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xc533/Documents/Arbejde/PhD/Kurser/Kursusmapper/Algorithms_in_Bioinformatics/Exercises/Algo/Algo2021/"/>
    </mc:Choice>
  </mc:AlternateContent>
  <xr:revisionPtr revIDLastSave="0" documentId="13_ncr:1_{0F0FA4CE-7413-384C-9A63-BA356D1B5E5C}" xr6:coauthVersionLast="47" xr6:coauthVersionMax="47" xr10:uidLastSave="{00000000-0000-0000-0000-000000000000}"/>
  <bookViews>
    <workbookView xWindow="0" yWindow="500" windowWidth="33600" windowHeight="19420" firstSheet="8" activeTab="8" xr2:uid="{3BD1CE7E-F90B-5740-A5D3-7EC0EBF1FABD}"/>
  </bookViews>
  <sheets>
    <sheet name="BLOSUM50" sheetId="1" r:id="rId1"/>
    <sheet name="ONE_HOT" sheetId="2" r:id="rId2"/>
    <sheet name="ONE_HOT_MOD" sheetId="3" r:id="rId3"/>
    <sheet name="ONE_HOT_FRAC" sheetId="4" r:id="rId4"/>
    <sheet name="HYDROPHOB" sheetId="6" r:id="rId5"/>
    <sheet name="CTERM_CHARGE_PH7" sheetId="10" r:id="rId6"/>
    <sheet name="NTERM_CHARGE_PH7" sheetId="11" r:id="rId7"/>
    <sheet name="SIDECHAIN_CHARGE_PH7" sheetId="9" r:id="rId8"/>
    <sheet name="SIZE" sheetId="12" r:id="rId9"/>
    <sheet name="SINGLE_SIZE" sheetId="14" r:id="rId10"/>
    <sheet name="SINGLE_HYDROPHOB" sheetId="13" r:id="rId11"/>
    <sheet name="SINGLE_CTERM_CHARGE_PH7" sheetId="15" r:id="rId12"/>
    <sheet name="SINGLE_NTERM_CHARGE_PH7" sheetId="16" r:id="rId13"/>
    <sheet name="SINGLE_SIDECHAIN_CHARGE_PH7" sheetId="17" r:id="rId14"/>
    <sheet name="Hydrophobicity scales" sheetId="5" r:id="rId15"/>
    <sheet name="Charge" sheetId="7" r:id="rId16"/>
    <sheet name="Size Lookup" sheetId="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2" l="1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" i="12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" i="14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" i="8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" i="17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" i="16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" i="15"/>
  <c r="B24" i="8"/>
  <c r="B23" i="8"/>
  <c r="B22" i="8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B25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" i="10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" i="9"/>
  <c r="F22" i="7"/>
  <c r="F23" i="7"/>
  <c r="F24" i="7"/>
  <c r="E22" i="7"/>
  <c r="E23" i="7"/>
  <c r="E24" i="7"/>
  <c r="D24" i="7"/>
  <c r="C24" i="7"/>
  <c r="B24" i="7"/>
  <c r="D22" i="7"/>
  <c r="D23" i="7"/>
  <c r="C22" i="7"/>
  <c r="C23" i="7"/>
  <c r="B23" i="7"/>
  <c r="B22" i="7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1" i="7"/>
  <c r="G20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" i="7"/>
  <c r="E1" i="7"/>
  <c r="F1" i="7"/>
  <c r="G1" i="7"/>
  <c r="C22" i="5"/>
  <c r="D22" i="5"/>
  <c r="E22" i="5"/>
  <c r="F22" i="5"/>
  <c r="C23" i="5"/>
  <c r="D23" i="5"/>
  <c r="E23" i="5"/>
  <c r="F23" i="5"/>
  <c r="C24" i="5"/>
  <c r="D24" i="5"/>
  <c r="E24" i="5"/>
  <c r="F24" i="5"/>
  <c r="B24" i="5"/>
  <c r="B23" i="5"/>
  <c r="B2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" i="3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3" i="2"/>
  <c r="C3" i="2"/>
  <c r="C2" i="2"/>
  <c r="B2" i="2"/>
</calcChain>
</file>

<file path=xl/sharedStrings.xml><?xml version="1.0" encoding="utf-8"?>
<sst xmlns="http://schemas.openxmlformats.org/spreadsheetml/2006/main" count="686" uniqueCount="52">
  <si>
    <t>A</t>
  </si>
  <si>
    <t>R</t>
  </si>
  <si>
    <t>N</t>
  </si>
  <si>
    <t>D</t>
  </si>
  <si>
    <t>C</t>
  </si>
  <si>
    <t>Q</t>
  </si>
  <si>
    <t>E</t>
  </si>
  <si>
    <t>G</t>
  </si>
  <si>
    <t>H</t>
  </si>
  <si>
    <t>I</t>
  </si>
  <si>
    <t>L</t>
  </si>
  <si>
    <t>K</t>
  </si>
  <si>
    <t>M</t>
  </si>
  <si>
    <t>F</t>
  </si>
  <si>
    <t>P</t>
  </si>
  <si>
    <t>S</t>
  </si>
  <si>
    <t>T</t>
  </si>
  <si>
    <t>W</t>
  </si>
  <si>
    <t>Y</t>
  </si>
  <si>
    <t>V</t>
  </si>
  <si>
    <t>B</t>
  </si>
  <si>
    <t>Z</t>
  </si>
  <si>
    <t>X</t>
  </si>
  <si>
    <t>*</t>
  </si>
  <si>
    <t>kdHydrophobicity</t>
  </si>
  <si>
    <t>wwHydrophobicity</t>
  </si>
  <si>
    <t>hhHydrophobicity</t>
  </si>
  <si>
    <t>mfHydrophobicity</t>
  </si>
  <si>
    <t>ttHydrophobicity</t>
  </si>
  <si>
    <t>Source:</t>
  </si>
  <si>
    <t>https://www.cgl.ucsf.edu/chimera/docs/UsersGuide/midas/hydrophob.html</t>
  </si>
  <si>
    <t>Note</t>
  </si>
  <si>
    <t>From source</t>
  </si>
  <si>
    <t>Mean(D, N)</t>
  </si>
  <si>
    <t>Mean(E, Q)</t>
  </si>
  <si>
    <t>Mean(All)</t>
  </si>
  <si>
    <t>Set to 0</t>
  </si>
  <si>
    <t>RH or RH+</t>
  </si>
  <si>
    <t>R-NH3+</t>
  </si>
  <si>
    <t>R-COOH</t>
  </si>
  <si>
    <t>pKas</t>
  </si>
  <si>
    <t>ND</t>
  </si>
  <si>
    <t>pH</t>
  </si>
  <si>
    <t>Mw (Da)</t>
  </si>
  <si>
    <t>AA</t>
  </si>
  <si>
    <t>http://www.cbs.dtu.dk/services/NetPicoRNA/aa_table.php</t>
  </si>
  <si>
    <t>Charge</t>
  </si>
  <si>
    <t>Mw(Da)</t>
  </si>
  <si>
    <t>Scaled</t>
  </si>
  <si>
    <t>Soruce:</t>
  </si>
  <si>
    <t>https://www.chem.ucalgary.ca/courses/351/Carey5th/Ch27/ch27-1-4-2.html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</si>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</sst>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NumberFormat="1" applyFont="1"/>
    <xf numFmtId="0" fontId="0" fillId="0" borderId="0" xfId="1" applyNumberFormat="1" applyFont="1"/>
    <xf numFmtId="0" fontId="0" fillId="0" borderId="0" xfId="0" applyNumberFormat="1" applyFont="1"/>
    <xf numFmtId="2" fontId="0" fillId="0" borderId="0" xfId="0" applyNumberFormat="1"/>
    <xf numFmtId="164" fontId="0" fillId="0" borderId="0" xfId="0" applyNumberFormat="1"/>
    <xf numFmtId="0" fontId="0" fillId="0" borderId="0" xfId="0" applyFont="1"/>
    <xf numFmtId="0" fontId="5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354B2-B9FB-FA45-8F81-800BA5EE6A24}">
  <dimension ref="A1:Y25"/>
  <sheetViews>
    <sheetView workbookViewId="0">
      <selection activeCell="L30" sqref="L30"/>
    </sheetView>
  </sheetViews>
  <sheetFormatPr baseColWidth="10" defaultRowHeight="16" x14ac:dyDescent="0.2"/>
  <sheetData>
    <row r="1" spans="1:2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">
      <c r="A2" t="s">
        <v>0</v>
      </c>
      <c r="B2">
        <v>5</v>
      </c>
      <c r="C2">
        <v>-2</v>
      </c>
      <c r="D2">
        <v>-1</v>
      </c>
      <c r="E2">
        <v>-2</v>
      </c>
      <c r="F2">
        <v>-1</v>
      </c>
      <c r="G2">
        <v>-1</v>
      </c>
      <c r="H2">
        <v>-1</v>
      </c>
      <c r="I2">
        <v>0</v>
      </c>
      <c r="J2">
        <v>-2</v>
      </c>
      <c r="K2">
        <v>-1</v>
      </c>
      <c r="L2">
        <v>-2</v>
      </c>
      <c r="M2">
        <v>-1</v>
      </c>
      <c r="N2">
        <v>-1</v>
      </c>
      <c r="O2">
        <v>-3</v>
      </c>
      <c r="P2">
        <v>-1</v>
      </c>
      <c r="Q2">
        <v>1</v>
      </c>
      <c r="R2">
        <v>0</v>
      </c>
      <c r="S2">
        <v>-3</v>
      </c>
      <c r="T2">
        <v>-2</v>
      </c>
      <c r="U2">
        <v>0</v>
      </c>
      <c r="V2">
        <v>-2</v>
      </c>
      <c r="W2">
        <v>-1</v>
      </c>
      <c r="X2">
        <v>-1</v>
      </c>
      <c r="Y2">
        <v>-5</v>
      </c>
    </row>
    <row r="3" spans="1:25" x14ac:dyDescent="0.2">
      <c r="A3" t="s">
        <v>1</v>
      </c>
      <c r="B3">
        <v>-2</v>
      </c>
      <c r="C3">
        <v>7</v>
      </c>
      <c r="D3">
        <v>-1</v>
      </c>
      <c r="E3">
        <v>-2</v>
      </c>
      <c r="F3">
        <v>-4</v>
      </c>
      <c r="G3">
        <v>1</v>
      </c>
      <c r="H3">
        <v>0</v>
      </c>
      <c r="I3">
        <v>-3</v>
      </c>
      <c r="J3">
        <v>0</v>
      </c>
      <c r="K3">
        <v>-4</v>
      </c>
      <c r="L3">
        <v>-3</v>
      </c>
      <c r="M3">
        <v>3</v>
      </c>
      <c r="N3">
        <v>-2</v>
      </c>
      <c r="O3">
        <v>-3</v>
      </c>
      <c r="P3">
        <v>-3</v>
      </c>
      <c r="Q3">
        <v>-1</v>
      </c>
      <c r="R3">
        <v>-1</v>
      </c>
      <c r="S3">
        <v>-3</v>
      </c>
      <c r="T3">
        <v>-1</v>
      </c>
      <c r="U3">
        <v>-3</v>
      </c>
      <c r="V3">
        <v>-1</v>
      </c>
      <c r="W3">
        <v>0</v>
      </c>
      <c r="X3">
        <v>-1</v>
      </c>
      <c r="Y3">
        <v>-5</v>
      </c>
    </row>
    <row r="4" spans="1:25" x14ac:dyDescent="0.2">
      <c r="A4" t="s">
        <v>2</v>
      </c>
      <c r="B4">
        <v>-1</v>
      </c>
      <c r="C4">
        <v>-1</v>
      </c>
      <c r="D4">
        <v>7</v>
      </c>
      <c r="E4">
        <v>2</v>
      </c>
      <c r="F4">
        <v>-2</v>
      </c>
      <c r="G4">
        <v>0</v>
      </c>
      <c r="H4">
        <v>0</v>
      </c>
      <c r="I4">
        <v>0</v>
      </c>
      <c r="J4">
        <v>1</v>
      </c>
      <c r="K4">
        <v>-3</v>
      </c>
      <c r="L4">
        <v>-4</v>
      </c>
      <c r="M4">
        <v>0</v>
      </c>
      <c r="N4">
        <v>-2</v>
      </c>
      <c r="O4">
        <v>-4</v>
      </c>
      <c r="P4">
        <v>-2</v>
      </c>
      <c r="Q4">
        <v>1</v>
      </c>
      <c r="R4">
        <v>0</v>
      </c>
      <c r="S4">
        <v>-4</v>
      </c>
      <c r="T4">
        <v>-2</v>
      </c>
      <c r="U4">
        <v>-3</v>
      </c>
      <c r="V4">
        <v>4</v>
      </c>
      <c r="W4">
        <v>0</v>
      </c>
      <c r="X4">
        <v>-1</v>
      </c>
      <c r="Y4">
        <v>-5</v>
      </c>
    </row>
    <row r="5" spans="1:25" x14ac:dyDescent="0.2">
      <c r="A5" t="s">
        <v>3</v>
      </c>
      <c r="B5">
        <v>-2</v>
      </c>
      <c r="C5">
        <v>-2</v>
      </c>
      <c r="D5">
        <v>2</v>
      </c>
      <c r="E5">
        <v>8</v>
      </c>
      <c r="F5">
        <v>-4</v>
      </c>
      <c r="G5">
        <v>0</v>
      </c>
      <c r="H5">
        <v>2</v>
      </c>
      <c r="I5">
        <v>-1</v>
      </c>
      <c r="J5">
        <v>-1</v>
      </c>
      <c r="K5">
        <v>-4</v>
      </c>
      <c r="L5">
        <v>-4</v>
      </c>
      <c r="M5">
        <v>-1</v>
      </c>
      <c r="N5">
        <v>-4</v>
      </c>
      <c r="O5">
        <v>-5</v>
      </c>
      <c r="P5">
        <v>-1</v>
      </c>
      <c r="Q5">
        <v>0</v>
      </c>
      <c r="R5">
        <v>-1</v>
      </c>
      <c r="S5">
        <v>-5</v>
      </c>
      <c r="T5">
        <v>-3</v>
      </c>
      <c r="U5">
        <v>-4</v>
      </c>
      <c r="V5">
        <v>5</v>
      </c>
      <c r="W5">
        <v>1</v>
      </c>
      <c r="X5">
        <v>-1</v>
      </c>
      <c r="Y5">
        <v>-5</v>
      </c>
    </row>
    <row r="6" spans="1:25" x14ac:dyDescent="0.2">
      <c r="A6" t="s">
        <v>4</v>
      </c>
      <c r="B6">
        <v>-1</v>
      </c>
      <c r="C6">
        <v>-4</v>
      </c>
      <c r="D6">
        <v>-2</v>
      </c>
      <c r="E6">
        <v>-4</v>
      </c>
      <c r="F6">
        <v>13</v>
      </c>
      <c r="G6">
        <v>-3</v>
      </c>
      <c r="H6">
        <v>-3</v>
      </c>
      <c r="I6">
        <v>-3</v>
      </c>
      <c r="J6">
        <v>-3</v>
      </c>
      <c r="K6">
        <v>-2</v>
      </c>
      <c r="L6">
        <v>-2</v>
      </c>
      <c r="M6">
        <v>-3</v>
      </c>
      <c r="N6">
        <v>-2</v>
      </c>
      <c r="O6">
        <v>-2</v>
      </c>
      <c r="P6">
        <v>-4</v>
      </c>
      <c r="Q6">
        <v>-1</v>
      </c>
      <c r="R6">
        <v>-1</v>
      </c>
      <c r="S6">
        <v>-5</v>
      </c>
      <c r="T6">
        <v>-3</v>
      </c>
      <c r="U6">
        <v>-1</v>
      </c>
      <c r="V6">
        <v>-3</v>
      </c>
      <c r="W6">
        <v>-3</v>
      </c>
      <c r="X6">
        <v>-2</v>
      </c>
      <c r="Y6">
        <v>-5</v>
      </c>
    </row>
    <row r="7" spans="1:25" x14ac:dyDescent="0.2">
      <c r="A7" t="s">
        <v>5</v>
      </c>
      <c r="B7">
        <v>-1</v>
      </c>
      <c r="C7">
        <v>1</v>
      </c>
      <c r="D7">
        <v>0</v>
      </c>
      <c r="E7">
        <v>0</v>
      </c>
      <c r="F7">
        <v>-3</v>
      </c>
      <c r="G7">
        <v>7</v>
      </c>
      <c r="H7">
        <v>2</v>
      </c>
      <c r="I7">
        <v>-2</v>
      </c>
      <c r="J7">
        <v>1</v>
      </c>
      <c r="K7">
        <v>-3</v>
      </c>
      <c r="L7">
        <v>-2</v>
      </c>
      <c r="M7">
        <v>2</v>
      </c>
      <c r="N7">
        <v>0</v>
      </c>
      <c r="O7">
        <v>-4</v>
      </c>
      <c r="P7">
        <v>-1</v>
      </c>
      <c r="Q7">
        <v>0</v>
      </c>
      <c r="R7">
        <v>-1</v>
      </c>
      <c r="S7">
        <v>-1</v>
      </c>
      <c r="T7">
        <v>-1</v>
      </c>
      <c r="U7">
        <v>-3</v>
      </c>
      <c r="V7">
        <v>0</v>
      </c>
      <c r="W7">
        <v>4</v>
      </c>
      <c r="X7">
        <v>-1</v>
      </c>
      <c r="Y7">
        <v>-5</v>
      </c>
    </row>
    <row r="8" spans="1:25" x14ac:dyDescent="0.2">
      <c r="A8" t="s">
        <v>6</v>
      </c>
      <c r="B8">
        <v>-1</v>
      </c>
      <c r="C8">
        <v>0</v>
      </c>
      <c r="D8">
        <v>0</v>
      </c>
      <c r="E8">
        <v>2</v>
      </c>
      <c r="F8">
        <v>-3</v>
      </c>
      <c r="G8">
        <v>2</v>
      </c>
      <c r="H8">
        <v>6</v>
      </c>
      <c r="I8">
        <v>-3</v>
      </c>
      <c r="J8">
        <v>0</v>
      </c>
      <c r="K8">
        <v>-4</v>
      </c>
      <c r="L8">
        <v>-3</v>
      </c>
      <c r="M8">
        <v>1</v>
      </c>
      <c r="N8">
        <v>-2</v>
      </c>
      <c r="O8">
        <v>-3</v>
      </c>
      <c r="P8">
        <v>-1</v>
      </c>
      <c r="Q8">
        <v>-1</v>
      </c>
      <c r="R8">
        <v>-1</v>
      </c>
      <c r="S8">
        <v>-3</v>
      </c>
      <c r="T8">
        <v>-2</v>
      </c>
      <c r="U8">
        <v>-3</v>
      </c>
      <c r="V8">
        <v>1</v>
      </c>
      <c r="W8">
        <v>5</v>
      </c>
      <c r="X8">
        <v>-1</v>
      </c>
      <c r="Y8">
        <v>-5</v>
      </c>
    </row>
    <row r="9" spans="1:25" x14ac:dyDescent="0.2">
      <c r="A9" t="s">
        <v>7</v>
      </c>
      <c r="B9">
        <v>0</v>
      </c>
      <c r="C9">
        <v>-3</v>
      </c>
      <c r="D9">
        <v>0</v>
      </c>
      <c r="E9">
        <v>-1</v>
      </c>
      <c r="F9">
        <v>-3</v>
      </c>
      <c r="G9">
        <v>-2</v>
      </c>
      <c r="H9">
        <v>-3</v>
      </c>
      <c r="I9">
        <v>8</v>
      </c>
      <c r="J9">
        <v>-2</v>
      </c>
      <c r="K9">
        <v>-4</v>
      </c>
      <c r="L9">
        <v>-4</v>
      </c>
      <c r="M9">
        <v>-2</v>
      </c>
      <c r="N9">
        <v>-3</v>
      </c>
      <c r="O9">
        <v>-4</v>
      </c>
      <c r="P9">
        <v>-2</v>
      </c>
      <c r="Q9">
        <v>0</v>
      </c>
      <c r="R9">
        <v>-2</v>
      </c>
      <c r="S9">
        <v>-3</v>
      </c>
      <c r="T9">
        <v>-3</v>
      </c>
      <c r="U9">
        <v>-4</v>
      </c>
      <c r="V9">
        <v>-1</v>
      </c>
      <c r="W9">
        <v>-2</v>
      </c>
      <c r="X9">
        <v>-2</v>
      </c>
      <c r="Y9">
        <v>-5</v>
      </c>
    </row>
    <row r="10" spans="1:25" x14ac:dyDescent="0.2">
      <c r="A10" t="s">
        <v>8</v>
      </c>
      <c r="B10">
        <v>-2</v>
      </c>
      <c r="C10">
        <v>0</v>
      </c>
      <c r="D10">
        <v>1</v>
      </c>
      <c r="E10">
        <v>-1</v>
      </c>
      <c r="F10">
        <v>-3</v>
      </c>
      <c r="G10">
        <v>1</v>
      </c>
      <c r="H10">
        <v>0</v>
      </c>
      <c r="I10">
        <v>-2</v>
      </c>
      <c r="J10">
        <v>10</v>
      </c>
      <c r="K10">
        <v>-4</v>
      </c>
      <c r="L10">
        <v>-3</v>
      </c>
      <c r="M10">
        <v>0</v>
      </c>
      <c r="N10">
        <v>-1</v>
      </c>
      <c r="O10">
        <v>-1</v>
      </c>
      <c r="P10">
        <v>-2</v>
      </c>
      <c r="Q10">
        <v>-1</v>
      </c>
      <c r="R10">
        <v>-2</v>
      </c>
      <c r="S10">
        <v>-3</v>
      </c>
      <c r="T10">
        <v>2</v>
      </c>
      <c r="U10">
        <v>-4</v>
      </c>
      <c r="V10">
        <v>0</v>
      </c>
      <c r="W10">
        <v>0</v>
      </c>
      <c r="X10">
        <v>-1</v>
      </c>
      <c r="Y10">
        <v>-5</v>
      </c>
    </row>
    <row r="11" spans="1:25" x14ac:dyDescent="0.2">
      <c r="A11" t="s">
        <v>9</v>
      </c>
      <c r="B11">
        <v>-1</v>
      </c>
      <c r="C11">
        <v>-4</v>
      </c>
      <c r="D11">
        <v>-3</v>
      </c>
      <c r="E11">
        <v>-4</v>
      </c>
      <c r="F11">
        <v>-2</v>
      </c>
      <c r="G11">
        <v>-3</v>
      </c>
      <c r="H11">
        <v>-4</v>
      </c>
      <c r="I11">
        <v>-4</v>
      </c>
      <c r="J11">
        <v>-4</v>
      </c>
      <c r="K11">
        <v>5</v>
      </c>
      <c r="L11">
        <v>2</v>
      </c>
      <c r="M11">
        <v>-3</v>
      </c>
      <c r="N11">
        <v>2</v>
      </c>
      <c r="O11">
        <v>0</v>
      </c>
      <c r="P11">
        <v>-3</v>
      </c>
      <c r="Q11">
        <v>-3</v>
      </c>
      <c r="R11">
        <v>-1</v>
      </c>
      <c r="S11">
        <v>-3</v>
      </c>
      <c r="T11">
        <v>-1</v>
      </c>
      <c r="U11">
        <v>4</v>
      </c>
      <c r="V11">
        <v>-4</v>
      </c>
      <c r="W11">
        <v>-3</v>
      </c>
      <c r="X11">
        <v>-1</v>
      </c>
      <c r="Y11">
        <v>-5</v>
      </c>
    </row>
    <row r="12" spans="1:25" x14ac:dyDescent="0.2">
      <c r="A12" t="s">
        <v>10</v>
      </c>
      <c r="B12">
        <v>-2</v>
      </c>
      <c r="C12">
        <v>-3</v>
      </c>
      <c r="D12">
        <v>-4</v>
      </c>
      <c r="E12">
        <v>-4</v>
      </c>
      <c r="F12">
        <v>-2</v>
      </c>
      <c r="G12">
        <v>-2</v>
      </c>
      <c r="H12">
        <v>-3</v>
      </c>
      <c r="I12">
        <v>-4</v>
      </c>
      <c r="J12">
        <v>-3</v>
      </c>
      <c r="K12">
        <v>2</v>
      </c>
      <c r="L12">
        <v>5</v>
      </c>
      <c r="M12">
        <v>-3</v>
      </c>
      <c r="N12">
        <v>3</v>
      </c>
      <c r="O12">
        <v>1</v>
      </c>
      <c r="P12">
        <v>-4</v>
      </c>
      <c r="Q12">
        <v>-3</v>
      </c>
      <c r="R12">
        <v>-1</v>
      </c>
      <c r="S12">
        <v>-2</v>
      </c>
      <c r="T12">
        <v>-1</v>
      </c>
      <c r="U12">
        <v>1</v>
      </c>
      <c r="V12">
        <v>-4</v>
      </c>
      <c r="W12">
        <v>-3</v>
      </c>
      <c r="X12">
        <v>-1</v>
      </c>
      <c r="Y12">
        <v>-5</v>
      </c>
    </row>
    <row r="13" spans="1:25" x14ac:dyDescent="0.2">
      <c r="A13" t="s">
        <v>11</v>
      </c>
      <c r="B13">
        <v>-1</v>
      </c>
      <c r="C13">
        <v>3</v>
      </c>
      <c r="D13">
        <v>0</v>
      </c>
      <c r="E13">
        <v>-1</v>
      </c>
      <c r="F13">
        <v>-3</v>
      </c>
      <c r="G13">
        <v>2</v>
      </c>
      <c r="H13">
        <v>1</v>
      </c>
      <c r="I13">
        <v>-2</v>
      </c>
      <c r="J13">
        <v>0</v>
      </c>
      <c r="K13">
        <v>-3</v>
      </c>
      <c r="L13">
        <v>-3</v>
      </c>
      <c r="M13">
        <v>6</v>
      </c>
      <c r="N13">
        <v>-2</v>
      </c>
      <c r="O13">
        <v>-4</v>
      </c>
      <c r="P13">
        <v>-1</v>
      </c>
      <c r="Q13">
        <v>0</v>
      </c>
      <c r="R13">
        <v>-1</v>
      </c>
      <c r="S13">
        <v>-3</v>
      </c>
      <c r="T13">
        <v>-2</v>
      </c>
      <c r="U13">
        <v>-3</v>
      </c>
      <c r="V13">
        <v>0</v>
      </c>
      <c r="W13">
        <v>1</v>
      </c>
      <c r="X13">
        <v>-1</v>
      </c>
      <c r="Y13">
        <v>-5</v>
      </c>
    </row>
    <row r="14" spans="1:25" x14ac:dyDescent="0.2">
      <c r="A14" t="s">
        <v>12</v>
      </c>
      <c r="B14">
        <v>-1</v>
      </c>
      <c r="C14">
        <v>-2</v>
      </c>
      <c r="D14">
        <v>-2</v>
      </c>
      <c r="E14">
        <v>-4</v>
      </c>
      <c r="F14">
        <v>-2</v>
      </c>
      <c r="G14">
        <v>0</v>
      </c>
      <c r="H14">
        <v>-2</v>
      </c>
      <c r="I14">
        <v>-3</v>
      </c>
      <c r="J14">
        <v>-1</v>
      </c>
      <c r="K14">
        <v>2</v>
      </c>
      <c r="L14">
        <v>3</v>
      </c>
      <c r="M14">
        <v>-2</v>
      </c>
      <c r="N14">
        <v>7</v>
      </c>
      <c r="O14">
        <v>0</v>
      </c>
      <c r="P14">
        <v>-3</v>
      </c>
      <c r="Q14">
        <v>-2</v>
      </c>
      <c r="R14">
        <v>-1</v>
      </c>
      <c r="S14">
        <v>-1</v>
      </c>
      <c r="T14">
        <v>0</v>
      </c>
      <c r="U14">
        <v>1</v>
      </c>
      <c r="V14">
        <v>-3</v>
      </c>
      <c r="W14">
        <v>-1</v>
      </c>
      <c r="X14">
        <v>-1</v>
      </c>
      <c r="Y14">
        <v>-5</v>
      </c>
    </row>
    <row r="15" spans="1:25" x14ac:dyDescent="0.2">
      <c r="A15" t="s">
        <v>13</v>
      </c>
      <c r="B15">
        <v>-3</v>
      </c>
      <c r="C15">
        <v>-3</v>
      </c>
      <c r="D15">
        <v>-4</v>
      </c>
      <c r="E15">
        <v>-5</v>
      </c>
      <c r="F15">
        <v>-2</v>
      </c>
      <c r="G15">
        <v>-4</v>
      </c>
      <c r="H15">
        <v>-3</v>
      </c>
      <c r="I15">
        <v>-4</v>
      </c>
      <c r="J15">
        <v>-1</v>
      </c>
      <c r="K15">
        <v>0</v>
      </c>
      <c r="L15">
        <v>1</v>
      </c>
      <c r="M15">
        <v>-4</v>
      </c>
      <c r="N15">
        <v>0</v>
      </c>
      <c r="O15">
        <v>8</v>
      </c>
      <c r="P15">
        <v>-4</v>
      </c>
      <c r="Q15">
        <v>-3</v>
      </c>
      <c r="R15">
        <v>-2</v>
      </c>
      <c r="S15">
        <v>1</v>
      </c>
      <c r="T15">
        <v>4</v>
      </c>
      <c r="U15">
        <v>-1</v>
      </c>
      <c r="V15">
        <v>-4</v>
      </c>
      <c r="W15">
        <v>-4</v>
      </c>
      <c r="X15">
        <v>-2</v>
      </c>
      <c r="Y15">
        <v>-5</v>
      </c>
    </row>
    <row r="16" spans="1:25" x14ac:dyDescent="0.2">
      <c r="A16" t="s">
        <v>14</v>
      </c>
      <c r="B16">
        <v>-1</v>
      </c>
      <c r="C16">
        <v>-3</v>
      </c>
      <c r="D16">
        <v>-2</v>
      </c>
      <c r="E16">
        <v>-1</v>
      </c>
      <c r="F16">
        <v>-4</v>
      </c>
      <c r="G16">
        <v>-1</v>
      </c>
      <c r="H16">
        <v>-1</v>
      </c>
      <c r="I16">
        <v>-2</v>
      </c>
      <c r="J16">
        <v>-2</v>
      </c>
      <c r="K16">
        <v>-3</v>
      </c>
      <c r="L16">
        <v>-4</v>
      </c>
      <c r="M16">
        <v>-1</v>
      </c>
      <c r="N16">
        <v>-3</v>
      </c>
      <c r="O16">
        <v>-4</v>
      </c>
      <c r="P16">
        <v>10</v>
      </c>
      <c r="Q16">
        <v>-1</v>
      </c>
      <c r="R16">
        <v>-1</v>
      </c>
      <c r="S16">
        <v>-4</v>
      </c>
      <c r="T16">
        <v>-3</v>
      </c>
      <c r="U16">
        <v>-3</v>
      </c>
      <c r="V16">
        <v>-2</v>
      </c>
      <c r="W16">
        <v>-1</v>
      </c>
      <c r="X16">
        <v>-2</v>
      </c>
      <c r="Y16">
        <v>-5</v>
      </c>
    </row>
    <row r="17" spans="1:25" x14ac:dyDescent="0.2">
      <c r="A17" t="s">
        <v>15</v>
      </c>
      <c r="B17">
        <v>1</v>
      </c>
      <c r="C17">
        <v>-1</v>
      </c>
      <c r="D17">
        <v>1</v>
      </c>
      <c r="E17">
        <v>0</v>
      </c>
      <c r="F17">
        <v>-1</v>
      </c>
      <c r="G17">
        <v>0</v>
      </c>
      <c r="H17">
        <v>-1</v>
      </c>
      <c r="I17">
        <v>0</v>
      </c>
      <c r="J17">
        <v>-1</v>
      </c>
      <c r="K17">
        <v>-3</v>
      </c>
      <c r="L17">
        <v>-3</v>
      </c>
      <c r="M17">
        <v>0</v>
      </c>
      <c r="N17">
        <v>-2</v>
      </c>
      <c r="O17">
        <v>-3</v>
      </c>
      <c r="P17">
        <v>-1</v>
      </c>
      <c r="Q17">
        <v>5</v>
      </c>
      <c r="R17">
        <v>2</v>
      </c>
      <c r="S17">
        <v>-4</v>
      </c>
      <c r="T17">
        <v>-2</v>
      </c>
      <c r="U17">
        <v>-2</v>
      </c>
      <c r="V17">
        <v>0</v>
      </c>
      <c r="W17">
        <v>0</v>
      </c>
      <c r="X17">
        <v>-1</v>
      </c>
      <c r="Y17">
        <v>-5</v>
      </c>
    </row>
    <row r="18" spans="1:25" x14ac:dyDescent="0.2">
      <c r="A18" t="s">
        <v>16</v>
      </c>
      <c r="B18">
        <v>0</v>
      </c>
      <c r="C18">
        <v>-1</v>
      </c>
      <c r="D18">
        <v>0</v>
      </c>
      <c r="E18">
        <v>-1</v>
      </c>
      <c r="F18">
        <v>-1</v>
      </c>
      <c r="G18">
        <v>-1</v>
      </c>
      <c r="H18">
        <v>-1</v>
      </c>
      <c r="I18">
        <v>-2</v>
      </c>
      <c r="J18">
        <v>-2</v>
      </c>
      <c r="K18">
        <v>-1</v>
      </c>
      <c r="L18">
        <v>-1</v>
      </c>
      <c r="M18">
        <v>-1</v>
      </c>
      <c r="N18">
        <v>-1</v>
      </c>
      <c r="O18">
        <v>-2</v>
      </c>
      <c r="P18">
        <v>-1</v>
      </c>
      <c r="Q18">
        <v>2</v>
      </c>
      <c r="R18">
        <v>5</v>
      </c>
      <c r="S18">
        <v>-3</v>
      </c>
      <c r="T18">
        <v>-2</v>
      </c>
      <c r="U18">
        <v>0</v>
      </c>
      <c r="V18">
        <v>0</v>
      </c>
      <c r="W18">
        <v>-1</v>
      </c>
      <c r="X18">
        <v>0</v>
      </c>
      <c r="Y18">
        <v>-5</v>
      </c>
    </row>
    <row r="19" spans="1:25" x14ac:dyDescent="0.2">
      <c r="A19" t="s">
        <v>17</v>
      </c>
      <c r="B19">
        <v>-3</v>
      </c>
      <c r="C19">
        <v>-3</v>
      </c>
      <c r="D19">
        <v>-4</v>
      </c>
      <c r="E19">
        <v>-5</v>
      </c>
      <c r="F19">
        <v>-5</v>
      </c>
      <c r="G19">
        <v>-1</v>
      </c>
      <c r="H19">
        <v>-3</v>
      </c>
      <c r="I19">
        <v>-3</v>
      </c>
      <c r="J19">
        <v>-3</v>
      </c>
      <c r="K19">
        <v>-3</v>
      </c>
      <c r="L19">
        <v>-2</v>
      </c>
      <c r="M19">
        <v>-3</v>
      </c>
      <c r="N19">
        <v>-1</v>
      </c>
      <c r="O19">
        <v>1</v>
      </c>
      <c r="P19">
        <v>-4</v>
      </c>
      <c r="Q19">
        <v>-4</v>
      </c>
      <c r="R19">
        <v>-3</v>
      </c>
      <c r="S19">
        <v>15</v>
      </c>
      <c r="T19">
        <v>2</v>
      </c>
      <c r="U19">
        <v>-3</v>
      </c>
      <c r="V19">
        <v>-5</v>
      </c>
      <c r="W19">
        <v>-2</v>
      </c>
      <c r="X19">
        <v>-3</v>
      </c>
      <c r="Y19">
        <v>-5</v>
      </c>
    </row>
    <row r="20" spans="1:25" x14ac:dyDescent="0.2">
      <c r="A20" t="s">
        <v>18</v>
      </c>
      <c r="B20">
        <v>-2</v>
      </c>
      <c r="C20">
        <v>-1</v>
      </c>
      <c r="D20">
        <v>-2</v>
      </c>
      <c r="E20">
        <v>-3</v>
      </c>
      <c r="F20">
        <v>-3</v>
      </c>
      <c r="G20">
        <v>-1</v>
      </c>
      <c r="H20">
        <v>-2</v>
      </c>
      <c r="I20">
        <v>-3</v>
      </c>
      <c r="J20">
        <v>2</v>
      </c>
      <c r="K20">
        <v>-1</v>
      </c>
      <c r="L20">
        <v>-1</v>
      </c>
      <c r="M20">
        <v>-2</v>
      </c>
      <c r="N20">
        <v>0</v>
      </c>
      <c r="O20">
        <v>4</v>
      </c>
      <c r="P20">
        <v>-3</v>
      </c>
      <c r="Q20">
        <v>-2</v>
      </c>
      <c r="R20">
        <v>-2</v>
      </c>
      <c r="S20">
        <v>2</v>
      </c>
      <c r="T20">
        <v>8</v>
      </c>
      <c r="U20">
        <v>-1</v>
      </c>
      <c r="V20">
        <v>-3</v>
      </c>
      <c r="W20">
        <v>-2</v>
      </c>
      <c r="X20">
        <v>-1</v>
      </c>
      <c r="Y20">
        <v>-5</v>
      </c>
    </row>
    <row r="21" spans="1:25" x14ac:dyDescent="0.2">
      <c r="A21" t="s">
        <v>19</v>
      </c>
      <c r="B21">
        <v>0</v>
      </c>
      <c r="C21">
        <v>-3</v>
      </c>
      <c r="D21">
        <v>-3</v>
      </c>
      <c r="E21">
        <v>-4</v>
      </c>
      <c r="F21">
        <v>-1</v>
      </c>
      <c r="G21">
        <v>-3</v>
      </c>
      <c r="H21">
        <v>-3</v>
      </c>
      <c r="I21">
        <v>-4</v>
      </c>
      <c r="J21">
        <v>-4</v>
      </c>
      <c r="K21">
        <v>4</v>
      </c>
      <c r="L21">
        <v>1</v>
      </c>
      <c r="M21">
        <v>-3</v>
      </c>
      <c r="N21">
        <v>1</v>
      </c>
      <c r="O21">
        <v>-1</v>
      </c>
      <c r="P21">
        <v>-3</v>
      </c>
      <c r="Q21">
        <v>-2</v>
      </c>
      <c r="R21">
        <v>0</v>
      </c>
      <c r="S21">
        <v>-3</v>
      </c>
      <c r="T21">
        <v>-1</v>
      </c>
      <c r="U21">
        <v>5</v>
      </c>
      <c r="V21">
        <v>-4</v>
      </c>
      <c r="W21">
        <v>-3</v>
      </c>
      <c r="X21">
        <v>-1</v>
      </c>
      <c r="Y21">
        <v>-5</v>
      </c>
    </row>
    <row r="22" spans="1:25" x14ac:dyDescent="0.2">
      <c r="A22" t="s">
        <v>20</v>
      </c>
      <c r="B22">
        <v>-2</v>
      </c>
      <c r="C22">
        <v>-1</v>
      </c>
      <c r="D22">
        <v>4</v>
      </c>
      <c r="E22">
        <v>5</v>
      </c>
      <c r="F22">
        <v>-3</v>
      </c>
      <c r="G22">
        <v>0</v>
      </c>
      <c r="H22">
        <v>1</v>
      </c>
      <c r="I22">
        <v>-1</v>
      </c>
      <c r="J22">
        <v>0</v>
      </c>
      <c r="K22">
        <v>-4</v>
      </c>
      <c r="L22">
        <v>-4</v>
      </c>
      <c r="M22">
        <v>0</v>
      </c>
      <c r="N22">
        <v>-3</v>
      </c>
      <c r="O22">
        <v>-4</v>
      </c>
      <c r="P22">
        <v>-2</v>
      </c>
      <c r="Q22">
        <v>0</v>
      </c>
      <c r="R22">
        <v>0</v>
      </c>
      <c r="S22">
        <v>-5</v>
      </c>
      <c r="T22">
        <v>-3</v>
      </c>
      <c r="U22">
        <v>-4</v>
      </c>
      <c r="V22">
        <v>5</v>
      </c>
      <c r="W22">
        <v>2</v>
      </c>
      <c r="X22">
        <v>-1</v>
      </c>
      <c r="Y22">
        <v>-5</v>
      </c>
    </row>
    <row r="23" spans="1:25" x14ac:dyDescent="0.2">
      <c r="A23" t="s">
        <v>21</v>
      </c>
      <c r="B23">
        <v>-1</v>
      </c>
      <c r="C23">
        <v>0</v>
      </c>
      <c r="D23">
        <v>0</v>
      </c>
      <c r="E23">
        <v>1</v>
      </c>
      <c r="F23">
        <v>-3</v>
      </c>
      <c r="G23">
        <v>4</v>
      </c>
      <c r="H23">
        <v>5</v>
      </c>
      <c r="I23">
        <v>-2</v>
      </c>
      <c r="J23">
        <v>0</v>
      </c>
      <c r="K23">
        <v>-3</v>
      </c>
      <c r="L23">
        <v>-3</v>
      </c>
      <c r="M23">
        <v>1</v>
      </c>
      <c r="N23">
        <v>-1</v>
      </c>
      <c r="O23">
        <v>-4</v>
      </c>
      <c r="P23">
        <v>-1</v>
      </c>
      <c r="Q23">
        <v>0</v>
      </c>
      <c r="R23">
        <v>-1</v>
      </c>
      <c r="S23">
        <v>-2</v>
      </c>
      <c r="T23">
        <v>-2</v>
      </c>
      <c r="U23">
        <v>-3</v>
      </c>
      <c r="V23">
        <v>2</v>
      </c>
      <c r="W23">
        <v>5</v>
      </c>
      <c r="X23">
        <v>-1</v>
      </c>
      <c r="Y23">
        <v>-5</v>
      </c>
    </row>
    <row r="24" spans="1:25" x14ac:dyDescent="0.2">
      <c r="A24" t="s">
        <v>22</v>
      </c>
      <c r="B24">
        <v>-1</v>
      </c>
      <c r="C24">
        <v>-1</v>
      </c>
      <c r="D24">
        <v>-1</v>
      </c>
      <c r="E24">
        <v>-1</v>
      </c>
      <c r="F24">
        <v>-2</v>
      </c>
      <c r="G24">
        <v>-1</v>
      </c>
      <c r="H24">
        <v>-1</v>
      </c>
      <c r="I24">
        <v>-2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-2</v>
      </c>
      <c r="P24">
        <v>-2</v>
      </c>
      <c r="Q24">
        <v>-1</v>
      </c>
      <c r="R24">
        <v>0</v>
      </c>
      <c r="S24">
        <v>-3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-5</v>
      </c>
    </row>
    <row r="25" spans="1:25" x14ac:dyDescent="0.2">
      <c r="A25" t="s">
        <v>23</v>
      </c>
      <c r="B25">
        <v>-5</v>
      </c>
      <c r="C25">
        <v>-5</v>
      </c>
      <c r="D25">
        <v>-5</v>
      </c>
      <c r="E25">
        <v>-5</v>
      </c>
      <c r="F25">
        <v>-5</v>
      </c>
      <c r="G25">
        <v>-5</v>
      </c>
      <c r="H25">
        <v>-5</v>
      </c>
      <c r="I25">
        <v>-5</v>
      </c>
      <c r="J25">
        <v>-5</v>
      </c>
      <c r="K25">
        <v>-5</v>
      </c>
      <c r="L25">
        <v>-5</v>
      </c>
      <c r="M25">
        <v>-5</v>
      </c>
      <c r="N25">
        <v>-5</v>
      </c>
      <c r="O25">
        <v>-5</v>
      </c>
      <c r="P25">
        <v>-5</v>
      </c>
      <c r="Q25">
        <v>-5</v>
      </c>
      <c r="R25">
        <v>-5</v>
      </c>
      <c r="S25">
        <v>-5</v>
      </c>
      <c r="T25">
        <v>-5</v>
      </c>
      <c r="U25">
        <v>-5</v>
      </c>
      <c r="V25">
        <v>-5</v>
      </c>
      <c r="W25">
        <v>-5</v>
      </c>
      <c r="X25">
        <v>-5</v>
      </c>
      <c r="Y25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9846C-F543-7041-A282-A04BEF802EBC}">
  <dimension ref="A1:B25"/>
  <sheetViews>
    <sheetView workbookViewId="0">
      <selection activeCell="M21" sqref="M21"/>
    </sheetView>
  </sheetViews>
  <sheetFormatPr baseColWidth="10" defaultRowHeight="16" x14ac:dyDescent="0.2"/>
  <sheetData>
    <row r="1" spans="1:2" x14ac:dyDescent="0.2">
      <c r="A1" s="8"/>
      <c r="B1" s="8" t="s">
        <v>47</v>
      </c>
    </row>
    <row r="2" spans="1:2" x14ac:dyDescent="0.2">
      <c r="A2" s="9" t="s">
        <v>0</v>
      </c>
      <c r="B2" s="9">
        <f>VLOOKUP(SINGLE_SIZE!A2,'Size Lookup'!A2:C25,3,0)</f>
        <v>-1.6651214834421464</v>
      </c>
    </row>
    <row r="3" spans="1:2" x14ac:dyDescent="0.2">
      <c r="A3" s="9" t="s">
        <v>4</v>
      </c>
      <c r="B3" s="9">
        <f>VLOOKUP(SINGLE_SIZE!A3,'Size Lookup'!A3:C26,3,0)</f>
        <v>-0.55398828501250552</v>
      </c>
    </row>
    <row r="4" spans="1:2" x14ac:dyDescent="0.2">
      <c r="A4" s="9" t="s">
        <v>3</v>
      </c>
      <c r="B4" s="9">
        <f>VLOOKUP(SINGLE_SIZE!A4,'Size Lookup'!A4:C27,3,0)</f>
        <v>-0.17203624805231651</v>
      </c>
    </row>
    <row r="5" spans="1:2" x14ac:dyDescent="0.2">
      <c r="A5" s="9" t="s">
        <v>6</v>
      </c>
      <c r="B5" s="9">
        <f>VLOOKUP(SINGLE_SIZE!A5,'Size Lookup'!A5:C28,3,0)</f>
        <v>0.31408452626065136</v>
      </c>
    </row>
    <row r="6" spans="1:2" x14ac:dyDescent="0.2">
      <c r="A6" s="9" t="s">
        <v>13</v>
      </c>
      <c r="B6" s="9">
        <f>VLOOKUP(SINGLE_SIZE!A6,'Size Lookup'!A6:C29,3,0)</f>
        <v>0.97381986282825062</v>
      </c>
    </row>
    <row r="7" spans="1:2" x14ac:dyDescent="0.2">
      <c r="A7" s="9" t="s">
        <v>7</v>
      </c>
      <c r="B7" s="9">
        <f>VLOOKUP(SINGLE_SIZE!A7,'Size Lookup'!A7:C30,3,0)</f>
        <v>-2.151242257755114</v>
      </c>
    </row>
    <row r="8" spans="1:2" x14ac:dyDescent="0.2">
      <c r="A8" s="9" t="s">
        <v>8</v>
      </c>
      <c r="B8" s="9">
        <f>VLOOKUP(SINGLE_SIZE!A8,'Size Lookup'!A8:C31,3,0)</f>
        <v>0.62659073831898782</v>
      </c>
    </row>
    <row r="9" spans="1:2" x14ac:dyDescent="0.2">
      <c r="A9" s="9" t="s">
        <v>9</v>
      </c>
      <c r="B9" s="9">
        <f>VLOOKUP(SINGLE_SIZE!A9,'Size Lookup'!A9:C32,3,0)</f>
        <v>-0.20675916050324278</v>
      </c>
    </row>
    <row r="10" spans="1:2" x14ac:dyDescent="0.2">
      <c r="A10" s="9" t="s">
        <v>11</v>
      </c>
      <c r="B10" s="9">
        <f>VLOOKUP(SINGLE_SIZE!A10,'Size Lookup'!A10:C33,3,0)</f>
        <v>0.34880743871157766</v>
      </c>
    </row>
    <row r="11" spans="1:2" x14ac:dyDescent="0.2">
      <c r="A11" s="9" t="s">
        <v>10</v>
      </c>
      <c r="B11" s="9">
        <f>VLOOKUP(SINGLE_SIZE!A11,'Size Lookup'!A11:C34,3,0)</f>
        <v>-0.20675916050324278</v>
      </c>
    </row>
    <row r="12" spans="1:2" x14ac:dyDescent="0.2">
      <c r="A12" s="9" t="s">
        <v>12</v>
      </c>
      <c r="B12" s="9">
        <f>VLOOKUP(SINGLE_SIZE!A12,'Size Lookup'!A12:C35,3,0)</f>
        <v>0.41825326361343018</v>
      </c>
    </row>
    <row r="13" spans="1:2" x14ac:dyDescent="0.2">
      <c r="A13" s="9" t="s">
        <v>2</v>
      </c>
      <c r="B13" s="9">
        <f>VLOOKUP(SINGLE_SIZE!A13,'Size Lookup'!A13:C36,3,0)</f>
        <v>-0.17203624805231651</v>
      </c>
    </row>
    <row r="14" spans="1:2" x14ac:dyDescent="0.2">
      <c r="A14" s="9" t="s">
        <v>14</v>
      </c>
      <c r="B14" s="9">
        <f>VLOOKUP(SINGLE_SIZE!A14,'Size Lookup'!A14:C37,3,0)</f>
        <v>-0.76232575971806316</v>
      </c>
    </row>
    <row r="15" spans="1:2" x14ac:dyDescent="0.2">
      <c r="A15" s="9" t="s">
        <v>5</v>
      </c>
      <c r="B15" s="9">
        <f>VLOOKUP(SINGLE_SIZE!A15,'Size Lookup'!A15:C38,3,0)</f>
        <v>0.31408452626065136</v>
      </c>
    </row>
    <row r="16" spans="1:2" x14ac:dyDescent="0.2">
      <c r="A16" s="9" t="s">
        <v>1</v>
      </c>
      <c r="B16" s="9">
        <f>VLOOKUP(SINGLE_SIZE!A16,'Size Lookup'!A16:C39,3,0)</f>
        <v>1.3210489873375133</v>
      </c>
    </row>
    <row r="17" spans="1:2" x14ac:dyDescent="0.2">
      <c r="A17" s="9" t="s">
        <v>15</v>
      </c>
      <c r="B17" s="9">
        <f>VLOOKUP(SINGLE_SIZE!A17,'Size Lookup'!A17:C40,3,0)</f>
        <v>-1.109554884227326</v>
      </c>
    </row>
    <row r="18" spans="1:2" x14ac:dyDescent="0.2">
      <c r="A18" s="9" t="s">
        <v>16</v>
      </c>
      <c r="B18" s="9">
        <f>VLOOKUP(SINGLE_SIZE!A18,'Size Lookup'!A18:C41,3,0)</f>
        <v>-0.6234341099143581</v>
      </c>
    </row>
    <row r="19" spans="1:2" x14ac:dyDescent="0.2">
      <c r="A19" s="9" t="s">
        <v>19</v>
      </c>
      <c r="B19" s="9">
        <f>VLOOKUP(SINGLE_SIZE!A19,'Size Lookup'!A19:C42,3,0)</f>
        <v>-0.69287993481621069</v>
      </c>
    </row>
    <row r="20" spans="1:2" x14ac:dyDescent="0.2">
      <c r="A20" s="9" t="s">
        <v>17</v>
      </c>
      <c r="B20" s="9">
        <f>VLOOKUP(SINGLE_SIZE!A20,'Size Lookup'!A20:C43,3,0)</f>
        <v>2.3280134484143753</v>
      </c>
    </row>
    <row r="21" spans="1:2" x14ac:dyDescent="0.2">
      <c r="A21" s="9" t="s">
        <v>18</v>
      </c>
      <c r="B21" s="9">
        <f>VLOOKUP(SINGLE_SIZE!A21,'Size Lookup'!A21:C44,3,0)</f>
        <v>1.529386462043071</v>
      </c>
    </row>
    <row r="22" spans="1:2" x14ac:dyDescent="0.2">
      <c r="A22" s="9" t="s">
        <v>20</v>
      </c>
      <c r="B22" s="9">
        <f>VLOOKUP(SINGLE_SIZE!A22,'Size Lookup'!A22:C45,3,0)</f>
        <v>-0.17203624805231651</v>
      </c>
    </row>
    <row r="23" spans="1:2" x14ac:dyDescent="0.2">
      <c r="A23" s="9" t="s">
        <v>21</v>
      </c>
      <c r="B23" s="9">
        <f>VLOOKUP(SINGLE_SIZE!A23,'Size Lookup'!A23:C46,3,0)</f>
        <v>0.31408452626065136</v>
      </c>
    </row>
    <row r="24" spans="1:2" x14ac:dyDescent="0.2">
      <c r="A24" s="9" t="s">
        <v>22</v>
      </c>
      <c r="B24" s="9">
        <f>VLOOKUP(SINGLE_SIZE!A24,'Size Lookup'!A24:C47,3,0)</f>
        <v>0</v>
      </c>
    </row>
    <row r="25" spans="1:2" x14ac:dyDescent="0.2">
      <c r="A25" s="9" t="s">
        <v>23</v>
      </c>
      <c r="B2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25FE6-10A8-074C-BCD3-AB0BE419A670}">
  <dimension ref="A1:B25"/>
  <sheetViews>
    <sheetView workbookViewId="0">
      <selection activeCell="B1" sqref="B1"/>
    </sheetView>
  </sheetViews>
  <sheetFormatPr baseColWidth="10" defaultRowHeight="16" x14ac:dyDescent="0.2"/>
  <sheetData>
    <row r="1" spans="1:2" x14ac:dyDescent="0.2">
      <c r="A1" s="2"/>
      <c r="B1" s="3" t="s">
        <v>25</v>
      </c>
    </row>
    <row r="2" spans="1:2" x14ac:dyDescent="0.2">
      <c r="A2" s="4" t="s">
        <v>9</v>
      </c>
      <c r="B2" s="4">
        <v>0.31</v>
      </c>
    </row>
    <row r="3" spans="1:2" x14ac:dyDescent="0.2">
      <c r="A3" s="4" t="s">
        <v>19</v>
      </c>
      <c r="B3" s="4">
        <v>-7.0000000000000007E-2</v>
      </c>
    </row>
    <row r="4" spans="1:2" x14ac:dyDescent="0.2">
      <c r="A4" s="4" t="s">
        <v>10</v>
      </c>
      <c r="B4" s="4">
        <v>0.56000000000000005</v>
      </c>
    </row>
    <row r="5" spans="1:2" x14ac:dyDescent="0.2">
      <c r="A5" s="4" t="s">
        <v>13</v>
      </c>
      <c r="B5" s="4">
        <v>1.1299999999999999</v>
      </c>
    </row>
    <row r="6" spans="1:2" x14ac:dyDescent="0.2">
      <c r="A6" s="4" t="s">
        <v>4</v>
      </c>
      <c r="B6" s="4">
        <v>0.24</v>
      </c>
    </row>
    <row r="7" spans="1:2" x14ac:dyDescent="0.2">
      <c r="A7" s="4" t="s">
        <v>12</v>
      </c>
      <c r="B7" s="4">
        <v>0.23</v>
      </c>
    </row>
    <row r="8" spans="1:2" x14ac:dyDescent="0.2">
      <c r="A8" s="4" t="s">
        <v>0</v>
      </c>
      <c r="B8" s="4">
        <v>-0.17</v>
      </c>
    </row>
    <row r="9" spans="1:2" x14ac:dyDescent="0.2">
      <c r="A9" s="4" t="s">
        <v>7</v>
      </c>
      <c r="B9" s="4">
        <v>-0.01</v>
      </c>
    </row>
    <row r="10" spans="1:2" x14ac:dyDescent="0.2">
      <c r="A10" s="4" t="s">
        <v>16</v>
      </c>
      <c r="B10" s="4">
        <v>-0.14000000000000001</v>
      </c>
    </row>
    <row r="11" spans="1:2" x14ac:dyDescent="0.2">
      <c r="A11" s="4" t="s">
        <v>15</v>
      </c>
      <c r="B11" s="4">
        <v>-0.13</v>
      </c>
    </row>
    <row r="12" spans="1:2" x14ac:dyDescent="0.2">
      <c r="A12" s="4" t="s">
        <v>17</v>
      </c>
      <c r="B12" s="4">
        <v>1.85</v>
      </c>
    </row>
    <row r="13" spans="1:2" x14ac:dyDescent="0.2">
      <c r="A13" s="4" t="s">
        <v>18</v>
      </c>
      <c r="B13" s="4">
        <v>0.94</v>
      </c>
    </row>
    <row r="14" spans="1:2" x14ac:dyDescent="0.2">
      <c r="A14" s="4" t="s">
        <v>14</v>
      </c>
      <c r="B14" s="4">
        <v>-0.45</v>
      </c>
    </row>
    <row r="15" spans="1:2" x14ac:dyDescent="0.2">
      <c r="A15" s="4" t="s">
        <v>8</v>
      </c>
      <c r="B15" s="4">
        <v>-0.96</v>
      </c>
    </row>
    <row r="16" spans="1:2" x14ac:dyDescent="0.2">
      <c r="A16" s="4" t="s">
        <v>6</v>
      </c>
      <c r="B16" s="4">
        <v>-2.02</v>
      </c>
    </row>
    <row r="17" spans="1:2" x14ac:dyDescent="0.2">
      <c r="A17" s="4" t="s">
        <v>5</v>
      </c>
      <c r="B17" s="4">
        <v>-0.57999999999999996</v>
      </c>
    </row>
    <row r="18" spans="1:2" x14ac:dyDescent="0.2">
      <c r="A18" s="4" t="s">
        <v>3</v>
      </c>
      <c r="B18" s="4">
        <v>-1.23</v>
      </c>
    </row>
    <row r="19" spans="1:2" x14ac:dyDescent="0.2">
      <c r="A19" s="4" t="s">
        <v>2</v>
      </c>
      <c r="B19" s="4">
        <v>-0.42</v>
      </c>
    </row>
    <row r="20" spans="1:2" x14ac:dyDescent="0.2">
      <c r="A20" s="4" t="s">
        <v>11</v>
      </c>
      <c r="B20" s="4">
        <v>-0.99</v>
      </c>
    </row>
    <row r="21" spans="1:2" x14ac:dyDescent="0.2">
      <c r="A21" s="4" t="s">
        <v>1</v>
      </c>
      <c r="B21" s="4">
        <v>-0.81</v>
      </c>
    </row>
    <row r="22" spans="1:2" x14ac:dyDescent="0.2">
      <c r="A22" s="4" t="s">
        <v>20</v>
      </c>
      <c r="B22" s="4">
        <v>-0.82499999999999996</v>
      </c>
    </row>
    <row r="23" spans="1:2" x14ac:dyDescent="0.2">
      <c r="A23" s="4" t="s">
        <v>21</v>
      </c>
      <c r="B23" s="4">
        <v>-1.3</v>
      </c>
    </row>
    <row r="24" spans="1:2" x14ac:dyDescent="0.2">
      <c r="A24" s="4" t="s">
        <v>22</v>
      </c>
      <c r="B24" s="4">
        <v>-0.22022727272727272</v>
      </c>
    </row>
    <row r="25" spans="1:2" x14ac:dyDescent="0.2">
      <c r="A25" s="4" t="s">
        <v>23</v>
      </c>
      <c r="B25" s="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1F7E3-1DD8-CF47-BCFC-017BF098CE9C}">
  <dimension ref="A1:Y25"/>
  <sheetViews>
    <sheetView workbookViewId="0">
      <selection activeCell="B2" sqref="A1:B25"/>
    </sheetView>
  </sheetViews>
  <sheetFormatPr baseColWidth="10" defaultRowHeight="16" x14ac:dyDescent="0.2"/>
  <cols>
    <col min="2" max="25" width="11.33203125" bestFit="1" customWidth="1"/>
  </cols>
  <sheetData>
    <row r="1" spans="1:25" x14ac:dyDescent="0.2">
      <c r="A1" s="1"/>
      <c r="B1" s="1" t="s">
        <v>46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">
      <c r="A2" s="1" t="s">
        <v>0</v>
      </c>
      <c r="B2" s="6">
        <f>VLOOKUP(SINGLE_CTERM_CHARGE_PH7!A2,Charge!$A$2:$G$25,5,0)</f>
        <v>-0.99997812286238008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 t="s">
        <v>1</v>
      </c>
      <c r="B3" s="6">
        <f>VLOOKUP(SINGLE_CTERM_CHARGE_PH7!A3,Charge!$A$2:$G$25,5,0)</f>
        <v>-0.9999852091348912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 t="s">
        <v>2</v>
      </c>
      <c r="B4" s="6">
        <f>VLOOKUP(SINGLE_CTERM_CHARGE_PH7!A4,Charge!$A$2:$G$25,5,0)</f>
        <v>-0.99998952882416614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 t="s">
        <v>3</v>
      </c>
      <c r="B5" s="6">
        <f>VLOOKUP(SINGLE_CTERM_CHARGE_PH7!A5,Charge!$A$2:$G$25,5,0)</f>
        <v>-0.99998769746364613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 t="s">
        <v>4</v>
      </c>
      <c r="B6" s="6">
        <f>VLOOKUP(SINGLE_CTERM_CHARGE_PH7!A6,Charge!$A$2:$G$25,5,0)</f>
        <v>-0.99999487141246268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 t="s">
        <v>5</v>
      </c>
      <c r="B7" s="6">
        <f>VLOOKUP(SINGLE_CTERM_CHARGE_PH7!A7,Charge!$A$2:$G$25,5,0)</f>
        <v>-0.9999852091348912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x14ac:dyDescent="0.2">
      <c r="A8" s="1" t="s">
        <v>6</v>
      </c>
      <c r="B8" s="6">
        <f>VLOOKUP(SINGLE_CTERM_CHARGE_PH7!A8,Charge!$A$2:$G$25,5,0)</f>
        <v>-0.99998451207369043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x14ac:dyDescent="0.2">
      <c r="A9" s="1" t="s">
        <v>7</v>
      </c>
      <c r="B9" s="6">
        <f>VLOOKUP(SINGLE_CTERM_CHARGE_PH7!A9,Charge!$A$2:$G$25,5,0)</f>
        <v>-0.99997812286238008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x14ac:dyDescent="0.2">
      <c r="A10" s="1" t="s">
        <v>8</v>
      </c>
      <c r="B10" s="6">
        <f>VLOOKUP(SINGLE_CTERM_CHARGE_PH7!A10,Charge!$A$2:$G$25,5,0)</f>
        <v>-0.99999339310917112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x14ac:dyDescent="0.2">
      <c r="A11" s="1" t="s">
        <v>9</v>
      </c>
      <c r="B11" s="6">
        <f>VLOOKUP(SINGLE_CTERM_CHARGE_PH7!A11,Charge!$A$2:$G$25,5,0)</f>
        <v>-0.99997709184826766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x14ac:dyDescent="0.2">
      <c r="A12" s="1" t="s">
        <v>10</v>
      </c>
      <c r="B12" s="6">
        <f>VLOOKUP(SINGLE_CTERM_CHARGE_PH7!A12,Charge!$A$2:$G$25,5,0)</f>
        <v>-0.99997709184826766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x14ac:dyDescent="0.2">
      <c r="A13" s="1" t="s">
        <v>11</v>
      </c>
      <c r="B13" s="6">
        <f>VLOOKUP(SINGLE_CTERM_CHARGE_PH7!A13,Charge!$A$2:$G$25,5,0)</f>
        <v>-0.99998486461659886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x14ac:dyDescent="0.2">
      <c r="A14" s="1" t="s">
        <v>12</v>
      </c>
      <c r="B14" s="6">
        <f>VLOOKUP(SINGLE_CTERM_CHARGE_PH7!A14,Charge!$A$2:$G$25,5,0)</f>
        <v>-0.99998094575589147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x14ac:dyDescent="0.2">
      <c r="A15" s="1" t="s">
        <v>13</v>
      </c>
      <c r="B15" s="6">
        <f>VLOOKUP(SINGLE_CTERM_CHARGE_PH7!A15,Charge!$A$2:$G$25,5,0)</f>
        <v>-0.99999323921595473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x14ac:dyDescent="0.2">
      <c r="A16" s="1" t="s">
        <v>14</v>
      </c>
      <c r="B16" s="6">
        <f>VLOOKUP(SINGLE_CTERM_CHARGE_PH7!A16,Charge!$A$2:$G$25,5,0)</f>
        <v>-0.99999022772328883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x14ac:dyDescent="0.2">
      <c r="A17" s="1" t="s">
        <v>15</v>
      </c>
      <c r="B17" s="6">
        <f>VLOOKUP(SINGLE_CTERM_CHARGE_PH7!A17,Charge!$A$2:$G$25,5,0)</f>
        <v>-0.99998378216204897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x14ac:dyDescent="0.2">
      <c r="A18" s="1" t="s">
        <v>16</v>
      </c>
      <c r="B18" s="6">
        <f>VLOOKUP(SINGLE_CTERM_CHARGE_PH7!A18,Charge!$A$2:$G$25,5,0)</f>
        <v>-0.99995734386774304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x14ac:dyDescent="0.2">
      <c r="A19" s="1" t="s">
        <v>17</v>
      </c>
      <c r="B19" s="6">
        <f>VLOOKUP(SINGLE_CTERM_CHARGE_PH7!A19,Charge!$A$2:$G$25,5,0)</f>
        <v>-0.999976012246236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x14ac:dyDescent="0.2">
      <c r="A20" s="1" t="s">
        <v>18</v>
      </c>
      <c r="B20" s="6">
        <f>VLOOKUP(SINGLE_CTERM_CHARGE_PH7!A20,Charge!$A$2:$G$25,5,0)</f>
        <v>-0.99998415131926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x14ac:dyDescent="0.2">
      <c r="A21" s="1" t="s">
        <v>19</v>
      </c>
      <c r="B21" s="6">
        <f>VLOOKUP(SINGLE_CTERM_CHARGE_PH7!A21,Charge!$A$2:$G$25,5,0)</f>
        <v>-0.99997910747519814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x14ac:dyDescent="0.2">
      <c r="A22" s="1" t="s">
        <v>20</v>
      </c>
      <c r="B22" s="6">
        <f>VLOOKUP(SINGLE_CTERM_CHARGE_PH7!A22,Charge!$A$2:$G$25,5,0)</f>
        <v>-0.99998865002066684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x14ac:dyDescent="0.2">
      <c r="A23" s="1" t="s">
        <v>21</v>
      </c>
      <c r="B23" s="6">
        <f>VLOOKUP(SINGLE_CTERM_CHARGE_PH7!A23,Charge!$A$2:$G$25,5,0)</f>
        <v>-0.99998486461659886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x14ac:dyDescent="0.2">
      <c r="A24" s="1" t="s">
        <v>22</v>
      </c>
      <c r="B24" s="6">
        <f>VLOOKUP(SINGLE_CTERM_CHARGE_PH7!A24,Charge!$A$2:$G$25,5,0)</f>
        <v>-0.9999850769650771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x14ac:dyDescent="0.2">
      <c r="A25" s="1" t="s">
        <v>23</v>
      </c>
      <c r="B25" s="6">
        <f>VLOOKUP(SINGLE_CTERM_CHARGE_PH7!A25,Charge!$A$2:$G$25,5,0)</f>
        <v>-0.99997812286238008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ECAF5-042F-764F-AF86-55F5D47D1C11}">
  <dimension ref="A1:Y25"/>
  <sheetViews>
    <sheetView workbookViewId="0">
      <selection activeCell="B2" sqref="A1:B25"/>
    </sheetView>
  </sheetViews>
  <sheetFormatPr baseColWidth="10" defaultRowHeight="16" x14ac:dyDescent="0.2"/>
  <cols>
    <col min="2" max="25" width="11.33203125" bestFit="1" customWidth="1"/>
  </cols>
  <sheetData>
    <row r="1" spans="1:25" x14ac:dyDescent="0.2">
      <c r="A1" s="1"/>
      <c r="B1" s="1" t="s">
        <v>46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">
      <c r="A2" s="1" t="s">
        <v>0</v>
      </c>
      <c r="B2" s="6">
        <f>VLOOKUP(SINGLE_CTERM_CHARGE_PH7!A2,Charge!$A$2:$G$25,6,0)</f>
        <v>0.99796242225512743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 t="s">
        <v>1</v>
      </c>
      <c r="B3" s="6">
        <f>VLOOKUP(SINGLE_CTERM_CHARGE_PH7!A3,Charge!$A$2:$G$25,6,0)</f>
        <v>0.99096231626176035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 t="s">
        <v>2</v>
      </c>
      <c r="B4" s="6">
        <f>VLOOKUP(SINGLE_CTERM_CHARGE_PH7!A4,Charge!$A$2:$G$25,6,0)</f>
        <v>0.98439833775817043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 t="s">
        <v>3</v>
      </c>
      <c r="B5" s="6">
        <f>VLOOKUP(SINGLE_CTERM_CHARGE_PH7!A5,Charge!$A$2:$G$25,6,0)</f>
        <v>0.99848872615708817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 t="s">
        <v>4</v>
      </c>
      <c r="B6" s="6">
        <f>VLOOKUP(SINGLE_CTERM_CHARGE_PH7!A6,Charge!$A$2:$G$25,6,0)</f>
        <v>0.99983406884697312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 t="s">
        <v>5</v>
      </c>
      <c r="B7" s="6">
        <f>VLOOKUP(SINGLE_CTERM_CHARGE_PH7!A7,Charge!$A$2:$G$25,6,0)</f>
        <v>0.99264144729182802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x14ac:dyDescent="0.2">
      <c r="A8" s="1" t="s">
        <v>6</v>
      </c>
      <c r="B8" s="6">
        <f>VLOOKUP(SINGLE_CTERM_CHARGE_PH7!A8,Charge!$A$2:$G$25,6,0)</f>
        <v>0.99786659904087005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x14ac:dyDescent="0.2">
      <c r="A9" s="1" t="s">
        <v>7</v>
      </c>
      <c r="B9" s="6">
        <f>VLOOKUP(SINGLE_CTERM_CHARGE_PH7!A9,Charge!$A$2:$G$25,6,0)</f>
        <v>0.99749440733271422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x14ac:dyDescent="0.2">
      <c r="A10" s="1" t="s">
        <v>8</v>
      </c>
      <c r="B10" s="6">
        <f>VLOOKUP(SINGLE_CTERM_CHARGE_PH7!A10,Charge!$A$2:$G$25,6,0)</f>
        <v>0.99328457211076404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x14ac:dyDescent="0.2">
      <c r="A11" s="1" t="s">
        <v>9</v>
      </c>
      <c r="B11" s="6">
        <f>VLOOKUP(SINGLE_CTERM_CHARGE_PH7!A11,Charge!$A$2:$G$25,6,0)</f>
        <v>0.99791505992637486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x14ac:dyDescent="0.2">
      <c r="A12" s="1" t="s">
        <v>10</v>
      </c>
      <c r="B12" s="6">
        <f>VLOOKUP(SINGLE_CTERM_CHARGE_PH7!A12,Charge!$A$2:$G$25,6,0)</f>
        <v>0.99791505992637486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x14ac:dyDescent="0.2">
      <c r="A13" s="1" t="s">
        <v>11</v>
      </c>
      <c r="B13" s="6">
        <f>VLOOKUP(SINGLE_CTERM_CHARGE_PH7!A13,Charge!$A$2:$G$25,6,0)</f>
        <v>0.98890431113369226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x14ac:dyDescent="0.2">
      <c r="A14" s="1" t="s">
        <v>12</v>
      </c>
      <c r="B14" s="6">
        <f>VLOOKUP(SINGLE_CTERM_CHARGE_PH7!A14,Charge!$A$2:$G$25,6,0)</f>
        <v>0.99387183593471762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x14ac:dyDescent="0.2">
      <c r="A15" s="1" t="s">
        <v>13</v>
      </c>
      <c r="B15" s="6">
        <f>VLOOKUP(SINGLE_CTERM_CHARGE_PH7!A15,Charge!$A$2:$G$25,6,0)</f>
        <v>0.99264144729182802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x14ac:dyDescent="0.2">
      <c r="A16" s="1" t="s">
        <v>14</v>
      </c>
      <c r="B16" s="6">
        <f>VLOOKUP(SINGLE_CTERM_CHARGE_PH7!A16,Charge!$A$2:$G$25,6,0)</f>
        <v>0.99974887443673854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x14ac:dyDescent="0.2">
      <c r="A17" s="1" t="s">
        <v>15</v>
      </c>
      <c r="B17" s="6">
        <f>VLOOKUP(SINGLE_CTERM_CHARGE_PH7!A17,Charge!$A$2:$G$25,6,0)</f>
        <v>0.99297030856036073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x14ac:dyDescent="0.2">
      <c r="A18" s="1" t="s">
        <v>16</v>
      </c>
      <c r="B18" s="6">
        <f>VLOOKUP(SINGLE_CTERM_CHARGE_PH7!A18,Charge!$A$2:$G$25,6,0)</f>
        <v>0.9996286027580622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x14ac:dyDescent="0.2">
      <c r="A19" s="1" t="s">
        <v>17</v>
      </c>
      <c r="B19" s="6">
        <f>VLOOKUP(SINGLE_CTERM_CHARGE_PH7!A19,Charge!$A$2:$G$25,6,0)</f>
        <v>0.99594272575704113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x14ac:dyDescent="0.2">
      <c r="A20" s="1" t="s">
        <v>18</v>
      </c>
      <c r="B20" s="6">
        <f>VLOOKUP(SINGLE_CTERM_CHARGE_PH7!A20,Charge!$A$2:$G$25,6,0)</f>
        <v>0.99229732065999299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x14ac:dyDescent="0.2">
      <c r="A21" s="1" t="s">
        <v>19</v>
      </c>
      <c r="B21" s="6">
        <f>VLOOKUP(SINGLE_CTERM_CHARGE_PH7!A21,Charge!$A$2:$G$25,6,0)</f>
        <v>0.99760690770954508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x14ac:dyDescent="0.2">
      <c r="A22" s="1" t="s">
        <v>20</v>
      </c>
      <c r="B22" s="6">
        <f>VLOOKUP(SINGLE_CTERM_CHARGE_PH7!A22,Charge!$A$2:$G$25,6,0)</f>
        <v>0.99512608321838558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x14ac:dyDescent="0.2">
      <c r="A23" s="1" t="s">
        <v>21</v>
      </c>
      <c r="B23" s="6">
        <f>VLOOKUP(SINGLE_CTERM_CHARGE_PH7!A23,Charge!$A$2:$G$25,6,0)</f>
        <v>0.99603471438084779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x14ac:dyDescent="0.2">
      <c r="A24" s="1" t="s">
        <v>22</v>
      </c>
      <c r="B24" s="6">
        <f>VLOOKUP(SINGLE_CTERM_CHARGE_PH7!A24,Charge!$A$2:$G$25,6,0)</f>
        <v>0.99696390191913387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x14ac:dyDescent="0.2">
      <c r="A25" s="1" t="s">
        <v>23</v>
      </c>
      <c r="B25" s="6">
        <f>VLOOKUP(SINGLE_CTERM_CHARGE_PH7!A25,Charge!$A$2:$G$25,6,0)</f>
        <v>0.99749440733271422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87709-BDB3-8A4E-A82E-9969BEF1E5A5}">
  <dimension ref="A1:Y25"/>
  <sheetViews>
    <sheetView workbookViewId="0">
      <selection activeCell="O20" sqref="O20"/>
    </sheetView>
  </sheetViews>
  <sheetFormatPr baseColWidth="10" defaultRowHeight="16" x14ac:dyDescent="0.2"/>
  <cols>
    <col min="2" max="2" width="11.33203125" bestFit="1" customWidth="1"/>
    <col min="3" max="3" width="11" bestFit="1" customWidth="1"/>
    <col min="4" max="25" width="11.33203125" bestFit="1" customWidth="1"/>
  </cols>
  <sheetData>
    <row r="1" spans="1:25" x14ac:dyDescent="0.2">
      <c r="A1" s="1"/>
      <c r="B1" s="1" t="s">
        <v>46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">
      <c r="A2" s="1" t="s">
        <v>0</v>
      </c>
      <c r="B2" s="6">
        <f>VLOOKUP(SINGLE_CTERM_CHARGE_PH7!A2,Charge!$A$2:$G$25,7,0)</f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 t="s">
        <v>1</v>
      </c>
      <c r="B3" s="6">
        <f>VLOOKUP(SINGLE_CTERM_CHARGE_PH7!A3,Charge!$A$2:$G$25,7,0)</f>
        <v>0.99999668869974989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 t="s">
        <v>2</v>
      </c>
      <c r="B4" s="6">
        <f>VLOOKUP(SINGLE_CTERM_CHARGE_PH7!A4,Charge!$A$2:$G$25,7,0)</f>
        <v>0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 t="s">
        <v>3</v>
      </c>
      <c r="B5" s="6">
        <f>VLOOKUP(SINGLE_CTERM_CHARGE_PH7!A5,Charge!$A$2:$G$25,7,0)</f>
        <v>-0.99927608846747096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 t="s">
        <v>4</v>
      </c>
      <c r="B6" s="6">
        <f>VLOOKUP(SINGLE_CTERM_CHARGE_PH7!A6,Charge!$A$2:$G$25,7,0)</f>
        <v>-4.4683509371797249E-2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 t="s">
        <v>5</v>
      </c>
      <c r="B7" s="6">
        <f>VLOOKUP(SINGLE_CTERM_CHARGE_PH7!A7,Charge!$A$2:$G$25,7,0)</f>
        <v>0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x14ac:dyDescent="0.2">
      <c r="A8" s="1" t="s">
        <v>6</v>
      </c>
      <c r="B8" s="6">
        <f>VLOOKUP(SINGLE_CTERM_CHARGE_PH7!A8,Charge!$A$2:$G$25,7,0)</f>
        <v>-0.99822487725419018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x14ac:dyDescent="0.2">
      <c r="A9" s="1" t="s">
        <v>7</v>
      </c>
      <c r="B9" s="6">
        <f>VLOOKUP(SINGLE_CTERM_CHARGE_PH7!A9,Charge!$A$2:$G$25,7,0)</f>
        <v>0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x14ac:dyDescent="0.2">
      <c r="A10" s="1" t="s">
        <v>8</v>
      </c>
      <c r="B10" s="6">
        <f>VLOOKUP(SINGLE_CTERM_CHARGE_PH7!A10,Charge!$A$2:$G$25,7,0)</f>
        <v>9.0909090909090939E-2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x14ac:dyDescent="0.2">
      <c r="A11" s="1" t="s">
        <v>9</v>
      </c>
      <c r="B11" s="6">
        <f>VLOOKUP(SINGLE_CTERM_CHARGE_PH7!A11,Charge!$A$2:$G$25,7,0)</f>
        <v>0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x14ac:dyDescent="0.2">
      <c r="A12" s="1" t="s">
        <v>10</v>
      </c>
      <c r="B12" s="6">
        <f>VLOOKUP(SINGLE_CTERM_CHARGE_PH7!A12,Charge!$A$2:$G$25,7,0)</f>
        <v>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x14ac:dyDescent="0.2">
      <c r="A13" s="1" t="s">
        <v>11</v>
      </c>
      <c r="B13" s="6">
        <f>VLOOKUP(SINGLE_CTERM_CHARGE_PH7!A13,Charge!$A$2:$G$25,7,0)</f>
        <v>0.99970496614799598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x14ac:dyDescent="0.2">
      <c r="A14" s="1" t="s">
        <v>12</v>
      </c>
      <c r="B14" s="6">
        <f>VLOOKUP(SINGLE_CTERM_CHARGE_PH7!A14,Charge!$A$2:$G$25,7,0)</f>
        <v>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x14ac:dyDescent="0.2">
      <c r="A15" s="1" t="s">
        <v>13</v>
      </c>
      <c r="B15" s="6">
        <f>VLOOKUP(SINGLE_CTERM_CHARGE_PH7!A15,Charge!$A$2:$G$25,7,0)</f>
        <v>0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x14ac:dyDescent="0.2">
      <c r="A16" s="1" t="s">
        <v>14</v>
      </c>
      <c r="B16" s="6">
        <f>VLOOKUP(SINGLE_CTERM_CHARGE_PH7!A16,Charge!$A$2:$G$25,7,0)</f>
        <v>0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x14ac:dyDescent="0.2">
      <c r="A17" s="1" t="s">
        <v>15</v>
      </c>
      <c r="B17" s="6">
        <f>VLOOKUP(SINGLE_CTERM_CHARGE_PH7!A17,Charge!$A$2:$G$25,7,0)</f>
        <v>0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x14ac:dyDescent="0.2">
      <c r="A18" s="1" t="s">
        <v>16</v>
      </c>
      <c r="B18" s="6">
        <f>VLOOKUP(SINGLE_CTERM_CHARGE_PH7!A18,Charge!$A$2:$G$25,7,0)</f>
        <v>0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x14ac:dyDescent="0.2">
      <c r="A19" s="1" t="s">
        <v>17</v>
      </c>
      <c r="B19" s="6">
        <f>VLOOKUP(SINGLE_CTERM_CHARGE_PH7!A19,Charge!$A$2:$G$25,7,0)</f>
        <v>0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x14ac:dyDescent="0.2">
      <c r="A20" s="1" t="s">
        <v>18</v>
      </c>
      <c r="B20" s="6">
        <f>VLOOKUP(SINGLE_CTERM_CHARGE_PH7!A20,Charge!$A$2:$G$25,7,0)</f>
        <v>-8.5041421831294072E-4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x14ac:dyDescent="0.2">
      <c r="A21" s="1" t="s">
        <v>19</v>
      </c>
      <c r="B21" s="6">
        <f>VLOOKUP(SINGLE_CTERM_CHARGE_PH7!A21,Charge!$A$2:$G$25,7,0)</f>
        <v>0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x14ac:dyDescent="0.2">
      <c r="A22" s="1" t="s">
        <v>20</v>
      </c>
      <c r="B22" s="6">
        <f>VLOOKUP(SINGLE_CTERM_CHARGE_PH7!A22,Charge!$A$2:$G$25,7,0)</f>
        <v>0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x14ac:dyDescent="0.2">
      <c r="A23" s="1" t="s">
        <v>21</v>
      </c>
      <c r="B23" s="6">
        <f>VLOOKUP(SINGLE_CTERM_CHARGE_PH7!A23,Charge!$A$2:$G$25,7,0)</f>
        <v>0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x14ac:dyDescent="0.2">
      <c r="A24" s="1" t="s">
        <v>22</v>
      </c>
      <c r="B24" s="6">
        <f>VLOOKUP(SINGLE_CTERM_CHARGE_PH7!A24,Charge!$A$2:$G$25,7,0)</f>
        <v>0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x14ac:dyDescent="0.2">
      <c r="A25" s="1" t="s">
        <v>23</v>
      </c>
      <c r="B25" s="6">
        <f>VLOOKUP(SINGLE_CTERM_CHARGE_PH7!A25,Charge!$A$2:$G$25,7,0)</f>
        <v>0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F557F-3160-E940-BC16-A2D36F354CDD}">
  <dimension ref="A1:G28"/>
  <sheetViews>
    <sheetView workbookViewId="0">
      <selection activeCell="C1" activeCellId="1" sqref="A1:A25 C1:C25"/>
    </sheetView>
  </sheetViews>
  <sheetFormatPr baseColWidth="10" defaultRowHeight="16" x14ac:dyDescent="0.2"/>
  <cols>
    <col min="1" max="1" width="10.83203125" style="4"/>
    <col min="2" max="2" width="16" style="4" bestFit="1" customWidth="1"/>
    <col min="3" max="3" width="17.33203125" style="4" bestFit="1" customWidth="1"/>
    <col min="4" max="4" width="16" style="4" bestFit="1" customWidth="1"/>
    <col min="5" max="5" width="16.6640625" style="4" bestFit="1" customWidth="1"/>
    <col min="6" max="6" width="15.5" style="4" bestFit="1" customWidth="1"/>
    <col min="7" max="16384" width="10.83203125" style="4"/>
  </cols>
  <sheetData>
    <row r="1" spans="1:7" x14ac:dyDescent="0.2">
      <c r="A1" s="2"/>
      <c r="B1" s="3" t="s">
        <v>24</v>
      </c>
      <c r="C1" s="3" t="s">
        <v>25</v>
      </c>
      <c r="D1" s="3" t="s">
        <v>26</v>
      </c>
      <c r="E1" s="3" t="s">
        <v>27</v>
      </c>
      <c r="F1" s="4" t="s">
        <v>28</v>
      </c>
      <c r="G1" s="4" t="s">
        <v>31</v>
      </c>
    </row>
    <row r="2" spans="1:7" x14ac:dyDescent="0.2">
      <c r="A2" s="4" t="s">
        <v>9</v>
      </c>
      <c r="B2" s="4">
        <v>4.5</v>
      </c>
      <c r="C2" s="4">
        <v>0.31</v>
      </c>
      <c r="D2" s="4">
        <v>-0.6</v>
      </c>
      <c r="E2" s="4">
        <v>-1.56</v>
      </c>
      <c r="F2" s="4">
        <v>1.97</v>
      </c>
      <c r="G2" s="4" t="s">
        <v>32</v>
      </c>
    </row>
    <row r="3" spans="1:7" x14ac:dyDescent="0.2">
      <c r="A3" s="4" t="s">
        <v>19</v>
      </c>
      <c r="B3" s="4">
        <v>4.2</v>
      </c>
      <c r="C3" s="4">
        <v>-7.0000000000000007E-2</v>
      </c>
      <c r="D3" s="4">
        <v>-0.31</v>
      </c>
      <c r="E3" s="4">
        <v>-0.78</v>
      </c>
      <c r="F3" s="4">
        <v>1.46</v>
      </c>
      <c r="G3" s="4" t="s">
        <v>32</v>
      </c>
    </row>
    <row r="4" spans="1:7" x14ac:dyDescent="0.2">
      <c r="A4" s="4" t="s">
        <v>10</v>
      </c>
      <c r="B4" s="4">
        <v>3.8</v>
      </c>
      <c r="C4" s="4">
        <v>0.56000000000000005</v>
      </c>
      <c r="D4" s="4">
        <v>-0.55000000000000004</v>
      </c>
      <c r="E4" s="4">
        <v>-1.81</v>
      </c>
      <c r="F4" s="4">
        <v>1.82</v>
      </c>
      <c r="G4" s="4" t="s">
        <v>32</v>
      </c>
    </row>
    <row r="5" spans="1:7" x14ac:dyDescent="0.2">
      <c r="A5" s="4" t="s">
        <v>13</v>
      </c>
      <c r="B5" s="4">
        <v>2.8</v>
      </c>
      <c r="C5" s="4">
        <v>1.1299999999999999</v>
      </c>
      <c r="D5" s="4">
        <v>-0.32</v>
      </c>
      <c r="E5" s="4">
        <v>-2.2000000000000002</v>
      </c>
      <c r="F5" s="4">
        <v>1.98</v>
      </c>
      <c r="G5" s="4" t="s">
        <v>32</v>
      </c>
    </row>
    <row r="6" spans="1:7" x14ac:dyDescent="0.2">
      <c r="A6" s="4" t="s">
        <v>4</v>
      </c>
      <c r="B6" s="4">
        <v>2.5</v>
      </c>
      <c r="C6" s="4">
        <v>0.24</v>
      </c>
      <c r="D6" s="4">
        <v>-0.13</v>
      </c>
      <c r="E6" s="4">
        <v>0.49</v>
      </c>
      <c r="F6" s="4">
        <v>-0.3</v>
      </c>
      <c r="G6" s="4" t="s">
        <v>32</v>
      </c>
    </row>
    <row r="7" spans="1:7" x14ac:dyDescent="0.2">
      <c r="A7" s="4" t="s">
        <v>12</v>
      </c>
      <c r="B7" s="4">
        <v>1.9</v>
      </c>
      <c r="C7" s="4">
        <v>0.23</v>
      </c>
      <c r="D7" s="4">
        <v>-0.1</v>
      </c>
      <c r="E7" s="4">
        <v>-0.76</v>
      </c>
      <c r="F7" s="4">
        <v>1.4</v>
      </c>
      <c r="G7" s="4" t="s">
        <v>32</v>
      </c>
    </row>
    <row r="8" spans="1:7" x14ac:dyDescent="0.2">
      <c r="A8" s="4" t="s">
        <v>0</v>
      </c>
      <c r="B8" s="4">
        <v>1.8</v>
      </c>
      <c r="C8" s="4">
        <v>-0.17</v>
      </c>
      <c r="D8" s="4">
        <v>0.11</v>
      </c>
      <c r="E8" s="4">
        <v>0</v>
      </c>
      <c r="F8" s="4">
        <v>0.38</v>
      </c>
      <c r="G8" s="4" t="s">
        <v>32</v>
      </c>
    </row>
    <row r="9" spans="1:7" x14ac:dyDescent="0.2">
      <c r="A9" s="4" t="s">
        <v>7</v>
      </c>
      <c r="B9" s="4">
        <v>-0.4</v>
      </c>
      <c r="C9" s="4">
        <v>-0.01</v>
      </c>
      <c r="D9" s="4">
        <v>0.74</v>
      </c>
      <c r="E9" s="4">
        <v>1.72</v>
      </c>
      <c r="F9" s="4">
        <v>-0.19</v>
      </c>
      <c r="G9" s="4" t="s">
        <v>32</v>
      </c>
    </row>
    <row r="10" spans="1:7" x14ac:dyDescent="0.2">
      <c r="A10" s="4" t="s">
        <v>16</v>
      </c>
      <c r="B10" s="4">
        <v>-0.7</v>
      </c>
      <c r="C10" s="4">
        <v>-0.14000000000000001</v>
      </c>
      <c r="D10" s="4">
        <v>0.52</v>
      </c>
      <c r="E10" s="4">
        <v>1.78</v>
      </c>
      <c r="F10" s="4">
        <v>-0.32</v>
      </c>
      <c r="G10" s="4" t="s">
        <v>32</v>
      </c>
    </row>
    <row r="11" spans="1:7" x14ac:dyDescent="0.2">
      <c r="A11" s="4" t="s">
        <v>15</v>
      </c>
      <c r="B11" s="4">
        <v>-0.8</v>
      </c>
      <c r="C11" s="4">
        <v>-0.13</v>
      </c>
      <c r="D11" s="4">
        <v>0.84</v>
      </c>
      <c r="E11" s="4">
        <v>1.83</v>
      </c>
      <c r="F11" s="4">
        <v>-0.53</v>
      </c>
      <c r="G11" s="4" t="s">
        <v>32</v>
      </c>
    </row>
    <row r="12" spans="1:7" x14ac:dyDescent="0.2">
      <c r="A12" s="4" t="s">
        <v>17</v>
      </c>
      <c r="B12" s="4">
        <v>-0.9</v>
      </c>
      <c r="C12" s="4">
        <v>1.85</v>
      </c>
      <c r="D12" s="4">
        <v>0.3</v>
      </c>
      <c r="E12" s="4">
        <v>-0.38</v>
      </c>
      <c r="F12" s="4">
        <v>1.53</v>
      </c>
      <c r="G12" s="4" t="s">
        <v>32</v>
      </c>
    </row>
    <row r="13" spans="1:7" x14ac:dyDescent="0.2">
      <c r="A13" s="4" t="s">
        <v>18</v>
      </c>
      <c r="B13" s="4">
        <v>-1.3</v>
      </c>
      <c r="C13" s="4">
        <v>0.94</v>
      </c>
      <c r="D13" s="4">
        <v>0.68</v>
      </c>
      <c r="E13" s="4">
        <v>-1.0900000000000001</v>
      </c>
      <c r="F13" s="4">
        <v>0.49</v>
      </c>
      <c r="G13" s="4" t="s">
        <v>32</v>
      </c>
    </row>
    <row r="14" spans="1:7" x14ac:dyDescent="0.2">
      <c r="A14" s="4" t="s">
        <v>14</v>
      </c>
      <c r="B14" s="4">
        <v>-1.6</v>
      </c>
      <c r="C14" s="4">
        <v>-0.45</v>
      </c>
      <c r="D14" s="4">
        <v>2.23</v>
      </c>
      <c r="E14" s="4">
        <v>-1.52</v>
      </c>
      <c r="F14" s="4">
        <v>-1.44</v>
      </c>
      <c r="G14" s="4" t="s">
        <v>32</v>
      </c>
    </row>
    <row r="15" spans="1:7" x14ac:dyDescent="0.2">
      <c r="A15" s="4" t="s">
        <v>8</v>
      </c>
      <c r="B15" s="4">
        <v>-3.2</v>
      </c>
      <c r="C15" s="4">
        <v>-0.96</v>
      </c>
      <c r="D15" s="4">
        <v>2.06</v>
      </c>
      <c r="E15" s="4">
        <v>4.76</v>
      </c>
      <c r="F15" s="4">
        <v>-1.44</v>
      </c>
      <c r="G15" s="4" t="s">
        <v>32</v>
      </c>
    </row>
    <row r="16" spans="1:7" x14ac:dyDescent="0.2">
      <c r="A16" s="4" t="s">
        <v>6</v>
      </c>
      <c r="B16" s="4">
        <v>-3.5</v>
      </c>
      <c r="C16" s="4">
        <v>-2.02</v>
      </c>
      <c r="D16" s="4">
        <v>2.68</v>
      </c>
      <c r="E16" s="4">
        <v>1.64</v>
      </c>
      <c r="F16" s="4">
        <v>-2.9</v>
      </c>
      <c r="G16" s="4" t="s">
        <v>32</v>
      </c>
    </row>
    <row r="17" spans="1:7" x14ac:dyDescent="0.2">
      <c r="A17" s="4" t="s">
        <v>5</v>
      </c>
      <c r="B17" s="4">
        <v>-3.5</v>
      </c>
      <c r="C17" s="4">
        <v>-0.57999999999999996</v>
      </c>
      <c r="D17" s="4">
        <v>2.36</v>
      </c>
      <c r="E17" s="4">
        <v>3.01</v>
      </c>
      <c r="F17" s="4">
        <v>-1.84</v>
      </c>
      <c r="G17" s="4" t="s">
        <v>32</v>
      </c>
    </row>
    <row r="18" spans="1:7" x14ac:dyDescent="0.2">
      <c r="A18" s="4" t="s">
        <v>3</v>
      </c>
      <c r="B18" s="4">
        <v>-3.5</v>
      </c>
      <c r="C18" s="4">
        <v>-1.23</v>
      </c>
      <c r="D18" s="4">
        <v>3.49</v>
      </c>
      <c r="E18" s="4">
        <v>2.95</v>
      </c>
      <c r="F18" s="4">
        <v>-3.27</v>
      </c>
      <c r="G18" s="4" t="s">
        <v>32</v>
      </c>
    </row>
    <row r="19" spans="1:7" x14ac:dyDescent="0.2">
      <c r="A19" s="4" t="s">
        <v>2</v>
      </c>
      <c r="B19" s="4">
        <v>-3.5</v>
      </c>
      <c r="C19" s="4">
        <v>-0.42</v>
      </c>
      <c r="D19" s="4">
        <v>2.0499999999999998</v>
      </c>
      <c r="E19" s="4">
        <v>3.47</v>
      </c>
      <c r="F19" s="4">
        <v>-1.62</v>
      </c>
      <c r="G19" s="4" t="s">
        <v>32</v>
      </c>
    </row>
    <row r="20" spans="1:7" x14ac:dyDescent="0.2">
      <c r="A20" s="4" t="s">
        <v>11</v>
      </c>
      <c r="B20" s="4">
        <v>-3.9</v>
      </c>
      <c r="C20" s="4">
        <v>-0.99</v>
      </c>
      <c r="D20" s="4">
        <v>2.71</v>
      </c>
      <c r="E20" s="4">
        <v>5.39</v>
      </c>
      <c r="F20" s="4">
        <v>-3.46</v>
      </c>
      <c r="G20" s="4" t="s">
        <v>32</v>
      </c>
    </row>
    <row r="21" spans="1:7" x14ac:dyDescent="0.2">
      <c r="A21" s="4" t="s">
        <v>1</v>
      </c>
      <c r="B21" s="4">
        <v>-4.5</v>
      </c>
      <c r="C21" s="4">
        <v>-0.81</v>
      </c>
      <c r="D21" s="4">
        <v>2.58</v>
      </c>
      <c r="E21" s="4">
        <v>3.71</v>
      </c>
      <c r="F21" s="4">
        <v>-2.57</v>
      </c>
      <c r="G21" s="4" t="s">
        <v>32</v>
      </c>
    </row>
    <row r="22" spans="1:7" x14ac:dyDescent="0.2">
      <c r="A22" s="4" t="s">
        <v>20</v>
      </c>
      <c r="B22" s="4">
        <f>SUM(B18,B19)/2</f>
        <v>-3.5</v>
      </c>
      <c r="C22" s="4">
        <f t="shared" ref="C22:F22" si="0">SUM(C18,C19)/2</f>
        <v>-0.82499999999999996</v>
      </c>
      <c r="D22" s="4">
        <f t="shared" si="0"/>
        <v>2.77</v>
      </c>
      <c r="E22" s="4">
        <f t="shared" si="0"/>
        <v>3.21</v>
      </c>
      <c r="F22" s="4">
        <f t="shared" si="0"/>
        <v>-2.4450000000000003</v>
      </c>
      <c r="G22" s="4" t="s">
        <v>33</v>
      </c>
    </row>
    <row r="23" spans="1:7" x14ac:dyDescent="0.2">
      <c r="A23" s="4" t="s">
        <v>21</v>
      </c>
      <c r="B23" s="4">
        <f>SUM(B16,B17)/2</f>
        <v>-3.5</v>
      </c>
      <c r="C23" s="4">
        <f t="shared" ref="C23:F23" si="1">SUM(C16,C17)/2</f>
        <v>-1.3</v>
      </c>
      <c r="D23" s="4">
        <f t="shared" si="1"/>
        <v>2.52</v>
      </c>
      <c r="E23" s="4">
        <f t="shared" si="1"/>
        <v>2.3249999999999997</v>
      </c>
      <c r="F23" s="4">
        <f t="shared" si="1"/>
        <v>-2.37</v>
      </c>
      <c r="G23" s="4" t="s">
        <v>34</v>
      </c>
    </row>
    <row r="24" spans="1:7" x14ac:dyDescent="0.2">
      <c r="A24" s="4" t="s">
        <v>22</v>
      </c>
      <c r="B24" s="4">
        <f>SUM(B2:B23)/22</f>
        <v>-0.76363636363636356</v>
      </c>
      <c r="C24" s="4">
        <f t="shared" ref="C24:F24" si="2">SUM(C2:C23)/22</f>
        <v>-0.22022727272727272</v>
      </c>
      <c r="D24" s="4">
        <f t="shared" si="2"/>
        <v>1.2104545454545457</v>
      </c>
      <c r="E24" s="4">
        <f t="shared" si="2"/>
        <v>1.1902272727272729</v>
      </c>
      <c r="F24" s="4">
        <f t="shared" si="2"/>
        <v>-0.6211363636363636</v>
      </c>
      <c r="G24" s="4" t="s">
        <v>35</v>
      </c>
    </row>
    <row r="25" spans="1:7" x14ac:dyDescent="0.2">
      <c r="A25" s="4" t="s">
        <v>23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 t="s">
        <v>36</v>
      </c>
    </row>
    <row r="28" spans="1:7" x14ac:dyDescent="0.2">
      <c r="A28" s="4" t="s">
        <v>29</v>
      </c>
      <c r="B28" s="4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A4F79-BC58-1F4E-9FFB-47F04CA66FF8}">
  <dimension ref="A1:G30"/>
  <sheetViews>
    <sheetView workbookViewId="0">
      <selection activeCell="G21" sqref="G21"/>
    </sheetView>
  </sheetViews>
  <sheetFormatPr baseColWidth="10" defaultRowHeight="16" x14ac:dyDescent="0.2"/>
  <cols>
    <col min="5" max="5" width="21.83203125" bestFit="1" customWidth="1"/>
    <col min="6" max="6" width="21.5" bestFit="1" customWidth="1"/>
    <col min="7" max="7" width="17.83203125" bestFit="1" customWidth="1"/>
  </cols>
  <sheetData>
    <row r="1" spans="1:7" x14ac:dyDescent="0.2">
      <c r="A1" t="s">
        <v>40</v>
      </c>
      <c r="B1" t="s">
        <v>39</v>
      </c>
      <c r="C1" t="s">
        <v>38</v>
      </c>
      <c r="D1" t="s">
        <v>37</v>
      </c>
      <c r="E1" t="str">
        <f>CONCATENATE("R-COOH charge pH ",$B$28)</f>
        <v>R-COOH charge pH 7</v>
      </c>
      <c r="F1" t="str">
        <f>CONCATENATE("R-NH3+ charge pH ",$B$28)</f>
        <v>R-NH3+ charge pH 7</v>
      </c>
      <c r="G1" t="str">
        <f>CONCATENATE("R charge pH ",$B$28)</f>
        <v>R charge pH 7</v>
      </c>
    </row>
    <row r="2" spans="1:7" x14ac:dyDescent="0.2">
      <c r="A2" t="s">
        <v>7</v>
      </c>
      <c r="B2">
        <v>2.34</v>
      </c>
      <c r="C2">
        <v>9.6</v>
      </c>
      <c r="D2" t="s">
        <v>41</v>
      </c>
      <c r="E2">
        <f>-1 * IFERROR(1/(10^(B2-$B$28)+1), 0)</f>
        <v>-0.99997812286238008</v>
      </c>
      <c r="F2">
        <f>1-IFERROR(1/(10^(C2-$B$28)+1), 0)</f>
        <v>0.99749440733271422</v>
      </c>
      <c r="G2">
        <f t="shared" ref="G2:G19" si="0">IF(OR(A2="D",A2="E", A2="Y", A2="C"), -1, 1) * IF(OR(A2="R",A2="K", A2="H"),1-IFERROR(1/(10^(D2-$B$28)+1), 0),IFERROR(1/(10^(D2-$B$28)+1), 0))</f>
        <v>0</v>
      </c>
    </row>
    <row r="3" spans="1:7" x14ac:dyDescent="0.2">
      <c r="A3" t="s">
        <v>0</v>
      </c>
      <c r="B3">
        <v>2.34</v>
      </c>
      <c r="C3">
        <v>9.69</v>
      </c>
      <c r="D3" t="s">
        <v>41</v>
      </c>
      <c r="E3">
        <f t="shared" ref="E3:E24" si="1">-1 * IFERROR(1/(10^(B3-$B$28)+1), 0)</f>
        <v>-0.99997812286238008</v>
      </c>
      <c r="F3">
        <f t="shared" ref="F3:F24" si="2">1-IFERROR(1/(10^(C3-$B$28)+1), 0)</f>
        <v>0.99796242225512743</v>
      </c>
      <c r="G3">
        <f t="shared" si="0"/>
        <v>0</v>
      </c>
    </row>
    <row r="4" spans="1:7" x14ac:dyDescent="0.2">
      <c r="A4" t="s">
        <v>19</v>
      </c>
      <c r="B4">
        <v>2.3199999999999998</v>
      </c>
      <c r="C4">
        <v>9.6199999999999992</v>
      </c>
      <c r="D4" t="s">
        <v>41</v>
      </c>
      <c r="E4">
        <f t="shared" si="1"/>
        <v>-0.99997910747519814</v>
      </c>
      <c r="F4">
        <f t="shared" si="2"/>
        <v>0.99760690770954508</v>
      </c>
      <c r="G4">
        <f t="shared" si="0"/>
        <v>0</v>
      </c>
    </row>
    <row r="5" spans="1:7" x14ac:dyDescent="0.2">
      <c r="A5" t="s">
        <v>10</v>
      </c>
      <c r="B5">
        <v>2.36</v>
      </c>
      <c r="C5">
        <v>9.68</v>
      </c>
      <c r="D5" t="s">
        <v>41</v>
      </c>
      <c r="E5">
        <f t="shared" si="1"/>
        <v>-0.99997709184826766</v>
      </c>
      <c r="F5">
        <f t="shared" si="2"/>
        <v>0.99791505992637486</v>
      </c>
      <c r="G5">
        <f t="shared" si="0"/>
        <v>0</v>
      </c>
    </row>
    <row r="6" spans="1:7" x14ac:dyDescent="0.2">
      <c r="A6" t="s">
        <v>9</v>
      </c>
      <c r="B6">
        <v>2.36</v>
      </c>
      <c r="C6">
        <v>9.68</v>
      </c>
      <c r="D6" t="s">
        <v>41</v>
      </c>
      <c r="E6">
        <f t="shared" si="1"/>
        <v>-0.99997709184826766</v>
      </c>
      <c r="F6">
        <f t="shared" si="2"/>
        <v>0.99791505992637486</v>
      </c>
      <c r="G6">
        <f t="shared" si="0"/>
        <v>0</v>
      </c>
    </row>
    <row r="7" spans="1:7" x14ac:dyDescent="0.2">
      <c r="A7" t="s">
        <v>14</v>
      </c>
      <c r="B7">
        <v>1.99</v>
      </c>
      <c r="C7">
        <v>10.6</v>
      </c>
      <c r="D7" t="s">
        <v>41</v>
      </c>
      <c r="E7">
        <f t="shared" si="1"/>
        <v>-0.99999022772328883</v>
      </c>
      <c r="F7">
        <f t="shared" si="2"/>
        <v>0.99974887443673854</v>
      </c>
      <c r="G7">
        <f t="shared" si="0"/>
        <v>0</v>
      </c>
    </row>
    <row r="8" spans="1:7" x14ac:dyDescent="0.2">
      <c r="A8" t="s">
        <v>12</v>
      </c>
      <c r="B8">
        <v>2.2799999999999998</v>
      </c>
      <c r="C8">
        <v>9.2100000000000009</v>
      </c>
      <c r="D8" t="s">
        <v>41</v>
      </c>
      <c r="E8">
        <f t="shared" si="1"/>
        <v>-0.99998094575589147</v>
      </c>
      <c r="F8">
        <f t="shared" si="2"/>
        <v>0.99387183593471762</v>
      </c>
      <c r="G8">
        <f t="shared" si="0"/>
        <v>0</v>
      </c>
    </row>
    <row r="9" spans="1:7" x14ac:dyDescent="0.2">
      <c r="A9" t="s">
        <v>13</v>
      </c>
      <c r="B9">
        <v>1.83</v>
      </c>
      <c r="C9">
        <v>9.1300000000000008</v>
      </c>
      <c r="D9" t="s">
        <v>41</v>
      </c>
      <c r="E9">
        <f t="shared" si="1"/>
        <v>-0.99999323921595473</v>
      </c>
      <c r="F9">
        <f t="shared" si="2"/>
        <v>0.99264144729182802</v>
      </c>
      <c r="G9">
        <f t="shared" si="0"/>
        <v>0</v>
      </c>
    </row>
    <row r="10" spans="1:7" x14ac:dyDescent="0.2">
      <c r="A10" t="s">
        <v>18</v>
      </c>
      <c r="B10">
        <v>2.2000000000000002</v>
      </c>
      <c r="C10">
        <v>9.11</v>
      </c>
      <c r="D10">
        <v>10.07</v>
      </c>
      <c r="E10">
        <f t="shared" si="1"/>
        <v>-0.99998415131926</v>
      </c>
      <c r="F10">
        <f t="shared" si="2"/>
        <v>0.99229732065999299</v>
      </c>
      <c r="G10">
        <f t="shared" si="0"/>
        <v>-8.5041421831294072E-4</v>
      </c>
    </row>
    <row r="11" spans="1:7" x14ac:dyDescent="0.2">
      <c r="A11" t="s">
        <v>17</v>
      </c>
      <c r="B11">
        <v>2.38</v>
      </c>
      <c r="C11">
        <v>9.39</v>
      </c>
      <c r="D11" t="s">
        <v>41</v>
      </c>
      <c r="E11">
        <f t="shared" si="1"/>
        <v>-0.999976012246236</v>
      </c>
      <c r="F11">
        <f t="shared" si="2"/>
        <v>0.99594272575704113</v>
      </c>
      <c r="G11">
        <f t="shared" si="0"/>
        <v>0</v>
      </c>
    </row>
    <row r="12" spans="1:7" x14ac:dyDescent="0.2">
      <c r="A12" t="s">
        <v>15</v>
      </c>
      <c r="B12">
        <v>2.21</v>
      </c>
      <c r="C12">
        <v>9.15</v>
      </c>
      <c r="D12" t="s">
        <v>41</v>
      </c>
      <c r="E12">
        <f t="shared" si="1"/>
        <v>-0.99998378216204897</v>
      </c>
      <c r="F12">
        <f t="shared" si="2"/>
        <v>0.99297030856036073</v>
      </c>
      <c r="G12">
        <f t="shared" si="0"/>
        <v>0</v>
      </c>
    </row>
    <row r="13" spans="1:7" x14ac:dyDescent="0.2">
      <c r="A13" t="s">
        <v>16</v>
      </c>
      <c r="B13">
        <v>2.63</v>
      </c>
      <c r="C13">
        <v>10.43</v>
      </c>
      <c r="D13" t="s">
        <v>41</v>
      </c>
      <c r="E13">
        <f t="shared" si="1"/>
        <v>-0.99995734386774304</v>
      </c>
      <c r="F13">
        <f t="shared" si="2"/>
        <v>0.9996286027580622</v>
      </c>
      <c r="G13">
        <f t="shared" si="0"/>
        <v>0</v>
      </c>
    </row>
    <row r="14" spans="1:7" x14ac:dyDescent="0.2">
      <c r="A14" t="s">
        <v>4</v>
      </c>
      <c r="B14">
        <v>1.71</v>
      </c>
      <c r="C14">
        <v>10.78</v>
      </c>
      <c r="D14">
        <v>8.33</v>
      </c>
      <c r="E14">
        <f t="shared" si="1"/>
        <v>-0.99999487141246268</v>
      </c>
      <c r="F14">
        <f t="shared" si="2"/>
        <v>0.99983406884697312</v>
      </c>
      <c r="G14">
        <f t="shared" si="0"/>
        <v>-4.4683509371797249E-2</v>
      </c>
    </row>
    <row r="15" spans="1:7" x14ac:dyDescent="0.2">
      <c r="A15" t="s">
        <v>2</v>
      </c>
      <c r="B15">
        <v>2.02</v>
      </c>
      <c r="C15">
        <v>8.8000000000000007</v>
      </c>
      <c r="D15" t="s">
        <v>41</v>
      </c>
      <c r="E15">
        <f t="shared" si="1"/>
        <v>-0.99998952882416614</v>
      </c>
      <c r="F15">
        <f t="shared" si="2"/>
        <v>0.98439833775817043</v>
      </c>
      <c r="G15">
        <f t="shared" si="0"/>
        <v>0</v>
      </c>
    </row>
    <row r="16" spans="1:7" x14ac:dyDescent="0.2">
      <c r="A16" t="s">
        <v>5</v>
      </c>
      <c r="B16">
        <v>2.17</v>
      </c>
      <c r="C16">
        <v>9.1300000000000008</v>
      </c>
      <c r="D16" t="s">
        <v>41</v>
      </c>
      <c r="E16">
        <f t="shared" si="1"/>
        <v>-0.9999852091348912</v>
      </c>
      <c r="F16">
        <f t="shared" si="2"/>
        <v>0.99264144729182802</v>
      </c>
      <c r="G16">
        <f t="shared" si="0"/>
        <v>0</v>
      </c>
    </row>
    <row r="17" spans="1:7" x14ac:dyDescent="0.2">
      <c r="A17" t="s">
        <v>3</v>
      </c>
      <c r="B17">
        <v>2.09</v>
      </c>
      <c r="C17">
        <v>9.82</v>
      </c>
      <c r="D17">
        <v>3.86</v>
      </c>
      <c r="E17">
        <f t="shared" si="1"/>
        <v>-0.99998769746364613</v>
      </c>
      <c r="F17">
        <f t="shared" si="2"/>
        <v>0.99848872615708817</v>
      </c>
      <c r="G17">
        <f t="shared" si="0"/>
        <v>-0.99927608846747096</v>
      </c>
    </row>
    <row r="18" spans="1:7" x14ac:dyDescent="0.2">
      <c r="A18" t="s">
        <v>6</v>
      </c>
      <c r="B18">
        <v>2.19</v>
      </c>
      <c r="C18">
        <v>9.67</v>
      </c>
      <c r="D18">
        <v>4.25</v>
      </c>
      <c r="E18">
        <f t="shared" si="1"/>
        <v>-0.99998451207369043</v>
      </c>
      <c r="F18">
        <f t="shared" si="2"/>
        <v>0.99786659904087005</v>
      </c>
      <c r="G18">
        <f t="shared" si="0"/>
        <v>-0.99822487725419018</v>
      </c>
    </row>
    <row r="19" spans="1:7" x14ac:dyDescent="0.2">
      <c r="A19" t="s">
        <v>1</v>
      </c>
      <c r="B19">
        <v>2.17</v>
      </c>
      <c r="C19">
        <v>9.0399999999999991</v>
      </c>
      <c r="D19">
        <v>12.48</v>
      </c>
      <c r="E19">
        <f t="shared" si="1"/>
        <v>-0.9999852091348912</v>
      </c>
      <c r="F19">
        <f t="shared" si="2"/>
        <v>0.99096231626176035</v>
      </c>
      <c r="G19">
        <f t="shared" si="0"/>
        <v>0.99999668869974989</v>
      </c>
    </row>
    <row r="20" spans="1:7" x14ac:dyDescent="0.2">
      <c r="A20" t="s">
        <v>8</v>
      </c>
      <c r="B20">
        <v>1.82</v>
      </c>
      <c r="C20">
        <v>9.17</v>
      </c>
      <c r="D20">
        <v>6</v>
      </c>
      <c r="E20">
        <f t="shared" si="1"/>
        <v>-0.99999339310917112</v>
      </c>
      <c r="F20">
        <f t="shared" si="2"/>
        <v>0.99328457211076404</v>
      </c>
      <c r="G20">
        <f>IF(OR(A20="D",A20="E", A20="Y", A20="C"), -1, 1) * IF(OR(A20="R",A20="K", A20="H"),1-IFERROR(1/(10^(D20-$B$28)+1), 0),IFERROR(1/(10^(D20-$B$28)+1), 0))</f>
        <v>9.0909090909090939E-2</v>
      </c>
    </row>
    <row r="21" spans="1:7" x14ac:dyDescent="0.2">
      <c r="A21" t="s">
        <v>11</v>
      </c>
      <c r="B21">
        <v>2.1800000000000002</v>
      </c>
      <c r="C21">
        <v>8.9499999999999993</v>
      </c>
      <c r="D21">
        <v>10.53</v>
      </c>
      <c r="E21">
        <f t="shared" si="1"/>
        <v>-0.99998486461659886</v>
      </c>
      <c r="F21">
        <f t="shared" si="2"/>
        <v>0.98890431113369226</v>
      </c>
      <c r="G21">
        <f>IF(OR(A21="D",A21="E", A21="Y", A21="C"), -1, 1) * IF(OR(A21="R",A21="K", A21="H"),1-IFERROR(1/(10^(D21-$B$28)+1), 0),IFERROR(1/(10^(D21-$B$28)+1), 0))</f>
        <v>0.99970496614799598</v>
      </c>
    </row>
    <row r="22" spans="1:7" x14ac:dyDescent="0.2">
      <c r="A22" t="s">
        <v>20</v>
      </c>
      <c r="B22">
        <f t="shared" ref="B22:D23" si="3">SUM(B17,B15)/2</f>
        <v>2.0549999999999997</v>
      </c>
      <c r="C22">
        <f t="shared" si="3"/>
        <v>9.31</v>
      </c>
      <c r="D22">
        <f t="shared" si="3"/>
        <v>1.93</v>
      </c>
      <c r="E22">
        <f t="shared" si="1"/>
        <v>-0.99998865002066684</v>
      </c>
      <c r="F22">
        <f t="shared" si="2"/>
        <v>0.99512608321838558</v>
      </c>
      <c r="G22">
        <v>0</v>
      </c>
    </row>
    <row r="23" spans="1:7" x14ac:dyDescent="0.2">
      <c r="A23" t="s">
        <v>21</v>
      </c>
      <c r="B23">
        <f t="shared" si="3"/>
        <v>2.1799999999999997</v>
      </c>
      <c r="C23">
        <f t="shared" si="3"/>
        <v>9.4</v>
      </c>
      <c r="D23">
        <f t="shared" si="3"/>
        <v>2.125</v>
      </c>
      <c r="E23">
        <f t="shared" si="1"/>
        <v>-0.99998486461659886</v>
      </c>
      <c r="F23">
        <f t="shared" si="2"/>
        <v>0.99603471438084779</v>
      </c>
      <c r="G23">
        <v>0</v>
      </c>
    </row>
    <row r="24" spans="1:7" x14ac:dyDescent="0.2">
      <c r="A24" t="s">
        <v>22</v>
      </c>
      <c r="B24">
        <f>SUM(B2:B23)/22</f>
        <v>2.1738636363636363</v>
      </c>
      <c r="C24">
        <f>SUM(C2:C23)/22</f>
        <v>9.5163636363636339</v>
      </c>
      <c r="D24">
        <f>SUM(D2:D23)/22</f>
        <v>2.7079545454545451</v>
      </c>
      <c r="E24">
        <f t="shared" si="1"/>
        <v>-0.9999850769650771</v>
      </c>
      <c r="F24">
        <f t="shared" si="2"/>
        <v>0.99696390191913387</v>
      </c>
      <c r="G24">
        <v>0</v>
      </c>
    </row>
    <row r="25" spans="1:7" x14ac:dyDescent="0.2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8" spans="1:7" x14ac:dyDescent="0.2">
      <c r="A28" t="s">
        <v>42</v>
      </c>
      <c r="B28">
        <v>7</v>
      </c>
    </row>
    <row r="30" spans="1:7" x14ac:dyDescent="0.2">
      <c r="A30" t="s">
        <v>49</v>
      </c>
      <c r="B30" t="s">
        <v>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C315A-DC8C-5B4C-B4FC-08802FD6D664}">
  <dimension ref="A1:H28"/>
  <sheetViews>
    <sheetView workbookViewId="0">
      <selection activeCell="B28" sqref="B28"/>
    </sheetView>
  </sheetViews>
  <sheetFormatPr baseColWidth="10" defaultRowHeight="16" x14ac:dyDescent="0.2"/>
  <cols>
    <col min="1" max="1" width="15.6640625" bestFit="1" customWidth="1"/>
  </cols>
  <sheetData>
    <row r="1" spans="1:8" x14ac:dyDescent="0.2">
      <c r="A1" s="8" t="s">
        <v>44</v>
      </c>
      <c r="B1" s="8" t="s">
        <v>43</v>
      </c>
      <c r="C1" s="7" t="s">
        <v>48</v>
      </c>
      <c r="D1" s="7"/>
      <c r="E1" s="7"/>
      <c r="F1" s="7"/>
      <c r="G1" s="7"/>
      <c r="H1" s="7"/>
    </row>
    <row r="2" spans="1:8" x14ac:dyDescent="0.2">
      <c r="A2" s="9" t="s">
        <v>0</v>
      </c>
      <c r="B2" s="9">
        <v>71</v>
      </c>
      <c r="C2" s="7">
        <f>(B2-SUM($B$2:$B$24)/COUNT($B$2:$B$24))/STDEV($B$2:$B$24)</f>
        <v>-1.6651214834421464</v>
      </c>
      <c r="D2" s="7"/>
      <c r="E2" s="7"/>
      <c r="F2" s="7"/>
      <c r="G2" s="7"/>
      <c r="H2" s="7"/>
    </row>
    <row r="3" spans="1:8" x14ac:dyDescent="0.2">
      <c r="A3" s="9" t="s">
        <v>4</v>
      </c>
      <c r="B3" s="9">
        <v>103</v>
      </c>
      <c r="C3" s="7">
        <f t="shared" ref="C3:C24" si="0">(B3-SUM($B$2:$B$24)/COUNT($B$2:$B$24))/STDEV($B$2:$B$24)</f>
        <v>-0.55398828501250552</v>
      </c>
      <c r="D3" s="7"/>
      <c r="E3" s="7"/>
      <c r="F3" s="7"/>
      <c r="G3" s="7"/>
      <c r="H3" s="7"/>
    </row>
    <row r="4" spans="1:8" x14ac:dyDescent="0.2">
      <c r="A4" s="9" t="s">
        <v>3</v>
      </c>
      <c r="B4" s="9">
        <v>114</v>
      </c>
      <c r="C4" s="7">
        <f t="shared" si="0"/>
        <v>-0.17203624805231651</v>
      </c>
      <c r="D4" s="7"/>
      <c r="E4" s="7"/>
      <c r="F4" s="7"/>
      <c r="G4" s="7"/>
      <c r="H4" s="7"/>
    </row>
    <row r="5" spans="1:8" x14ac:dyDescent="0.2">
      <c r="A5" s="9" t="s">
        <v>6</v>
      </c>
      <c r="B5" s="9">
        <v>128</v>
      </c>
      <c r="C5" s="7">
        <f t="shared" si="0"/>
        <v>0.31408452626065136</v>
      </c>
      <c r="D5" s="7"/>
      <c r="E5" s="7"/>
      <c r="F5" s="7"/>
      <c r="G5" s="7"/>
      <c r="H5" s="7"/>
    </row>
    <row r="6" spans="1:8" x14ac:dyDescent="0.2">
      <c r="A6" s="9" t="s">
        <v>13</v>
      </c>
      <c r="B6" s="9">
        <v>147</v>
      </c>
      <c r="C6" s="7">
        <f t="shared" si="0"/>
        <v>0.97381986282825062</v>
      </c>
      <c r="D6" s="7"/>
      <c r="E6" s="7"/>
      <c r="F6" s="7"/>
      <c r="G6" s="7"/>
      <c r="H6" s="7"/>
    </row>
    <row r="7" spans="1:8" x14ac:dyDescent="0.2">
      <c r="A7" s="9" t="s">
        <v>7</v>
      </c>
      <c r="B7" s="9">
        <v>57</v>
      </c>
      <c r="C7" s="7">
        <f t="shared" si="0"/>
        <v>-2.151242257755114</v>
      </c>
      <c r="D7" s="7"/>
      <c r="E7" s="7"/>
      <c r="F7" s="7"/>
      <c r="G7" s="7"/>
      <c r="H7" s="7"/>
    </row>
    <row r="8" spans="1:8" x14ac:dyDescent="0.2">
      <c r="A8" s="9" t="s">
        <v>8</v>
      </c>
      <c r="B8" s="9">
        <v>137</v>
      </c>
      <c r="C8" s="7">
        <f t="shared" si="0"/>
        <v>0.62659073831898782</v>
      </c>
      <c r="D8" s="7"/>
      <c r="E8" s="7"/>
      <c r="F8" s="7"/>
      <c r="G8" s="7"/>
      <c r="H8" s="7"/>
    </row>
    <row r="9" spans="1:8" ht="16" customHeight="1" x14ac:dyDescent="0.2">
      <c r="A9" s="9" t="s">
        <v>9</v>
      </c>
      <c r="B9" s="9">
        <v>113</v>
      </c>
      <c r="C9" s="7">
        <f t="shared" si="0"/>
        <v>-0.20675916050324278</v>
      </c>
      <c r="D9" s="7"/>
      <c r="E9" s="7"/>
      <c r="F9" s="7"/>
      <c r="G9" s="7"/>
      <c r="H9" s="7"/>
    </row>
    <row r="10" spans="1:8" ht="16" customHeight="1" x14ac:dyDescent="0.2">
      <c r="A10" s="9" t="s">
        <v>11</v>
      </c>
      <c r="B10" s="9">
        <v>129</v>
      </c>
      <c r="C10" s="7">
        <f t="shared" si="0"/>
        <v>0.34880743871157766</v>
      </c>
      <c r="D10" s="7"/>
      <c r="E10" s="7"/>
      <c r="F10" s="7"/>
      <c r="G10" s="7"/>
      <c r="H10" s="7"/>
    </row>
    <row r="11" spans="1:8" x14ac:dyDescent="0.2">
      <c r="A11" s="9" t="s">
        <v>10</v>
      </c>
      <c r="B11" s="9">
        <v>113</v>
      </c>
      <c r="C11" s="7">
        <f t="shared" si="0"/>
        <v>-0.20675916050324278</v>
      </c>
      <c r="D11" s="7"/>
      <c r="E11" s="7"/>
      <c r="F11" s="7"/>
      <c r="G11" s="7"/>
      <c r="H11" s="7"/>
    </row>
    <row r="12" spans="1:8" x14ac:dyDescent="0.2">
      <c r="A12" s="9" t="s">
        <v>12</v>
      </c>
      <c r="B12" s="9">
        <v>131</v>
      </c>
      <c r="C12" s="7">
        <f t="shared" si="0"/>
        <v>0.41825326361343018</v>
      </c>
      <c r="D12" s="7"/>
      <c r="E12" s="7"/>
      <c r="F12" s="7"/>
      <c r="G12" s="7"/>
      <c r="H12" s="7"/>
    </row>
    <row r="13" spans="1:8" x14ac:dyDescent="0.2">
      <c r="A13" s="9" t="s">
        <v>2</v>
      </c>
      <c r="B13" s="9">
        <v>114</v>
      </c>
      <c r="C13" s="7">
        <f t="shared" si="0"/>
        <v>-0.17203624805231651</v>
      </c>
      <c r="D13" s="7"/>
      <c r="E13" s="7"/>
      <c r="F13" s="7"/>
      <c r="G13" s="7"/>
      <c r="H13" s="7"/>
    </row>
    <row r="14" spans="1:8" x14ac:dyDescent="0.2">
      <c r="A14" s="9" t="s">
        <v>14</v>
      </c>
      <c r="B14" s="9">
        <v>97</v>
      </c>
      <c r="C14" s="7">
        <f t="shared" si="0"/>
        <v>-0.76232575971806316</v>
      </c>
      <c r="D14" s="7"/>
      <c r="E14" s="7"/>
      <c r="F14" s="7"/>
      <c r="G14" s="7"/>
      <c r="H14" s="7"/>
    </row>
    <row r="15" spans="1:8" x14ac:dyDescent="0.2">
      <c r="A15" s="9" t="s">
        <v>5</v>
      </c>
      <c r="B15" s="9">
        <v>128</v>
      </c>
      <c r="C15" s="7">
        <f t="shared" si="0"/>
        <v>0.31408452626065136</v>
      </c>
      <c r="D15" s="7"/>
      <c r="E15" s="7"/>
      <c r="F15" s="7"/>
      <c r="G15" s="7"/>
      <c r="H15" s="7"/>
    </row>
    <row r="16" spans="1:8" x14ac:dyDescent="0.2">
      <c r="A16" s="9" t="s">
        <v>1</v>
      </c>
      <c r="B16" s="9">
        <v>157</v>
      </c>
      <c r="C16" s="7">
        <f t="shared" si="0"/>
        <v>1.3210489873375133</v>
      </c>
      <c r="D16" s="7"/>
      <c r="E16" s="7"/>
      <c r="F16" s="7"/>
      <c r="G16" s="7"/>
      <c r="H16" s="7"/>
    </row>
    <row r="17" spans="1:8" x14ac:dyDescent="0.2">
      <c r="A17" s="9" t="s">
        <v>15</v>
      </c>
      <c r="B17" s="9">
        <v>87</v>
      </c>
      <c r="C17" s="7">
        <f t="shared" si="0"/>
        <v>-1.109554884227326</v>
      </c>
      <c r="D17" s="7"/>
      <c r="E17" s="7"/>
      <c r="F17" s="7"/>
      <c r="G17" s="7"/>
      <c r="H17" s="7"/>
    </row>
    <row r="18" spans="1:8" x14ac:dyDescent="0.2">
      <c r="A18" s="9" t="s">
        <v>16</v>
      </c>
      <c r="B18" s="9">
        <v>101</v>
      </c>
      <c r="C18" s="7">
        <f t="shared" si="0"/>
        <v>-0.6234341099143581</v>
      </c>
      <c r="D18" s="7"/>
      <c r="E18" s="7"/>
      <c r="F18" s="7"/>
      <c r="G18" s="7"/>
      <c r="H18" s="7"/>
    </row>
    <row r="19" spans="1:8" x14ac:dyDescent="0.2">
      <c r="A19" s="9" t="s">
        <v>19</v>
      </c>
      <c r="B19" s="9">
        <v>99</v>
      </c>
      <c r="C19" s="7">
        <f t="shared" si="0"/>
        <v>-0.69287993481621069</v>
      </c>
      <c r="D19" s="7"/>
      <c r="E19" s="7"/>
      <c r="F19" s="7"/>
      <c r="G19" s="7"/>
      <c r="H19" s="7"/>
    </row>
    <row r="20" spans="1:8" x14ac:dyDescent="0.2">
      <c r="A20" s="9" t="s">
        <v>17</v>
      </c>
      <c r="B20" s="9">
        <v>186</v>
      </c>
      <c r="C20" s="7">
        <f t="shared" si="0"/>
        <v>2.3280134484143753</v>
      </c>
      <c r="D20" s="7"/>
      <c r="E20" s="7"/>
      <c r="F20" s="7"/>
      <c r="G20" s="7"/>
      <c r="H20" s="7"/>
    </row>
    <row r="21" spans="1:8" x14ac:dyDescent="0.2">
      <c r="A21" s="9" t="s">
        <v>18</v>
      </c>
      <c r="B21" s="9">
        <v>163</v>
      </c>
      <c r="C21" s="7">
        <f t="shared" si="0"/>
        <v>1.529386462043071</v>
      </c>
      <c r="D21" s="7"/>
      <c r="E21" s="7"/>
      <c r="F21" s="7"/>
      <c r="G21" s="7"/>
      <c r="H21" s="7"/>
    </row>
    <row r="22" spans="1:8" x14ac:dyDescent="0.2">
      <c r="A22" s="9" t="s">
        <v>20</v>
      </c>
      <c r="B22">
        <f>SUM(B13,B4)/2</f>
        <v>114</v>
      </c>
      <c r="C22" s="7">
        <f t="shared" si="0"/>
        <v>-0.17203624805231651</v>
      </c>
    </row>
    <row r="23" spans="1:8" x14ac:dyDescent="0.2">
      <c r="A23" s="9" t="s">
        <v>21</v>
      </c>
      <c r="B23">
        <f>SUM(B5,B15)/2</f>
        <v>128</v>
      </c>
      <c r="C23" s="7">
        <f t="shared" si="0"/>
        <v>0.31408452626065136</v>
      </c>
    </row>
    <row r="24" spans="1:8" x14ac:dyDescent="0.2">
      <c r="A24" s="9" t="s">
        <v>22</v>
      </c>
      <c r="B24">
        <f>SUM(B2:B23)/22</f>
        <v>118.95454545454545</v>
      </c>
      <c r="C24" s="7">
        <f t="shared" si="0"/>
        <v>0</v>
      </c>
    </row>
    <row r="25" spans="1:8" x14ac:dyDescent="0.2">
      <c r="A25" s="9" t="s">
        <v>23</v>
      </c>
      <c r="B25">
        <v>0</v>
      </c>
    </row>
    <row r="28" spans="1:8" x14ac:dyDescent="0.2">
      <c r="A28" s="9" t="s">
        <v>51</v>
      </c>
      <c r="B28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E02C9-5450-B641-9F92-34B70091CD63}">
  <dimension ref="A1:Y25"/>
  <sheetViews>
    <sheetView workbookViewId="0">
      <selection sqref="A1:Y25"/>
    </sheetView>
  </sheetViews>
  <sheetFormatPr baseColWidth="10" defaultRowHeight="16" x14ac:dyDescent="0.2"/>
  <sheetData>
    <row r="1" spans="1:2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">
      <c r="A2" t="s">
        <v>0</v>
      </c>
      <c r="B2">
        <f>IF($A2=B$1,1,0)</f>
        <v>1</v>
      </c>
      <c r="C2">
        <f>IF($A2=C$1,1,0)</f>
        <v>0</v>
      </c>
      <c r="D2">
        <f t="shared" ref="D2:Y14" si="0">IF($A2=D$1,1,0)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</row>
    <row r="3" spans="1:25" x14ac:dyDescent="0.2">
      <c r="A3" t="s">
        <v>1</v>
      </c>
      <c r="B3">
        <f>IF($A3=B$1,1,0)</f>
        <v>0</v>
      </c>
      <c r="C3">
        <f>IF($A3=C$1,1,0)</f>
        <v>1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</row>
    <row r="4" spans="1:25" x14ac:dyDescent="0.2">
      <c r="A4" t="s">
        <v>2</v>
      </c>
      <c r="B4">
        <f t="shared" ref="B4:Q25" si="1">IF($A4=B$1,1,0)</f>
        <v>0</v>
      </c>
      <c r="C4">
        <f t="shared" si="1"/>
        <v>0</v>
      </c>
      <c r="D4">
        <f t="shared" si="1"/>
        <v>1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</row>
    <row r="5" spans="1:25" x14ac:dyDescent="0.2">
      <c r="A5" t="s">
        <v>3</v>
      </c>
      <c r="B5">
        <f t="shared" si="1"/>
        <v>0</v>
      </c>
      <c r="C5">
        <f t="shared" si="1"/>
        <v>0</v>
      </c>
      <c r="D5">
        <f t="shared" si="0"/>
        <v>0</v>
      </c>
      <c r="E5">
        <f t="shared" si="0"/>
        <v>1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</row>
    <row r="6" spans="1:25" x14ac:dyDescent="0.2">
      <c r="A6" t="s">
        <v>4</v>
      </c>
      <c r="B6">
        <f t="shared" si="1"/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1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</row>
    <row r="7" spans="1:25" x14ac:dyDescent="0.2">
      <c r="A7" t="s">
        <v>5</v>
      </c>
      <c r="B7">
        <f t="shared" si="1"/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1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</row>
    <row r="8" spans="1:25" x14ac:dyDescent="0.2">
      <c r="A8" t="s">
        <v>6</v>
      </c>
      <c r="B8">
        <f t="shared" si="1"/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1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</row>
    <row r="9" spans="1:25" x14ac:dyDescent="0.2">
      <c r="A9" t="s">
        <v>7</v>
      </c>
      <c r="B9">
        <f t="shared" si="1"/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1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</row>
    <row r="10" spans="1:25" x14ac:dyDescent="0.2">
      <c r="A10" t="s">
        <v>8</v>
      </c>
      <c r="B10">
        <f t="shared" si="1"/>
        <v>0</v>
      </c>
      <c r="C10">
        <f t="shared" si="1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1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0</v>
      </c>
      <c r="W10">
        <f t="shared" si="0"/>
        <v>0</v>
      </c>
      <c r="X10">
        <f t="shared" si="0"/>
        <v>0</v>
      </c>
      <c r="Y10">
        <f t="shared" si="0"/>
        <v>0</v>
      </c>
    </row>
    <row r="11" spans="1:25" x14ac:dyDescent="0.2">
      <c r="A11" t="s">
        <v>9</v>
      </c>
      <c r="B11">
        <f t="shared" si="1"/>
        <v>0</v>
      </c>
      <c r="C11">
        <f t="shared" si="1"/>
        <v>0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1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0</v>
      </c>
      <c r="W11">
        <f t="shared" si="0"/>
        <v>0</v>
      </c>
      <c r="X11">
        <f t="shared" si="0"/>
        <v>0</v>
      </c>
      <c r="Y11">
        <f t="shared" si="0"/>
        <v>0</v>
      </c>
    </row>
    <row r="12" spans="1:25" x14ac:dyDescent="0.2">
      <c r="A12" t="s">
        <v>10</v>
      </c>
      <c r="B12">
        <f t="shared" si="1"/>
        <v>0</v>
      </c>
      <c r="C12">
        <f t="shared" si="1"/>
        <v>0</v>
      </c>
      <c r="D12">
        <f t="shared" si="0"/>
        <v>0</v>
      </c>
      <c r="E12">
        <f t="shared" si="0"/>
        <v>0</v>
      </c>
      <c r="F12">
        <f t="shared" si="0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1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0"/>
        <v>0</v>
      </c>
      <c r="V12">
        <f t="shared" si="0"/>
        <v>0</v>
      </c>
      <c r="W12">
        <f t="shared" si="0"/>
        <v>0</v>
      </c>
      <c r="X12">
        <f t="shared" si="0"/>
        <v>0</v>
      </c>
      <c r="Y12">
        <f t="shared" si="0"/>
        <v>0</v>
      </c>
    </row>
    <row r="13" spans="1:25" x14ac:dyDescent="0.2">
      <c r="A13" t="s">
        <v>11</v>
      </c>
      <c r="B13">
        <f t="shared" si="1"/>
        <v>0</v>
      </c>
      <c r="C13">
        <f t="shared" si="1"/>
        <v>0</v>
      </c>
      <c r="D13">
        <f t="shared" si="0"/>
        <v>0</v>
      </c>
      <c r="E13">
        <f t="shared" si="0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1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si="0"/>
        <v>0</v>
      </c>
      <c r="V13">
        <f t="shared" si="0"/>
        <v>0</v>
      </c>
      <c r="W13">
        <f t="shared" si="0"/>
        <v>0</v>
      </c>
      <c r="X13">
        <f t="shared" si="0"/>
        <v>0</v>
      </c>
      <c r="Y13">
        <f t="shared" si="0"/>
        <v>0</v>
      </c>
    </row>
    <row r="14" spans="1:25" x14ac:dyDescent="0.2">
      <c r="A14" t="s">
        <v>12</v>
      </c>
      <c r="B14">
        <f t="shared" si="1"/>
        <v>0</v>
      </c>
      <c r="C14">
        <f t="shared" si="1"/>
        <v>0</v>
      </c>
      <c r="D14">
        <f t="shared" si="0"/>
        <v>0</v>
      </c>
      <c r="E14">
        <f t="shared" si="0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ref="D14:Y25" si="2">IF($A14=I$1,1,0)</f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1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</row>
    <row r="15" spans="1:25" x14ac:dyDescent="0.2">
      <c r="A15" t="s">
        <v>13</v>
      </c>
      <c r="B15">
        <f t="shared" si="1"/>
        <v>0</v>
      </c>
      <c r="C15">
        <f t="shared" si="1"/>
        <v>0</v>
      </c>
      <c r="D15">
        <f t="shared" si="2"/>
        <v>0</v>
      </c>
      <c r="E15">
        <f t="shared" si="2"/>
        <v>0</v>
      </c>
      <c r="F15">
        <f t="shared" si="2"/>
        <v>0</v>
      </c>
      <c r="G15">
        <f t="shared" si="2"/>
        <v>0</v>
      </c>
      <c r="H15">
        <f t="shared" si="2"/>
        <v>0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1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</row>
    <row r="16" spans="1:25" x14ac:dyDescent="0.2">
      <c r="A16" t="s">
        <v>14</v>
      </c>
      <c r="B16">
        <f t="shared" si="1"/>
        <v>0</v>
      </c>
      <c r="C16">
        <f t="shared" si="1"/>
        <v>0</v>
      </c>
      <c r="D16">
        <f t="shared" si="2"/>
        <v>0</v>
      </c>
      <c r="E16">
        <f t="shared" si="2"/>
        <v>0</v>
      </c>
      <c r="F16">
        <f t="shared" si="2"/>
        <v>0</v>
      </c>
      <c r="G16">
        <f t="shared" si="2"/>
        <v>0</v>
      </c>
      <c r="H16">
        <f t="shared" si="2"/>
        <v>0</v>
      </c>
      <c r="I16">
        <f t="shared" si="2"/>
        <v>0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1</v>
      </c>
      <c r="Q16">
        <f t="shared" si="2"/>
        <v>0</v>
      </c>
      <c r="R16">
        <f t="shared" si="2"/>
        <v>0</v>
      </c>
      <c r="S16">
        <f t="shared" si="2"/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</row>
    <row r="17" spans="1:25" x14ac:dyDescent="0.2">
      <c r="A17" t="s">
        <v>15</v>
      </c>
      <c r="B17">
        <f t="shared" si="1"/>
        <v>0</v>
      </c>
      <c r="C17">
        <f t="shared" si="1"/>
        <v>0</v>
      </c>
      <c r="D17">
        <f t="shared" si="2"/>
        <v>0</v>
      </c>
      <c r="E17">
        <f t="shared" si="2"/>
        <v>0</v>
      </c>
      <c r="F17">
        <f t="shared" si="2"/>
        <v>0</v>
      </c>
      <c r="G17">
        <f t="shared" si="2"/>
        <v>0</v>
      </c>
      <c r="H17">
        <f t="shared" si="2"/>
        <v>0</v>
      </c>
      <c r="I17">
        <f t="shared" si="2"/>
        <v>0</v>
      </c>
      <c r="J17">
        <f t="shared" si="2"/>
        <v>0</v>
      </c>
      <c r="K17">
        <f t="shared" si="2"/>
        <v>0</v>
      </c>
      <c r="L17">
        <f t="shared" si="2"/>
        <v>0</v>
      </c>
      <c r="M17">
        <f t="shared" si="2"/>
        <v>0</v>
      </c>
      <c r="N17">
        <f t="shared" si="2"/>
        <v>0</v>
      </c>
      <c r="O17">
        <f t="shared" si="2"/>
        <v>0</v>
      </c>
      <c r="P17">
        <f t="shared" si="2"/>
        <v>0</v>
      </c>
      <c r="Q17">
        <f t="shared" si="2"/>
        <v>1</v>
      </c>
      <c r="R17">
        <f t="shared" si="2"/>
        <v>0</v>
      </c>
      <c r="S17">
        <f t="shared" si="2"/>
        <v>0</v>
      </c>
      <c r="T17">
        <f t="shared" si="2"/>
        <v>0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</row>
    <row r="18" spans="1:25" x14ac:dyDescent="0.2">
      <c r="A18" t="s">
        <v>16</v>
      </c>
      <c r="B18">
        <f t="shared" si="1"/>
        <v>0</v>
      </c>
      <c r="C18">
        <f t="shared" si="1"/>
        <v>0</v>
      </c>
      <c r="D18">
        <f t="shared" si="2"/>
        <v>0</v>
      </c>
      <c r="E18">
        <f t="shared" si="2"/>
        <v>0</v>
      </c>
      <c r="F18">
        <f t="shared" si="2"/>
        <v>0</v>
      </c>
      <c r="G18">
        <f t="shared" si="2"/>
        <v>0</v>
      </c>
      <c r="H18">
        <f t="shared" si="2"/>
        <v>0</v>
      </c>
      <c r="I18">
        <f t="shared" si="2"/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0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1</v>
      </c>
      <c r="S18">
        <f t="shared" si="2"/>
        <v>0</v>
      </c>
      <c r="T18">
        <f t="shared" si="2"/>
        <v>0</v>
      </c>
      <c r="U18">
        <f t="shared" si="2"/>
        <v>0</v>
      </c>
      <c r="V18">
        <f t="shared" si="2"/>
        <v>0</v>
      </c>
      <c r="W18">
        <f t="shared" si="2"/>
        <v>0</v>
      </c>
      <c r="X18">
        <f t="shared" si="2"/>
        <v>0</v>
      </c>
      <c r="Y18">
        <f t="shared" si="2"/>
        <v>0</v>
      </c>
    </row>
    <row r="19" spans="1:25" x14ac:dyDescent="0.2">
      <c r="A19" t="s">
        <v>17</v>
      </c>
      <c r="B19">
        <f t="shared" si="1"/>
        <v>0</v>
      </c>
      <c r="C19">
        <f t="shared" si="1"/>
        <v>0</v>
      </c>
      <c r="D19">
        <f t="shared" si="2"/>
        <v>0</v>
      </c>
      <c r="E19">
        <f t="shared" si="2"/>
        <v>0</v>
      </c>
      <c r="F19">
        <f t="shared" si="2"/>
        <v>0</v>
      </c>
      <c r="G19">
        <f t="shared" si="2"/>
        <v>0</v>
      </c>
      <c r="H19">
        <f t="shared" si="2"/>
        <v>0</v>
      </c>
      <c r="I19">
        <f t="shared" si="2"/>
        <v>0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0</v>
      </c>
      <c r="O19">
        <f t="shared" si="2"/>
        <v>0</v>
      </c>
      <c r="P19">
        <f t="shared" si="2"/>
        <v>0</v>
      </c>
      <c r="Q19">
        <f t="shared" si="2"/>
        <v>0</v>
      </c>
      <c r="R19">
        <f t="shared" si="2"/>
        <v>0</v>
      </c>
      <c r="S19">
        <f t="shared" si="2"/>
        <v>1</v>
      </c>
      <c r="T19">
        <f t="shared" si="2"/>
        <v>0</v>
      </c>
      <c r="U19">
        <f t="shared" si="2"/>
        <v>0</v>
      </c>
      <c r="V19">
        <f t="shared" si="2"/>
        <v>0</v>
      </c>
      <c r="W19">
        <f t="shared" si="2"/>
        <v>0</v>
      </c>
      <c r="X19">
        <f t="shared" si="2"/>
        <v>0</v>
      </c>
      <c r="Y19">
        <f t="shared" si="2"/>
        <v>0</v>
      </c>
    </row>
    <row r="20" spans="1:25" x14ac:dyDescent="0.2">
      <c r="A20" t="s">
        <v>18</v>
      </c>
      <c r="B20">
        <f t="shared" si="1"/>
        <v>0</v>
      </c>
      <c r="C20">
        <f t="shared" si="1"/>
        <v>0</v>
      </c>
      <c r="D20">
        <f t="shared" si="2"/>
        <v>0</v>
      </c>
      <c r="E20">
        <f t="shared" si="2"/>
        <v>0</v>
      </c>
      <c r="F20">
        <f t="shared" si="2"/>
        <v>0</v>
      </c>
      <c r="G20">
        <f t="shared" si="2"/>
        <v>0</v>
      </c>
      <c r="H20">
        <f t="shared" si="2"/>
        <v>0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0</v>
      </c>
      <c r="P20">
        <f t="shared" si="2"/>
        <v>0</v>
      </c>
      <c r="Q20">
        <f t="shared" si="2"/>
        <v>0</v>
      </c>
      <c r="R20">
        <f t="shared" si="2"/>
        <v>0</v>
      </c>
      <c r="S20">
        <f t="shared" si="2"/>
        <v>0</v>
      </c>
      <c r="T20">
        <f t="shared" si="2"/>
        <v>1</v>
      </c>
      <c r="U20">
        <f t="shared" si="2"/>
        <v>0</v>
      </c>
      <c r="V20">
        <f t="shared" si="2"/>
        <v>0</v>
      </c>
      <c r="W20">
        <f t="shared" si="2"/>
        <v>0</v>
      </c>
      <c r="X20">
        <f t="shared" si="2"/>
        <v>0</v>
      </c>
      <c r="Y20">
        <f t="shared" si="2"/>
        <v>0</v>
      </c>
    </row>
    <row r="21" spans="1:25" x14ac:dyDescent="0.2">
      <c r="A21" t="s">
        <v>19</v>
      </c>
      <c r="B21">
        <f t="shared" si="1"/>
        <v>0</v>
      </c>
      <c r="C21">
        <f t="shared" si="1"/>
        <v>0</v>
      </c>
      <c r="D21">
        <f t="shared" si="2"/>
        <v>0</v>
      </c>
      <c r="E21">
        <f t="shared" si="2"/>
        <v>0</v>
      </c>
      <c r="F21">
        <f t="shared" si="2"/>
        <v>0</v>
      </c>
      <c r="G21">
        <f t="shared" si="2"/>
        <v>0</v>
      </c>
      <c r="H21">
        <f t="shared" si="2"/>
        <v>0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0</v>
      </c>
      <c r="Q21">
        <f t="shared" si="2"/>
        <v>0</v>
      </c>
      <c r="R21">
        <f t="shared" si="2"/>
        <v>0</v>
      </c>
      <c r="S21">
        <f t="shared" si="2"/>
        <v>0</v>
      </c>
      <c r="T21">
        <f t="shared" si="2"/>
        <v>0</v>
      </c>
      <c r="U21">
        <f t="shared" si="2"/>
        <v>1</v>
      </c>
      <c r="V21">
        <f t="shared" si="2"/>
        <v>0</v>
      </c>
      <c r="W21">
        <f t="shared" si="2"/>
        <v>0</v>
      </c>
      <c r="X21">
        <f t="shared" si="2"/>
        <v>0</v>
      </c>
      <c r="Y21">
        <f t="shared" si="2"/>
        <v>0</v>
      </c>
    </row>
    <row r="22" spans="1:25" x14ac:dyDescent="0.2">
      <c r="A22" t="s">
        <v>20</v>
      </c>
      <c r="B22">
        <f t="shared" si="1"/>
        <v>0</v>
      </c>
      <c r="C22">
        <f t="shared" si="1"/>
        <v>0</v>
      </c>
      <c r="D22">
        <f t="shared" si="2"/>
        <v>0</v>
      </c>
      <c r="E22">
        <f t="shared" si="2"/>
        <v>0</v>
      </c>
      <c r="F22">
        <f t="shared" si="2"/>
        <v>0</v>
      </c>
      <c r="G22">
        <f t="shared" si="2"/>
        <v>0</v>
      </c>
      <c r="H22">
        <f t="shared" si="2"/>
        <v>0</v>
      </c>
      <c r="I22">
        <f t="shared" si="2"/>
        <v>0</v>
      </c>
      <c r="J22">
        <f t="shared" si="2"/>
        <v>0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0</v>
      </c>
      <c r="R22">
        <f t="shared" si="2"/>
        <v>0</v>
      </c>
      <c r="S22">
        <f t="shared" si="2"/>
        <v>0</v>
      </c>
      <c r="T22">
        <f t="shared" si="2"/>
        <v>0</v>
      </c>
      <c r="U22">
        <f t="shared" si="2"/>
        <v>0</v>
      </c>
      <c r="V22">
        <f t="shared" si="2"/>
        <v>1</v>
      </c>
      <c r="W22">
        <f t="shared" si="2"/>
        <v>0</v>
      </c>
      <c r="X22">
        <f t="shared" si="2"/>
        <v>0</v>
      </c>
      <c r="Y22">
        <f t="shared" si="2"/>
        <v>0</v>
      </c>
    </row>
    <row r="23" spans="1:25" x14ac:dyDescent="0.2">
      <c r="A23" t="s">
        <v>21</v>
      </c>
      <c r="B23">
        <f t="shared" si="1"/>
        <v>0</v>
      </c>
      <c r="C23">
        <f t="shared" si="1"/>
        <v>0</v>
      </c>
      <c r="D23">
        <f t="shared" si="2"/>
        <v>0</v>
      </c>
      <c r="E23">
        <f t="shared" si="2"/>
        <v>0</v>
      </c>
      <c r="F23">
        <f t="shared" si="2"/>
        <v>0</v>
      </c>
      <c r="G23">
        <f t="shared" si="2"/>
        <v>0</v>
      </c>
      <c r="H23">
        <f t="shared" si="2"/>
        <v>0</v>
      </c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0</v>
      </c>
      <c r="P23">
        <f t="shared" si="2"/>
        <v>0</v>
      </c>
      <c r="Q23">
        <f t="shared" si="2"/>
        <v>0</v>
      </c>
      <c r="R23">
        <f t="shared" si="2"/>
        <v>0</v>
      </c>
      <c r="S23">
        <f t="shared" si="2"/>
        <v>0</v>
      </c>
      <c r="T23">
        <f t="shared" si="2"/>
        <v>0</v>
      </c>
      <c r="U23">
        <f t="shared" si="2"/>
        <v>0</v>
      </c>
      <c r="V23">
        <f t="shared" si="2"/>
        <v>0</v>
      </c>
      <c r="W23">
        <f t="shared" si="2"/>
        <v>1</v>
      </c>
      <c r="X23">
        <f t="shared" si="2"/>
        <v>0</v>
      </c>
      <c r="Y23">
        <f t="shared" si="2"/>
        <v>0</v>
      </c>
    </row>
    <row r="24" spans="1:25" x14ac:dyDescent="0.2">
      <c r="A24" t="s">
        <v>22</v>
      </c>
      <c r="B24">
        <f t="shared" si="1"/>
        <v>0</v>
      </c>
      <c r="C24">
        <f t="shared" si="1"/>
        <v>0</v>
      </c>
      <c r="D24">
        <f t="shared" si="2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2"/>
        <v>0</v>
      </c>
      <c r="P24">
        <f t="shared" si="2"/>
        <v>0</v>
      </c>
      <c r="Q24">
        <f t="shared" si="2"/>
        <v>0</v>
      </c>
      <c r="R24">
        <f t="shared" si="2"/>
        <v>0</v>
      </c>
      <c r="S24">
        <f t="shared" si="2"/>
        <v>0</v>
      </c>
      <c r="T24">
        <f t="shared" si="2"/>
        <v>0</v>
      </c>
      <c r="U24">
        <f t="shared" si="2"/>
        <v>0</v>
      </c>
      <c r="V24">
        <f t="shared" si="2"/>
        <v>0</v>
      </c>
      <c r="W24">
        <f t="shared" si="2"/>
        <v>0</v>
      </c>
      <c r="X24">
        <f t="shared" si="2"/>
        <v>1</v>
      </c>
      <c r="Y24">
        <f t="shared" si="2"/>
        <v>0</v>
      </c>
    </row>
    <row r="25" spans="1:25" x14ac:dyDescent="0.2">
      <c r="A25" t="s">
        <v>23</v>
      </c>
      <c r="B25">
        <f t="shared" si="1"/>
        <v>0</v>
      </c>
      <c r="C25">
        <f t="shared" si="1"/>
        <v>0</v>
      </c>
      <c r="D25">
        <f t="shared" si="2"/>
        <v>0</v>
      </c>
      <c r="E25">
        <f t="shared" si="2"/>
        <v>0</v>
      </c>
      <c r="F25">
        <f t="shared" si="2"/>
        <v>0</v>
      </c>
      <c r="G25">
        <f t="shared" si="2"/>
        <v>0</v>
      </c>
      <c r="H25">
        <f t="shared" si="2"/>
        <v>0</v>
      </c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0</v>
      </c>
      <c r="R25">
        <f t="shared" si="2"/>
        <v>0</v>
      </c>
      <c r="S25">
        <f t="shared" si="2"/>
        <v>0</v>
      </c>
      <c r="T25">
        <f t="shared" si="2"/>
        <v>0</v>
      </c>
      <c r="U25">
        <f t="shared" si="2"/>
        <v>0</v>
      </c>
      <c r="V25">
        <f t="shared" ref="V25:Y25" si="3">IF($A25=V$1,1,0)</f>
        <v>0</v>
      </c>
      <c r="W25">
        <f t="shared" si="3"/>
        <v>0</v>
      </c>
      <c r="X25">
        <f t="shared" si="3"/>
        <v>0</v>
      </c>
      <c r="Y25">
        <f t="shared" si="3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CA461-1499-BF4F-AC06-316431BDC6A8}">
  <dimension ref="A1:Y25"/>
  <sheetViews>
    <sheetView workbookViewId="0">
      <selection activeCell="B2" sqref="A1:Y25"/>
    </sheetView>
  </sheetViews>
  <sheetFormatPr baseColWidth="10" defaultRowHeight="16" x14ac:dyDescent="0.2"/>
  <sheetData>
    <row r="1" spans="1:2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">
      <c r="A2" t="s">
        <v>0</v>
      </c>
      <c r="B2">
        <f>IF($A2=B$1,1,-1)</f>
        <v>1</v>
      </c>
      <c r="C2">
        <f t="shared" ref="C2:Y13" si="0">IF($A2=C$1,1,-1)</f>
        <v>-1</v>
      </c>
      <c r="D2">
        <f t="shared" si="0"/>
        <v>-1</v>
      </c>
      <c r="E2">
        <f t="shared" si="0"/>
        <v>-1</v>
      </c>
      <c r="F2">
        <f t="shared" si="0"/>
        <v>-1</v>
      </c>
      <c r="G2">
        <f t="shared" si="0"/>
        <v>-1</v>
      </c>
      <c r="H2">
        <f t="shared" si="0"/>
        <v>-1</v>
      </c>
      <c r="I2">
        <f t="shared" si="0"/>
        <v>-1</v>
      </c>
      <c r="J2">
        <f t="shared" si="0"/>
        <v>-1</v>
      </c>
      <c r="K2">
        <f t="shared" si="0"/>
        <v>-1</v>
      </c>
      <c r="L2">
        <f t="shared" si="0"/>
        <v>-1</v>
      </c>
      <c r="M2">
        <f t="shared" si="0"/>
        <v>-1</v>
      </c>
      <c r="N2">
        <f t="shared" si="0"/>
        <v>-1</v>
      </c>
      <c r="O2">
        <f t="shared" si="0"/>
        <v>-1</v>
      </c>
      <c r="P2">
        <f t="shared" si="0"/>
        <v>-1</v>
      </c>
      <c r="Q2">
        <f t="shared" si="0"/>
        <v>-1</v>
      </c>
      <c r="R2">
        <f t="shared" si="0"/>
        <v>-1</v>
      </c>
      <c r="S2">
        <f t="shared" si="0"/>
        <v>-1</v>
      </c>
      <c r="T2">
        <f t="shared" si="0"/>
        <v>-1</v>
      </c>
      <c r="U2">
        <f t="shared" si="0"/>
        <v>-1</v>
      </c>
      <c r="V2">
        <f t="shared" si="0"/>
        <v>-1</v>
      </c>
      <c r="W2">
        <f t="shared" si="0"/>
        <v>-1</v>
      </c>
      <c r="X2">
        <f t="shared" si="0"/>
        <v>-1</v>
      </c>
      <c r="Y2">
        <f t="shared" si="0"/>
        <v>-1</v>
      </c>
    </row>
    <row r="3" spans="1:25" x14ac:dyDescent="0.2">
      <c r="A3" t="s">
        <v>1</v>
      </c>
      <c r="B3">
        <f t="shared" ref="B3:Q25" si="1">IF($A3=B$1,1,-1)</f>
        <v>-1</v>
      </c>
      <c r="C3">
        <f t="shared" si="1"/>
        <v>1</v>
      </c>
      <c r="D3">
        <f t="shared" si="1"/>
        <v>-1</v>
      </c>
      <c r="E3">
        <f t="shared" si="1"/>
        <v>-1</v>
      </c>
      <c r="F3">
        <f t="shared" si="1"/>
        <v>-1</v>
      </c>
      <c r="G3">
        <f t="shared" si="1"/>
        <v>-1</v>
      </c>
      <c r="H3">
        <f t="shared" si="1"/>
        <v>-1</v>
      </c>
      <c r="I3">
        <f t="shared" si="1"/>
        <v>-1</v>
      </c>
      <c r="J3">
        <f t="shared" si="1"/>
        <v>-1</v>
      </c>
      <c r="K3">
        <f t="shared" si="1"/>
        <v>-1</v>
      </c>
      <c r="L3">
        <f t="shared" si="1"/>
        <v>-1</v>
      </c>
      <c r="M3">
        <f t="shared" si="1"/>
        <v>-1</v>
      </c>
      <c r="N3">
        <f t="shared" si="1"/>
        <v>-1</v>
      </c>
      <c r="O3">
        <f t="shared" si="1"/>
        <v>-1</v>
      </c>
      <c r="P3">
        <f t="shared" si="1"/>
        <v>-1</v>
      </c>
      <c r="Q3">
        <f t="shared" si="1"/>
        <v>-1</v>
      </c>
      <c r="R3">
        <f t="shared" si="0"/>
        <v>-1</v>
      </c>
      <c r="S3">
        <f t="shared" si="0"/>
        <v>-1</v>
      </c>
      <c r="T3">
        <f t="shared" si="0"/>
        <v>-1</v>
      </c>
      <c r="U3">
        <f t="shared" si="0"/>
        <v>-1</v>
      </c>
      <c r="V3">
        <f t="shared" si="0"/>
        <v>-1</v>
      </c>
      <c r="W3">
        <f t="shared" si="0"/>
        <v>-1</v>
      </c>
      <c r="X3">
        <f t="shared" si="0"/>
        <v>-1</v>
      </c>
      <c r="Y3">
        <f t="shared" si="0"/>
        <v>-1</v>
      </c>
    </row>
    <row r="4" spans="1:25" x14ac:dyDescent="0.2">
      <c r="A4" t="s">
        <v>2</v>
      </c>
      <c r="B4">
        <f t="shared" si="1"/>
        <v>-1</v>
      </c>
      <c r="C4">
        <f t="shared" si="0"/>
        <v>-1</v>
      </c>
      <c r="D4">
        <f t="shared" si="0"/>
        <v>1</v>
      </c>
      <c r="E4">
        <f t="shared" si="0"/>
        <v>-1</v>
      </c>
      <c r="F4">
        <f t="shared" si="0"/>
        <v>-1</v>
      </c>
      <c r="G4">
        <f t="shared" si="0"/>
        <v>-1</v>
      </c>
      <c r="H4">
        <f t="shared" si="0"/>
        <v>-1</v>
      </c>
      <c r="I4">
        <f t="shared" si="0"/>
        <v>-1</v>
      </c>
      <c r="J4">
        <f t="shared" si="0"/>
        <v>-1</v>
      </c>
      <c r="K4">
        <f t="shared" si="0"/>
        <v>-1</v>
      </c>
      <c r="L4">
        <f t="shared" si="0"/>
        <v>-1</v>
      </c>
      <c r="M4">
        <f t="shared" si="0"/>
        <v>-1</v>
      </c>
      <c r="N4">
        <f t="shared" si="0"/>
        <v>-1</v>
      </c>
      <c r="O4">
        <f t="shared" si="0"/>
        <v>-1</v>
      </c>
      <c r="P4">
        <f t="shared" si="0"/>
        <v>-1</v>
      </c>
      <c r="Q4">
        <f t="shared" si="0"/>
        <v>-1</v>
      </c>
      <c r="R4">
        <f t="shared" si="0"/>
        <v>-1</v>
      </c>
      <c r="S4">
        <f t="shared" si="0"/>
        <v>-1</v>
      </c>
      <c r="T4">
        <f t="shared" si="0"/>
        <v>-1</v>
      </c>
      <c r="U4">
        <f t="shared" si="0"/>
        <v>-1</v>
      </c>
      <c r="V4">
        <f t="shared" si="0"/>
        <v>-1</v>
      </c>
      <c r="W4">
        <f t="shared" si="0"/>
        <v>-1</v>
      </c>
      <c r="X4">
        <f t="shared" si="0"/>
        <v>-1</v>
      </c>
      <c r="Y4">
        <f t="shared" si="0"/>
        <v>-1</v>
      </c>
    </row>
    <row r="5" spans="1:25" x14ac:dyDescent="0.2">
      <c r="A5" t="s">
        <v>3</v>
      </c>
      <c r="B5">
        <f t="shared" si="1"/>
        <v>-1</v>
      </c>
      <c r="C5">
        <f t="shared" si="0"/>
        <v>-1</v>
      </c>
      <c r="D5">
        <f t="shared" si="0"/>
        <v>-1</v>
      </c>
      <c r="E5">
        <f t="shared" si="0"/>
        <v>1</v>
      </c>
      <c r="F5">
        <f t="shared" si="0"/>
        <v>-1</v>
      </c>
      <c r="G5">
        <f t="shared" si="0"/>
        <v>-1</v>
      </c>
      <c r="H5">
        <f t="shared" si="0"/>
        <v>-1</v>
      </c>
      <c r="I5">
        <f t="shared" si="0"/>
        <v>-1</v>
      </c>
      <c r="J5">
        <f t="shared" si="0"/>
        <v>-1</v>
      </c>
      <c r="K5">
        <f t="shared" si="0"/>
        <v>-1</v>
      </c>
      <c r="L5">
        <f t="shared" si="0"/>
        <v>-1</v>
      </c>
      <c r="M5">
        <f t="shared" si="0"/>
        <v>-1</v>
      </c>
      <c r="N5">
        <f t="shared" si="0"/>
        <v>-1</v>
      </c>
      <c r="O5">
        <f t="shared" si="0"/>
        <v>-1</v>
      </c>
      <c r="P5">
        <f t="shared" si="0"/>
        <v>-1</v>
      </c>
      <c r="Q5">
        <f t="shared" si="0"/>
        <v>-1</v>
      </c>
      <c r="R5">
        <f t="shared" si="0"/>
        <v>-1</v>
      </c>
      <c r="S5">
        <f t="shared" si="0"/>
        <v>-1</v>
      </c>
      <c r="T5">
        <f t="shared" si="0"/>
        <v>-1</v>
      </c>
      <c r="U5">
        <f t="shared" si="0"/>
        <v>-1</v>
      </c>
      <c r="V5">
        <f t="shared" si="0"/>
        <v>-1</v>
      </c>
      <c r="W5">
        <f t="shared" si="0"/>
        <v>-1</v>
      </c>
      <c r="X5">
        <f t="shared" si="0"/>
        <v>-1</v>
      </c>
      <c r="Y5">
        <f t="shared" si="0"/>
        <v>-1</v>
      </c>
    </row>
    <row r="6" spans="1:25" x14ac:dyDescent="0.2">
      <c r="A6" t="s">
        <v>4</v>
      </c>
      <c r="B6">
        <f t="shared" si="1"/>
        <v>-1</v>
      </c>
      <c r="C6">
        <f t="shared" si="0"/>
        <v>-1</v>
      </c>
      <c r="D6">
        <f t="shared" si="0"/>
        <v>-1</v>
      </c>
      <c r="E6">
        <f t="shared" si="0"/>
        <v>-1</v>
      </c>
      <c r="F6">
        <f t="shared" si="0"/>
        <v>1</v>
      </c>
      <c r="G6">
        <f t="shared" si="0"/>
        <v>-1</v>
      </c>
      <c r="H6">
        <f t="shared" si="0"/>
        <v>-1</v>
      </c>
      <c r="I6">
        <f t="shared" si="0"/>
        <v>-1</v>
      </c>
      <c r="J6">
        <f t="shared" si="0"/>
        <v>-1</v>
      </c>
      <c r="K6">
        <f t="shared" si="0"/>
        <v>-1</v>
      </c>
      <c r="L6">
        <f t="shared" si="0"/>
        <v>-1</v>
      </c>
      <c r="M6">
        <f t="shared" si="0"/>
        <v>-1</v>
      </c>
      <c r="N6">
        <f t="shared" si="0"/>
        <v>-1</v>
      </c>
      <c r="O6">
        <f t="shared" si="0"/>
        <v>-1</v>
      </c>
      <c r="P6">
        <f t="shared" si="0"/>
        <v>-1</v>
      </c>
      <c r="Q6">
        <f t="shared" si="0"/>
        <v>-1</v>
      </c>
      <c r="R6">
        <f t="shared" si="0"/>
        <v>-1</v>
      </c>
      <c r="S6">
        <f t="shared" si="0"/>
        <v>-1</v>
      </c>
      <c r="T6">
        <f t="shared" si="0"/>
        <v>-1</v>
      </c>
      <c r="U6">
        <f t="shared" si="0"/>
        <v>-1</v>
      </c>
      <c r="V6">
        <f t="shared" si="0"/>
        <v>-1</v>
      </c>
      <c r="W6">
        <f t="shared" si="0"/>
        <v>-1</v>
      </c>
      <c r="X6">
        <f t="shared" si="0"/>
        <v>-1</v>
      </c>
      <c r="Y6">
        <f t="shared" si="0"/>
        <v>-1</v>
      </c>
    </row>
    <row r="7" spans="1:25" x14ac:dyDescent="0.2">
      <c r="A7" t="s">
        <v>5</v>
      </c>
      <c r="B7">
        <f t="shared" si="1"/>
        <v>-1</v>
      </c>
      <c r="C7">
        <f t="shared" si="0"/>
        <v>-1</v>
      </c>
      <c r="D7">
        <f t="shared" si="0"/>
        <v>-1</v>
      </c>
      <c r="E7">
        <f t="shared" si="0"/>
        <v>-1</v>
      </c>
      <c r="F7">
        <f t="shared" si="0"/>
        <v>-1</v>
      </c>
      <c r="G7">
        <f t="shared" si="0"/>
        <v>1</v>
      </c>
      <c r="H7">
        <f t="shared" si="0"/>
        <v>-1</v>
      </c>
      <c r="I7">
        <f t="shared" si="0"/>
        <v>-1</v>
      </c>
      <c r="J7">
        <f t="shared" si="0"/>
        <v>-1</v>
      </c>
      <c r="K7">
        <f t="shared" si="0"/>
        <v>-1</v>
      </c>
      <c r="L7">
        <f t="shared" si="0"/>
        <v>-1</v>
      </c>
      <c r="M7">
        <f t="shared" si="0"/>
        <v>-1</v>
      </c>
      <c r="N7">
        <f t="shared" si="0"/>
        <v>-1</v>
      </c>
      <c r="O7">
        <f t="shared" si="0"/>
        <v>-1</v>
      </c>
      <c r="P7">
        <f t="shared" si="0"/>
        <v>-1</v>
      </c>
      <c r="Q7">
        <f t="shared" si="0"/>
        <v>-1</v>
      </c>
      <c r="R7">
        <f t="shared" si="0"/>
        <v>-1</v>
      </c>
      <c r="S7">
        <f t="shared" si="0"/>
        <v>-1</v>
      </c>
      <c r="T7">
        <f t="shared" si="0"/>
        <v>-1</v>
      </c>
      <c r="U7">
        <f t="shared" si="0"/>
        <v>-1</v>
      </c>
      <c r="V7">
        <f t="shared" si="0"/>
        <v>-1</v>
      </c>
      <c r="W7">
        <f t="shared" si="0"/>
        <v>-1</v>
      </c>
      <c r="X7">
        <f t="shared" si="0"/>
        <v>-1</v>
      </c>
      <c r="Y7">
        <f t="shared" si="0"/>
        <v>-1</v>
      </c>
    </row>
    <row r="8" spans="1:25" x14ac:dyDescent="0.2">
      <c r="A8" t="s">
        <v>6</v>
      </c>
      <c r="B8">
        <f t="shared" si="1"/>
        <v>-1</v>
      </c>
      <c r="C8">
        <f t="shared" si="0"/>
        <v>-1</v>
      </c>
      <c r="D8">
        <f t="shared" si="0"/>
        <v>-1</v>
      </c>
      <c r="E8">
        <f t="shared" si="0"/>
        <v>-1</v>
      </c>
      <c r="F8">
        <f t="shared" si="0"/>
        <v>-1</v>
      </c>
      <c r="G8">
        <f t="shared" si="0"/>
        <v>-1</v>
      </c>
      <c r="H8">
        <f t="shared" si="0"/>
        <v>1</v>
      </c>
      <c r="I8">
        <f t="shared" si="0"/>
        <v>-1</v>
      </c>
      <c r="J8">
        <f t="shared" si="0"/>
        <v>-1</v>
      </c>
      <c r="K8">
        <f t="shared" si="0"/>
        <v>-1</v>
      </c>
      <c r="L8">
        <f t="shared" si="0"/>
        <v>-1</v>
      </c>
      <c r="M8">
        <f t="shared" si="0"/>
        <v>-1</v>
      </c>
      <c r="N8">
        <f t="shared" si="0"/>
        <v>-1</v>
      </c>
      <c r="O8">
        <f t="shared" si="0"/>
        <v>-1</v>
      </c>
      <c r="P8">
        <f t="shared" si="0"/>
        <v>-1</v>
      </c>
      <c r="Q8">
        <f t="shared" si="0"/>
        <v>-1</v>
      </c>
      <c r="R8">
        <f t="shared" si="0"/>
        <v>-1</v>
      </c>
      <c r="S8">
        <f t="shared" si="0"/>
        <v>-1</v>
      </c>
      <c r="T8">
        <f t="shared" si="0"/>
        <v>-1</v>
      </c>
      <c r="U8">
        <f t="shared" si="0"/>
        <v>-1</v>
      </c>
      <c r="V8">
        <f t="shared" si="0"/>
        <v>-1</v>
      </c>
      <c r="W8">
        <f t="shared" si="0"/>
        <v>-1</v>
      </c>
      <c r="X8">
        <f t="shared" si="0"/>
        <v>-1</v>
      </c>
      <c r="Y8">
        <f t="shared" si="0"/>
        <v>-1</v>
      </c>
    </row>
    <row r="9" spans="1:25" x14ac:dyDescent="0.2">
      <c r="A9" t="s">
        <v>7</v>
      </c>
      <c r="B9">
        <f t="shared" si="1"/>
        <v>-1</v>
      </c>
      <c r="C9">
        <f t="shared" si="0"/>
        <v>-1</v>
      </c>
      <c r="D9">
        <f t="shared" si="0"/>
        <v>-1</v>
      </c>
      <c r="E9">
        <f t="shared" si="0"/>
        <v>-1</v>
      </c>
      <c r="F9">
        <f t="shared" si="0"/>
        <v>-1</v>
      </c>
      <c r="G9">
        <f t="shared" si="0"/>
        <v>-1</v>
      </c>
      <c r="H9">
        <f t="shared" si="0"/>
        <v>-1</v>
      </c>
      <c r="I9">
        <f t="shared" si="0"/>
        <v>1</v>
      </c>
      <c r="J9">
        <f t="shared" si="0"/>
        <v>-1</v>
      </c>
      <c r="K9">
        <f t="shared" si="0"/>
        <v>-1</v>
      </c>
      <c r="L9">
        <f t="shared" si="0"/>
        <v>-1</v>
      </c>
      <c r="M9">
        <f t="shared" si="0"/>
        <v>-1</v>
      </c>
      <c r="N9">
        <f t="shared" si="0"/>
        <v>-1</v>
      </c>
      <c r="O9">
        <f t="shared" si="0"/>
        <v>-1</v>
      </c>
      <c r="P9">
        <f t="shared" si="0"/>
        <v>-1</v>
      </c>
      <c r="Q9">
        <f t="shared" si="0"/>
        <v>-1</v>
      </c>
      <c r="R9">
        <f t="shared" si="0"/>
        <v>-1</v>
      </c>
      <c r="S9">
        <f t="shared" si="0"/>
        <v>-1</v>
      </c>
      <c r="T9">
        <f t="shared" si="0"/>
        <v>-1</v>
      </c>
      <c r="U9">
        <f t="shared" si="0"/>
        <v>-1</v>
      </c>
      <c r="V9">
        <f t="shared" si="0"/>
        <v>-1</v>
      </c>
      <c r="W9">
        <f t="shared" si="0"/>
        <v>-1</v>
      </c>
      <c r="X9">
        <f t="shared" si="0"/>
        <v>-1</v>
      </c>
      <c r="Y9">
        <f t="shared" si="0"/>
        <v>-1</v>
      </c>
    </row>
    <row r="10" spans="1:25" x14ac:dyDescent="0.2">
      <c r="A10" t="s">
        <v>8</v>
      </c>
      <c r="B10">
        <f t="shared" si="1"/>
        <v>-1</v>
      </c>
      <c r="C10">
        <f t="shared" si="0"/>
        <v>-1</v>
      </c>
      <c r="D10">
        <f t="shared" si="0"/>
        <v>-1</v>
      </c>
      <c r="E10">
        <f t="shared" si="0"/>
        <v>-1</v>
      </c>
      <c r="F10">
        <f t="shared" si="0"/>
        <v>-1</v>
      </c>
      <c r="G10">
        <f t="shared" si="0"/>
        <v>-1</v>
      </c>
      <c r="H10">
        <f t="shared" si="0"/>
        <v>-1</v>
      </c>
      <c r="I10">
        <f t="shared" si="0"/>
        <v>-1</v>
      </c>
      <c r="J10">
        <f t="shared" si="0"/>
        <v>1</v>
      </c>
      <c r="K10">
        <f t="shared" si="0"/>
        <v>-1</v>
      </c>
      <c r="L10">
        <f t="shared" si="0"/>
        <v>-1</v>
      </c>
      <c r="M10">
        <f t="shared" si="0"/>
        <v>-1</v>
      </c>
      <c r="N10">
        <f t="shared" si="0"/>
        <v>-1</v>
      </c>
      <c r="O10">
        <f t="shared" si="0"/>
        <v>-1</v>
      </c>
      <c r="P10">
        <f t="shared" si="0"/>
        <v>-1</v>
      </c>
      <c r="Q10">
        <f t="shared" si="0"/>
        <v>-1</v>
      </c>
      <c r="R10">
        <f t="shared" si="0"/>
        <v>-1</v>
      </c>
      <c r="S10">
        <f t="shared" si="0"/>
        <v>-1</v>
      </c>
      <c r="T10">
        <f t="shared" si="0"/>
        <v>-1</v>
      </c>
      <c r="U10">
        <f t="shared" si="0"/>
        <v>-1</v>
      </c>
      <c r="V10">
        <f t="shared" si="0"/>
        <v>-1</v>
      </c>
      <c r="W10">
        <f t="shared" si="0"/>
        <v>-1</v>
      </c>
      <c r="X10">
        <f t="shared" si="0"/>
        <v>-1</v>
      </c>
      <c r="Y10">
        <f t="shared" si="0"/>
        <v>-1</v>
      </c>
    </row>
    <row r="11" spans="1:25" x14ac:dyDescent="0.2">
      <c r="A11" t="s">
        <v>9</v>
      </c>
      <c r="B11">
        <f t="shared" si="1"/>
        <v>-1</v>
      </c>
      <c r="C11">
        <f t="shared" si="0"/>
        <v>-1</v>
      </c>
      <c r="D11">
        <f t="shared" si="0"/>
        <v>-1</v>
      </c>
      <c r="E11">
        <f t="shared" si="0"/>
        <v>-1</v>
      </c>
      <c r="F11">
        <f t="shared" si="0"/>
        <v>-1</v>
      </c>
      <c r="G11">
        <f t="shared" si="0"/>
        <v>-1</v>
      </c>
      <c r="H11">
        <f t="shared" si="0"/>
        <v>-1</v>
      </c>
      <c r="I11">
        <f t="shared" si="0"/>
        <v>-1</v>
      </c>
      <c r="J11">
        <f t="shared" si="0"/>
        <v>-1</v>
      </c>
      <c r="K11">
        <f t="shared" si="0"/>
        <v>1</v>
      </c>
      <c r="L11">
        <f t="shared" si="0"/>
        <v>-1</v>
      </c>
      <c r="M11">
        <f t="shared" si="0"/>
        <v>-1</v>
      </c>
      <c r="N11">
        <f t="shared" si="0"/>
        <v>-1</v>
      </c>
      <c r="O11">
        <f t="shared" si="0"/>
        <v>-1</v>
      </c>
      <c r="P11">
        <f t="shared" si="0"/>
        <v>-1</v>
      </c>
      <c r="Q11">
        <f t="shared" si="0"/>
        <v>-1</v>
      </c>
      <c r="R11">
        <f t="shared" si="0"/>
        <v>-1</v>
      </c>
      <c r="S11">
        <f t="shared" si="0"/>
        <v>-1</v>
      </c>
      <c r="T11">
        <f t="shared" si="0"/>
        <v>-1</v>
      </c>
      <c r="U11">
        <f t="shared" si="0"/>
        <v>-1</v>
      </c>
      <c r="V11">
        <f t="shared" si="0"/>
        <v>-1</v>
      </c>
      <c r="W11">
        <f t="shared" si="0"/>
        <v>-1</v>
      </c>
      <c r="X11">
        <f t="shared" si="0"/>
        <v>-1</v>
      </c>
      <c r="Y11">
        <f t="shared" si="0"/>
        <v>-1</v>
      </c>
    </row>
    <row r="12" spans="1:25" x14ac:dyDescent="0.2">
      <c r="A12" t="s">
        <v>10</v>
      </c>
      <c r="B12">
        <f t="shared" si="1"/>
        <v>-1</v>
      </c>
      <c r="C12">
        <f t="shared" si="0"/>
        <v>-1</v>
      </c>
      <c r="D12">
        <f t="shared" si="0"/>
        <v>-1</v>
      </c>
      <c r="E12">
        <f t="shared" si="0"/>
        <v>-1</v>
      </c>
      <c r="F12">
        <f t="shared" si="0"/>
        <v>-1</v>
      </c>
      <c r="G12">
        <f t="shared" si="0"/>
        <v>-1</v>
      </c>
      <c r="H12">
        <f t="shared" si="0"/>
        <v>-1</v>
      </c>
      <c r="I12">
        <f t="shared" si="0"/>
        <v>-1</v>
      </c>
      <c r="J12">
        <f t="shared" si="0"/>
        <v>-1</v>
      </c>
      <c r="K12">
        <f t="shared" si="0"/>
        <v>-1</v>
      </c>
      <c r="L12">
        <f t="shared" si="0"/>
        <v>1</v>
      </c>
      <c r="M12">
        <f t="shared" si="0"/>
        <v>-1</v>
      </c>
      <c r="N12">
        <f t="shared" si="0"/>
        <v>-1</v>
      </c>
      <c r="O12">
        <f t="shared" si="0"/>
        <v>-1</v>
      </c>
      <c r="P12">
        <f t="shared" si="0"/>
        <v>-1</v>
      </c>
      <c r="Q12">
        <f t="shared" si="0"/>
        <v>-1</v>
      </c>
      <c r="R12">
        <f t="shared" si="0"/>
        <v>-1</v>
      </c>
      <c r="S12">
        <f t="shared" si="0"/>
        <v>-1</v>
      </c>
      <c r="T12">
        <f t="shared" si="0"/>
        <v>-1</v>
      </c>
      <c r="U12">
        <f t="shared" si="0"/>
        <v>-1</v>
      </c>
      <c r="V12">
        <f t="shared" si="0"/>
        <v>-1</v>
      </c>
      <c r="W12">
        <f t="shared" si="0"/>
        <v>-1</v>
      </c>
      <c r="X12">
        <f t="shared" si="0"/>
        <v>-1</v>
      </c>
      <c r="Y12">
        <f t="shared" si="0"/>
        <v>-1</v>
      </c>
    </row>
    <row r="13" spans="1:25" x14ac:dyDescent="0.2">
      <c r="A13" t="s">
        <v>11</v>
      </c>
      <c r="B13">
        <f t="shared" si="1"/>
        <v>-1</v>
      </c>
      <c r="C13">
        <f t="shared" si="0"/>
        <v>-1</v>
      </c>
      <c r="D13">
        <f t="shared" si="0"/>
        <v>-1</v>
      </c>
      <c r="E13">
        <f t="shared" si="0"/>
        <v>-1</v>
      </c>
      <c r="F13">
        <f t="shared" si="0"/>
        <v>-1</v>
      </c>
      <c r="G13">
        <f t="shared" si="0"/>
        <v>-1</v>
      </c>
      <c r="H13">
        <f t="shared" si="0"/>
        <v>-1</v>
      </c>
      <c r="I13">
        <f t="shared" si="0"/>
        <v>-1</v>
      </c>
      <c r="J13">
        <f t="shared" si="0"/>
        <v>-1</v>
      </c>
      <c r="K13">
        <f t="shared" si="0"/>
        <v>-1</v>
      </c>
      <c r="L13">
        <f t="shared" si="0"/>
        <v>-1</v>
      </c>
      <c r="M13">
        <f t="shared" si="0"/>
        <v>1</v>
      </c>
      <c r="N13">
        <f t="shared" si="0"/>
        <v>-1</v>
      </c>
      <c r="O13">
        <f t="shared" si="0"/>
        <v>-1</v>
      </c>
      <c r="P13">
        <f t="shared" si="0"/>
        <v>-1</v>
      </c>
      <c r="Q13">
        <f t="shared" si="0"/>
        <v>-1</v>
      </c>
      <c r="R13">
        <f t="shared" si="0"/>
        <v>-1</v>
      </c>
      <c r="S13">
        <f t="shared" si="0"/>
        <v>-1</v>
      </c>
      <c r="T13">
        <f t="shared" ref="C13:Y24" si="2">IF($A13=T$1,1,-1)</f>
        <v>-1</v>
      </c>
      <c r="U13">
        <f t="shared" si="2"/>
        <v>-1</v>
      </c>
      <c r="V13">
        <f t="shared" si="2"/>
        <v>-1</v>
      </c>
      <c r="W13">
        <f t="shared" si="2"/>
        <v>-1</v>
      </c>
      <c r="X13">
        <f t="shared" si="2"/>
        <v>-1</v>
      </c>
      <c r="Y13">
        <f t="shared" si="2"/>
        <v>-1</v>
      </c>
    </row>
    <row r="14" spans="1:25" x14ac:dyDescent="0.2">
      <c r="A14" t="s">
        <v>12</v>
      </c>
      <c r="B14">
        <f t="shared" si="1"/>
        <v>-1</v>
      </c>
      <c r="C14">
        <f t="shared" si="2"/>
        <v>-1</v>
      </c>
      <c r="D14">
        <f t="shared" si="2"/>
        <v>-1</v>
      </c>
      <c r="E14">
        <f t="shared" si="2"/>
        <v>-1</v>
      </c>
      <c r="F14">
        <f t="shared" si="2"/>
        <v>-1</v>
      </c>
      <c r="G14">
        <f t="shared" si="2"/>
        <v>-1</v>
      </c>
      <c r="H14">
        <f t="shared" si="2"/>
        <v>-1</v>
      </c>
      <c r="I14">
        <f t="shared" si="2"/>
        <v>-1</v>
      </c>
      <c r="J14">
        <f t="shared" si="2"/>
        <v>-1</v>
      </c>
      <c r="K14">
        <f t="shared" si="2"/>
        <v>-1</v>
      </c>
      <c r="L14">
        <f t="shared" si="2"/>
        <v>-1</v>
      </c>
      <c r="M14">
        <f t="shared" si="2"/>
        <v>-1</v>
      </c>
      <c r="N14">
        <f t="shared" si="2"/>
        <v>1</v>
      </c>
      <c r="O14">
        <f t="shared" si="2"/>
        <v>-1</v>
      </c>
      <c r="P14">
        <f t="shared" si="2"/>
        <v>-1</v>
      </c>
      <c r="Q14">
        <f t="shared" si="2"/>
        <v>-1</v>
      </c>
      <c r="R14">
        <f t="shared" si="2"/>
        <v>-1</v>
      </c>
      <c r="S14">
        <f t="shared" si="2"/>
        <v>-1</v>
      </c>
      <c r="T14">
        <f t="shared" si="2"/>
        <v>-1</v>
      </c>
      <c r="U14">
        <f t="shared" si="2"/>
        <v>-1</v>
      </c>
      <c r="V14">
        <f t="shared" si="2"/>
        <v>-1</v>
      </c>
      <c r="W14">
        <f t="shared" si="2"/>
        <v>-1</v>
      </c>
      <c r="X14">
        <f t="shared" si="2"/>
        <v>-1</v>
      </c>
      <c r="Y14">
        <f t="shared" si="2"/>
        <v>-1</v>
      </c>
    </row>
    <row r="15" spans="1:25" x14ac:dyDescent="0.2">
      <c r="A15" t="s">
        <v>13</v>
      </c>
      <c r="B15">
        <f t="shared" si="1"/>
        <v>-1</v>
      </c>
      <c r="C15">
        <f t="shared" si="2"/>
        <v>-1</v>
      </c>
      <c r="D15">
        <f t="shared" si="2"/>
        <v>-1</v>
      </c>
      <c r="E15">
        <f t="shared" si="2"/>
        <v>-1</v>
      </c>
      <c r="F15">
        <f t="shared" si="2"/>
        <v>-1</v>
      </c>
      <c r="G15">
        <f t="shared" si="2"/>
        <v>-1</v>
      </c>
      <c r="H15">
        <f t="shared" si="2"/>
        <v>-1</v>
      </c>
      <c r="I15">
        <f t="shared" si="2"/>
        <v>-1</v>
      </c>
      <c r="J15">
        <f t="shared" si="2"/>
        <v>-1</v>
      </c>
      <c r="K15">
        <f t="shared" si="2"/>
        <v>-1</v>
      </c>
      <c r="L15">
        <f t="shared" si="2"/>
        <v>-1</v>
      </c>
      <c r="M15">
        <f t="shared" si="2"/>
        <v>-1</v>
      </c>
      <c r="N15">
        <f t="shared" si="2"/>
        <v>-1</v>
      </c>
      <c r="O15">
        <f t="shared" si="2"/>
        <v>1</v>
      </c>
      <c r="P15">
        <f t="shared" si="2"/>
        <v>-1</v>
      </c>
      <c r="Q15">
        <f t="shared" si="2"/>
        <v>-1</v>
      </c>
      <c r="R15">
        <f t="shared" si="2"/>
        <v>-1</v>
      </c>
      <c r="S15">
        <f t="shared" si="2"/>
        <v>-1</v>
      </c>
      <c r="T15">
        <f t="shared" si="2"/>
        <v>-1</v>
      </c>
      <c r="U15">
        <f t="shared" si="2"/>
        <v>-1</v>
      </c>
      <c r="V15">
        <f t="shared" si="2"/>
        <v>-1</v>
      </c>
      <c r="W15">
        <f t="shared" si="2"/>
        <v>-1</v>
      </c>
      <c r="X15">
        <f t="shared" si="2"/>
        <v>-1</v>
      </c>
      <c r="Y15">
        <f t="shared" si="2"/>
        <v>-1</v>
      </c>
    </row>
    <row r="16" spans="1:25" x14ac:dyDescent="0.2">
      <c r="A16" t="s">
        <v>14</v>
      </c>
      <c r="B16">
        <f t="shared" si="1"/>
        <v>-1</v>
      </c>
      <c r="C16">
        <f t="shared" si="2"/>
        <v>-1</v>
      </c>
      <c r="D16">
        <f t="shared" si="2"/>
        <v>-1</v>
      </c>
      <c r="E16">
        <f t="shared" si="2"/>
        <v>-1</v>
      </c>
      <c r="F16">
        <f t="shared" si="2"/>
        <v>-1</v>
      </c>
      <c r="G16">
        <f t="shared" si="2"/>
        <v>-1</v>
      </c>
      <c r="H16">
        <f t="shared" si="2"/>
        <v>-1</v>
      </c>
      <c r="I16">
        <f t="shared" si="2"/>
        <v>-1</v>
      </c>
      <c r="J16">
        <f t="shared" si="2"/>
        <v>-1</v>
      </c>
      <c r="K16">
        <f t="shared" si="2"/>
        <v>-1</v>
      </c>
      <c r="L16">
        <f t="shared" si="2"/>
        <v>-1</v>
      </c>
      <c r="M16">
        <f t="shared" si="2"/>
        <v>-1</v>
      </c>
      <c r="N16">
        <f t="shared" si="2"/>
        <v>-1</v>
      </c>
      <c r="O16">
        <f t="shared" si="2"/>
        <v>-1</v>
      </c>
      <c r="P16">
        <f t="shared" si="2"/>
        <v>1</v>
      </c>
      <c r="Q16">
        <f t="shared" si="2"/>
        <v>-1</v>
      </c>
      <c r="R16">
        <f t="shared" si="2"/>
        <v>-1</v>
      </c>
      <c r="S16">
        <f t="shared" si="2"/>
        <v>-1</v>
      </c>
      <c r="T16">
        <f t="shared" si="2"/>
        <v>-1</v>
      </c>
      <c r="U16">
        <f t="shared" si="2"/>
        <v>-1</v>
      </c>
      <c r="V16">
        <f t="shared" si="2"/>
        <v>-1</v>
      </c>
      <c r="W16">
        <f t="shared" si="2"/>
        <v>-1</v>
      </c>
      <c r="X16">
        <f t="shared" si="2"/>
        <v>-1</v>
      </c>
      <c r="Y16">
        <f t="shared" si="2"/>
        <v>-1</v>
      </c>
    </row>
    <row r="17" spans="1:25" x14ac:dyDescent="0.2">
      <c r="A17" t="s">
        <v>15</v>
      </c>
      <c r="B17">
        <f t="shared" si="1"/>
        <v>-1</v>
      </c>
      <c r="C17">
        <f t="shared" si="2"/>
        <v>-1</v>
      </c>
      <c r="D17">
        <f t="shared" si="2"/>
        <v>-1</v>
      </c>
      <c r="E17">
        <f t="shared" si="2"/>
        <v>-1</v>
      </c>
      <c r="F17">
        <f t="shared" si="2"/>
        <v>-1</v>
      </c>
      <c r="G17">
        <f t="shared" si="2"/>
        <v>-1</v>
      </c>
      <c r="H17">
        <f t="shared" si="2"/>
        <v>-1</v>
      </c>
      <c r="I17">
        <f t="shared" si="2"/>
        <v>-1</v>
      </c>
      <c r="J17">
        <f t="shared" si="2"/>
        <v>-1</v>
      </c>
      <c r="K17">
        <f t="shared" si="2"/>
        <v>-1</v>
      </c>
      <c r="L17">
        <f t="shared" si="2"/>
        <v>-1</v>
      </c>
      <c r="M17">
        <f t="shared" si="2"/>
        <v>-1</v>
      </c>
      <c r="N17">
        <f t="shared" si="2"/>
        <v>-1</v>
      </c>
      <c r="O17">
        <f t="shared" si="2"/>
        <v>-1</v>
      </c>
      <c r="P17">
        <f t="shared" si="2"/>
        <v>-1</v>
      </c>
      <c r="Q17">
        <f t="shared" si="2"/>
        <v>1</v>
      </c>
      <c r="R17">
        <f t="shared" si="2"/>
        <v>-1</v>
      </c>
      <c r="S17">
        <f t="shared" si="2"/>
        <v>-1</v>
      </c>
      <c r="T17">
        <f t="shared" si="2"/>
        <v>-1</v>
      </c>
      <c r="U17">
        <f t="shared" si="2"/>
        <v>-1</v>
      </c>
      <c r="V17">
        <f t="shared" si="2"/>
        <v>-1</v>
      </c>
      <c r="W17">
        <f t="shared" si="2"/>
        <v>-1</v>
      </c>
      <c r="X17">
        <f t="shared" si="2"/>
        <v>-1</v>
      </c>
      <c r="Y17">
        <f t="shared" si="2"/>
        <v>-1</v>
      </c>
    </row>
    <row r="18" spans="1:25" x14ac:dyDescent="0.2">
      <c r="A18" t="s">
        <v>16</v>
      </c>
      <c r="B18">
        <f t="shared" si="1"/>
        <v>-1</v>
      </c>
      <c r="C18">
        <f t="shared" si="2"/>
        <v>-1</v>
      </c>
      <c r="D18">
        <f t="shared" si="2"/>
        <v>-1</v>
      </c>
      <c r="E18">
        <f t="shared" si="2"/>
        <v>-1</v>
      </c>
      <c r="F18">
        <f t="shared" si="2"/>
        <v>-1</v>
      </c>
      <c r="G18">
        <f t="shared" si="2"/>
        <v>-1</v>
      </c>
      <c r="H18">
        <f t="shared" si="2"/>
        <v>-1</v>
      </c>
      <c r="I18">
        <f t="shared" si="2"/>
        <v>-1</v>
      </c>
      <c r="J18">
        <f t="shared" si="2"/>
        <v>-1</v>
      </c>
      <c r="K18">
        <f t="shared" si="2"/>
        <v>-1</v>
      </c>
      <c r="L18">
        <f t="shared" si="2"/>
        <v>-1</v>
      </c>
      <c r="M18">
        <f t="shared" si="2"/>
        <v>-1</v>
      </c>
      <c r="N18">
        <f t="shared" si="2"/>
        <v>-1</v>
      </c>
      <c r="O18">
        <f t="shared" si="2"/>
        <v>-1</v>
      </c>
      <c r="P18">
        <f t="shared" si="2"/>
        <v>-1</v>
      </c>
      <c r="Q18">
        <f t="shared" si="2"/>
        <v>-1</v>
      </c>
      <c r="R18">
        <f t="shared" si="2"/>
        <v>1</v>
      </c>
      <c r="S18">
        <f t="shared" si="2"/>
        <v>-1</v>
      </c>
      <c r="T18">
        <f t="shared" si="2"/>
        <v>-1</v>
      </c>
      <c r="U18">
        <f t="shared" si="2"/>
        <v>-1</v>
      </c>
      <c r="V18">
        <f t="shared" si="2"/>
        <v>-1</v>
      </c>
      <c r="W18">
        <f t="shared" si="2"/>
        <v>-1</v>
      </c>
      <c r="X18">
        <f t="shared" si="2"/>
        <v>-1</v>
      </c>
      <c r="Y18">
        <f t="shared" si="2"/>
        <v>-1</v>
      </c>
    </row>
    <row r="19" spans="1:25" x14ac:dyDescent="0.2">
      <c r="A19" t="s">
        <v>17</v>
      </c>
      <c r="B19">
        <f t="shared" si="1"/>
        <v>-1</v>
      </c>
      <c r="C19">
        <f t="shared" si="2"/>
        <v>-1</v>
      </c>
      <c r="D19">
        <f t="shared" si="2"/>
        <v>-1</v>
      </c>
      <c r="E19">
        <f t="shared" si="2"/>
        <v>-1</v>
      </c>
      <c r="F19">
        <f t="shared" si="2"/>
        <v>-1</v>
      </c>
      <c r="G19">
        <f t="shared" si="2"/>
        <v>-1</v>
      </c>
      <c r="H19">
        <f t="shared" si="2"/>
        <v>-1</v>
      </c>
      <c r="I19">
        <f t="shared" si="2"/>
        <v>-1</v>
      </c>
      <c r="J19">
        <f t="shared" si="2"/>
        <v>-1</v>
      </c>
      <c r="K19">
        <f t="shared" si="2"/>
        <v>-1</v>
      </c>
      <c r="L19">
        <f t="shared" si="2"/>
        <v>-1</v>
      </c>
      <c r="M19">
        <f t="shared" si="2"/>
        <v>-1</v>
      </c>
      <c r="N19">
        <f t="shared" si="2"/>
        <v>-1</v>
      </c>
      <c r="O19">
        <f t="shared" si="2"/>
        <v>-1</v>
      </c>
      <c r="P19">
        <f t="shared" si="2"/>
        <v>-1</v>
      </c>
      <c r="Q19">
        <f t="shared" si="2"/>
        <v>-1</v>
      </c>
      <c r="R19">
        <f t="shared" si="2"/>
        <v>-1</v>
      </c>
      <c r="S19">
        <f t="shared" si="2"/>
        <v>1</v>
      </c>
      <c r="T19">
        <f t="shared" si="2"/>
        <v>-1</v>
      </c>
      <c r="U19">
        <f t="shared" si="2"/>
        <v>-1</v>
      </c>
      <c r="V19">
        <f t="shared" si="2"/>
        <v>-1</v>
      </c>
      <c r="W19">
        <f t="shared" si="2"/>
        <v>-1</v>
      </c>
      <c r="X19">
        <f t="shared" si="2"/>
        <v>-1</v>
      </c>
      <c r="Y19">
        <f t="shared" si="2"/>
        <v>-1</v>
      </c>
    </row>
    <row r="20" spans="1:25" x14ac:dyDescent="0.2">
      <c r="A20" t="s">
        <v>18</v>
      </c>
      <c r="B20">
        <f t="shared" si="1"/>
        <v>-1</v>
      </c>
      <c r="C20">
        <f t="shared" si="2"/>
        <v>-1</v>
      </c>
      <c r="D20">
        <f t="shared" si="2"/>
        <v>-1</v>
      </c>
      <c r="E20">
        <f t="shared" si="2"/>
        <v>-1</v>
      </c>
      <c r="F20">
        <f t="shared" si="2"/>
        <v>-1</v>
      </c>
      <c r="G20">
        <f t="shared" si="2"/>
        <v>-1</v>
      </c>
      <c r="H20">
        <f t="shared" si="2"/>
        <v>-1</v>
      </c>
      <c r="I20">
        <f t="shared" si="2"/>
        <v>-1</v>
      </c>
      <c r="J20">
        <f t="shared" si="2"/>
        <v>-1</v>
      </c>
      <c r="K20">
        <f t="shared" si="2"/>
        <v>-1</v>
      </c>
      <c r="L20">
        <f t="shared" si="2"/>
        <v>-1</v>
      </c>
      <c r="M20">
        <f t="shared" si="2"/>
        <v>-1</v>
      </c>
      <c r="N20">
        <f t="shared" si="2"/>
        <v>-1</v>
      </c>
      <c r="O20">
        <f t="shared" si="2"/>
        <v>-1</v>
      </c>
      <c r="P20">
        <f t="shared" si="2"/>
        <v>-1</v>
      </c>
      <c r="Q20">
        <f t="shared" si="2"/>
        <v>-1</v>
      </c>
      <c r="R20">
        <f t="shared" si="2"/>
        <v>-1</v>
      </c>
      <c r="S20">
        <f t="shared" si="2"/>
        <v>-1</v>
      </c>
      <c r="T20">
        <f t="shared" si="2"/>
        <v>1</v>
      </c>
      <c r="U20">
        <f t="shared" si="2"/>
        <v>-1</v>
      </c>
      <c r="V20">
        <f t="shared" si="2"/>
        <v>-1</v>
      </c>
      <c r="W20">
        <f t="shared" si="2"/>
        <v>-1</v>
      </c>
      <c r="X20">
        <f t="shared" si="2"/>
        <v>-1</v>
      </c>
      <c r="Y20">
        <f t="shared" si="2"/>
        <v>-1</v>
      </c>
    </row>
    <row r="21" spans="1:25" x14ac:dyDescent="0.2">
      <c r="A21" t="s">
        <v>19</v>
      </c>
      <c r="B21">
        <f t="shared" si="1"/>
        <v>-1</v>
      </c>
      <c r="C21">
        <f t="shared" si="2"/>
        <v>-1</v>
      </c>
      <c r="D21">
        <f t="shared" si="2"/>
        <v>-1</v>
      </c>
      <c r="E21">
        <f t="shared" si="2"/>
        <v>-1</v>
      </c>
      <c r="F21">
        <f t="shared" si="2"/>
        <v>-1</v>
      </c>
      <c r="G21">
        <f t="shared" si="2"/>
        <v>-1</v>
      </c>
      <c r="H21">
        <f t="shared" si="2"/>
        <v>-1</v>
      </c>
      <c r="I21">
        <f t="shared" si="2"/>
        <v>-1</v>
      </c>
      <c r="J21">
        <f t="shared" si="2"/>
        <v>-1</v>
      </c>
      <c r="K21">
        <f t="shared" si="2"/>
        <v>-1</v>
      </c>
      <c r="L21">
        <f t="shared" si="2"/>
        <v>-1</v>
      </c>
      <c r="M21">
        <f t="shared" si="2"/>
        <v>-1</v>
      </c>
      <c r="N21">
        <f t="shared" si="2"/>
        <v>-1</v>
      </c>
      <c r="O21">
        <f t="shared" si="2"/>
        <v>-1</v>
      </c>
      <c r="P21">
        <f t="shared" si="2"/>
        <v>-1</v>
      </c>
      <c r="Q21">
        <f t="shared" si="2"/>
        <v>-1</v>
      </c>
      <c r="R21">
        <f t="shared" si="2"/>
        <v>-1</v>
      </c>
      <c r="S21">
        <f t="shared" si="2"/>
        <v>-1</v>
      </c>
      <c r="T21">
        <f t="shared" si="2"/>
        <v>-1</v>
      </c>
      <c r="U21">
        <f t="shared" si="2"/>
        <v>1</v>
      </c>
      <c r="V21">
        <f t="shared" si="2"/>
        <v>-1</v>
      </c>
      <c r="W21">
        <f t="shared" si="2"/>
        <v>-1</v>
      </c>
      <c r="X21">
        <f t="shared" si="2"/>
        <v>-1</v>
      </c>
      <c r="Y21">
        <f t="shared" si="2"/>
        <v>-1</v>
      </c>
    </row>
    <row r="22" spans="1:25" x14ac:dyDescent="0.2">
      <c r="A22" t="s">
        <v>20</v>
      </c>
      <c r="B22">
        <f t="shared" si="1"/>
        <v>-1</v>
      </c>
      <c r="C22">
        <f t="shared" si="2"/>
        <v>-1</v>
      </c>
      <c r="D22">
        <f t="shared" si="2"/>
        <v>-1</v>
      </c>
      <c r="E22">
        <f t="shared" si="2"/>
        <v>-1</v>
      </c>
      <c r="F22">
        <f t="shared" si="2"/>
        <v>-1</v>
      </c>
      <c r="G22">
        <f t="shared" si="2"/>
        <v>-1</v>
      </c>
      <c r="H22">
        <f t="shared" si="2"/>
        <v>-1</v>
      </c>
      <c r="I22">
        <f t="shared" si="2"/>
        <v>-1</v>
      </c>
      <c r="J22">
        <f t="shared" si="2"/>
        <v>-1</v>
      </c>
      <c r="K22">
        <f t="shared" si="2"/>
        <v>-1</v>
      </c>
      <c r="L22">
        <f t="shared" si="2"/>
        <v>-1</v>
      </c>
      <c r="M22">
        <f t="shared" si="2"/>
        <v>-1</v>
      </c>
      <c r="N22">
        <f t="shared" si="2"/>
        <v>-1</v>
      </c>
      <c r="O22">
        <f t="shared" si="2"/>
        <v>-1</v>
      </c>
      <c r="P22">
        <f t="shared" si="2"/>
        <v>-1</v>
      </c>
      <c r="Q22">
        <f t="shared" si="2"/>
        <v>-1</v>
      </c>
      <c r="R22">
        <f t="shared" si="2"/>
        <v>-1</v>
      </c>
      <c r="S22">
        <f t="shared" si="2"/>
        <v>-1</v>
      </c>
      <c r="T22">
        <f t="shared" si="2"/>
        <v>-1</v>
      </c>
      <c r="U22">
        <f t="shared" si="2"/>
        <v>-1</v>
      </c>
      <c r="V22">
        <f t="shared" si="2"/>
        <v>1</v>
      </c>
      <c r="W22">
        <f t="shared" si="2"/>
        <v>-1</v>
      </c>
      <c r="X22">
        <f t="shared" si="2"/>
        <v>-1</v>
      </c>
      <c r="Y22">
        <f t="shared" si="2"/>
        <v>-1</v>
      </c>
    </row>
    <row r="23" spans="1:25" x14ac:dyDescent="0.2">
      <c r="A23" t="s">
        <v>21</v>
      </c>
      <c r="B23">
        <f t="shared" si="1"/>
        <v>-1</v>
      </c>
      <c r="C23">
        <f t="shared" si="2"/>
        <v>-1</v>
      </c>
      <c r="D23">
        <f t="shared" si="2"/>
        <v>-1</v>
      </c>
      <c r="E23">
        <f t="shared" si="2"/>
        <v>-1</v>
      </c>
      <c r="F23">
        <f t="shared" si="2"/>
        <v>-1</v>
      </c>
      <c r="G23">
        <f t="shared" si="2"/>
        <v>-1</v>
      </c>
      <c r="H23">
        <f t="shared" si="2"/>
        <v>-1</v>
      </c>
      <c r="I23">
        <f t="shared" si="2"/>
        <v>-1</v>
      </c>
      <c r="J23">
        <f t="shared" si="2"/>
        <v>-1</v>
      </c>
      <c r="K23">
        <f t="shared" si="2"/>
        <v>-1</v>
      </c>
      <c r="L23">
        <f t="shared" si="2"/>
        <v>-1</v>
      </c>
      <c r="M23">
        <f t="shared" si="2"/>
        <v>-1</v>
      </c>
      <c r="N23">
        <f t="shared" si="2"/>
        <v>-1</v>
      </c>
      <c r="O23">
        <f t="shared" si="2"/>
        <v>-1</v>
      </c>
      <c r="P23">
        <f t="shared" si="2"/>
        <v>-1</v>
      </c>
      <c r="Q23">
        <f t="shared" si="2"/>
        <v>-1</v>
      </c>
      <c r="R23">
        <f t="shared" si="2"/>
        <v>-1</v>
      </c>
      <c r="S23">
        <f t="shared" si="2"/>
        <v>-1</v>
      </c>
      <c r="T23">
        <f t="shared" si="2"/>
        <v>-1</v>
      </c>
      <c r="U23">
        <f t="shared" si="2"/>
        <v>-1</v>
      </c>
      <c r="V23">
        <f t="shared" si="2"/>
        <v>-1</v>
      </c>
      <c r="W23">
        <f t="shared" si="2"/>
        <v>1</v>
      </c>
      <c r="X23">
        <f t="shared" si="2"/>
        <v>-1</v>
      </c>
      <c r="Y23">
        <f t="shared" si="2"/>
        <v>-1</v>
      </c>
    </row>
    <row r="24" spans="1:25" x14ac:dyDescent="0.2">
      <c r="A24" t="s">
        <v>22</v>
      </c>
      <c r="B24">
        <f t="shared" si="1"/>
        <v>-1</v>
      </c>
      <c r="C24">
        <f t="shared" si="2"/>
        <v>-1</v>
      </c>
      <c r="D24">
        <f t="shared" si="2"/>
        <v>-1</v>
      </c>
      <c r="E24">
        <f t="shared" si="2"/>
        <v>-1</v>
      </c>
      <c r="F24">
        <f t="shared" si="2"/>
        <v>-1</v>
      </c>
      <c r="G24">
        <f t="shared" si="2"/>
        <v>-1</v>
      </c>
      <c r="H24">
        <f t="shared" si="2"/>
        <v>-1</v>
      </c>
      <c r="I24">
        <f t="shared" si="2"/>
        <v>-1</v>
      </c>
      <c r="J24">
        <f t="shared" si="2"/>
        <v>-1</v>
      </c>
      <c r="K24">
        <f t="shared" si="2"/>
        <v>-1</v>
      </c>
      <c r="L24">
        <f t="shared" si="2"/>
        <v>-1</v>
      </c>
      <c r="M24">
        <f t="shared" si="2"/>
        <v>-1</v>
      </c>
      <c r="N24">
        <f t="shared" si="2"/>
        <v>-1</v>
      </c>
      <c r="O24">
        <f t="shared" si="2"/>
        <v>-1</v>
      </c>
      <c r="P24">
        <f t="shared" si="2"/>
        <v>-1</v>
      </c>
      <c r="Q24">
        <f t="shared" si="2"/>
        <v>-1</v>
      </c>
      <c r="R24">
        <f t="shared" si="2"/>
        <v>-1</v>
      </c>
      <c r="S24">
        <f t="shared" si="2"/>
        <v>-1</v>
      </c>
      <c r="T24">
        <f t="shared" si="2"/>
        <v>-1</v>
      </c>
      <c r="U24">
        <f t="shared" si="2"/>
        <v>-1</v>
      </c>
      <c r="V24">
        <f t="shared" ref="C24:Y25" si="3">IF($A24=V$1,1,-1)</f>
        <v>-1</v>
      </c>
      <c r="W24">
        <f t="shared" si="3"/>
        <v>-1</v>
      </c>
      <c r="X24">
        <f t="shared" si="3"/>
        <v>1</v>
      </c>
      <c r="Y24">
        <f t="shared" si="3"/>
        <v>-1</v>
      </c>
    </row>
    <row r="25" spans="1:25" x14ac:dyDescent="0.2">
      <c r="A25" t="s">
        <v>23</v>
      </c>
      <c r="B25">
        <f t="shared" si="1"/>
        <v>-1</v>
      </c>
      <c r="C25">
        <f t="shared" si="3"/>
        <v>-1</v>
      </c>
      <c r="D25">
        <f t="shared" si="3"/>
        <v>-1</v>
      </c>
      <c r="E25">
        <f t="shared" si="3"/>
        <v>-1</v>
      </c>
      <c r="F25">
        <f t="shared" si="3"/>
        <v>-1</v>
      </c>
      <c r="G25">
        <f t="shared" si="3"/>
        <v>-1</v>
      </c>
      <c r="H25">
        <f t="shared" si="3"/>
        <v>-1</v>
      </c>
      <c r="I25">
        <f t="shared" si="3"/>
        <v>-1</v>
      </c>
      <c r="J25">
        <f t="shared" si="3"/>
        <v>-1</v>
      </c>
      <c r="K25">
        <f t="shared" si="3"/>
        <v>-1</v>
      </c>
      <c r="L25">
        <f t="shared" si="3"/>
        <v>-1</v>
      </c>
      <c r="M25">
        <f t="shared" si="3"/>
        <v>-1</v>
      </c>
      <c r="N25">
        <f t="shared" si="3"/>
        <v>-1</v>
      </c>
      <c r="O25">
        <f t="shared" si="3"/>
        <v>-1</v>
      </c>
      <c r="P25">
        <f t="shared" si="3"/>
        <v>-1</v>
      </c>
      <c r="Q25">
        <f t="shared" si="3"/>
        <v>-1</v>
      </c>
      <c r="R25">
        <f t="shared" si="3"/>
        <v>-1</v>
      </c>
      <c r="S25">
        <f t="shared" si="3"/>
        <v>-1</v>
      </c>
      <c r="T25">
        <f t="shared" si="3"/>
        <v>-1</v>
      </c>
      <c r="U25">
        <f t="shared" si="3"/>
        <v>-1</v>
      </c>
      <c r="V25">
        <f t="shared" si="3"/>
        <v>-1</v>
      </c>
      <c r="W25">
        <f t="shared" si="3"/>
        <v>-1</v>
      </c>
      <c r="X25">
        <f t="shared" si="3"/>
        <v>-1</v>
      </c>
      <c r="Y25">
        <f t="shared" si="3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32605-992C-CA45-B433-1F6AC8D37928}">
  <dimension ref="A1:Y25"/>
  <sheetViews>
    <sheetView workbookViewId="0">
      <selection sqref="A1:Y25"/>
    </sheetView>
  </sheetViews>
  <sheetFormatPr baseColWidth="10" defaultRowHeight="16" x14ac:dyDescent="0.2"/>
  <sheetData>
    <row r="1" spans="1:25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0</v>
      </c>
      <c r="B2">
        <f>IF($A2=B$1,0.95,0.05)</f>
        <v>0.95</v>
      </c>
      <c r="C2">
        <f t="shared" ref="C2:Y13" si="0">IF($A2=C$1,0.95,0.05)</f>
        <v>0.05</v>
      </c>
      <c r="D2">
        <f t="shared" si="0"/>
        <v>0.05</v>
      </c>
      <c r="E2">
        <f t="shared" si="0"/>
        <v>0.05</v>
      </c>
      <c r="F2">
        <f t="shared" si="0"/>
        <v>0.05</v>
      </c>
      <c r="G2">
        <f t="shared" si="0"/>
        <v>0.05</v>
      </c>
      <c r="H2">
        <f t="shared" si="0"/>
        <v>0.05</v>
      </c>
      <c r="I2">
        <f t="shared" si="0"/>
        <v>0.05</v>
      </c>
      <c r="J2">
        <f t="shared" si="0"/>
        <v>0.05</v>
      </c>
      <c r="K2">
        <f t="shared" si="0"/>
        <v>0.05</v>
      </c>
      <c r="L2">
        <f t="shared" si="0"/>
        <v>0.05</v>
      </c>
      <c r="M2">
        <f t="shared" si="0"/>
        <v>0.05</v>
      </c>
      <c r="N2">
        <f t="shared" si="0"/>
        <v>0.05</v>
      </c>
      <c r="O2">
        <f t="shared" si="0"/>
        <v>0.05</v>
      </c>
      <c r="P2">
        <f t="shared" si="0"/>
        <v>0.05</v>
      </c>
      <c r="Q2">
        <f t="shared" si="0"/>
        <v>0.05</v>
      </c>
      <c r="R2">
        <f t="shared" si="0"/>
        <v>0.05</v>
      </c>
      <c r="S2">
        <f t="shared" si="0"/>
        <v>0.05</v>
      </c>
      <c r="T2">
        <f t="shared" si="0"/>
        <v>0.05</v>
      </c>
      <c r="U2">
        <f t="shared" si="0"/>
        <v>0.05</v>
      </c>
      <c r="V2">
        <f t="shared" si="0"/>
        <v>0.05</v>
      </c>
      <c r="W2">
        <f t="shared" si="0"/>
        <v>0.05</v>
      </c>
      <c r="X2">
        <f t="shared" si="0"/>
        <v>0.05</v>
      </c>
      <c r="Y2">
        <f t="shared" si="0"/>
        <v>0.05</v>
      </c>
    </row>
    <row r="3" spans="1:25" x14ac:dyDescent="0.2">
      <c r="A3" s="1" t="s">
        <v>1</v>
      </c>
      <c r="B3">
        <f t="shared" ref="B3:Q25" si="1">IF($A3=B$1,0.95,0.05)</f>
        <v>0.05</v>
      </c>
      <c r="C3">
        <f t="shared" si="1"/>
        <v>0.95</v>
      </c>
      <c r="D3">
        <f t="shared" si="1"/>
        <v>0.05</v>
      </c>
      <c r="E3">
        <f t="shared" si="1"/>
        <v>0.05</v>
      </c>
      <c r="F3">
        <f t="shared" si="1"/>
        <v>0.05</v>
      </c>
      <c r="G3">
        <f t="shared" si="1"/>
        <v>0.05</v>
      </c>
      <c r="H3">
        <f t="shared" si="1"/>
        <v>0.05</v>
      </c>
      <c r="I3">
        <f t="shared" si="1"/>
        <v>0.05</v>
      </c>
      <c r="J3">
        <f t="shared" si="1"/>
        <v>0.05</v>
      </c>
      <c r="K3">
        <f t="shared" si="1"/>
        <v>0.05</v>
      </c>
      <c r="L3">
        <f t="shared" si="1"/>
        <v>0.05</v>
      </c>
      <c r="M3">
        <f t="shared" si="1"/>
        <v>0.05</v>
      </c>
      <c r="N3">
        <f t="shared" si="1"/>
        <v>0.05</v>
      </c>
      <c r="O3">
        <f t="shared" si="1"/>
        <v>0.05</v>
      </c>
      <c r="P3">
        <f t="shared" si="1"/>
        <v>0.05</v>
      </c>
      <c r="Q3">
        <f t="shared" si="1"/>
        <v>0.05</v>
      </c>
      <c r="R3">
        <f t="shared" si="0"/>
        <v>0.05</v>
      </c>
      <c r="S3">
        <f t="shared" si="0"/>
        <v>0.05</v>
      </c>
      <c r="T3">
        <f t="shared" si="0"/>
        <v>0.05</v>
      </c>
      <c r="U3">
        <f t="shared" si="0"/>
        <v>0.05</v>
      </c>
      <c r="V3">
        <f t="shared" si="0"/>
        <v>0.05</v>
      </c>
      <c r="W3">
        <f t="shared" si="0"/>
        <v>0.05</v>
      </c>
      <c r="X3">
        <f t="shared" si="0"/>
        <v>0.05</v>
      </c>
      <c r="Y3">
        <f t="shared" si="0"/>
        <v>0.05</v>
      </c>
    </row>
    <row r="4" spans="1:25" x14ac:dyDescent="0.2">
      <c r="A4" s="1" t="s">
        <v>2</v>
      </c>
      <c r="B4">
        <f t="shared" si="1"/>
        <v>0.05</v>
      </c>
      <c r="C4">
        <f t="shared" si="0"/>
        <v>0.05</v>
      </c>
      <c r="D4">
        <f t="shared" si="0"/>
        <v>0.95</v>
      </c>
      <c r="E4">
        <f t="shared" si="0"/>
        <v>0.05</v>
      </c>
      <c r="F4">
        <f t="shared" si="0"/>
        <v>0.05</v>
      </c>
      <c r="G4">
        <f t="shared" si="0"/>
        <v>0.05</v>
      </c>
      <c r="H4">
        <f t="shared" si="0"/>
        <v>0.05</v>
      </c>
      <c r="I4">
        <f t="shared" si="0"/>
        <v>0.05</v>
      </c>
      <c r="J4">
        <f t="shared" si="0"/>
        <v>0.05</v>
      </c>
      <c r="K4">
        <f t="shared" si="0"/>
        <v>0.05</v>
      </c>
      <c r="L4">
        <f t="shared" si="0"/>
        <v>0.05</v>
      </c>
      <c r="M4">
        <f t="shared" si="0"/>
        <v>0.05</v>
      </c>
      <c r="N4">
        <f t="shared" si="0"/>
        <v>0.05</v>
      </c>
      <c r="O4">
        <f t="shared" si="0"/>
        <v>0.05</v>
      </c>
      <c r="P4">
        <f t="shared" si="0"/>
        <v>0.05</v>
      </c>
      <c r="Q4">
        <f t="shared" si="0"/>
        <v>0.05</v>
      </c>
      <c r="R4">
        <f t="shared" si="0"/>
        <v>0.05</v>
      </c>
      <c r="S4">
        <f t="shared" si="0"/>
        <v>0.05</v>
      </c>
      <c r="T4">
        <f t="shared" si="0"/>
        <v>0.05</v>
      </c>
      <c r="U4">
        <f t="shared" si="0"/>
        <v>0.05</v>
      </c>
      <c r="V4">
        <f t="shared" si="0"/>
        <v>0.05</v>
      </c>
      <c r="W4">
        <f t="shared" si="0"/>
        <v>0.05</v>
      </c>
      <c r="X4">
        <f t="shared" si="0"/>
        <v>0.05</v>
      </c>
      <c r="Y4">
        <f t="shared" si="0"/>
        <v>0.05</v>
      </c>
    </row>
    <row r="5" spans="1:25" x14ac:dyDescent="0.2">
      <c r="A5" s="1" t="s">
        <v>3</v>
      </c>
      <c r="B5">
        <f t="shared" si="1"/>
        <v>0.05</v>
      </c>
      <c r="C5">
        <f t="shared" si="0"/>
        <v>0.05</v>
      </c>
      <c r="D5">
        <f t="shared" si="0"/>
        <v>0.05</v>
      </c>
      <c r="E5">
        <f t="shared" si="0"/>
        <v>0.95</v>
      </c>
      <c r="F5">
        <f t="shared" si="0"/>
        <v>0.05</v>
      </c>
      <c r="G5">
        <f t="shared" si="0"/>
        <v>0.05</v>
      </c>
      <c r="H5">
        <f t="shared" si="0"/>
        <v>0.05</v>
      </c>
      <c r="I5">
        <f t="shared" si="0"/>
        <v>0.05</v>
      </c>
      <c r="J5">
        <f t="shared" si="0"/>
        <v>0.05</v>
      </c>
      <c r="K5">
        <f t="shared" si="0"/>
        <v>0.05</v>
      </c>
      <c r="L5">
        <f t="shared" si="0"/>
        <v>0.05</v>
      </c>
      <c r="M5">
        <f t="shared" si="0"/>
        <v>0.05</v>
      </c>
      <c r="N5">
        <f t="shared" si="0"/>
        <v>0.05</v>
      </c>
      <c r="O5">
        <f t="shared" si="0"/>
        <v>0.05</v>
      </c>
      <c r="P5">
        <f t="shared" si="0"/>
        <v>0.05</v>
      </c>
      <c r="Q5">
        <f t="shared" si="0"/>
        <v>0.05</v>
      </c>
      <c r="R5">
        <f t="shared" si="0"/>
        <v>0.05</v>
      </c>
      <c r="S5">
        <f t="shared" si="0"/>
        <v>0.05</v>
      </c>
      <c r="T5">
        <f t="shared" si="0"/>
        <v>0.05</v>
      </c>
      <c r="U5">
        <f t="shared" si="0"/>
        <v>0.05</v>
      </c>
      <c r="V5">
        <f t="shared" si="0"/>
        <v>0.05</v>
      </c>
      <c r="W5">
        <f t="shared" si="0"/>
        <v>0.05</v>
      </c>
      <c r="X5">
        <f t="shared" si="0"/>
        <v>0.05</v>
      </c>
      <c r="Y5">
        <f t="shared" si="0"/>
        <v>0.05</v>
      </c>
    </row>
    <row r="6" spans="1:25" x14ac:dyDescent="0.2">
      <c r="A6" s="1" t="s">
        <v>4</v>
      </c>
      <c r="B6">
        <f t="shared" si="1"/>
        <v>0.05</v>
      </c>
      <c r="C6">
        <f t="shared" si="0"/>
        <v>0.05</v>
      </c>
      <c r="D6">
        <f t="shared" si="0"/>
        <v>0.05</v>
      </c>
      <c r="E6">
        <f t="shared" si="0"/>
        <v>0.05</v>
      </c>
      <c r="F6">
        <f t="shared" si="0"/>
        <v>0.95</v>
      </c>
      <c r="G6">
        <f t="shared" si="0"/>
        <v>0.05</v>
      </c>
      <c r="H6">
        <f t="shared" si="0"/>
        <v>0.05</v>
      </c>
      <c r="I6">
        <f t="shared" si="0"/>
        <v>0.05</v>
      </c>
      <c r="J6">
        <f t="shared" si="0"/>
        <v>0.05</v>
      </c>
      <c r="K6">
        <f t="shared" si="0"/>
        <v>0.05</v>
      </c>
      <c r="L6">
        <f t="shared" si="0"/>
        <v>0.05</v>
      </c>
      <c r="M6">
        <f t="shared" si="0"/>
        <v>0.05</v>
      </c>
      <c r="N6">
        <f t="shared" si="0"/>
        <v>0.05</v>
      </c>
      <c r="O6">
        <f t="shared" si="0"/>
        <v>0.05</v>
      </c>
      <c r="P6">
        <f t="shared" si="0"/>
        <v>0.05</v>
      </c>
      <c r="Q6">
        <f t="shared" si="0"/>
        <v>0.05</v>
      </c>
      <c r="R6">
        <f t="shared" si="0"/>
        <v>0.05</v>
      </c>
      <c r="S6">
        <f t="shared" si="0"/>
        <v>0.05</v>
      </c>
      <c r="T6">
        <f t="shared" si="0"/>
        <v>0.05</v>
      </c>
      <c r="U6">
        <f t="shared" si="0"/>
        <v>0.05</v>
      </c>
      <c r="V6">
        <f t="shared" si="0"/>
        <v>0.05</v>
      </c>
      <c r="W6">
        <f t="shared" si="0"/>
        <v>0.05</v>
      </c>
      <c r="X6">
        <f t="shared" si="0"/>
        <v>0.05</v>
      </c>
      <c r="Y6">
        <f t="shared" si="0"/>
        <v>0.05</v>
      </c>
    </row>
    <row r="7" spans="1:25" x14ac:dyDescent="0.2">
      <c r="A7" s="1" t="s">
        <v>5</v>
      </c>
      <c r="B7">
        <f t="shared" si="1"/>
        <v>0.05</v>
      </c>
      <c r="C7">
        <f t="shared" si="0"/>
        <v>0.05</v>
      </c>
      <c r="D7">
        <f t="shared" si="0"/>
        <v>0.05</v>
      </c>
      <c r="E7">
        <f t="shared" si="0"/>
        <v>0.05</v>
      </c>
      <c r="F7">
        <f t="shared" si="0"/>
        <v>0.05</v>
      </c>
      <c r="G7">
        <f t="shared" si="0"/>
        <v>0.95</v>
      </c>
      <c r="H7">
        <f t="shared" si="0"/>
        <v>0.05</v>
      </c>
      <c r="I7">
        <f t="shared" si="0"/>
        <v>0.05</v>
      </c>
      <c r="J7">
        <f t="shared" si="0"/>
        <v>0.05</v>
      </c>
      <c r="K7">
        <f t="shared" si="0"/>
        <v>0.05</v>
      </c>
      <c r="L7">
        <f t="shared" si="0"/>
        <v>0.05</v>
      </c>
      <c r="M7">
        <f t="shared" si="0"/>
        <v>0.05</v>
      </c>
      <c r="N7">
        <f t="shared" si="0"/>
        <v>0.05</v>
      </c>
      <c r="O7">
        <f t="shared" si="0"/>
        <v>0.05</v>
      </c>
      <c r="P7">
        <f t="shared" si="0"/>
        <v>0.05</v>
      </c>
      <c r="Q7">
        <f t="shared" si="0"/>
        <v>0.05</v>
      </c>
      <c r="R7">
        <f t="shared" si="0"/>
        <v>0.05</v>
      </c>
      <c r="S7">
        <f t="shared" si="0"/>
        <v>0.05</v>
      </c>
      <c r="T7">
        <f t="shared" si="0"/>
        <v>0.05</v>
      </c>
      <c r="U7">
        <f t="shared" si="0"/>
        <v>0.05</v>
      </c>
      <c r="V7">
        <f t="shared" si="0"/>
        <v>0.05</v>
      </c>
      <c r="W7">
        <f t="shared" si="0"/>
        <v>0.05</v>
      </c>
      <c r="X7">
        <f t="shared" si="0"/>
        <v>0.05</v>
      </c>
      <c r="Y7">
        <f t="shared" si="0"/>
        <v>0.05</v>
      </c>
    </row>
    <row r="8" spans="1:25" x14ac:dyDescent="0.2">
      <c r="A8" s="1" t="s">
        <v>6</v>
      </c>
      <c r="B8">
        <f t="shared" si="1"/>
        <v>0.05</v>
      </c>
      <c r="C8">
        <f t="shared" si="0"/>
        <v>0.05</v>
      </c>
      <c r="D8">
        <f t="shared" si="0"/>
        <v>0.05</v>
      </c>
      <c r="E8">
        <f t="shared" si="0"/>
        <v>0.05</v>
      </c>
      <c r="F8">
        <f t="shared" si="0"/>
        <v>0.05</v>
      </c>
      <c r="G8">
        <f t="shared" si="0"/>
        <v>0.05</v>
      </c>
      <c r="H8">
        <f t="shared" si="0"/>
        <v>0.95</v>
      </c>
      <c r="I8">
        <f t="shared" si="0"/>
        <v>0.05</v>
      </c>
      <c r="J8">
        <f t="shared" si="0"/>
        <v>0.05</v>
      </c>
      <c r="K8">
        <f t="shared" si="0"/>
        <v>0.05</v>
      </c>
      <c r="L8">
        <f t="shared" si="0"/>
        <v>0.05</v>
      </c>
      <c r="M8">
        <f t="shared" si="0"/>
        <v>0.05</v>
      </c>
      <c r="N8">
        <f t="shared" si="0"/>
        <v>0.05</v>
      </c>
      <c r="O8">
        <f t="shared" si="0"/>
        <v>0.05</v>
      </c>
      <c r="P8">
        <f t="shared" si="0"/>
        <v>0.05</v>
      </c>
      <c r="Q8">
        <f t="shared" si="0"/>
        <v>0.05</v>
      </c>
      <c r="R8">
        <f t="shared" si="0"/>
        <v>0.05</v>
      </c>
      <c r="S8">
        <f t="shared" si="0"/>
        <v>0.05</v>
      </c>
      <c r="T8">
        <f t="shared" si="0"/>
        <v>0.05</v>
      </c>
      <c r="U8">
        <f t="shared" si="0"/>
        <v>0.05</v>
      </c>
      <c r="V8">
        <f t="shared" si="0"/>
        <v>0.05</v>
      </c>
      <c r="W8">
        <f t="shared" si="0"/>
        <v>0.05</v>
      </c>
      <c r="X8">
        <f t="shared" si="0"/>
        <v>0.05</v>
      </c>
      <c r="Y8">
        <f t="shared" si="0"/>
        <v>0.05</v>
      </c>
    </row>
    <row r="9" spans="1:25" x14ac:dyDescent="0.2">
      <c r="A9" s="1" t="s">
        <v>7</v>
      </c>
      <c r="B9">
        <f t="shared" si="1"/>
        <v>0.05</v>
      </c>
      <c r="C9">
        <f t="shared" si="0"/>
        <v>0.05</v>
      </c>
      <c r="D9">
        <f t="shared" si="0"/>
        <v>0.05</v>
      </c>
      <c r="E9">
        <f t="shared" si="0"/>
        <v>0.05</v>
      </c>
      <c r="F9">
        <f t="shared" si="0"/>
        <v>0.05</v>
      </c>
      <c r="G9">
        <f t="shared" si="0"/>
        <v>0.05</v>
      </c>
      <c r="H9">
        <f t="shared" si="0"/>
        <v>0.05</v>
      </c>
      <c r="I9">
        <f t="shared" si="0"/>
        <v>0.95</v>
      </c>
      <c r="J9">
        <f t="shared" si="0"/>
        <v>0.05</v>
      </c>
      <c r="K9">
        <f t="shared" si="0"/>
        <v>0.05</v>
      </c>
      <c r="L9">
        <f t="shared" si="0"/>
        <v>0.05</v>
      </c>
      <c r="M9">
        <f t="shared" si="0"/>
        <v>0.05</v>
      </c>
      <c r="N9">
        <f t="shared" si="0"/>
        <v>0.05</v>
      </c>
      <c r="O9">
        <f t="shared" si="0"/>
        <v>0.05</v>
      </c>
      <c r="P9">
        <f t="shared" si="0"/>
        <v>0.05</v>
      </c>
      <c r="Q9">
        <f t="shared" si="0"/>
        <v>0.05</v>
      </c>
      <c r="R9">
        <f t="shared" si="0"/>
        <v>0.05</v>
      </c>
      <c r="S9">
        <f t="shared" si="0"/>
        <v>0.05</v>
      </c>
      <c r="T9">
        <f t="shared" si="0"/>
        <v>0.05</v>
      </c>
      <c r="U9">
        <f t="shared" si="0"/>
        <v>0.05</v>
      </c>
      <c r="V9">
        <f t="shared" si="0"/>
        <v>0.05</v>
      </c>
      <c r="W9">
        <f t="shared" si="0"/>
        <v>0.05</v>
      </c>
      <c r="X9">
        <f t="shared" si="0"/>
        <v>0.05</v>
      </c>
      <c r="Y9">
        <f t="shared" si="0"/>
        <v>0.05</v>
      </c>
    </row>
    <row r="10" spans="1:25" x14ac:dyDescent="0.2">
      <c r="A10" s="1" t="s">
        <v>8</v>
      </c>
      <c r="B10">
        <f t="shared" si="1"/>
        <v>0.05</v>
      </c>
      <c r="C10">
        <f t="shared" si="0"/>
        <v>0.05</v>
      </c>
      <c r="D10">
        <f t="shared" si="0"/>
        <v>0.05</v>
      </c>
      <c r="E10">
        <f t="shared" si="0"/>
        <v>0.05</v>
      </c>
      <c r="F10">
        <f t="shared" si="0"/>
        <v>0.05</v>
      </c>
      <c r="G10">
        <f t="shared" si="0"/>
        <v>0.05</v>
      </c>
      <c r="H10">
        <f t="shared" si="0"/>
        <v>0.05</v>
      </c>
      <c r="I10">
        <f t="shared" si="0"/>
        <v>0.05</v>
      </c>
      <c r="J10">
        <f t="shared" si="0"/>
        <v>0.95</v>
      </c>
      <c r="K10">
        <f t="shared" si="0"/>
        <v>0.05</v>
      </c>
      <c r="L10">
        <f t="shared" si="0"/>
        <v>0.05</v>
      </c>
      <c r="M10">
        <f t="shared" si="0"/>
        <v>0.05</v>
      </c>
      <c r="N10">
        <f t="shared" si="0"/>
        <v>0.05</v>
      </c>
      <c r="O10">
        <f t="shared" si="0"/>
        <v>0.05</v>
      </c>
      <c r="P10">
        <f t="shared" si="0"/>
        <v>0.05</v>
      </c>
      <c r="Q10">
        <f t="shared" si="0"/>
        <v>0.05</v>
      </c>
      <c r="R10">
        <f t="shared" si="0"/>
        <v>0.05</v>
      </c>
      <c r="S10">
        <f t="shared" si="0"/>
        <v>0.05</v>
      </c>
      <c r="T10">
        <f t="shared" si="0"/>
        <v>0.05</v>
      </c>
      <c r="U10">
        <f t="shared" si="0"/>
        <v>0.05</v>
      </c>
      <c r="V10">
        <f t="shared" si="0"/>
        <v>0.05</v>
      </c>
      <c r="W10">
        <f t="shared" si="0"/>
        <v>0.05</v>
      </c>
      <c r="X10">
        <f t="shared" si="0"/>
        <v>0.05</v>
      </c>
      <c r="Y10">
        <f t="shared" si="0"/>
        <v>0.05</v>
      </c>
    </row>
    <row r="11" spans="1:25" x14ac:dyDescent="0.2">
      <c r="A11" s="1" t="s">
        <v>9</v>
      </c>
      <c r="B11">
        <f t="shared" si="1"/>
        <v>0.05</v>
      </c>
      <c r="C11">
        <f t="shared" si="0"/>
        <v>0.05</v>
      </c>
      <c r="D11">
        <f t="shared" si="0"/>
        <v>0.05</v>
      </c>
      <c r="E11">
        <f t="shared" si="0"/>
        <v>0.05</v>
      </c>
      <c r="F11">
        <f t="shared" si="0"/>
        <v>0.05</v>
      </c>
      <c r="G11">
        <f t="shared" si="0"/>
        <v>0.05</v>
      </c>
      <c r="H11">
        <f t="shared" si="0"/>
        <v>0.05</v>
      </c>
      <c r="I11">
        <f t="shared" si="0"/>
        <v>0.05</v>
      </c>
      <c r="J11">
        <f t="shared" si="0"/>
        <v>0.05</v>
      </c>
      <c r="K11">
        <f t="shared" si="0"/>
        <v>0.95</v>
      </c>
      <c r="L11">
        <f t="shared" si="0"/>
        <v>0.05</v>
      </c>
      <c r="M11">
        <f t="shared" si="0"/>
        <v>0.05</v>
      </c>
      <c r="N11">
        <f t="shared" si="0"/>
        <v>0.05</v>
      </c>
      <c r="O11">
        <f t="shared" si="0"/>
        <v>0.05</v>
      </c>
      <c r="P11">
        <f t="shared" si="0"/>
        <v>0.05</v>
      </c>
      <c r="Q11">
        <f t="shared" si="0"/>
        <v>0.05</v>
      </c>
      <c r="R11">
        <f t="shared" si="0"/>
        <v>0.05</v>
      </c>
      <c r="S11">
        <f t="shared" si="0"/>
        <v>0.05</v>
      </c>
      <c r="T11">
        <f t="shared" si="0"/>
        <v>0.05</v>
      </c>
      <c r="U11">
        <f t="shared" si="0"/>
        <v>0.05</v>
      </c>
      <c r="V11">
        <f t="shared" si="0"/>
        <v>0.05</v>
      </c>
      <c r="W11">
        <f t="shared" si="0"/>
        <v>0.05</v>
      </c>
      <c r="X11">
        <f t="shared" si="0"/>
        <v>0.05</v>
      </c>
      <c r="Y11">
        <f t="shared" si="0"/>
        <v>0.05</v>
      </c>
    </row>
    <row r="12" spans="1:25" x14ac:dyDescent="0.2">
      <c r="A12" s="1" t="s">
        <v>10</v>
      </c>
      <c r="B12">
        <f t="shared" si="1"/>
        <v>0.05</v>
      </c>
      <c r="C12">
        <f t="shared" si="0"/>
        <v>0.05</v>
      </c>
      <c r="D12">
        <f t="shared" si="0"/>
        <v>0.05</v>
      </c>
      <c r="E12">
        <f t="shared" si="0"/>
        <v>0.05</v>
      </c>
      <c r="F12">
        <f t="shared" si="0"/>
        <v>0.05</v>
      </c>
      <c r="G12">
        <f t="shared" si="0"/>
        <v>0.05</v>
      </c>
      <c r="H12">
        <f t="shared" si="0"/>
        <v>0.05</v>
      </c>
      <c r="I12">
        <f t="shared" si="0"/>
        <v>0.05</v>
      </c>
      <c r="J12">
        <f t="shared" si="0"/>
        <v>0.05</v>
      </c>
      <c r="K12">
        <f t="shared" si="0"/>
        <v>0.05</v>
      </c>
      <c r="L12">
        <f t="shared" si="0"/>
        <v>0.95</v>
      </c>
      <c r="M12">
        <f t="shared" si="0"/>
        <v>0.05</v>
      </c>
      <c r="N12">
        <f t="shared" si="0"/>
        <v>0.05</v>
      </c>
      <c r="O12">
        <f t="shared" si="0"/>
        <v>0.05</v>
      </c>
      <c r="P12">
        <f t="shared" si="0"/>
        <v>0.05</v>
      </c>
      <c r="Q12">
        <f t="shared" si="0"/>
        <v>0.05</v>
      </c>
      <c r="R12">
        <f t="shared" si="0"/>
        <v>0.05</v>
      </c>
      <c r="S12">
        <f t="shared" si="0"/>
        <v>0.05</v>
      </c>
      <c r="T12">
        <f t="shared" si="0"/>
        <v>0.05</v>
      </c>
      <c r="U12">
        <f t="shared" si="0"/>
        <v>0.05</v>
      </c>
      <c r="V12">
        <f t="shared" si="0"/>
        <v>0.05</v>
      </c>
      <c r="W12">
        <f t="shared" si="0"/>
        <v>0.05</v>
      </c>
      <c r="X12">
        <f t="shared" si="0"/>
        <v>0.05</v>
      </c>
      <c r="Y12">
        <f t="shared" si="0"/>
        <v>0.05</v>
      </c>
    </row>
    <row r="13" spans="1:25" x14ac:dyDescent="0.2">
      <c r="A13" s="1" t="s">
        <v>11</v>
      </c>
      <c r="B13">
        <f t="shared" si="1"/>
        <v>0.05</v>
      </c>
      <c r="C13">
        <f t="shared" si="0"/>
        <v>0.05</v>
      </c>
      <c r="D13">
        <f t="shared" si="0"/>
        <v>0.05</v>
      </c>
      <c r="E13">
        <f t="shared" si="0"/>
        <v>0.05</v>
      </c>
      <c r="F13">
        <f t="shared" si="0"/>
        <v>0.05</v>
      </c>
      <c r="G13">
        <f t="shared" si="0"/>
        <v>0.05</v>
      </c>
      <c r="H13">
        <f t="shared" si="0"/>
        <v>0.05</v>
      </c>
      <c r="I13">
        <f t="shared" si="0"/>
        <v>0.05</v>
      </c>
      <c r="J13">
        <f t="shared" si="0"/>
        <v>0.05</v>
      </c>
      <c r="K13">
        <f t="shared" si="0"/>
        <v>0.05</v>
      </c>
      <c r="L13">
        <f t="shared" si="0"/>
        <v>0.05</v>
      </c>
      <c r="M13">
        <f t="shared" si="0"/>
        <v>0.95</v>
      </c>
      <c r="N13">
        <f t="shared" si="0"/>
        <v>0.05</v>
      </c>
      <c r="O13">
        <f t="shared" si="0"/>
        <v>0.05</v>
      </c>
      <c r="P13">
        <f t="shared" si="0"/>
        <v>0.05</v>
      </c>
      <c r="Q13">
        <f t="shared" si="0"/>
        <v>0.05</v>
      </c>
      <c r="R13">
        <f t="shared" si="0"/>
        <v>0.05</v>
      </c>
      <c r="S13">
        <f t="shared" si="0"/>
        <v>0.05</v>
      </c>
      <c r="T13">
        <f t="shared" ref="C13:Y24" si="2">IF($A13=T$1,0.95,0.05)</f>
        <v>0.05</v>
      </c>
      <c r="U13">
        <f t="shared" si="2"/>
        <v>0.05</v>
      </c>
      <c r="V13">
        <f t="shared" si="2"/>
        <v>0.05</v>
      </c>
      <c r="W13">
        <f t="shared" si="2"/>
        <v>0.05</v>
      </c>
      <c r="X13">
        <f t="shared" si="2"/>
        <v>0.05</v>
      </c>
      <c r="Y13">
        <f t="shared" si="2"/>
        <v>0.05</v>
      </c>
    </row>
    <row r="14" spans="1:25" x14ac:dyDescent="0.2">
      <c r="A14" s="1" t="s">
        <v>12</v>
      </c>
      <c r="B14">
        <f t="shared" si="1"/>
        <v>0.05</v>
      </c>
      <c r="C14">
        <f t="shared" si="2"/>
        <v>0.05</v>
      </c>
      <c r="D14">
        <f t="shared" si="2"/>
        <v>0.05</v>
      </c>
      <c r="E14">
        <f t="shared" si="2"/>
        <v>0.05</v>
      </c>
      <c r="F14">
        <f t="shared" si="2"/>
        <v>0.05</v>
      </c>
      <c r="G14">
        <f t="shared" si="2"/>
        <v>0.05</v>
      </c>
      <c r="H14">
        <f t="shared" si="2"/>
        <v>0.05</v>
      </c>
      <c r="I14">
        <f t="shared" si="2"/>
        <v>0.05</v>
      </c>
      <c r="J14">
        <f t="shared" si="2"/>
        <v>0.05</v>
      </c>
      <c r="K14">
        <f t="shared" si="2"/>
        <v>0.05</v>
      </c>
      <c r="L14">
        <f t="shared" si="2"/>
        <v>0.05</v>
      </c>
      <c r="M14">
        <f t="shared" si="2"/>
        <v>0.05</v>
      </c>
      <c r="N14">
        <f t="shared" si="2"/>
        <v>0.95</v>
      </c>
      <c r="O14">
        <f t="shared" si="2"/>
        <v>0.05</v>
      </c>
      <c r="P14">
        <f t="shared" si="2"/>
        <v>0.05</v>
      </c>
      <c r="Q14">
        <f t="shared" si="2"/>
        <v>0.05</v>
      </c>
      <c r="R14">
        <f t="shared" si="2"/>
        <v>0.05</v>
      </c>
      <c r="S14">
        <f t="shared" si="2"/>
        <v>0.05</v>
      </c>
      <c r="T14">
        <f t="shared" si="2"/>
        <v>0.05</v>
      </c>
      <c r="U14">
        <f t="shared" si="2"/>
        <v>0.05</v>
      </c>
      <c r="V14">
        <f t="shared" si="2"/>
        <v>0.05</v>
      </c>
      <c r="W14">
        <f t="shared" si="2"/>
        <v>0.05</v>
      </c>
      <c r="X14">
        <f t="shared" si="2"/>
        <v>0.05</v>
      </c>
      <c r="Y14">
        <f t="shared" si="2"/>
        <v>0.05</v>
      </c>
    </row>
    <row r="15" spans="1:25" x14ac:dyDescent="0.2">
      <c r="A15" s="1" t="s">
        <v>13</v>
      </c>
      <c r="B15">
        <f t="shared" si="1"/>
        <v>0.05</v>
      </c>
      <c r="C15">
        <f t="shared" si="2"/>
        <v>0.05</v>
      </c>
      <c r="D15">
        <f t="shared" si="2"/>
        <v>0.05</v>
      </c>
      <c r="E15">
        <f t="shared" si="2"/>
        <v>0.05</v>
      </c>
      <c r="F15">
        <f t="shared" si="2"/>
        <v>0.05</v>
      </c>
      <c r="G15">
        <f t="shared" si="2"/>
        <v>0.05</v>
      </c>
      <c r="H15">
        <f t="shared" si="2"/>
        <v>0.05</v>
      </c>
      <c r="I15">
        <f t="shared" si="2"/>
        <v>0.05</v>
      </c>
      <c r="J15">
        <f t="shared" si="2"/>
        <v>0.05</v>
      </c>
      <c r="K15">
        <f t="shared" si="2"/>
        <v>0.05</v>
      </c>
      <c r="L15">
        <f t="shared" si="2"/>
        <v>0.05</v>
      </c>
      <c r="M15">
        <f t="shared" si="2"/>
        <v>0.05</v>
      </c>
      <c r="N15">
        <f t="shared" si="2"/>
        <v>0.05</v>
      </c>
      <c r="O15">
        <f t="shared" si="2"/>
        <v>0.95</v>
      </c>
      <c r="P15">
        <f t="shared" si="2"/>
        <v>0.05</v>
      </c>
      <c r="Q15">
        <f t="shared" si="2"/>
        <v>0.05</v>
      </c>
      <c r="R15">
        <f t="shared" si="2"/>
        <v>0.05</v>
      </c>
      <c r="S15">
        <f t="shared" si="2"/>
        <v>0.05</v>
      </c>
      <c r="T15">
        <f t="shared" si="2"/>
        <v>0.05</v>
      </c>
      <c r="U15">
        <f t="shared" si="2"/>
        <v>0.05</v>
      </c>
      <c r="V15">
        <f t="shared" si="2"/>
        <v>0.05</v>
      </c>
      <c r="W15">
        <f t="shared" si="2"/>
        <v>0.05</v>
      </c>
      <c r="X15">
        <f t="shared" si="2"/>
        <v>0.05</v>
      </c>
      <c r="Y15">
        <f t="shared" si="2"/>
        <v>0.05</v>
      </c>
    </row>
    <row r="16" spans="1:25" x14ac:dyDescent="0.2">
      <c r="A16" s="1" t="s">
        <v>14</v>
      </c>
      <c r="B16">
        <f t="shared" si="1"/>
        <v>0.05</v>
      </c>
      <c r="C16">
        <f t="shared" si="2"/>
        <v>0.05</v>
      </c>
      <c r="D16">
        <f t="shared" si="2"/>
        <v>0.05</v>
      </c>
      <c r="E16">
        <f t="shared" si="2"/>
        <v>0.05</v>
      </c>
      <c r="F16">
        <f t="shared" si="2"/>
        <v>0.05</v>
      </c>
      <c r="G16">
        <f t="shared" si="2"/>
        <v>0.05</v>
      </c>
      <c r="H16">
        <f t="shared" si="2"/>
        <v>0.05</v>
      </c>
      <c r="I16">
        <f t="shared" si="2"/>
        <v>0.05</v>
      </c>
      <c r="J16">
        <f t="shared" si="2"/>
        <v>0.05</v>
      </c>
      <c r="K16">
        <f t="shared" si="2"/>
        <v>0.05</v>
      </c>
      <c r="L16">
        <f t="shared" si="2"/>
        <v>0.05</v>
      </c>
      <c r="M16">
        <f t="shared" si="2"/>
        <v>0.05</v>
      </c>
      <c r="N16">
        <f t="shared" si="2"/>
        <v>0.05</v>
      </c>
      <c r="O16">
        <f t="shared" si="2"/>
        <v>0.05</v>
      </c>
      <c r="P16">
        <f t="shared" si="2"/>
        <v>0.95</v>
      </c>
      <c r="Q16">
        <f t="shared" si="2"/>
        <v>0.05</v>
      </c>
      <c r="R16">
        <f t="shared" si="2"/>
        <v>0.05</v>
      </c>
      <c r="S16">
        <f t="shared" si="2"/>
        <v>0.05</v>
      </c>
      <c r="T16">
        <f t="shared" si="2"/>
        <v>0.05</v>
      </c>
      <c r="U16">
        <f t="shared" si="2"/>
        <v>0.05</v>
      </c>
      <c r="V16">
        <f t="shared" si="2"/>
        <v>0.05</v>
      </c>
      <c r="W16">
        <f t="shared" si="2"/>
        <v>0.05</v>
      </c>
      <c r="X16">
        <f t="shared" si="2"/>
        <v>0.05</v>
      </c>
      <c r="Y16">
        <f t="shared" si="2"/>
        <v>0.05</v>
      </c>
    </row>
    <row r="17" spans="1:25" x14ac:dyDescent="0.2">
      <c r="A17" s="1" t="s">
        <v>15</v>
      </c>
      <c r="B17">
        <f t="shared" si="1"/>
        <v>0.05</v>
      </c>
      <c r="C17">
        <f t="shared" si="2"/>
        <v>0.05</v>
      </c>
      <c r="D17">
        <f t="shared" si="2"/>
        <v>0.05</v>
      </c>
      <c r="E17">
        <f t="shared" si="2"/>
        <v>0.05</v>
      </c>
      <c r="F17">
        <f t="shared" si="2"/>
        <v>0.05</v>
      </c>
      <c r="G17">
        <f t="shared" si="2"/>
        <v>0.05</v>
      </c>
      <c r="H17">
        <f t="shared" si="2"/>
        <v>0.05</v>
      </c>
      <c r="I17">
        <f t="shared" si="2"/>
        <v>0.05</v>
      </c>
      <c r="J17">
        <f t="shared" si="2"/>
        <v>0.05</v>
      </c>
      <c r="K17">
        <f t="shared" si="2"/>
        <v>0.05</v>
      </c>
      <c r="L17">
        <f t="shared" si="2"/>
        <v>0.05</v>
      </c>
      <c r="M17">
        <f t="shared" si="2"/>
        <v>0.05</v>
      </c>
      <c r="N17">
        <f t="shared" si="2"/>
        <v>0.05</v>
      </c>
      <c r="O17">
        <f t="shared" si="2"/>
        <v>0.05</v>
      </c>
      <c r="P17">
        <f t="shared" si="2"/>
        <v>0.05</v>
      </c>
      <c r="Q17">
        <f t="shared" si="2"/>
        <v>0.95</v>
      </c>
      <c r="R17">
        <f t="shared" si="2"/>
        <v>0.05</v>
      </c>
      <c r="S17">
        <f t="shared" si="2"/>
        <v>0.05</v>
      </c>
      <c r="T17">
        <f t="shared" si="2"/>
        <v>0.05</v>
      </c>
      <c r="U17">
        <f t="shared" si="2"/>
        <v>0.05</v>
      </c>
      <c r="V17">
        <f t="shared" si="2"/>
        <v>0.05</v>
      </c>
      <c r="W17">
        <f t="shared" si="2"/>
        <v>0.05</v>
      </c>
      <c r="X17">
        <f t="shared" si="2"/>
        <v>0.05</v>
      </c>
      <c r="Y17">
        <f t="shared" si="2"/>
        <v>0.05</v>
      </c>
    </row>
    <row r="18" spans="1:25" x14ac:dyDescent="0.2">
      <c r="A18" s="1" t="s">
        <v>16</v>
      </c>
      <c r="B18">
        <f t="shared" si="1"/>
        <v>0.05</v>
      </c>
      <c r="C18">
        <f t="shared" si="2"/>
        <v>0.05</v>
      </c>
      <c r="D18">
        <f t="shared" si="2"/>
        <v>0.05</v>
      </c>
      <c r="E18">
        <f t="shared" si="2"/>
        <v>0.05</v>
      </c>
      <c r="F18">
        <f t="shared" si="2"/>
        <v>0.05</v>
      </c>
      <c r="G18">
        <f t="shared" si="2"/>
        <v>0.05</v>
      </c>
      <c r="H18">
        <f t="shared" si="2"/>
        <v>0.05</v>
      </c>
      <c r="I18">
        <f t="shared" si="2"/>
        <v>0.05</v>
      </c>
      <c r="J18">
        <f t="shared" si="2"/>
        <v>0.05</v>
      </c>
      <c r="K18">
        <f t="shared" si="2"/>
        <v>0.05</v>
      </c>
      <c r="L18">
        <f t="shared" si="2"/>
        <v>0.05</v>
      </c>
      <c r="M18">
        <f t="shared" si="2"/>
        <v>0.05</v>
      </c>
      <c r="N18">
        <f t="shared" si="2"/>
        <v>0.05</v>
      </c>
      <c r="O18">
        <f t="shared" si="2"/>
        <v>0.05</v>
      </c>
      <c r="P18">
        <f t="shared" si="2"/>
        <v>0.05</v>
      </c>
      <c r="Q18">
        <f t="shared" si="2"/>
        <v>0.05</v>
      </c>
      <c r="R18">
        <f t="shared" si="2"/>
        <v>0.95</v>
      </c>
      <c r="S18">
        <f t="shared" si="2"/>
        <v>0.05</v>
      </c>
      <c r="T18">
        <f t="shared" si="2"/>
        <v>0.05</v>
      </c>
      <c r="U18">
        <f t="shared" si="2"/>
        <v>0.05</v>
      </c>
      <c r="V18">
        <f t="shared" si="2"/>
        <v>0.05</v>
      </c>
      <c r="W18">
        <f t="shared" si="2"/>
        <v>0.05</v>
      </c>
      <c r="X18">
        <f t="shared" si="2"/>
        <v>0.05</v>
      </c>
      <c r="Y18">
        <f t="shared" si="2"/>
        <v>0.05</v>
      </c>
    </row>
    <row r="19" spans="1:25" x14ac:dyDescent="0.2">
      <c r="A19" s="1" t="s">
        <v>17</v>
      </c>
      <c r="B19">
        <f t="shared" si="1"/>
        <v>0.05</v>
      </c>
      <c r="C19">
        <f t="shared" si="2"/>
        <v>0.05</v>
      </c>
      <c r="D19">
        <f t="shared" si="2"/>
        <v>0.05</v>
      </c>
      <c r="E19">
        <f t="shared" si="2"/>
        <v>0.05</v>
      </c>
      <c r="F19">
        <f t="shared" si="2"/>
        <v>0.05</v>
      </c>
      <c r="G19">
        <f t="shared" si="2"/>
        <v>0.05</v>
      </c>
      <c r="H19">
        <f t="shared" si="2"/>
        <v>0.05</v>
      </c>
      <c r="I19">
        <f t="shared" si="2"/>
        <v>0.05</v>
      </c>
      <c r="J19">
        <f t="shared" si="2"/>
        <v>0.05</v>
      </c>
      <c r="K19">
        <f t="shared" si="2"/>
        <v>0.05</v>
      </c>
      <c r="L19">
        <f t="shared" si="2"/>
        <v>0.05</v>
      </c>
      <c r="M19">
        <f t="shared" si="2"/>
        <v>0.05</v>
      </c>
      <c r="N19">
        <f t="shared" si="2"/>
        <v>0.05</v>
      </c>
      <c r="O19">
        <f t="shared" si="2"/>
        <v>0.05</v>
      </c>
      <c r="P19">
        <f t="shared" si="2"/>
        <v>0.05</v>
      </c>
      <c r="Q19">
        <f t="shared" si="2"/>
        <v>0.05</v>
      </c>
      <c r="R19">
        <f t="shared" si="2"/>
        <v>0.05</v>
      </c>
      <c r="S19">
        <f t="shared" si="2"/>
        <v>0.95</v>
      </c>
      <c r="T19">
        <f t="shared" si="2"/>
        <v>0.05</v>
      </c>
      <c r="U19">
        <f t="shared" si="2"/>
        <v>0.05</v>
      </c>
      <c r="V19">
        <f t="shared" si="2"/>
        <v>0.05</v>
      </c>
      <c r="W19">
        <f t="shared" si="2"/>
        <v>0.05</v>
      </c>
      <c r="X19">
        <f t="shared" si="2"/>
        <v>0.05</v>
      </c>
      <c r="Y19">
        <f t="shared" si="2"/>
        <v>0.05</v>
      </c>
    </row>
    <row r="20" spans="1:25" x14ac:dyDescent="0.2">
      <c r="A20" s="1" t="s">
        <v>18</v>
      </c>
      <c r="B20">
        <f t="shared" si="1"/>
        <v>0.05</v>
      </c>
      <c r="C20">
        <f t="shared" si="2"/>
        <v>0.05</v>
      </c>
      <c r="D20">
        <f t="shared" si="2"/>
        <v>0.05</v>
      </c>
      <c r="E20">
        <f t="shared" si="2"/>
        <v>0.05</v>
      </c>
      <c r="F20">
        <f t="shared" si="2"/>
        <v>0.05</v>
      </c>
      <c r="G20">
        <f t="shared" si="2"/>
        <v>0.05</v>
      </c>
      <c r="H20">
        <f t="shared" si="2"/>
        <v>0.05</v>
      </c>
      <c r="I20">
        <f t="shared" si="2"/>
        <v>0.05</v>
      </c>
      <c r="J20">
        <f t="shared" si="2"/>
        <v>0.05</v>
      </c>
      <c r="K20">
        <f t="shared" si="2"/>
        <v>0.05</v>
      </c>
      <c r="L20">
        <f t="shared" si="2"/>
        <v>0.05</v>
      </c>
      <c r="M20">
        <f t="shared" si="2"/>
        <v>0.05</v>
      </c>
      <c r="N20">
        <f t="shared" si="2"/>
        <v>0.05</v>
      </c>
      <c r="O20">
        <f t="shared" si="2"/>
        <v>0.05</v>
      </c>
      <c r="P20">
        <f t="shared" si="2"/>
        <v>0.05</v>
      </c>
      <c r="Q20">
        <f t="shared" si="2"/>
        <v>0.05</v>
      </c>
      <c r="R20">
        <f t="shared" si="2"/>
        <v>0.05</v>
      </c>
      <c r="S20">
        <f t="shared" si="2"/>
        <v>0.05</v>
      </c>
      <c r="T20">
        <f t="shared" si="2"/>
        <v>0.95</v>
      </c>
      <c r="U20">
        <f t="shared" si="2"/>
        <v>0.05</v>
      </c>
      <c r="V20">
        <f t="shared" si="2"/>
        <v>0.05</v>
      </c>
      <c r="W20">
        <f t="shared" si="2"/>
        <v>0.05</v>
      </c>
      <c r="X20">
        <f t="shared" si="2"/>
        <v>0.05</v>
      </c>
      <c r="Y20">
        <f t="shared" si="2"/>
        <v>0.05</v>
      </c>
    </row>
    <row r="21" spans="1:25" x14ac:dyDescent="0.2">
      <c r="A21" s="1" t="s">
        <v>19</v>
      </c>
      <c r="B21">
        <f t="shared" si="1"/>
        <v>0.05</v>
      </c>
      <c r="C21">
        <f t="shared" si="2"/>
        <v>0.05</v>
      </c>
      <c r="D21">
        <f t="shared" si="2"/>
        <v>0.05</v>
      </c>
      <c r="E21">
        <f t="shared" si="2"/>
        <v>0.05</v>
      </c>
      <c r="F21">
        <f t="shared" si="2"/>
        <v>0.05</v>
      </c>
      <c r="G21">
        <f t="shared" si="2"/>
        <v>0.05</v>
      </c>
      <c r="H21">
        <f t="shared" si="2"/>
        <v>0.05</v>
      </c>
      <c r="I21">
        <f t="shared" si="2"/>
        <v>0.05</v>
      </c>
      <c r="J21">
        <f t="shared" si="2"/>
        <v>0.05</v>
      </c>
      <c r="K21">
        <f t="shared" si="2"/>
        <v>0.05</v>
      </c>
      <c r="L21">
        <f t="shared" si="2"/>
        <v>0.05</v>
      </c>
      <c r="M21">
        <f t="shared" si="2"/>
        <v>0.05</v>
      </c>
      <c r="N21">
        <f t="shared" si="2"/>
        <v>0.05</v>
      </c>
      <c r="O21">
        <f t="shared" si="2"/>
        <v>0.05</v>
      </c>
      <c r="P21">
        <f t="shared" si="2"/>
        <v>0.05</v>
      </c>
      <c r="Q21">
        <f t="shared" si="2"/>
        <v>0.05</v>
      </c>
      <c r="R21">
        <f t="shared" si="2"/>
        <v>0.05</v>
      </c>
      <c r="S21">
        <f t="shared" si="2"/>
        <v>0.05</v>
      </c>
      <c r="T21">
        <f t="shared" si="2"/>
        <v>0.05</v>
      </c>
      <c r="U21">
        <f t="shared" si="2"/>
        <v>0.95</v>
      </c>
      <c r="V21">
        <f t="shared" si="2"/>
        <v>0.05</v>
      </c>
      <c r="W21">
        <f t="shared" si="2"/>
        <v>0.05</v>
      </c>
      <c r="X21">
        <f t="shared" si="2"/>
        <v>0.05</v>
      </c>
      <c r="Y21">
        <f t="shared" si="2"/>
        <v>0.05</v>
      </c>
    </row>
    <row r="22" spans="1:25" x14ac:dyDescent="0.2">
      <c r="A22" s="1" t="s">
        <v>20</v>
      </c>
      <c r="B22">
        <f t="shared" si="1"/>
        <v>0.05</v>
      </c>
      <c r="C22">
        <f t="shared" si="2"/>
        <v>0.05</v>
      </c>
      <c r="D22">
        <f t="shared" si="2"/>
        <v>0.05</v>
      </c>
      <c r="E22">
        <f t="shared" si="2"/>
        <v>0.05</v>
      </c>
      <c r="F22">
        <f t="shared" si="2"/>
        <v>0.05</v>
      </c>
      <c r="G22">
        <f t="shared" si="2"/>
        <v>0.05</v>
      </c>
      <c r="H22">
        <f t="shared" si="2"/>
        <v>0.05</v>
      </c>
      <c r="I22">
        <f t="shared" si="2"/>
        <v>0.05</v>
      </c>
      <c r="J22">
        <f t="shared" si="2"/>
        <v>0.05</v>
      </c>
      <c r="K22">
        <f t="shared" si="2"/>
        <v>0.05</v>
      </c>
      <c r="L22">
        <f t="shared" si="2"/>
        <v>0.05</v>
      </c>
      <c r="M22">
        <f t="shared" si="2"/>
        <v>0.05</v>
      </c>
      <c r="N22">
        <f t="shared" si="2"/>
        <v>0.05</v>
      </c>
      <c r="O22">
        <f t="shared" si="2"/>
        <v>0.05</v>
      </c>
      <c r="P22">
        <f t="shared" si="2"/>
        <v>0.05</v>
      </c>
      <c r="Q22">
        <f t="shared" si="2"/>
        <v>0.05</v>
      </c>
      <c r="R22">
        <f t="shared" si="2"/>
        <v>0.05</v>
      </c>
      <c r="S22">
        <f t="shared" si="2"/>
        <v>0.05</v>
      </c>
      <c r="T22">
        <f t="shared" si="2"/>
        <v>0.05</v>
      </c>
      <c r="U22">
        <f t="shared" si="2"/>
        <v>0.05</v>
      </c>
      <c r="V22">
        <f t="shared" si="2"/>
        <v>0.95</v>
      </c>
      <c r="W22">
        <f t="shared" si="2"/>
        <v>0.05</v>
      </c>
      <c r="X22">
        <f t="shared" si="2"/>
        <v>0.05</v>
      </c>
      <c r="Y22">
        <f t="shared" si="2"/>
        <v>0.05</v>
      </c>
    </row>
    <row r="23" spans="1:25" x14ac:dyDescent="0.2">
      <c r="A23" s="1" t="s">
        <v>21</v>
      </c>
      <c r="B23">
        <f t="shared" si="1"/>
        <v>0.05</v>
      </c>
      <c r="C23">
        <f t="shared" si="2"/>
        <v>0.05</v>
      </c>
      <c r="D23">
        <f t="shared" si="2"/>
        <v>0.05</v>
      </c>
      <c r="E23">
        <f t="shared" si="2"/>
        <v>0.05</v>
      </c>
      <c r="F23">
        <f t="shared" si="2"/>
        <v>0.05</v>
      </c>
      <c r="G23">
        <f t="shared" si="2"/>
        <v>0.05</v>
      </c>
      <c r="H23">
        <f t="shared" si="2"/>
        <v>0.05</v>
      </c>
      <c r="I23">
        <f t="shared" si="2"/>
        <v>0.05</v>
      </c>
      <c r="J23">
        <f t="shared" si="2"/>
        <v>0.05</v>
      </c>
      <c r="K23">
        <f t="shared" si="2"/>
        <v>0.05</v>
      </c>
      <c r="L23">
        <f t="shared" si="2"/>
        <v>0.05</v>
      </c>
      <c r="M23">
        <f t="shared" si="2"/>
        <v>0.05</v>
      </c>
      <c r="N23">
        <f t="shared" si="2"/>
        <v>0.05</v>
      </c>
      <c r="O23">
        <f t="shared" si="2"/>
        <v>0.05</v>
      </c>
      <c r="P23">
        <f t="shared" si="2"/>
        <v>0.05</v>
      </c>
      <c r="Q23">
        <f t="shared" si="2"/>
        <v>0.05</v>
      </c>
      <c r="R23">
        <f t="shared" si="2"/>
        <v>0.05</v>
      </c>
      <c r="S23">
        <f t="shared" si="2"/>
        <v>0.05</v>
      </c>
      <c r="T23">
        <f t="shared" si="2"/>
        <v>0.05</v>
      </c>
      <c r="U23">
        <f t="shared" si="2"/>
        <v>0.05</v>
      </c>
      <c r="V23">
        <f t="shared" si="2"/>
        <v>0.05</v>
      </c>
      <c r="W23">
        <f t="shared" si="2"/>
        <v>0.95</v>
      </c>
      <c r="X23">
        <f t="shared" si="2"/>
        <v>0.05</v>
      </c>
      <c r="Y23">
        <f t="shared" si="2"/>
        <v>0.05</v>
      </c>
    </row>
    <row r="24" spans="1:25" x14ac:dyDescent="0.2">
      <c r="A24" s="1" t="s">
        <v>22</v>
      </c>
      <c r="B24">
        <f t="shared" si="1"/>
        <v>0.05</v>
      </c>
      <c r="C24">
        <f t="shared" si="2"/>
        <v>0.05</v>
      </c>
      <c r="D24">
        <f t="shared" si="2"/>
        <v>0.05</v>
      </c>
      <c r="E24">
        <f t="shared" si="2"/>
        <v>0.05</v>
      </c>
      <c r="F24">
        <f t="shared" si="2"/>
        <v>0.05</v>
      </c>
      <c r="G24">
        <f t="shared" si="2"/>
        <v>0.05</v>
      </c>
      <c r="H24">
        <f t="shared" si="2"/>
        <v>0.05</v>
      </c>
      <c r="I24">
        <f t="shared" si="2"/>
        <v>0.05</v>
      </c>
      <c r="J24">
        <f t="shared" si="2"/>
        <v>0.05</v>
      </c>
      <c r="K24">
        <f t="shared" si="2"/>
        <v>0.05</v>
      </c>
      <c r="L24">
        <f t="shared" si="2"/>
        <v>0.05</v>
      </c>
      <c r="M24">
        <f t="shared" si="2"/>
        <v>0.05</v>
      </c>
      <c r="N24">
        <f t="shared" si="2"/>
        <v>0.05</v>
      </c>
      <c r="O24">
        <f t="shared" si="2"/>
        <v>0.05</v>
      </c>
      <c r="P24">
        <f t="shared" si="2"/>
        <v>0.05</v>
      </c>
      <c r="Q24">
        <f t="shared" si="2"/>
        <v>0.05</v>
      </c>
      <c r="R24">
        <f t="shared" si="2"/>
        <v>0.05</v>
      </c>
      <c r="S24">
        <f t="shared" si="2"/>
        <v>0.05</v>
      </c>
      <c r="T24">
        <f t="shared" si="2"/>
        <v>0.05</v>
      </c>
      <c r="U24">
        <f t="shared" si="2"/>
        <v>0.05</v>
      </c>
      <c r="V24">
        <f t="shared" ref="C24:Y25" si="3">IF($A24=V$1,0.95,0.05)</f>
        <v>0.05</v>
      </c>
      <c r="W24">
        <f t="shared" si="3"/>
        <v>0.05</v>
      </c>
      <c r="X24">
        <f t="shared" si="3"/>
        <v>0.95</v>
      </c>
      <c r="Y24">
        <f t="shared" si="3"/>
        <v>0.05</v>
      </c>
    </row>
    <row r="25" spans="1:25" x14ac:dyDescent="0.2">
      <c r="A25" s="1" t="s">
        <v>23</v>
      </c>
      <c r="B25">
        <f t="shared" si="1"/>
        <v>0.05</v>
      </c>
      <c r="C25">
        <f t="shared" si="3"/>
        <v>0.05</v>
      </c>
      <c r="D25">
        <f t="shared" si="3"/>
        <v>0.05</v>
      </c>
      <c r="E25">
        <f t="shared" si="3"/>
        <v>0.05</v>
      </c>
      <c r="F25">
        <f t="shared" si="3"/>
        <v>0.05</v>
      </c>
      <c r="G25">
        <f t="shared" si="3"/>
        <v>0.05</v>
      </c>
      <c r="H25">
        <f t="shared" si="3"/>
        <v>0.05</v>
      </c>
      <c r="I25">
        <f t="shared" si="3"/>
        <v>0.05</v>
      </c>
      <c r="J25">
        <f t="shared" si="3"/>
        <v>0.05</v>
      </c>
      <c r="K25">
        <f t="shared" si="3"/>
        <v>0.05</v>
      </c>
      <c r="L25">
        <f t="shared" si="3"/>
        <v>0.05</v>
      </c>
      <c r="M25">
        <f t="shared" si="3"/>
        <v>0.05</v>
      </c>
      <c r="N25">
        <f t="shared" si="3"/>
        <v>0.05</v>
      </c>
      <c r="O25">
        <f t="shared" si="3"/>
        <v>0.05</v>
      </c>
      <c r="P25">
        <f t="shared" si="3"/>
        <v>0.05</v>
      </c>
      <c r="Q25">
        <f t="shared" si="3"/>
        <v>0.05</v>
      </c>
      <c r="R25">
        <f t="shared" si="3"/>
        <v>0.05</v>
      </c>
      <c r="S25">
        <f t="shared" si="3"/>
        <v>0.05</v>
      </c>
      <c r="T25">
        <f t="shared" si="3"/>
        <v>0.05</v>
      </c>
      <c r="U25">
        <f t="shared" si="3"/>
        <v>0.05</v>
      </c>
      <c r="V25">
        <f t="shared" si="3"/>
        <v>0.05</v>
      </c>
      <c r="W25">
        <f t="shared" si="3"/>
        <v>0.05</v>
      </c>
      <c r="X25">
        <f t="shared" si="3"/>
        <v>0.05</v>
      </c>
      <c r="Y25">
        <f t="shared" si="3"/>
        <v>0.95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B67AE-E669-F14D-8707-680391081833}">
  <dimension ref="A1:Y25"/>
  <sheetViews>
    <sheetView workbookViewId="0">
      <selection activeCell="B2" sqref="B2:I2"/>
    </sheetView>
  </sheetViews>
  <sheetFormatPr baseColWidth="10" defaultRowHeight="16" x14ac:dyDescent="0.2"/>
  <cols>
    <col min="2" max="18" width="11.33203125" bestFit="1" customWidth="1"/>
    <col min="19" max="19" width="11" bestFit="1" customWidth="1"/>
    <col min="20" max="25" width="11.33203125" bestFit="1" customWidth="1"/>
  </cols>
  <sheetData>
    <row r="1" spans="1:25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0</v>
      </c>
      <c r="B2" s="5">
        <f>IF($A2=B$1,VLOOKUP($A2,'Hydrophobicity scales'!$A$2:$F$25,3,0),VLOOKUP(B$1,'Hydrophobicity scales'!$A$2:$F$25,3,0)-VLOOKUP($A2,'Hydrophobicity scales'!$A$2:$F$25,3,0))</f>
        <v>-0.17</v>
      </c>
      <c r="C2" s="5">
        <f>IF($A2=C$1,VLOOKUP($A2,'Hydrophobicity scales'!$A$2:$F$25,3,0),VLOOKUP(C$1,'Hydrophobicity scales'!$A$2:$F$25,3,0)-VLOOKUP($A2,'Hydrophobicity scales'!$A$2:$F$25,3,0))</f>
        <v>-0.64</v>
      </c>
      <c r="D2" s="5">
        <f>IF($A2=D$1,VLOOKUP($A2,'Hydrophobicity scales'!$A$2:$F$25,3,0),VLOOKUP(D$1,'Hydrophobicity scales'!$A$2:$F$25,3,0)-VLOOKUP($A2,'Hydrophobicity scales'!$A$2:$F$25,3,0))</f>
        <v>-0.24999999999999997</v>
      </c>
      <c r="E2" s="5">
        <f>IF($A2=E$1,VLOOKUP($A2,'Hydrophobicity scales'!$A$2:$F$25,3,0),VLOOKUP(E$1,'Hydrophobicity scales'!$A$2:$F$25,3,0)-VLOOKUP($A2,'Hydrophobicity scales'!$A$2:$F$25,3,0))</f>
        <v>-1.06</v>
      </c>
      <c r="F2" s="5">
        <f>IF($A2=F$1,VLOOKUP($A2,'Hydrophobicity scales'!$A$2:$F$25,3,0),VLOOKUP(F$1,'Hydrophobicity scales'!$A$2:$F$25,3,0)-VLOOKUP($A2,'Hydrophobicity scales'!$A$2:$F$25,3,0))</f>
        <v>0.41000000000000003</v>
      </c>
      <c r="G2" s="5">
        <f>IF($A2=G$1,VLOOKUP($A2,'Hydrophobicity scales'!$A$2:$F$25,3,0),VLOOKUP(G$1,'Hydrophobicity scales'!$A$2:$F$25,3,0)-VLOOKUP($A2,'Hydrophobicity scales'!$A$2:$F$25,3,0))</f>
        <v>-0.40999999999999992</v>
      </c>
      <c r="H2" s="5">
        <f>IF($A2=H$1,VLOOKUP($A2,'Hydrophobicity scales'!$A$2:$F$25,3,0),VLOOKUP(H$1,'Hydrophobicity scales'!$A$2:$F$25,3,0)-VLOOKUP($A2,'Hydrophobicity scales'!$A$2:$F$25,3,0))</f>
        <v>-1.85</v>
      </c>
      <c r="I2" s="5">
        <f>IF($A2=I$1,VLOOKUP($A2,'Hydrophobicity scales'!$A$2:$F$25,3,0),VLOOKUP(I$1,'Hydrophobicity scales'!$A$2:$F$25,3,0)-VLOOKUP($A2,'Hydrophobicity scales'!$A$2:$F$25,3,0))</f>
        <v>0.16</v>
      </c>
      <c r="J2" s="5">
        <f>IF($A2=J$1,VLOOKUP($A2,'Hydrophobicity scales'!$A$2:$F$25,3,0),VLOOKUP(J$1,'Hydrophobicity scales'!$A$2:$F$25,3,0)-VLOOKUP($A2,'Hydrophobicity scales'!$A$2:$F$25,3,0))</f>
        <v>-0.78999999999999992</v>
      </c>
      <c r="K2" s="5">
        <f>IF($A2=K$1,VLOOKUP($A2,'Hydrophobicity scales'!$A$2:$F$25,3,0),VLOOKUP(K$1,'Hydrophobicity scales'!$A$2:$F$25,3,0)-VLOOKUP($A2,'Hydrophobicity scales'!$A$2:$F$25,3,0))</f>
        <v>0.48</v>
      </c>
      <c r="L2" s="5">
        <f>IF($A2=L$1,VLOOKUP($A2,'Hydrophobicity scales'!$A$2:$F$25,3,0),VLOOKUP(L$1,'Hydrophobicity scales'!$A$2:$F$25,3,0)-VLOOKUP($A2,'Hydrophobicity scales'!$A$2:$F$25,3,0))</f>
        <v>0.73000000000000009</v>
      </c>
      <c r="M2" s="5">
        <f>IF($A2=M$1,VLOOKUP($A2,'Hydrophobicity scales'!$A$2:$F$25,3,0),VLOOKUP(M$1,'Hydrophobicity scales'!$A$2:$F$25,3,0)-VLOOKUP($A2,'Hydrophobicity scales'!$A$2:$F$25,3,0))</f>
        <v>-0.82</v>
      </c>
      <c r="N2" s="5">
        <f>IF($A2=N$1,VLOOKUP($A2,'Hydrophobicity scales'!$A$2:$F$25,3,0),VLOOKUP(N$1,'Hydrophobicity scales'!$A$2:$F$25,3,0)-VLOOKUP($A2,'Hydrophobicity scales'!$A$2:$F$25,3,0))</f>
        <v>0.4</v>
      </c>
      <c r="O2" s="5">
        <f>IF($A2=O$1,VLOOKUP($A2,'Hydrophobicity scales'!$A$2:$F$25,3,0),VLOOKUP(O$1,'Hydrophobicity scales'!$A$2:$F$25,3,0)-VLOOKUP($A2,'Hydrophobicity scales'!$A$2:$F$25,3,0))</f>
        <v>1.2999999999999998</v>
      </c>
      <c r="P2" s="5">
        <f>IF($A2=P$1,VLOOKUP($A2,'Hydrophobicity scales'!$A$2:$F$25,3,0),VLOOKUP(P$1,'Hydrophobicity scales'!$A$2:$F$25,3,0)-VLOOKUP($A2,'Hydrophobicity scales'!$A$2:$F$25,3,0))</f>
        <v>-0.28000000000000003</v>
      </c>
      <c r="Q2" s="5">
        <f>IF($A2=Q$1,VLOOKUP($A2,'Hydrophobicity scales'!$A$2:$F$25,3,0),VLOOKUP(Q$1,'Hydrophobicity scales'!$A$2:$F$25,3,0)-VLOOKUP($A2,'Hydrophobicity scales'!$A$2:$F$25,3,0))</f>
        <v>4.0000000000000008E-2</v>
      </c>
      <c r="R2" s="5">
        <f>IF($A2=R$1,VLOOKUP($A2,'Hydrophobicity scales'!$A$2:$F$25,3,0),VLOOKUP(R$1,'Hydrophobicity scales'!$A$2:$F$25,3,0)-VLOOKUP($A2,'Hydrophobicity scales'!$A$2:$F$25,3,0))</f>
        <v>0.03</v>
      </c>
      <c r="S2" s="5">
        <f>IF($A2=S$1,VLOOKUP($A2,'Hydrophobicity scales'!$A$2:$F$25,3,0),VLOOKUP(S$1,'Hydrophobicity scales'!$A$2:$F$25,3,0)-VLOOKUP($A2,'Hydrophobicity scales'!$A$2:$F$25,3,0))</f>
        <v>2.02</v>
      </c>
      <c r="T2" s="5">
        <f>IF($A2=T$1,VLOOKUP($A2,'Hydrophobicity scales'!$A$2:$F$25,3,0),VLOOKUP(T$1,'Hydrophobicity scales'!$A$2:$F$25,3,0)-VLOOKUP($A2,'Hydrophobicity scales'!$A$2:$F$25,3,0))</f>
        <v>1.1099999999999999</v>
      </c>
      <c r="U2" s="5">
        <f>IF($A2=U$1,VLOOKUP($A2,'Hydrophobicity scales'!$A$2:$F$25,3,0),VLOOKUP(U$1,'Hydrophobicity scales'!$A$2:$F$25,3,0)-VLOOKUP($A2,'Hydrophobicity scales'!$A$2:$F$25,3,0))</f>
        <v>0.1</v>
      </c>
      <c r="V2" s="5">
        <f>IF($A2=V$1,VLOOKUP($A2,'Hydrophobicity scales'!$A$2:$F$25,3,0),VLOOKUP(V$1,'Hydrophobicity scales'!$A$2:$F$25,3,0)-VLOOKUP($A2,'Hydrophobicity scales'!$A$2:$F$25,3,0))</f>
        <v>-0.65499999999999992</v>
      </c>
      <c r="W2" s="5">
        <f>IF($A2=W$1,VLOOKUP($A2,'Hydrophobicity scales'!$A$2:$F$25,3,0),VLOOKUP(W$1,'Hydrophobicity scales'!$A$2:$F$25,3,0)-VLOOKUP($A2,'Hydrophobicity scales'!$A$2:$F$25,3,0))</f>
        <v>-1.1300000000000001</v>
      </c>
      <c r="X2" s="5">
        <f>IF($A2=X$1,VLOOKUP($A2,'Hydrophobicity scales'!$A$2:$F$25,3,0),VLOOKUP(X$1,'Hydrophobicity scales'!$A$2:$F$25,3,0)-VLOOKUP($A2,'Hydrophobicity scales'!$A$2:$F$25,3,0))</f>
        <v>-5.0227272727272704E-2</v>
      </c>
      <c r="Y2" s="5">
        <f>IF($A2=Y$1,VLOOKUP($A2,'Hydrophobicity scales'!$A$2:$F$25,3,0),VLOOKUP(Y$1,'Hydrophobicity scales'!$A$2:$F$25,3,0)-VLOOKUP($A2,'Hydrophobicity scales'!$A$2:$F$25,3,0))</f>
        <v>0.48</v>
      </c>
    </row>
    <row r="3" spans="1:25" x14ac:dyDescent="0.2">
      <c r="A3" s="1" t="s">
        <v>1</v>
      </c>
      <c r="B3" s="5">
        <f>IF($A3=B$1,VLOOKUP($A3,'Hydrophobicity scales'!$A$2:$F$25,3,0),VLOOKUP(B$1,'Hydrophobicity scales'!$A$2:$F$25,3,0)-VLOOKUP($A3,'Hydrophobicity scales'!$A$2:$F$25,3,0))</f>
        <v>0.64</v>
      </c>
      <c r="C3" s="5">
        <f>IF($A3=C$1,VLOOKUP($A3,'Hydrophobicity scales'!$A$2:$F$25,3,0),VLOOKUP(C$1,'Hydrophobicity scales'!$A$2:$F$25,3,0)-VLOOKUP($A3,'Hydrophobicity scales'!$A$2:$F$25,3,0))</f>
        <v>-0.81</v>
      </c>
      <c r="D3" s="5">
        <f>IF($A3=D$1,VLOOKUP($A3,'Hydrophobicity scales'!$A$2:$F$25,3,0),VLOOKUP(D$1,'Hydrophobicity scales'!$A$2:$F$25,3,0)-VLOOKUP($A3,'Hydrophobicity scales'!$A$2:$F$25,3,0))</f>
        <v>0.39000000000000007</v>
      </c>
      <c r="E3" s="5">
        <f>IF($A3=E$1,VLOOKUP($A3,'Hydrophobicity scales'!$A$2:$F$25,3,0),VLOOKUP(E$1,'Hydrophobicity scales'!$A$2:$F$25,3,0)-VLOOKUP($A3,'Hydrophobicity scales'!$A$2:$F$25,3,0))</f>
        <v>-0.41999999999999993</v>
      </c>
      <c r="F3" s="5">
        <f>IF($A3=F$1,VLOOKUP($A3,'Hydrophobicity scales'!$A$2:$F$25,3,0),VLOOKUP(F$1,'Hydrophobicity scales'!$A$2:$F$25,3,0)-VLOOKUP($A3,'Hydrophobicity scales'!$A$2:$F$25,3,0))</f>
        <v>1.05</v>
      </c>
      <c r="G3" s="5">
        <f>IF($A3=G$1,VLOOKUP($A3,'Hydrophobicity scales'!$A$2:$F$25,3,0),VLOOKUP(G$1,'Hydrophobicity scales'!$A$2:$F$25,3,0)-VLOOKUP($A3,'Hydrophobicity scales'!$A$2:$F$25,3,0))</f>
        <v>0.23000000000000009</v>
      </c>
      <c r="H3" s="5">
        <f>IF($A3=H$1,VLOOKUP($A3,'Hydrophobicity scales'!$A$2:$F$25,3,0),VLOOKUP(H$1,'Hydrophobicity scales'!$A$2:$F$25,3,0)-VLOOKUP($A3,'Hydrophobicity scales'!$A$2:$F$25,3,0))</f>
        <v>-1.21</v>
      </c>
      <c r="I3" s="5">
        <f>IF($A3=I$1,VLOOKUP($A3,'Hydrophobicity scales'!$A$2:$F$25,3,0),VLOOKUP(I$1,'Hydrophobicity scales'!$A$2:$F$25,3,0)-VLOOKUP($A3,'Hydrophobicity scales'!$A$2:$F$25,3,0))</f>
        <v>0.8</v>
      </c>
      <c r="J3" s="5">
        <f>IF($A3=J$1,VLOOKUP($A3,'Hydrophobicity scales'!$A$2:$F$25,3,0),VLOOKUP(J$1,'Hydrophobicity scales'!$A$2:$F$25,3,0)-VLOOKUP($A3,'Hydrophobicity scales'!$A$2:$F$25,3,0))</f>
        <v>-0.14999999999999991</v>
      </c>
      <c r="K3" s="5">
        <f>IF($A3=K$1,VLOOKUP($A3,'Hydrophobicity scales'!$A$2:$F$25,3,0),VLOOKUP(K$1,'Hydrophobicity scales'!$A$2:$F$25,3,0)-VLOOKUP($A3,'Hydrophobicity scales'!$A$2:$F$25,3,0))</f>
        <v>1.1200000000000001</v>
      </c>
      <c r="L3" s="5">
        <f>IF($A3=L$1,VLOOKUP($A3,'Hydrophobicity scales'!$A$2:$F$25,3,0),VLOOKUP(L$1,'Hydrophobicity scales'!$A$2:$F$25,3,0)-VLOOKUP($A3,'Hydrophobicity scales'!$A$2:$F$25,3,0))</f>
        <v>1.37</v>
      </c>
      <c r="M3" s="5">
        <f>IF($A3=M$1,VLOOKUP($A3,'Hydrophobicity scales'!$A$2:$F$25,3,0),VLOOKUP(M$1,'Hydrophobicity scales'!$A$2:$F$25,3,0)-VLOOKUP($A3,'Hydrophobicity scales'!$A$2:$F$25,3,0))</f>
        <v>-0.17999999999999994</v>
      </c>
      <c r="N3" s="5">
        <f>IF($A3=N$1,VLOOKUP($A3,'Hydrophobicity scales'!$A$2:$F$25,3,0),VLOOKUP(N$1,'Hydrophobicity scales'!$A$2:$F$25,3,0)-VLOOKUP($A3,'Hydrophobicity scales'!$A$2:$F$25,3,0))</f>
        <v>1.04</v>
      </c>
      <c r="O3" s="5">
        <f>IF($A3=O$1,VLOOKUP($A3,'Hydrophobicity scales'!$A$2:$F$25,3,0),VLOOKUP(O$1,'Hydrophobicity scales'!$A$2:$F$25,3,0)-VLOOKUP($A3,'Hydrophobicity scales'!$A$2:$F$25,3,0))</f>
        <v>1.94</v>
      </c>
      <c r="P3" s="5">
        <f>IF($A3=P$1,VLOOKUP($A3,'Hydrophobicity scales'!$A$2:$F$25,3,0),VLOOKUP(P$1,'Hydrophobicity scales'!$A$2:$F$25,3,0)-VLOOKUP($A3,'Hydrophobicity scales'!$A$2:$F$25,3,0))</f>
        <v>0.36000000000000004</v>
      </c>
      <c r="Q3" s="5">
        <f>IF($A3=Q$1,VLOOKUP($A3,'Hydrophobicity scales'!$A$2:$F$25,3,0),VLOOKUP(Q$1,'Hydrophobicity scales'!$A$2:$F$25,3,0)-VLOOKUP($A3,'Hydrophobicity scales'!$A$2:$F$25,3,0))</f>
        <v>0.68</v>
      </c>
      <c r="R3" s="5">
        <f>IF($A3=R$1,VLOOKUP($A3,'Hydrophobicity scales'!$A$2:$F$25,3,0),VLOOKUP(R$1,'Hydrophobicity scales'!$A$2:$F$25,3,0)-VLOOKUP($A3,'Hydrophobicity scales'!$A$2:$F$25,3,0))</f>
        <v>0.67</v>
      </c>
      <c r="S3" s="5">
        <f>IF($A3=S$1,VLOOKUP($A3,'Hydrophobicity scales'!$A$2:$F$25,3,0),VLOOKUP(S$1,'Hydrophobicity scales'!$A$2:$F$25,3,0)-VLOOKUP($A3,'Hydrophobicity scales'!$A$2:$F$25,3,0))</f>
        <v>2.66</v>
      </c>
      <c r="T3" s="5">
        <f>IF($A3=T$1,VLOOKUP($A3,'Hydrophobicity scales'!$A$2:$F$25,3,0),VLOOKUP(T$1,'Hydrophobicity scales'!$A$2:$F$25,3,0)-VLOOKUP($A3,'Hydrophobicity scales'!$A$2:$F$25,3,0))</f>
        <v>1.75</v>
      </c>
      <c r="U3" s="5">
        <f>IF($A3=U$1,VLOOKUP($A3,'Hydrophobicity scales'!$A$2:$F$25,3,0),VLOOKUP(U$1,'Hydrophobicity scales'!$A$2:$F$25,3,0)-VLOOKUP($A3,'Hydrophobicity scales'!$A$2:$F$25,3,0))</f>
        <v>0.74</v>
      </c>
      <c r="V3" s="5">
        <f>IF($A3=V$1,VLOOKUP($A3,'Hydrophobicity scales'!$A$2:$F$25,3,0),VLOOKUP(V$1,'Hydrophobicity scales'!$A$2:$F$25,3,0)-VLOOKUP($A3,'Hydrophobicity scales'!$A$2:$F$25,3,0))</f>
        <v>-1.4999999999999902E-2</v>
      </c>
      <c r="W3" s="5">
        <f>IF($A3=W$1,VLOOKUP($A3,'Hydrophobicity scales'!$A$2:$F$25,3,0),VLOOKUP(W$1,'Hydrophobicity scales'!$A$2:$F$25,3,0)-VLOOKUP($A3,'Hydrophobicity scales'!$A$2:$F$25,3,0))</f>
        <v>-0.49</v>
      </c>
      <c r="X3" s="5">
        <f>IF($A3=X$1,VLOOKUP($A3,'Hydrophobicity scales'!$A$2:$F$25,3,0),VLOOKUP(X$1,'Hydrophobicity scales'!$A$2:$F$25,3,0)-VLOOKUP($A3,'Hydrophobicity scales'!$A$2:$F$25,3,0))</f>
        <v>0.58977272727272734</v>
      </c>
      <c r="Y3" s="5">
        <f>IF($A3=Y$1,VLOOKUP($A3,'Hydrophobicity scales'!$A$2:$F$25,3,0),VLOOKUP(Y$1,'Hydrophobicity scales'!$A$2:$F$25,3,0)-VLOOKUP($A3,'Hydrophobicity scales'!$A$2:$F$25,3,0))</f>
        <v>1.1200000000000001</v>
      </c>
    </row>
    <row r="4" spans="1:25" x14ac:dyDescent="0.2">
      <c r="A4" s="1" t="s">
        <v>2</v>
      </c>
      <c r="B4" s="5">
        <f>IF($A4=B$1,VLOOKUP($A4,'Hydrophobicity scales'!$A$2:$F$25,3,0),VLOOKUP(B$1,'Hydrophobicity scales'!$A$2:$F$25,3,0)-VLOOKUP($A4,'Hydrophobicity scales'!$A$2:$F$25,3,0))</f>
        <v>0.24999999999999997</v>
      </c>
      <c r="C4" s="5">
        <f>IF($A4=C$1,VLOOKUP($A4,'Hydrophobicity scales'!$A$2:$F$25,3,0),VLOOKUP(C$1,'Hydrophobicity scales'!$A$2:$F$25,3,0)-VLOOKUP($A4,'Hydrophobicity scales'!$A$2:$F$25,3,0))</f>
        <v>-0.39000000000000007</v>
      </c>
      <c r="D4" s="5">
        <f>IF($A4=D$1,VLOOKUP($A4,'Hydrophobicity scales'!$A$2:$F$25,3,0),VLOOKUP(D$1,'Hydrophobicity scales'!$A$2:$F$25,3,0)-VLOOKUP($A4,'Hydrophobicity scales'!$A$2:$F$25,3,0))</f>
        <v>-0.42</v>
      </c>
      <c r="E4" s="5">
        <f>IF($A4=E$1,VLOOKUP($A4,'Hydrophobicity scales'!$A$2:$F$25,3,0),VLOOKUP(E$1,'Hydrophobicity scales'!$A$2:$F$25,3,0)-VLOOKUP($A4,'Hydrophobicity scales'!$A$2:$F$25,3,0))</f>
        <v>-0.81</v>
      </c>
      <c r="F4" s="5">
        <f>IF($A4=F$1,VLOOKUP($A4,'Hydrophobicity scales'!$A$2:$F$25,3,0),VLOOKUP(F$1,'Hydrophobicity scales'!$A$2:$F$25,3,0)-VLOOKUP($A4,'Hydrophobicity scales'!$A$2:$F$25,3,0))</f>
        <v>0.65999999999999992</v>
      </c>
      <c r="G4" s="5">
        <f>IF($A4=G$1,VLOOKUP($A4,'Hydrophobicity scales'!$A$2:$F$25,3,0),VLOOKUP(G$1,'Hydrophobicity scales'!$A$2:$F$25,3,0)-VLOOKUP($A4,'Hydrophobicity scales'!$A$2:$F$25,3,0))</f>
        <v>-0.15999999999999998</v>
      </c>
      <c r="H4" s="5">
        <f>IF($A4=H$1,VLOOKUP($A4,'Hydrophobicity scales'!$A$2:$F$25,3,0),VLOOKUP(H$1,'Hydrophobicity scales'!$A$2:$F$25,3,0)-VLOOKUP($A4,'Hydrophobicity scales'!$A$2:$F$25,3,0))</f>
        <v>-1.6</v>
      </c>
      <c r="I4" s="5">
        <f>IF($A4=I$1,VLOOKUP($A4,'Hydrophobicity scales'!$A$2:$F$25,3,0),VLOOKUP(I$1,'Hydrophobicity scales'!$A$2:$F$25,3,0)-VLOOKUP($A4,'Hydrophobicity scales'!$A$2:$F$25,3,0))</f>
        <v>0.41</v>
      </c>
      <c r="J4" s="5">
        <f>IF($A4=J$1,VLOOKUP($A4,'Hydrophobicity scales'!$A$2:$F$25,3,0),VLOOKUP(J$1,'Hydrophobicity scales'!$A$2:$F$25,3,0)-VLOOKUP($A4,'Hydrophobicity scales'!$A$2:$F$25,3,0))</f>
        <v>-0.54</v>
      </c>
      <c r="K4" s="5">
        <f>IF($A4=K$1,VLOOKUP($A4,'Hydrophobicity scales'!$A$2:$F$25,3,0),VLOOKUP(K$1,'Hydrophobicity scales'!$A$2:$F$25,3,0)-VLOOKUP($A4,'Hydrophobicity scales'!$A$2:$F$25,3,0))</f>
        <v>0.73</v>
      </c>
      <c r="L4" s="5">
        <f>IF($A4=L$1,VLOOKUP($A4,'Hydrophobicity scales'!$A$2:$F$25,3,0),VLOOKUP(L$1,'Hydrophobicity scales'!$A$2:$F$25,3,0)-VLOOKUP($A4,'Hydrophobicity scales'!$A$2:$F$25,3,0))</f>
        <v>0.98</v>
      </c>
      <c r="M4" s="5">
        <f>IF($A4=M$1,VLOOKUP($A4,'Hydrophobicity scales'!$A$2:$F$25,3,0),VLOOKUP(M$1,'Hydrophobicity scales'!$A$2:$F$25,3,0)-VLOOKUP($A4,'Hydrophobicity scales'!$A$2:$F$25,3,0))</f>
        <v>-0.57000000000000006</v>
      </c>
      <c r="N4" s="5">
        <f>IF($A4=N$1,VLOOKUP($A4,'Hydrophobicity scales'!$A$2:$F$25,3,0),VLOOKUP(N$1,'Hydrophobicity scales'!$A$2:$F$25,3,0)-VLOOKUP($A4,'Hydrophobicity scales'!$A$2:$F$25,3,0))</f>
        <v>0.65</v>
      </c>
      <c r="O4" s="5">
        <f>IF($A4=O$1,VLOOKUP($A4,'Hydrophobicity scales'!$A$2:$F$25,3,0),VLOOKUP(O$1,'Hydrophobicity scales'!$A$2:$F$25,3,0)-VLOOKUP($A4,'Hydrophobicity scales'!$A$2:$F$25,3,0))</f>
        <v>1.5499999999999998</v>
      </c>
      <c r="P4" s="5">
        <f>IF($A4=P$1,VLOOKUP($A4,'Hydrophobicity scales'!$A$2:$F$25,3,0),VLOOKUP(P$1,'Hydrophobicity scales'!$A$2:$F$25,3,0)-VLOOKUP($A4,'Hydrophobicity scales'!$A$2:$F$25,3,0))</f>
        <v>-3.0000000000000027E-2</v>
      </c>
      <c r="Q4" s="5">
        <f>IF($A4=Q$1,VLOOKUP($A4,'Hydrophobicity scales'!$A$2:$F$25,3,0),VLOOKUP(Q$1,'Hydrophobicity scales'!$A$2:$F$25,3,0)-VLOOKUP($A4,'Hydrophobicity scales'!$A$2:$F$25,3,0))</f>
        <v>0.28999999999999998</v>
      </c>
      <c r="R4" s="5">
        <f>IF($A4=R$1,VLOOKUP($A4,'Hydrophobicity scales'!$A$2:$F$25,3,0),VLOOKUP(R$1,'Hydrophobicity scales'!$A$2:$F$25,3,0)-VLOOKUP($A4,'Hydrophobicity scales'!$A$2:$F$25,3,0))</f>
        <v>0.27999999999999997</v>
      </c>
      <c r="S4" s="5">
        <f>IF($A4=S$1,VLOOKUP($A4,'Hydrophobicity scales'!$A$2:$F$25,3,0),VLOOKUP(S$1,'Hydrophobicity scales'!$A$2:$F$25,3,0)-VLOOKUP($A4,'Hydrophobicity scales'!$A$2:$F$25,3,0))</f>
        <v>2.27</v>
      </c>
      <c r="T4" s="5">
        <f>IF($A4=T$1,VLOOKUP($A4,'Hydrophobicity scales'!$A$2:$F$25,3,0),VLOOKUP(T$1,'Hydrophobicity scales'!$A$2:$F$25,3,0)-VLOOKUP($A4,'Hydrophobicity scales'!$A$2:$F$25,3,0))</f>
        <v>1.3599999999999999</v>
      </c>
      <c r="U4" s="5">
        <f>IF($A4=U$1,VLOOKUP($A4,'Hydrophobicity scales'!$A$2:$F$25,3,0),VLOOKUP(U$1,'Hydrophobicity scales'!$A$2:$F$25,3,0)-VLOOKUP($A4,'Hydrophobicity scales'!$A$2:$F$25,3,0))</f>
        <v>0.35</v>
      </c>
      <c r="V4" s="5">
        <f>IF($A4=V$1,VLOOKUP($A4,'Hydrophobicity scales'!$A$2:$F$25,3,0),VLOOKUP(V$1,'Hydrophobicity scales'!$A$2:$F$25,3,0)-VLOOKUP($A4,'Hydrophobicity scales'!$A$2:$F$25,3,0))</f>
        <v>-0.40499999999999997</v>
      </c>
      <c r="W4" s="5">
        <f>IF($A4=W$1,VLOOKUP($A4,'Hydrophobicity scales'!$A$2:$F$25,3,0),VLOOKUP(W$1,'Hydrophobicity scales'!$A$2:$F$25,3,0)-VLOOKUP($A4,'Hydrophobicity scales'!$A$2:$F$25,3,0))</f>
        <v>-0.88000000000000012</v>
      </c>
      <c r="X4" s="5">
        <f>IF($A4=X$1,VLOOKUP($A4,'Hydrophobicity scales'!$A$2:$F$25,3,0),VLOOKUP(X$1,'Hydrophobicity scales'!$A$2:$F$25,3,0)-VLOOKUP($A4,'Hydrophobicity scales'!$A$2:$F$25,3,0))</f>
        <v>0.19977272727272727</v>
      </c>
      <c r="Y4" s="5">
        <f>IF($A4=Y$1,VLOOKUP($A4,'Hydrophobicity scales'!$A$2:$F$25,3,0),VLOOKUP(Y$1,'Hydrophobicity scales'!$A$2:$F$25,3,0)-VLOOKUP($A4,'Hydrophobicity scales'!$A$2:$F$25,3,0))</f>
        <v>0.73</v>
      </c>
    </row>
    <row r="5" spans="1:25" x14ac:dyDescent="0.2">
      <c r="A5" s="1" t="s">
        <v>3</v>
      </c>
      <c r="B5" s="5">
        <f>IF($A5=B$1,VLOOKUP($A5,'Hydrophobicity scales'!$A$2:$F$25,3,0),VLOOKUP(B$1,'Hydrophobicity scales'!$A$2:$F$25,3,0)-VLOOKUP($A5,'Hydrophobicity scales'!$A$2:$F$25,3,0))</f>
        <v>1.06</v>
      </c>
      <c r="C5" s="5">
        <f>IF($A5=C$1,VLOOKUP($A5,'Hydrophobicity scales'!$A$2:$F$25,3,0),VLOOKUP(C$1,'Hydrophobicity scales'!$A$2:$F$25,3,0)-VLOOKUP($A5,'Hydrophobicity scales'!$A$2:$F$25,3,0))</f>
        <v>0.41999999999999993</v>
      </c>
      <c r="D5" s="5">
        <f>IF($A5=D$1,VLOOKUP($A5,'Hydrophobicity scales'!$A$2:$F$25,3,0),VLOOKUP(D$1,'Hydrophobicity scales'!$A$2:$F$25,3,0)-VLOOKUP($A5,'Hydrophobicity scales'!$A$2:$F$25,3,0))</f>
        <v>0.81</v>
      </c>
      <c r="E5" s="5">
        <f>IF($A5=E$1,VLOOKUP($A5,'Hydrophobicity scales'!$A$2:$F$25,3,0),VLOOKUP(E$1,'Hydrophobicity scales'!$A$2:$F$25,3,0)-VLOOKUP($A5,'Hydrophobicity scales'!$A$2:$F$25,3,0))</f>
        <v>-1.23</v>
      </c>
      <c r="F5" s="5">
        <f>IF($A5=F$1,VLOOKUP($A5,'Hydrophobicity scales'!$A$2:$F$25,3,0),VLOOKUP(F$1,'Hydrophobicity scales'!$A$2:$F$25,3,0)-VLOOKUP($A5,'Hydrophobicity scales'!$A$2:$F$25,3,0))</f>
        <v>1.47</v>
      </c>
      <c r="G5" s="5">
        <f>IF($A5=G$1,VLOOKUP($A5,'Hydrophobicity scales'!$A$2:$F$25,3,0),VLOOKUP(G$1,'Hydrophobicity scales'!$A$2:$F$25,3,0)-VLOOKUP($A5,'Hydrophobicity scales'!$A$2:$F$25,3,0))</f>
        <v>0.65</v>
      </c>
      <c r="H5" s="5">
        <f>IF($A5=H$1,VLOOKUP($A5,'Hydrophobicity scales'!$A$2:$F$25,3,0),VLOOKUP(H$1,'Hydrophobicity scales'!$A$2:$F$25,3,0)-VLOOKUP($A5,'Hydrophobicity scales'!$A$2:$F$25,3,0))</f>
        <v>-0.79</v>
      </c>
      <c r="I5" s="5">
        <f>IF($A5=I$1,VLOOKUP($A5,'Hydrophobicity scales'!$A$2:$F$25,3,0),VLOOKUP(I$1,'Hydrophobicity scales'!$A$2:$F$25,3,0)-VLOOKUP($A5,'Hydrophobicity scales'!$A$2:$F$25,3,0))</f>
        <v>1.22</v>
      </c>
      <c r="J5" s="5">
        <f>IF($A5=J$1,VLOOKUP($A5,'Hydrophobicity scales'!$A$2:$F$25,3,0),VLOOKUP(J$1,'Hydrophobicity scales'!$A$2:$F$25,3,0)-VLOOKUP($A5,'Hydrophobicity scales'!$A$2:$F$25,3,0))</f>
        <v>0.27</v>
      </c>
      <c r="K5" s="5">
        <f>IF($A5=K$1,VLOOKUP($A5,'Hydrophobicity scales'!$A$2:$F$25,3,0),VLOOKUP(K$1,'Hydrophobicity scales'!$A$2:$F$25,3,0)-VLOOKUP($A5,'Hydrophobicity scales'!$A$2:$F$25,3,0))</f>
        <v>1.54</v>
      </c>
      <c r="L5" s="5">
        <f>IF($A5=L$1,VLOOKUP($A5,'Hydrophobicity scales'!$A$2:$F$25,3,0),VLOOKUP(L$1,'Hydrophobicity scales'!$A$2:$F$25,3,0)-VLOOKUP($A5,'Hydrophobicity scales'!$A$2:$F$25,3,0))</f>
        <v>1.79</v>
      </c>
      <c r="M5" s="5">
        <f>IF($A5=M$1,VLOOKUP($A5,'Hydrophobicity scales'!$A$2:$F$25,3,0),VLOOKUP(M$1,'Hydrophobicity scales'!$A$2:$F$25,3,0)-VLOOKUP($A5,'Hydrophobicity scales'!$A$2:$F$25,3,0))</f>
        <v>0.24</v>
      </c>
      <c r="N5" s="5">
        <f>IF($A5=N$1,VLOOKUP($A5,'Hydrophobicity scales'!$A$2:$F$25,3,0),VLOOKUP(N$1,'Hydrophobicity scales'!$A$2:$F$25,3,0)-VLOOKUP($A5,'Hydrophobicity scales'!$A$2:$F$25,3,0))</f>
        <v>1.46</v>
      </c>
      <c r="O5" s="5">
        <f>IF($A5=O$1,VLOOKUP($A5,'Hydrophobicity scales'!$A$2:$F$25,3,0),VLOOKUP(O$1,'Hydrophobicity scales'!$A$2:$F$25,3,0)-VLOOKUP($A5,'Hydrophobicity scales'!$A$2:$F$25,3,0))</f>
        <v>2.36</v>
      </c>
      <c r="P5" s="5">
        <f>IF($A5=P$1,VLOOKUP($A5,'Hydrophobicity scales'!$A$2:$F$25,3,0),VLOOKUP(P$1,'Hydrophobicity scales'!$A$2:$F$25,3,0)-VLOOKUP($A5,'Hydrophobicity scales'!$A$2:$F$25,3,0))</f>
        <v>0.78</v>
      </c>
      <c r="Q5" s="5">
        <f>IF($A5=Q$1,VLOOKUP($A5,'Hydrophobicity scales'!$A$2:$F$25,3,0),VLOOKUP(Q$1,'Hydrophobicity scales'!$A$2:$F$25,3,0)-VLOOKUP($A5,'Hydrophobicity scales'!$A$2:$F$25,3,0))</f>
        <v>1.1000000000000001</v>
      </c>
      <c r="R5" s="5">
        <f>IF($A5=R$1,VLOOKUP($A5,'Hydrophobicity scales'!$A$2:$F$25,3,0),VLOOKUP(R$1,'Hydrophobicity scales'!$A$2:$F$25,3,0)-VLOOKUP($A5,'Hydrophobicity scales'!$A$2:$F$25,3,0))</f>
        <v>1.0899999999999999</v>
      </c>
      <c r="S5" s="5">
        <f>IF($A5=S$1,VLOOKUP($A5,'Hydrophobicity scales'!$A$2:$F$25,3,0),VLOOKUP(S$1,'Hydrophobicity scales'!$A$2:$F$25,3,0)-VLOOKUP($A5,'Hydrophobicity scales'!$A$2:$F$25,3,0))</f>
        <v>3.08</v>
      </c>
      <c r="T5" s="5">
        <f>IF($A5=T$1,VLOOKUP($A5,'Hydrophobicity scales'!$A$2:$F$25,3,0),VLOOKUP(T$1,'Hydrophobicity scales'!$A$2:$F$25,3,0)-VLOOKUP($A5,'Hydrophobicity scales'!$A$2:$F$25,3,0))</f>
        <v>2.17</v>
      </c>
      <c r="U5" s="5">
        <f>IF($A5=U$1,VLOOKUP($A5,'Hydrophobicity scales'!$A$2:$F$25,3,0),VLOOKUP(U$1,'Hydrophobicity scales'!$A$2:$F$25,3,0)-VLOOKUP($A5,'Hydrophobicity scales'!$A$2:$F$25,3,0))</f>
        <v>1.1599999999999999</v>
      </c>
      <c r="V5" s="5">
        <f>IF($A5=V$1,VLOOKUP($A5,'Hydrophobicity scales'!$A$2:$F$25,3,0),VLOOKUP(V$1,'Hydrophobicity scales'!$A$2:$F$25,3,0)-VLOOKUP($A5,'Hydrophobicity scales'!$A$2:$F$25,3,0))</f>
        <v>0.40500000000000003</v>
      </c>
      <c r="W5" s="5">
        <f>IF($A5=W$1,VLOOKUP($A5,'Hydrophobicity scales'!$A$2:$F$25,3,0),VLOOKUP(W$1,'Hydrophobicity scales'!$A$2:$F$25,3,0)-VLOOKUP($A5,'Hydrophobicity scales'!$A$2:$F$25,3,0))</f>
        <v>-7.0000000000000062E-2</v>
      </c>
      <c r="X5" s="5">
        <f>IF($A5=X$1,VLOOKUP($A5,'Hydrophobicity scales'!$A$2:$F$25,3,0),VLOOKUP(X$1,'Hydrophobicity scales'!$A$2:$F$25,3,0)-VLOOKUP($A5,'Hydrophobicity scales'!$A$2:$F$25,3,0))</f>
        <v>1.0097727272727273</v>
      </c>
      <c r="Y5" s="5">
        <f>IF($A5=Y$1,VLOOKUP($A5,'Hydrophobicity scales'!$A$2:$F$25,3,0),VLOOKUP(Y$1,'Hydrophobicity scales'!$A$2:$F$25,3,0)-VLOOKUP($A5,'Hydrophobicity scales'!$A$2:$F$25,3,0))</f>
        <v>1.54</v>
      </c>
    </row>
    <row r="6" spans="1:25" x14ac:dyDescent="0.2">
      <c r="A6" s="1" t="s">
        <v>4</v>
      </c>
      <c r="B6" s="5">
        <f>IF($A6=B$1,VLOOKUP($A6,'Hydrophobicity scales'!$A$2:$F$25,3,0),VLOOKUP(B$1,'Hydrophobicity scales'!$A$2:$F$25,3,0)-VLOOKUP($A6,'Hydrophobicity scales'!$A$2:$F$25,3,0))</f>
        <v>-0.41000000000000003</v>
      </c>
      <c r="C6" s="5">
        <f>IF($A6=C$1,VLOOKUP($A6,'Hydrophobicity scales'!$A$2:$F$25,3,0),VLOOKUP(C$1,'Hydrophobicity scales'!$A$2:$F$25,3,0)-VLOOKUP($A6,'Hydrophobicity scales'!$A$2:$F$25,3,0))</f>
        <v>-1.05</v>
      </c>
      <c r="D6" s="5">
        <f>IF($A6=D$1,VLOOKUP($A6,'Hydrophobicity scales'!$A$2:$F$25,3,0),VLOOKUP(D$1,'Hydrophobicity scales'!$A$2:$F$25,3,0)-VLOOKUP($A6,'Hydrophobicity scales'!$A$2:$F$25,3,0))</f>
        <v>-0.65999999999999992</v>
      </c>
      <c r="E6" s="5">
        <f>IF($A6=E$1,VLOOKUP($A6,'Hydrophobicity scales'!$A$2:$F$25,3,0),VLOOKUP(E$1,'Hydrophobicity scales'!$A$2:$F$25,3,0)-VLOOKUP($A6,'Hydrophobicity scales'!$A$2:$F$25,3,0))</f>
        <v>-1.47</v>
      </c>
      <c r="F6" s="5">
        <f>IF($A6=F$1,VLOOKUP($A6,'Hydrophobicity scales'!$A$2:$F$25,3,0),VLOOKUP(F$1,'Hydrophobicity scales'!$A$2:$F$25,3,0)-VLOOKUP($A6,'Hydrophobicity scales'!$A$2:$F$25,3,0))</f>
        <v>0.24</v>
      </c>
      <c r="G6" s="5">
        <f>IF($A6=G$1,VLOOKUP($A6,'Hydrophobicity scales'!$A$2:$F$25,3,0),VLOOKUP(G$1,'Hydrophobicity scales'!$A$2:$F$25,3,0)-VLOOKUP($A6,'Hydrophobicity scales'!$A$2:$F$25,3,0))</f>
        <v>-0.82</v>
      </c>
      <c r="H6" s="5">
        <f>IF($A6=H$1,VLOOKUP($A6,'Hydrophobicity scales'!$A$2:$F$25,3,0),VLOOKUP(H$1,'Hydrophobicity scales'!$A$2:$F$25,3,0)-VLOOKUP($A6,'Hydrophobicity scales'!$A$2:$F$25,3,0))</f>
        <v>-2.2599999999999998</v>
      </c>
      <c r="I6" s="5">
        <f>IF($A6=I$1,VLOOKUP($A6,'Hydrophobicity scales'!$A$2:$F$25,3,0),VLOOKUP(I$1,'Hydrophobicity scales'!$A$2:$F$25,3,0)-VLOOKUP($A6,'Hydrophobicity scales'!$A$2:$F$25,3,0))</f>
        <v>-0.25</v>
      </c>
      <c r="J6" s="5">
        <f>IF($A6=J$1,VLOOKUP($A6,'Hydrophobicity scales'!$A$2:$F$25,3,0),VLOOKUP(J$1,'Hydrophobicity scales'!$A$2:$F$25,3,0)-VLOOKUP($A6,'Hydrophobicity scales'!$A$2:$F$25,3,0))</f>
        <v>-1.2</v>
      </c>
      <c r="K6" s="5">
        <f>IF($A6=K$1,VLOOKUP($A6,'Hydrophobicity scales'!$A$2:$F$25,3,0),VLOOKUP(K$1,'Hydrophobicity scales'!$A$2:$F$25,3,0)-VLOOKUP($A6,'Hydrophobicity scales'!$A$2:$F$25,3,0))</f>
        <v>7.0000000000000007E-2</v>
      </c>
      <c r="L6" s="5">
        <f>IF($A6=L$1,VLOOKUP($A6,'Hydrophobicity scales'!$A$2:$F$25,3,0),VLOOKUP(L$1,'Hydrophobicity scales'!$A$2:$F$25,3,0)-VLOOKUP($A6,'Hydrophobicity scales'!$A$2:$F$25,3,0))</f>
        <v>0.32000000000000006</v>
      </c>
      <c r="M6" s="5">
        <f>IF($A6=M$1,VLOOKUP($A6,'Hydrophobicity scales'!$A$2:$F$25,3,0),VLOOKUP(M$1,'Hydrophobicity scales'!$A$2:$F$25,3,0)-VLOOKUP($A6,'Hydrophobicity scales'!$A$2:$F$25,3,0))</f>
        <v>-1.23</v>
      </c>
      <c r="N6" s="5">
        <f>IF($A6=N$1,VLOOKUP($A6,'Hydrophobicity scales'!$A$2:$F$25,3,0),VLOOKUP(N$1,'Hydrophobicity scales'!$A$2:$F$25,3,0)-VLOOKUP($A6,'Hydrophobicity scales'!$A$2:$F$25,3,0))</f>
        <v>-9.9999999999999811E-3</v>
      </c>
      <c r="O6" s="5">
        <f>IF($A6=O$1,VLOOKUP($A6,'Hydrophobicity scales'!$A$2:$F$25,3,0),VLOOKUP(O$1,'Hydrophobicity scales'!$A$2:$F$25,3,0)-VLOOKUP($A6,'Hydrophobicity scales'!$A$2:$F$25,3,0))</f>
        <v>0.8899999999999999</v>
      </c>
      <c r="P6" s="5">
        <f>IF($A6=P$1,VLOOKUP($A6,'Hydrophobicity scales'!$A$2:$F$25,3,0),VLOOKUP(P$1,'Hydrophobicity scales'!$A$2:$F$25,3,0)-VLOOKUP($A6,'Hydrophobicity scales'!$A$2:$F$25,3,0))</f>
        <v>-0.69</v>
      </c>
      <c r="Q6" s="5">
        <f>IF($A6=Q$1,VLOOKUP($A6,'Hydrophobicity scales'!$A$2:$F$25,3,0),VLOOKUP(Q$1,'Hydrophobicity scales'!$A$2:$F$25,3,0)-VLOOKUP($A6,'Hydrophobicity scales'!$A$2:$F$25,3,0))</f>
        <v>-0.37</v>
      </c>
      <c r="R6" s="5">
        <f>IF($A6=R$1,VLOOKUP($A6,'Hydrophobicity scales'!$A$2:$F$25,3,0),VLOOKUP(R$1,'Hydrophobicity scales'!$A$2:$F$25,3,0)-VLOOKUP($A6,'Hydrophobicity scales'!$A$2:$F$25,3,0))</f>
        <v>-0.38</v>
      </c>
      <c r="S6" s="5">
        <f>IF($A6=S$1,VLOOKUP($A6,'Hydrophobicity scales'!$A$2:$F$25,3,0),VLOOKUP(S$1,'Hydrophobicity scales'!$A$2:$F$25,3,0)-VLOOKUP($A6,'Hydrophobicity scales'!$A$2:$F$25,3,0))</f>
        <v>1.61</v>
      </c>
      <c r="T6" s="5">
        <f>IF($A6=T$1,VLOOKUP($A6,'Hydrophobicity scales'!$A$2:$F$25,3,0),VLOOKUP(T$1,'Hydrophobicity scales'!$A$2:$F$25,3,0)-VLOOKUP($A6,'Hydrophobicity scales'!$A$2:$F$25,3,0))</f>
        <v>0.7</v>
      </c>
      <c r="U6" s="5">
        <f>IF($A6=U$1,VLOOKUP($A6,'Hydrophobicity scales'!$A$2:$F$25,3,0),VLOOKUP(U$1,'Hydrophobicity scales'!$A$2:$F$25,3,0)-VLOOKUP($A6,'Hydrophobicity scales'!$A$2:$F$25,3,0))</f>
        <v>-0.31</v>
      </c>
      <c r="V6" s="5">
        <f>IF($A6=V$1,VLOOKUP($A6,'Hydrophobicity scales'!$A$2:$F$25,3,0),VLOOKUP(V$1,'Hydrophobicity scales'!$A$2:$F$25,3,0)-VLOOKUP($A6,'Hydrophobicity scales'!$A$2:$F$25,3,0))</f>
        <v>-1.0649999999999999</v>
      </c>
      <c r="W6" s="5">
        <f>IF($A6=W$1,VLOOKUP($A6,'Hydrophobicity scales'!$A$2:$F$25,3,0),VLOOKUP(W$1,'Hydrophobicity scales'!$A$2:$F$25,3,0)-VLOOKUP($A6,'Hydrophobicity scales'!$A$2:$F$25,3,0))</f>
        <v>-1.54</v>
      </c>
      <c r="X6" s="5">
        <f>IF($A6=X$1,VLOOKUP($A6,'Hydrophobicity scales'!$A$2:$F$25,3,0),VLOOKUP(X$1,'Hydrophobicity scales'!$A$2:$F$25,3,0)-VLOOKUP($A6,'Hydrophobicity scales'!$A$2:$F$25,3,0))</f>
        <v>-0.46022727272727271</v>
      </c>
      <c r="Y6" s="5">
        <f>IF($A6=Y$1,VLOOKUP($A6,'Hydrophobicity scales'!$A$2:$F$25,3,0),VLOOKUP(Y$1,'Hydrophobicity scales'!$A$2:$F$25,3,0)-VLOOKUP($A6,'Hydrophobicity scales'!$A$2:$F$25,3,0))</f>
        <v>7.0000000000000007E-2</v>
      </c>
    </row>
    <row r="7" spans="1:25" x14ac:dyDescent="0.2">
      <c r="A7" s="1" t="s">
        <v>5</v>
      </c>
      <c r="B7" s="5">
        <f>IF($A7=B$1,VLOOKUP($A7,'Hydrophobicity scales'!$A$2:$F$25,3,0),VLOOKUP(B$1,'Hydrophobicity scales'!$A$2:$F$25,3,0)-VLOOKUP($A7,'Hydrophobicity scales'!$A$2:$F$25,3,0))</f>
        <v>0.40999999999999992</v>
      </c>
      <c r="C7" s="5">
        <f>IF($A7=C$1,VLOOKUP($A7,'Hydrophobicity scales'!$A$2:$F$25,3,0),VLOOKUP(C$1,'Hydrophobicity scales'!$A$2:$F$25,3,0)-VLOOKUP($A7,'Hydrophobicity scales'!$A$2:$F$25,3,0))</f>
        <v>-0.23000000000000009</v>
      </c>
      <c r="D7" s="5">
        <f>IF($A7=D$1,VLOOKUP($A7,'Hydrophobicity scales'!$A$2:$F$25,3,0),VLOOKUP(D$1,'Hydrophobicity scales'!$A$2:$F$25,3,0)-VLOOKUP($A7,'Hydrophobicity scales'!$A$2:$F$25,3,0))</f>
        <v>0.15999999999999998</v>
      </c>
      <c r="E7" s="5">
        <f>IF($A7=E$1,VLOOKUP($A7,'Hydrophobicity scales'!$A$2:$F$25,3,0),VLOOKUP(E$1,'Hydrophobicity scales'!$A$2:$F$25,3,0)-VLOOKUP($A7,'Hydrophobicity scales'!$A$2:$F$25,3,0))</f>
        <v>-0.65</v>
      </c>
      <c r="F7" s="5">
        <f>IF($A7=F$1,VLOOKUP($A7,'Hydrophobicity scales'!$A$2:$F$25,3,0),VLOOKUP(F$1,'Hydrophobicity scales'!$A$2:$F$25,3,0)-VLOOKUP($A7,'Hydrophobicity scales'!$A$2:$F$25,3,0))</f>
        <v>0.82</v>
      </c>
      <c r="G7" s="5">
        <f>IF($A7=G$1,VLOOKUP($A7,'Hydrophobicity scales'!$A$2:$F$25,3,0),VLOOKUP(G$1,'Hydrophobicity scales'!$A$2:$F$25,3,0)-VLOOKUP($A7,'Hydrophobicity scales'!$A$2:$F$25,3,0))</f>
        <v>-0.57999999999999996</v>
      </c>
      <c r="H7" s="5">
        <f>IF($A7=H$1,VLOOKUP($A7,'Hydrophobicity scales'!$A$2:$F$25,3,0),VLOOKUP(H$1,'Hydrophobicity scales'!$A$2:$F$25,3,0)-VLOOKUP($A7,'Hydrophobicity scales'!$A$2:$F$25,3,0))</f>
        <v>-1.44</v>
      </c>
      <c r="I7" s="5">
        <f>IF($A7=I$1,VLOOKUP($A7,'Hydrophobicity scales'!$A$2:$F$25,3,0),VLOOKUP(I$1,'Hydrophobicity scales'!$A$2:$F$25,3,0)-VLOOKUP($A7,'Hydrophobicity scales'!$A$2:$F$25,3,0))</f>
        <v>0.56999999999999995</v>
      </c>
      <c r="J7" s="5">
        <f>IF($A7=J$1,VLOOKUP($A7,'Hydrophobicity scales'!$A$2:$F$25,3,0),VLOOKUP(J$1,'Hydrophobicity scales'!$A$2:$F$25,3,0)-VLOOKUP($A7,'Hydrophobicity scales'!$A$2:$F$25,3,0))</f>
        <v>-0.38</v>
      </c>
      <c r="K7" s="5">
        <f>IF($A7=K$1,VLOOKUP($A7,'Hydrophobicity scales'!$A$2:$F$25,3,0),VLOOKUP(K$1,'Hydrophobicity scales'!$A$2:$F$25,3,0)-VLOOKUP($A7,'Hydrophobicity scales'!$A$2:$F$25,3,0))</f>
        <v>0.8899999999999999</v>
      </c>
      <c r="L7" s="5">
        <f>IF($A7=L$1,VLOOKUP($A7,'Hydrophobicity scales'!$A$2:$F$25,3,0),VLOOKUP(L$1,'Hydrophobicity scales'!$A$2:$F$25,3,0)-VLOOKUP($A7,'Hydrophobicity scales'!$A$2:$F$25,3,0))</f>
        <v>1.1400000000000001</v>
      </c>
      <c r="M7" s="5">
        <f>IF($A7=M$1,VLOOKUP($A7,'Hydrophobicity scales'!$A$2:$F$25,3,0),VLOOKUP(M$1,'Hydrophobicity scales'!$A$2:$F$25,3,0)-VLOOKUP($A7,'Hydrophobicity scales'!$A$2:$F$25,3,0))</f>
        <v>-0.41000000000000003</v>
      </c>
      <c r="N7" s="5">
        <f>IF($A7=N$1,VLOOKUP($A7,'Hydrophobicity scales'!$A$2:$F$25,3,0),VLOOKUP(N$1,'Hydrophobicity scales'!$A$2:$F$25,3,0)-VLOOKUP($A7,'Hydrophobicity scales'!$A$2:$F$25,3,0))</f>
        <v>0.80999999999999994</v>
      </c>
      <c r="O7" s="5">
        <f>IF($A7=O$1,VLOOKUP($A7,'Hydrophobicity scales'!$A$2:$F$25,3,0),VLOOKUP(O$1,'Hydrophobicity scales'!$A$2:$F$25,3,0)-VLOOKUP($A7,'Hydrophobicity scales'!$A$2:$F$25,3,0))</f>
        <v>1.71</v>
      </c>
      <c r="P7" s="5">
        <f>IF($A7=P$1,VLOOKUP($A7,'Hydrophobicity scales'!$A$2:$F$25,3,0),VLOOKUP(P$1,'Hydrophobicity scales'!$A$2:$F$25,3,0)-VLOOKUP($A7,'Hydrophobicity scales'!$A$2:$F$25,3,0))</f>
        <v>0.12999999999999995</v>
      </c>
      <c r="Q7" s="5">
        <f>IF($A7=Q$1,VLOOKUP($A7,'Hydrophobicity scales'!$A$2:$F$25,3,0),VLOOKUP(Q$1,'Hydrophobicity scales'!$A$2:$F$25,3,0)-VLOOKUP($A7,'Hydrophobicity scales'!$A$2:$F$25,3,0))</f>
        <v>0.44999999999999996</v>
      </c>
      <c r="R7" s="5">
        <f>IF($A7=R$1,VLOOKUP($A7,'Hydrophobicity scales'!$A$2:$F$25,3,0),VLOOKUP(R$1,'Hydrophobicity scales'!$A$2:$F$25,3,0)-VLOOKUP($A7,'Hydrophobicity scales'!$A$2:$F$25,3,0))</f>
        <v>0.43999999999999995</v>
      </c>
      <c r="S7" s="5">
        <f>IF($A7=S$1,VLOOKUP($A7,'Hydrophobicity scales'!$A$2:$F$25,3,0),VLOOKUP(S$1,'Hydrophobicity scales'!$A$2:$F$25,3,0)-VLOOKUP($A7,'Hydrophobicity scales'!$A$2:$F$25,3,0))</f>
        <v>2.4300000000000002</v>
      </c>
      <c r="T7" s="5">
        <f>IF($A7=T$1,VLOOKUP($A7,'Hydrophobicity scales'!$A$2:$F$25,3,0),VLOOKUP(T$1,'Hydrophobicity scales'!$A$2:$F$25,3,0)-VLOOKUP($A7,'Hydrophobicity scales'!$A$2:$F$25,3,0))</f>
        <v>1.52</v>
      </c>
      <c r="U7" s="5">
        <f>IF($A7=U$1,VLOOKUP($A7,'Hydrophobicity scales'!$A$2:$F$25,3,0),VLOOKUP(U$1,'Hydrophobicity scales'!$A$2:$F$25,3,0)-VLOOKUP($A7,'Hydrophobicity scales'!$A$2:$F$25,3,0))</f>
        <v>0.51</v>
      </c>
      <c r="V7" s="5">
        <f>IF($A7=V$1,VLOOKUP($A7,'Hydrophobicity scales'!$A$2:$F$25,3,0),VLOOKUP(V$1,'Hydrophobicity scales'!$A$2:$F$25,3,0)-VLOOKUP($A7,'Hydrophobicity scales'!$A$2:$F$25,3,0))</f>
        <v>-0.245</v>
      </c>
      <c r="W7" s="5">
        <f>IF($A7=W$1,VLOOKUP($A7,'Hydrophobicity scales'!$A$2:$F$25,3,0),VLOOKUP(W$1,'Hydrophobicity scales'!$A$2:$F$25,3,0)-VLOOKUP($A7,'Hydrophobicity scales'!$A$2:$F$25,3,0))</f>
        <v>-0.72000000000000008</v>
      </c>
      <c r="X7" s="5">
        <f>IF($A7=X$1,VLOOKUP($A7,'Hydrophobicity scales'!$A$2:$F$25,3,0),VLOOKUP(X$1,'Hydrophobicity scales'!$A$2:$F$25,3,0)-VLOOKUP($A7,'Hydrophobicity scales'!$A$2:$F$25,3,0))</f>
        <v>0.35977272727272724</v>
      </c>
      <c r="Y7" s="5">
        <f>IF($A7=Y$1,VLOOKUP($A7,'Hydrophobicity scales'!$A$2:$F$25,3,0),VLOOKUP(Y$1,'Hydrophobicity scales'!$A$2:$F$25,3,0)-VLOOKUP($A7,'Hydrophobicity scales'!$A$2:$F$25,3,0))</f>
        <v>0.8899999999999999</v>
      </c>
    </row>
    <row r="8" spans="1:25" x14ac:dyDescent="0.2">
      <c r="A8" s="1" t="s">
        <v>6</v>
      </c>
      <c r="B8" s="5">
        <f>IF($A8=B$1,VLOOKUP($A8,'Hydrophobicity scales'!$A$2:$F$25,3,0),VLOOKUP(B$1,'Hydrophobicity scales'!$A$2:$F$25,3,0)-VLOOKUP($A8,'Hydrophobicity scales'!$A$2:$F$25,3,0))</f>
        <v>1.85</v>
      </c>
      <c r="C8" s="5">
        <f>IF($A8=C$1,VLOOKUP($A8,'Hydrophobicity scales'!$A$2:$F$25,3,0),VLOOKUP(C$1,'Hydrophobicity scales'!$A$2:$F$25,3,0)-VLOOKUP($A8,'Hydrophobicity scales'!$A$2:$F$25,3,0))</f>
        <v>1.21</v>
      </c>
      <c r="D8" s="5">
        <f>IF($A8=D$1,VLOOKUP($A8,'Hydrophobicity scales'!$A$2:$F$25,3,0),VLOOKUP(D$1,'Hydrophobicity scales'!$A$2:$F$25,3,0)-VLOOKUP($A8,'Hydrophobicity scales'!$A$2:$F$25,3,0))</f>
        <v>1.6</v>
      </c>
      <c r="E8" s="5">
        <f>IF($A8=E$1,VLOOKUP($A8,'Hydrophobicity scales'!$A$2:$F$25,3,0),VLOOKUP(E$1,'Hydrophobicity scales'!$A$2:$F$25,3,0)-VLOOKUP($A8,'Hydrophobicity scales'!$A$2:$F$25,3,0))</f>
        <v>0.79</v>
      </c>
      <c r="F8" s="5">
        <f>IF($A8=F$1,VLOOKUP($A8,'Hydrophobicity scales'!$A$2:$F$25,3,0),VLOOKUP(F$1,'Hydrophobicity scales'!$A$2:$F$25,3,0)-VLOOKUP($A8,'Hydrophobicity scales'!$A$2:$F$25,3,0))</f>
        <v>2.2599999999999998</v>
      </c>
      <c r="G8" s="5">
        <f>IF($A8=G$1,VLOOKUP($A8,'Hydrophobicity scales'!$A$2:$F$25,3,0),VLOOKUP(G$1,'Hydrophobicity scales'!$A$2:$F$25,3,0)-VLOOKUP($A8,'Hydrophobicity scales'!$A$2:$F$25,3,0))</f>
        <v>1.44</v>
      </c>
      <c r="H8" s="5">
        <f>IF($A8=H$1,VLOOKUP($A8,'Hydrophobicity scales'!$A$2:$F$25,3,0),VLOOKUP(H$1,'Hydrophobicity scales'!$A$2:$F$25,3,0)-VLOOKUP($A8,'Hydrophobicity scales'!$A$2:$F$25,3,0))</f>
        <v>-2.02</v>
      </c>
      <c r="I8" s="5">
        <f>IF($A8=I$1,VLOOKUP($A8,'Hydrophobicity scales'!$A$2:$F$25,3,0),VLOOKUP(I$1,'Hydrophobicity scales'!$A$2:$F$25,3,0)-VLOOKUP($A8,'Hydrophobicity scales'!$A$2:$F$25,3,0))</f>
        <v>2.0100000000000002</v>
      </c>
      <c r="J8" s="5">
        <f>IF($A8=J$1,VLOOKUP($A8,'Hydrophobicity scales'!$A$2:$F$25,3,0),VLOOKUP(J$1,'Hydrophobicity scales'!$A$2:$F$25,3,0)-VLOOKUP($A8,'Hydrophobicity scales'!$A$2:$F$25,3,0))</f>
        <v>1.06</v>
      </c>
      <c r="K8" s="5">
        <f>IF($A8=K$1,VLOOKUP($A8,'Hydrophobicity scales'!$A$2:$F$25,3,0),VLOOKUP(K$1,'Hydrophobicity scales'!$A$2:$F$25,3,0)-VLOOKUP($A8,'Hydrophobicity scales'!$A$2:$F$25,3,0))</f>
        <v>2.33</v>
      </c>
      <c r="L8" s="5">
        <f>IF($A8=L$1,VLOOKUP($A8,'Hydrophobicity scales'!$A$2:$F$25,3,0),VLOOKUP(L$1,'Hydrophobicity scales'!$A$2:$F$25,3,0)-VLOOKUP($A8,'Hydrophobicity scales'!$A$2:$F$25,3,0))</f>
        <v>2.58</v>
      </c>
      <c r="M8" s="5">
        <f>IF($A8=M$1,VLOOKUP($A8,'Hydrophobicity scales'!$A$2:$F$25,3,0),VLOOKUP(M$1,'Hydrophobicity scales'!$A$2:$F$25,3,0)-VLOOKUP($A8,'Hydrophobicity scales'!$A$2:$F$25,3,0))</f>
        <v>1.03</v>
      </c>
      <c r="N8" s="5">
        <f>IF($A8=N$1,VLOOKUP($A8,'Hydrophobicity scales'!$A$2:$F$25,3,0),VLOOKUP(N$1,'Hydrophobicity scales'!$A$2:$F$25,3,0)-VLOOKUP($A8,'Hydrophobicity scales'!$A$2:$F$25,3,0))</f>
        <v>2.25</v>
      </c>
      <c r="O8" s="5">
        <f>IF($A8=O$1,VLOOKUP($A8,'Hydrophobicity scales'!$A$2:$F$25,3,0),VLOOKUP(O$1,'Hydrophobicity scales'!$A$2:$F$25,3,0)-VLOOKUP($A8,'Hydrophobicity scales'!$A$2:$F$25,3,0))</f>
        <v>3.15</v>
      </c>
      <c r="P8" s="5">
        <f>IF($A8=P$1,VLOOKUP($A8,'Hydrophobicity scales'!$A$2:$F$25,3,0),VLOOKUP(P$1,'Hydrophobicity scales'!$A$2:$F$25,3,0)-VLOOKUP($A8,'Hydrophobicity scales'!$A$2:$F$25,3,0))</f>
        <v>1.57</v>
      </c>
      <c r="Q8" s="5">
        <f>IF($A8=Q$1,VLOOKUP($A8,'Hydrophobicity scales'!$A$2:$F$25,3,0),VLOOKUP(Q$1,'Hydrophobicity scales'!$A$2:$F$25,3,0)-VLOOKUP($A8,'Hydrophobicity scales'!$A$2:$F$25,3,0))</f>
        <v>1.8900000000000001</v>
      </c>
      <c r="R8" s="5">
        <f>IF($A8=R$1,VLOOKUP($A8,'Hydrophobicity scales'!$A$2:$F$25,3,0),VLOOKUP(R$1,'Hydrophobicity scales'!$A$2:$F$25,3,0)-VLOOKUP($A8,'Hydrophobicity scales'!$A$2:$F$25,3,0))</f>
        <v>1.88</v>
      </c>
      <c r="S8" s="5">
        <f>IF($A8=S$1,VLOOKUP($A8,'Hydrophobicity scales'!$A$2:$F$25,3,0),VLOOKUP(S$1,'Hydrophobicity scales'!$A$2:$F$25,3,0)-VLOOKUP($A8,'Hydrophobicity scales'!$A$2:$F$25,3,0))</f>
        <v>3.87</v>
      </c>
      <c r="T8" s="5">
        <f>IF($A8=T$1,VLOOKUP($A8,'Hydrophobicity scales'!$A$2:$F$25,3,0),VLOOKUP(T$1,'Hydrophobicity scales'!$A$2:$F$25,3,0)-VLOOKUP($A8,'Hydrophobicity scales'!$A$2:$F$25,3,0))</f>
        <v>2.96</v>
      </c>
      <c r="U8" s="5">
        <f>IF($A8=U$1,VLOOKUP($A8,'Hydrophobicity scales'!$A$2:$F$25,3,0),VLOOKUP(U$1,'Hydrophobicity scales'!$A$2:$F$25,3,0)-VLOOKUP($A8,'Hydrophobicity scales'!$A$2:$F$25,3,0))</f>
        <v>1.95</v>
      </c>
      <c r="V8" s="5">
        <f>IF($A8=V$1,VLOOKUP($A8,'Hydrophobicity scales'!$A$2:$F$25,3,0),VLOOKUP(V$1,'Hydrophobicity scales'!$A$2:$F$25,3,0)-VLOOKUP($A8,'Hydrophobicity scales'!$A$2:$F$25,3,0))</f>
        <v>1.1950000000000001</v>
      </c>
      <c r="W8" s="5">
        <f>IF($A8=W$1,VLOOKUP($A8,'Hydrophobicity scales'!$A$2:$F$25,3,0),VLOOKUP(W$1,'Hydrophobicity scales'!$A$2:$F$25,3,0)-VLOOKUP($A8,'Hydrophobicity scales'!$A$2:$F$25,3,0))</f>
        <v>0.72</v>
      </c>
      <c r="X8" s="5">
        <f>IF($A8=X$1,VLOOKUP($A8,'Hydrophobicity scales'!$A$2:$F$25,3,0),VLOOKUP(X$1,'Hydrophobicity scales'!$A$2:$F$25,3,0)-VLOOKUP($A8,'Hydrophobicity scales'!$A$2:$F$25,3,0))</f>
        <v>1.7997727272727273</v>
      </c>
      <c r="Y8" s="5">
        <f>IF($A8=Y$1,VLOOKUP($A8,'Hydrophobicity scales'!$A$2:$F$25,3,0),VLOOKUP(Y$1,'Hydrophobicity scales'!$A$2:$F$25,3,0)-VLOOKUP($A8,'Hydrophobicity scales'!$A$2:$F$25,3,0))</f>
        <v>2.33</v>
      </c>
    </row>
    <row r="9" spans="1:25" x14ac:dyDescent="0.2">
      <c r="A9" s="1" t="s">
        <v>7</v>
      </c>
      <c r="B9" s="5">
        <f>IF($A9=B$1,VLOOKUP($A9,'Hydrophobicity scales'!$A$2:$F$25,3,0),VLOOKUP(B$1,'Hydrophobicity scales'!$A$2:$F$25,3,0)-VLOOKUP($A9,'Hydrophobicity scales'!$A$2:$F$25,3,0))</f>
        <v>-0.16</v>
      </c>
      <c r="C9" s="5">
        <f>IF($A9=C$1,VLOOKUP($A9,'Hydrophobicity scales'!$A$2:$F$25,3,0),VLOOKUP(C$1,'Hydrophobicity scales'!$A$2:$F$25,3,0)-VLOOKUP($A9,'Hydrophobicity scales'!$A$2:$F$25,3,0))</f>
        <v>-0.8</v>
      </c>
      <c r="D9" s="5">
        <f>IF($A9=D$1,VLOOKUP($A9,'Hydrophobicity scales'!$A$2:$F$25,3,0),VLOOKUP(D$1,'Hydrophobicity scales'!$A$2:$F$25,3,0)-VLOOKUP($A9,'Hydrophobicity scales'!$A$2:$F$25,3,0))</f>
        <v>-0.41</v>
      </c>
      <c r="E9" s="5">
        <f>IF($A9=E$1,VLOOKUP($A9,'Hydrophobicity scales'!$A$2:$F$25,3,0),VLOOKUP(E$1,'Hydrophobicity scales'!$A$2:$F$25,3,0)-VLOOKUP($A9,'Hydrophobicity scales'!$A$2:$F$25,3,0))</f>
        <v>-1.22</v>
      </c>
      <c r="F9" s="5">
        <f>IF($A9=F$1,VLOOKUP($A9,'Hydrophobicity scales'!$A$2:$F$25,3,0),VLOOKUP(F$1,'Hydrophobicity scales'!$A$2:$F$25,3,0)-VLOOKUP($A9,'Hydrophobicity scales'!$A$2:$F$25,3,0))</f>
        <v>0.25</v>
      </c>
      <c r="G9" s="5">
        <f>IF($A9=G$1,VLOOKUP($A9,'Hydrophobicity scales'!$A$2:$F$25,3,0),VLOOKUP(G$1,'Hydrophobicity scales'!$A$2:$F$25,3,0)-VLOOKUP($A9,'Hydrophobicity scales'!$A$2:$F$25,3,0))</f>
        <v>-0.56999999999999995</v>
      </c>
      <c r="H9" s="5">
        <f>IF($A9=H$1,VLOOKUP($A9,'Hydrophobicity scales'!$A$2:$F$25,3,0),VLOOKUP(H$1,'Hydrophobicity scales'!$A$2:$F$25,3,0)-VLOOKUP($A9,'Hydrophobicity scales'!$A$2:$F$25,3,0))</f>
        <v>-2.0100000000000002</v>
      </c>
      <c r="I9" s="5">
        <f>IF($A9=I$1,VLOOKUP($A9,'Hydrophobicity scales'!$A$2:$F$25,3,0),VLOOKUP(I$1,'Hydrophobicity scales'!$A$2:$F$25,3,0)-VLOOKUP($A9,'Hydrophobicity scales'!$A$2:$F$25,3,0))</f>
        <v>-0.01</v>
      </c>
      <c r="J9" s="5">
        <f>IF($A9=J$1,VLOOKUP($A9,'Hydrophobicity scales'!$A$2:$F$25,3,0),VLOOKUP(J$1,'Hydrophobicity scales'!$A$2:$F$25,3,0)-VLOOKUP($A9,'Hydrophobicity scales'!$A$2:$F$25,3,0))</f>
        <v>-0.95</v>
      </c>
      <c r="K9" s="5">
        <f>IF($A9=K$1,VLOOKUP($A9,'Hydrophobicity scales'!$A$2:$F$25,3,0),VLOOKUP(K$1,'Hydrophobicity scales'!$A$2:$F$25,3,0)-VLOOKUP($A9,'Hydrophobicity scales'!$A$2:$F$25,3,0))</f>
        <v>0.32</v>
      </c>
      <c r="L9" s="5">
        <f>IF($A9=L$1,VLOOKUP($A9,'Hydrophobicity scales'!$A$2:$F$25,3,0),VLOOKUP(L$1,'Hydrophobicity scales'!$A$2:$F$25,3,0)-VLOOKUP($A9,'Hydrophobicity scales'!$A$2:$F$25,3,0))</f>
        <v>0.57000000000000006</v>
      </c>
      <c r="M9" s="5">
        <f>IF($A9=M$1,VLOOKUP($A9,'Hydrophobicity scales'!$A$2:$F$25,3,0),VLOOKUP(M$1,'Hydrophobicity scales'!$A$2:$F$25,3,0)-VLOOKUP($A9,'Hydrophobicity scales'!$A$2:$F$25,3,0))</f>
        <v>-0.98</v>
      </c>
      <c r="N9" s="5">
        <f>IF($A9=N$1,VLOOKUP($A9,'Hydrophobicity scales'!$A$2:$F$25,3,0),VLOOKUP(N$1,'Hydrophobicity scales'!$A$2:$F$25,3,0)-VLOOKUP($A9,'Hydrophobicity scales'!$A$2:$F$25,3,0))</f>
        <v>0.24000000000000002</v>
      </c>
      <c r="O9" s="5">
        <f>IF($A9=O$1,VLOOKUP($A9,'Hydrophobicity scales'!$A$2:$F$25,3,0),VLOOKUP(O$1,'Hydrophobicity scales'!$A$2:$F$25,3,0)-VLOOKUP($A9,'Hydrophobicity scales'!$A$2:$F$25,3,0))</f>
        <v>1.1399999999999999</v>
      </c>
      <c r="P9" s="5">
        <f>IF($A9=P$1,VLOOKUP($A9,'Hydrophobicity scales'!$A$2:$F$25,3,0),VLOOKUP(P$1,'Hydrophobicity scales'!$A$2:$F$25,3,0)-VLOOKUP($A9,'Hydrophobicity scales'!$A$2:$F$25,3,0))</f>
        <v>-0.44</v>
      </c>
      <c r="Q9" s="5">
        <f>IF($A9=Q$1,VLOOKUP($A9,'Hydrophobicity scales'!$A$2:$F$25,3,0),VLOOKUP(Q$1,'Hydrophobicity scales'!$A$2:$F$25,3,0)-VLOOKUP($A9,'Hydrophobicity scales'!$A$2:$F$25,3,0))</f>
        <v>-0.12000000000000001</v>
      </c>
      <c r="R9" s="5">
        <f>IF($A9=R$1,VLOOKUP($A9,'Hydrophobicity scales'!$A$2:$F$25,3,0),VLOOKUP(R$1,'Hydrophobicity scales'!$A$2:$F$25,3,0)-VLOOKUP($A9,'Hydrophobicity scales'!$A$2:$F$25,3,0))</f>
        <v>-0.13</v>
      </c>
      <c r="S9" s="5">
        <f>IF($A9=S$1,VLOOKUP($A9,'Hydrophobicity scales'!$A$2:$F$25,3,0),VLOOKUP(S$1,'Hydrophobicity scales'!$A$2:$F$25,3,0)-VLOOKUP($A9,'Hydrophobicity scales'!$A$2:$F$25,3,0))</f>
        <v>1.86</v>
      </c>
      <c r="T9" s="5">
        <f>IF($A9=T$1,VLOOKUP($A9,'Hydrophobicity scales'!$A$2:$F$25,3,0),VLOOKUP(T$1,'Hydrophobicity scales'!$A$2:$F$25,3,0)-VLOOKUP($A9,'Hydrophobicity scales'!$A$2:$F$25,3,0))</f>
        <v>0.95</v>
      </c>
      <c r="U9" s="5">
        <f>IF($A9=U$1,VLOOKUP($A9,'Hydrophobicity scales'!$A$2:$F$25,3,0),VLOOKUP(U$1,'Hydrophobicity scales'!$A$2:$F$25,3,0)-VLOOKUP($A9,'Hydrophobicity scales'!$A$2:$F$25,3,0))</f>
        <v>-6.0000000000000005E-2</v>
      </c>
      <c r="V9" s="5">
        <f>IF($A9=V$1,VLOOKUP($A9,'Hydrophobicity scales'!$A$2:$F$25,3,0),VLOOKUP(V$1,'Hydrophobicity scales'!$A$2:$F$25,3,0)-VLOOKUP($A9,'Hydrophobicity scales'!$A$2:$F$25,3,0))</f>
        <v>-0.81499999999999995</v>
      </c>
      <c r="W9" s="5">
        <f>IF($A9=W$1,VLOOKUP($A9,'Hydrophobicity scales'!$A$2:$F$25,3,0),VLOOKUP(W$1,'Hydrophobicity scales'!$A$2:$F$25,3,0)-VLOOKUP($A9,'Hydrophobicity scales'!$A$2:$F$25,3,0))</f>
        <v>-1.29</v>
      </c>
      <c r="X9" s="5">
        <f>IF($A9=X$1,VLOOKUP($A9,'Hydrophobicity scales'!$A$2:$F$25,3,0),VLOOKUP(X$1,'Hydrophobicity scales'!$A$2:$F$25,3,0)-VLOOKUP($A9,'Hydrophobicity scales'!$A$2:$F$25,3,0))</f>
        <v>-0.21022727272727271</v>
      </c>
      <c r="Y9" s="5">
        <f>IF($A9=Y$1,VLOOKUP($A9,'Hydrophobicity scales'!$A$2:$F$25,3,0),VLOOKUP(Y$1,'Hydrophobicity scales'!$A$2:$F$25,3,0)-VLOOKUP($A9,'Hydrophobicity scales'!$A$2:$F$25,3,0))</f>
        <v>0.32</v>
      </c>
    </row>
    <row r="10" spans="1:25" x14ac:dyDescent="0.2">
      <c r="A10" s="1" t="s">
        <v>8</v>
      </c>
      <c r="B10" s="5">
        <f>IF($A10=B$1,VLOOKUP($A10,'Hydrophobicity scales'!$A$2:$F$25,3,0),VLOOKUP(B$1,'Hydrophobicity scales'!$A$2:$F$25,3,0)-VLOOKUP($A10,'Hydrophobicity scales'!$A$2:$F$25,3,0))</f>
        <v>0.78999999999999992</v>
      </c>
      <c r="C10" s="5">
        <f>IF($A10=C$1,VLOOKUP($A10,'Hydrophobicity scales'!$A$2:$F$25,3,0),VLOOKUP(C$1,'Hydrophobicity scales'!$A$2:$F$25,3,0)-VLOOKUP($A10,'Hydrophobicity scales'!$A$2:$F$25,3,0))</f>
        <v>0.14999999999999991</v>
      </c>
      <c r="D10" s="5">
        <f>IF($A10=D$1,VLOOKUP($A10,'Hydrophobicity scales'!$A$2:$F$25,3,0),VLOOKUP(D$1,'Hydrophobicity scales'!$A$2:$F$25,3,0)-VLOOKUP($A10,'Hydrophobicity scales'!$A$2:$F$25,3,0))</f>
        <v>0.54</v>
      </c>
      <c r="E10" s="5">
        <f>IF($A10=E$1,VLOOKUP($A10,'Hydrophobicity scales'!$A$2:$F$25,3,0),VLOOKUP(E$1,'Hydrophobicity scales'!$A$2:$F$25,3,0)-VLOOKUP($A10,'Hydrophobicity scales'!$A$2:$F$25,3,0))</f>
        <v>-0.27</v>
      </c>
      <c r="F10" s="5">
        <f>IF($A10=F$1,VLOOKUP($A10,'Hydrophobicity scales'!$A$2:$F$25,3,0),VLOOKUP(F$1,'Hydrophobicity scales'!$A$2:$F$25,3,0)-VLOOKUP($A10,'Hydrophobicity scales'!$A$2:$F$25,3,0))</f>
        <v>1.2</v>
      </c>
      <c r="G10" s="5">
        <f>IF($A10=G$1,VLOOKUP($A10,'Hydrophobicity scales'!$A$2:$F$25,3,0),VLOOKUP(G$1,'Hydrophobicity scales'!$A$2:$F$25,3,0)-VLOOKUP($A10,'Hydrophobicity scales'!$A$2:$F$25,3,0))</f>
        <v>0.38</v>
      </c>
      <c r="H10" s="5">
        <f>IF($A10=H$1,VLOOKUP($A10,'Hydrophobicity scales'!$A$2:$F$25,3,0),VLOOKUP(H$1,'Hydrophobicity scales'!$A$2:$F$25,3,0)-VLOOKUP($A10,'Hydrophobicity scales'!$A$2:$F$25,3,0))</f>
        <v>-1.06</v>
      </c>
      <c r="I10" s="5">
        <f>IF($A10=I$1,VLOOKUP($A10,'Hydrophobicity scales'!$A$2:$F$25,3,0),VLOOKUP(I$1,'Hydrophobicity scales'!$A$2:$F$25,3,0)-VLOOKUP($A10,'Hydrophobicity scales'!$A$2:$F$25,3,0))</f>
        <v>0.95</v>
      </c>
      <c r="J10" s="5">
        <f>IF($A10=J$1,VLOOKUP($A10,'Hydrophobicity scales'!$A$2:$F$25,3,0),VLOOKUP(J$1,'Hydrophobicity scales'!$A$2:$F$25,3,0)-VLOOKUP($A10,'Hydrophobicity scales'!$A$2:$F$25,3,0))</f>
        <v>-0.96</v>
      </c>
      <c r="K10" s="5">
        <f>IF($A10=K$1,VLOOKUP($A10,'Hydrophobicity scales'!$A$2:$F$25,3,0),VLOOKUP(K$1,'Hydrophobicity scales'!$A$2:$F$25,3,0)-VLOOKUP($A10,'Hydrophobicity scales'!$A$2:$F$25,3,0))</f>
        <v>1.27</v>
      </c>
      <c r="L10" s="5">
        <f>IF($A10=L$1,VLOOKUP($A10,'Hydrophobicity scales'!$A$2:$F$25,3,0),VLOOKUP(L$1,'Hydrophobicity scales'!$A$2:$F$25,3,0)-VLOOKUP($A10,'Hydrophobicity scales'!$A$2:$F$25,3,0))</f>
        <v>1.52</v>
      </c>
      <c r="M10" s="5">
        <f>IF($A10=M$1,VLOOKUP($A10,'Hydrophobicity scales'!$A$2:$F$25,3,0),VLOOKUP(M$1,'Hydrophobicity scales'!$A$2:$F$25,3,0)-VLOOKUP($A10,'Hydrophobicity scales'!$A$2:$F$25,3,0))</f>
        <v>-3.0000000000000027E-2</v>
      </c>
      <c r="N10" s="5">
        <f>IF($A10=N$1,VLOOKUP($A10,'Hydrophobicity scales'!$A$2:$F$25,3,0),VLOOKUP(N$1,'Hydrophobicity scales'!$A$2:$F$25,3,0)-VLOOKUP($A10,'Hydrophobicity scales'!$A$2:$F$25,3,0))</f>
        <v>1.19</v>
      </c>
      <c r="O10" s="5">
        <f>IF($A10=O$1,VLOOKUP($A10,'Hydrophobicity scales'!$A$2:$F$25,3,0),VLOOKUP(O$1,'Hydrophobicity scales'!$A$2:$F$25,3,0)-VLOOKUP($A10,'Hydrophobicity scales'!$A$2:$F$25,3,0))</f>
        <v>2.09</v>
      </c>
      <c r="P10" s="5">
        <f>IF($A10=P$1,VLOOKUP($A10,'Hydrophobicity scales'!$A$2:$F$25,3,0),VLOOKUP(P$1,'Hydrophobicity scales'!$A$2:$F$25,3,0)-VLOOKUP($A10,'Hydrophobicity scales'!$A$2:$F$25,3,0))</f>
        <v>0.51</v>
      </c>
      <c r="Q10" s="5">
        <f>IF($A10=Q$1,VLOOKUP($A10,'Hydrophobicity scales'!$A$2:$F$25,3,0),VLOOKUP(Q$1,'Hydrophobicity scales'!$A$2:$F$25,3,0)-VLOOKUP($A10,'Hydrophobicity scales'!$A$2:$F$25,3,0))</f>
        <v>0.83</v>
      </c>
      <c r="R10" s="5">
        <f>IF($A10=R$1,VLOOKUP($A10,'Hydrophobicity scales'!$A$2:$F$25,3,0),VLOOKUP(R$1,'Hydrophobicity scales'!$A$2:$F$25,3,0)-VLOOKUP($A10,'Hydrophobicity scales'!$A$2:$F$25,3,0))</f>
        <v>0.82</v>
      </c>
      <c r="S10" s="5">
        <f>IF($A10=S$1,VLOOKUP($A10,'Hydrophobicity scales'!$A$2:$F$25,3,0),VLOOKUP(S$1,'Hydrophobicity scales'!$A$2:$F$25,3,0)-VLOOKUP($A10,'Hydrophobicity scales'!$A$2:$F$25,3,0))</f>
        <v>2.81</v>
      </c>
      <c r="T10" s="5">
        <f>IF($A10=T$1,VLOOKUP($A10,'Hydrophobicity scales'!$A$2:$F$25,3,0),VLOOKUP(T$1,'Hydrophobicity scales'!$A$2:$F$25,3,0)-VLOOKUP($A10,'Hydrophobicity scales'!$A$2:$F$25,3,0))</f>
        <v>1.9</v>
      </c>
      <c r="U10" s="5">
        <f>IF($A10=U$1,VLOOKUP($A10,'Hydrophobicity scales'!$A$2:$F$25,3,0),VLOOKUP(U$1,'Hydrophobicity scales'!$A$2:$F$25,3,0)-VLOOKUP($A10,'Hydrophobicity scales'!$A$2:$F$25,3,0))</f>
        <v>0.8899999999999999</v>
      </c>
      <c r="V10" s="5">
        <f>IF($A10=V$1,VLOOKUP($A10,'Hydrophobicity scales'!$A$2:$F$25,3,0),VLOOKUP(V$1,'Hydrophobicity scales'!$A$2:$F$25,3,0)-VLOOKUP($A10,'Hydrophobicity scales'!$A$2:$F$25,3,0))</f>
        <v>0.13500000000000001</v>
      </c>
      <c r="W10" s="5">
        <f>IF($A10=W$1,VLOOKUP($A10,'Hydrophobicity scales'!$A$2:$F$25,3,0),VLOOKUP(W$1,'Hydrophobicity scales'!$A$2:$F$25,3,0)-VLOOKUP($A10,'Hydrophobicity scales'!$A$2:$F$25,3,0))</f>
        <v>-0.34000000000000008</v>
      </c>
      <c r="X10" s="5">
        <f>IF($A10=X$1,VLOOKUP($A10,'Hydrophobicity scales'!$A$2:$F$25,3,0),VLOOKUP(X$1,'Hydrophobicity scales'!$A$2:$F$25,3,0)-VLOOKUP($A10,'Hydrophobicity scales'!$A$2:$F$25,3,0))</f>
        <v>0.73977272727272725</v>
      </c>
      <c r="Y10" s="5">
        <f>IF($A10=Y$1,VLOOKUP($A10,'Hydrophobicity scales'!$A$2:$F$25,3,0),VLOOKUP(Y$1,'Hydrophobicity scales'!$A$2:$F$25,3,0)-VLOOKUP($A10,'Hydrophobicity scales'!$A$2:$F$25,3,0))</f>
        <v>1.27</v>
      </c>
    </row>
    <row r="11" spans="1:25" x14ac:dyDescent="0.2">
      <c r="A11" s="1" t="s">
        <v>9</v>
      </c>
      <c r="B11" s="5">
        <f>IF($A11=B$1,VLOOKUP($A11,'Hydrophobicity scales'!$A$2:$F$25,3,0),VLOOKUP(B$1,'Hydrophobicity scales'!$A$2:$F$25,3,0)-VLOOKUP($A11,'Hydrophobicity scales'!$A$2:$F$25,3,0))</f>
        <v>-0.48</v>
      </c>
      <c r="C11" s="5">
        <f>IF($A11=C$1,VLOOKUP($A11,'Hydrophobicity scales'!$A$2:$F$25,3,0),VLOOKUP(C$1,'Hydrophobicity scales'!$A$2:$F$25,3,0)-VLOOKUP($A11,'Hydrophobicity scales'!$A$2:$F$25,3,0))</f>
        <v>-1.1200000000000001</v>
      </c>
      <c r="D11" s="5">
        <f>IF($A11=D$1,VLOOKUP($A11,'Hydrophobicity scales'!$A$2:$F$25,3,0),VLOOKUP(D$1,'Hydrophobicity scales'!$A$2:$F$25,3,0)-VLOOKUP($A11,'Hydrophobicity scales'!$A$2:$F$25,3,0))</f>
        <v>-0.73</v>
      </c>
      <c r="E11" s="5">
        <f>IF($A11=E$1,VLOOKUP($A11,'Hydrophobicity scales'!$A$2:$F$25,3,0),VLOOKUP(E$1,'Hydrophobicity scales'!$A$2:$F$25,3,0)-VLOOKUP($A11,'Hydrophobicity scales'!$A$2:$F$25,3,0))</f>
        <v>-1.54</v>
      </c>
      <c r="F11" s="5">
        <f>IF($A11=F$1,VLOOKUP($A11,'Hydrophobicity scales'!$A$2:$F$25,3,0),VLOOKUP(F$1,'Hydrophobicity scales'!$A$2:$F$25,3,0)-VLOOKUP($A11,'Hydrophobicity scales'!$A$2:$F$25,3,0))</f>
        <v>-7.0000000000000007E-2</v>
      </c>
      <c r="G11" s="5">
        <f>IF($A11=G$1,VLOOKUP($A11,'Hydrophobicity scales'!$A$2:$F$25,3,0),VLOOKUP(G$1,'Hydrophobicity scales'!$A$2:$F$25,3,0)-VLOOKUP($A11,'Hydrophobicity scales'!$A$2:$F$25,3,0))</f>
        <v>-0.8899999999999999</v>
      </c>
      <c r="H11" s="5">
        <f>IF($A11=H$1,VLOOKUP($A11,'Hydrophobicity scales'!$A$2:$F$25,3,0),VLOOKUP(H$1,'Hydrophobicity scales'!$A$2:$F$25,3,0)-VLOOKUP($A11,'Hydrophobicity scales'!$A$2:$F$25,3,0))</f>
        <v>-2.33</v>
      </c>
      <c r="I11" s="5">
        <f>IF($A11=I$1,VLOOKUP($A11,'Hydrophobicity scales'!$A$2:$F$25,3,0),VLOOKUP(I$1,'Hydrophobicity scales'!$A$2:$F$25,3,0)-VLOOKUP($A11,'Hydrophobicity scales'!$A$2:$F$25,3,0))</f>
        <v>-0.32</v>
      </c>
      <c r="J11" s="5">
        <f>IF($A11=J$1,VLOOKUP($A11,'Hydrophobicity scales'!$A$2:$F$25,3,0),VLOOKUP(J$1,'Hydrophobicity scales'!$A$2:$F$25,3,0)-VLOOKUP($A11,'Hydrophobicity scales'!$A$2:$F$25,3,0))</f>
        <v>-1.27</v>
      </c>
      <c r="K11" s="5">
        <f>IF($A11=K$1,VLOOKUP($A11,'Hydrophobicity scales'!$A$2:$F$25,3,0),VLOOKUP(K$1,'Hydrophobicity scales'!$A$2:$F$25,3,0)-VLOOKUP($A11,'Hydrophobicity scales'!$A$2:$F$25,3,0))</f>
        <v>0.31</v>
      </c>
      <c r="L11" s="5">
        <f>IF($A11=L$1,VLOOKUP($A11,'Hydrophobicity scales'!$A$2:$F$25,3,0),VLOOKUP(L$1,'Hydrophobicity scales'!$A$2:$F$25,3,0)-VLOOKUP($A11,'Hydrophobicity scales'!$A$2:$F$25,3,0))</f>
        <v>0.25000000000000006</v>
      </c>
      <c r="M11" s="5">
        <f>IF($A11=M$1,VLOOKUP($A11,'Hydrophobicity scales'!$A$2:$F$25,3,0),VLOOKUP(M$1,'Hydrophobicity scales'!$A$2:$F$25,3,0)-VLOOKUP($A11,'Hydrophobicity scales'!$A$2:$F$25,3,0))</f>
        <v>-1.3</v>
      </c>
      <c r="N11" s="5">
        <f>IF($A11=N$1,VLOOKUP($A11,'Hydrophobicity scales'!$A$2:$F$25,3,0),VLOOKUP(N$1,'Hydrophobicity scales'!$A$2:$F$25,3,0)-VLOOKUP($A11,'Hydrophobicity scales'!$A$2:$F$25,3,0))</f>
        <v>-7.9999999999999988E-2</v>
      </c>
      <c r="O11" s="5">
        <f>IF($A11=O$1,VLOOKUP($A11,'Hydrophobicity scales'!$A$2:$F$25,3,0),VLOOKUP(O$1,'Hydrophobicity scales'!$A$2:$F$25,3,0)-VLOOKUP($A11,'Hydrophobicity scales'!$A$2:$F$25,3,0))</f>
        <v>0.81999999999999984</v>
      </c>
      <c r="P11" s="5">
        <f>IF($A11=P$1,VLOOKUP($A11,'Hydrophobicity scales'!$A$2:$F$25,3,0),VLOOKUP(P$1,'Hydrophobicity scales'!$A$2:$F$25,3,0)-VLOOKUP($A11,'Hydrophobicity scales'!$A$2:$F$25,3,0))</f>
        <v>-0.76</v>
      </c>
      <c r="Q11" s="5">
        <f>IF($A11=Q$1,VLOOKUP($A11,'Hydrophobicity scales'!$A$2:$F$25,3,0),VLOOKUP(Q$1,'Hydrophobicity scales'!$A$2:$F$25,3,0)-VLOOKUP($A11,'Hydrophobicity scales'!$A$2:$F$25,3,0))</f>
        <v>-0.44</v>
      </c>
      <c r="R11" s="5">
        <f>IF($A11=R$1,VLOOKUP($A11,'Hydrophobicity scales'!$A$2:$F$25,3,0),VLOOKUP(R$1,'Hydrophobicity scales'!$A$2:$F$25,3,0)-VLOOKUP($A11,'Hydrophobicity scales'!$A$2:$F$25,3,0))</f>
        <v>-0.45</v>
      </c>
      <c r="S11" s="5">
        <f>IF($A11=S$1,VLOOKUP($A11,'Hydrophobicity scales'!$A$2:$F$25,3,0),VLOOKUP(S$1,'Hydrophobicity scales'!$A$2:$F$25,3,0)-VLOOKUP($A11,'Hydrophobicity scales'!$A$2:$F$25,3,0))</f>
        <v>1.54</v>
      </c>
      <c r="T11" s="5">
        <f>IF($A11=T$1,VLOOKUP($A11,'Hydrophobicity scales'!$A$2:$F$25,3,0),VLOOKUP(T$1,'Hydrophobicity scales'!$A$2:$F$25,3,0)-VLOOKUP($A11,'Hydrophobicity scales'!$A$2:$F$25,3,0))</f>
        <v>0.62999999999999989</v>
      </c>
      <c r="U11" s="5">
        <f>IF($A11=U$1,VLOOKUP($A11,'Hydrophobicity scales'!$A$2:$F$25,3,0),VLOOKUP(U$1,'Hydrophobicity scales'!$A$2:$F$25,3,0)-VLOOKUP($A11,'Hydrophobicity scales'!$A$2:$F$25,3,0))</f>
        <v>-0.38</v>
      </c>
      <c r="V11" s="5">
        <f>IF($A11=V$1,VLOOKUP($A11,'Hydrophobicity scales'!$A$2:$F$25,3,0),VLOOKUP(V$1,'Hydrophobicity scales'!$A$2:$F$25,3,0)-VLOOKUP($A11,'Hydrophobicity scales'!$A$2:$F$25,3,0))</f>
        <v>-1.135</v>
      </c>
      <c r="W11" s="5">
        <f>IF($A11=W$1,VLOOKUP($A11,'Hydrophobicity scales'!$A$2:$F$25,3,0),VLOOKUP(W$1,'Hydrophobicity scales'!$A$2:$F$25,3,0)-VLOOKUP($A11,'Hydrophobicity scales'!$A$2:$F$25,3,0))</f>
        <v>-1.61</v>
      </c>
      <c r="X11" s="5">
        <f>IF($A11=X$1,VLOOKUP($A11,'Hydrophobicity scales'!$A$2:$F$25,3,0),VLOOKUP(X$1,'Hydrophobicity scales'!$A$2:$F$25,3,0)-VLOOKUP($A11,'Hydrophobicity scales'!$A$2:$F$25,3,0))</f>
        <v>-0.53022727272727277</v>
      </c>
      <c r="Y11" s="5">
        <f>IF($A11=Y$1,VLOOKUP($A11,'Hydrophobicity scales'!$A$2:$F$25,3,0),VLOOKUP(Y$1,'Hydrophobicity scales'!$A$2:$F$25,3,0)-VLOOKUP($A11,'Hydrophobicity scales'!$A$2:$F$25,3,0))</f>
        <v>0</v>
      </c>
    </row>
    <row r="12" spans="1:25" x14ac:dyDescent="0.2">
      <c r="A12" s="1" t="s">
        <v>10</v>
      </c>
      <c r="B12" s="5">
        <f>IF($A12=B$1,VLOOKUP($A12,'Hydrophobicity scales'!$A$2:$F$25,3,0),VLOOKUP(B$1,'Hydrophobicity scales'!$A$2:$F$25,3,0)-VLOOKUP($A12,'Hydrophobicity scales'!$A$2:$F$25,3,0))</f>
        <v>-0.73000000000000009</v>
      </c>
      <c r="C12" s="5">
        <f>IF($A12=C$1,VLOOKUP($A12,'Hydrophobicity scales'!$A$2:$F$25,3,0),VLOOKUP(C$1,'Hydrophobicity scales'!$A$2:$F$25,3,0)-VLOOKUP($A12,'Hydrophobicity scales'!$A$2:$F$25,3,0))</f>
        <v>-1.37</v>
      </c>
      <c r="D12" s="5">
        <f>IF($A12=D$1,VLOOKUP($A12,'Hydrophobicity scales'!$A$2:$F$25,3,0),VLOOKUP(D$1,'Hydrophobicity scales'!$A$2:$F$25,3,0)-VLOOKUP($A12,'Hydrophobicity scales'!$A$2:$F$25,3,0))</f>
        <v>-0.98</v>
      </c>
      <c r="E12" s="5">
        <f>IF($A12=E$1,VLOOKUP($A12,'Hydrophobicity scales'!$A$2:$F$25,3,0),VLOOKUP(E$1,'Hydrophobicity scales'!$A$2:$F$25,3,0)-VLOOKUP($A12,'Hydrophobicity scales'!$A$2:$F$25,3,0))</f>
        <v>-1.79</v>
      </c>
      <c r="F12" s="5">
        <f>IF($A12=F$1,VLOOKUP($A12,'Hydrophobicity scales'!$A$2:$F$25,3,0),VLOOKUP(F$1,'Hydrophobicity scales'!$A$2:$F$25,3,0)-VLOOKUP($A12,'Hydrophobicity scales'!$A$2:$F$25,3,0))</f>
        <v>-0.32000000000000006</v>
      </c>
      <c r="G12" s="5">
        <f>IF($A12=G$1,VLOOKUP($A12,'Hydrophobicity scales'!$A$2:$F$25,3,0),VLOOKUP(G$1,'Hydrophobicity scales'!$A$2:$F$25,3,0)-VLOOKUP($A12,'Hydrophobicity scales'!$A$2:$F$25,3,0))</f>
        <v>-1.1400000000000001</v>
      </c>
      <c r="H12" s="5">
        <f>IF($A12=H$1,VLOOKUP($A12,'Hydrophobicity scales'!$A$2:$F$25,3,0),VLOOKUP(H$1,'Hydrophobicity scales'!$A$2:$F$25,3,0)-VLOOKUP($A12,'Hydrophobicity scales'!$A$2:$F$25,3,0))</f>
        <v>-2.58</v>
      </c>
      <c r="I12" s="5">
        <f>IF($A12=I$1,VLOOKUP($A12,'Hydrophobicity scales'!$A$2:$F$25,3,0),VLOOKUP(I$1,'Hydrophobicity scales'!$A$2:$F$25,3,0)-VLOOKUP($A12,'Hydrophobicity scales'!$A$2:$F$25,3,0))</f>
        <v>-0.57000000000000006</v>
      </c>
      <c r="J12" s="5">
        <f>IF($A12=J$1,VLOOKUP($A12,'Hydrophobicity scales'!$A$2:$F$25,3,0),VLOOKUP(J$1,'Hydrophobicity scales'!$A$2:$F$25,3,0)-VLOOKUP($A12,'Hydrophobicity scales'!$A$2:$F$25,3,0))</f>
        <v>-1.52</v>
      </c>
      <c r="K12" s="5">
        <f>IF($A12=K$1,VLOOKUP($A12,'Hydrophobicity scales'!$A$2:$F$25,3,0),VLOOKUP(K$1,'Hydrophobicity scales'!$A$2:$F$25,3,0)-VLOOKUP($A12,'Hydrophobicity scales'!$A$2:$F$25,3,0))</f>
        <v>-0.25000000000000006</v>
      </c>
      <c r="L12" s="5">
        <f>IF($A12=L$1,VLOOKUP($A12,'Hydrophobicity scales'!$A$2:$F$25,3,0),VLOOKUP(L$1,'Hydrophobicity scales'!$A$2:$F$25,3,0)-VLOOKUP($A12,'Hydrophobicity scales'!$A$2:$F$25,3,0))</f>
        <v>0.56000000000000005</v>
      </c>
      <c r="M12" s="5">
        <f>IF($A12=M$1,VLOOKUP($A12,'Hydrophobicity scales'!$A$2:$F$25,3,0),VLOOKUP(M$1,'Hydrophobicity scales'!$A$2:$F$25,3,0)-VLOOKUP($A12,'Hydrophobicity scales'!$A$2:$F$25,3,0))</f>
        <v>-1.55</v>
      </c>
      <c r="N12" s="5">
        <f>IF($A12=N$1,VLOOKUP($A12,'Hydrophobicity scales'!$A$2:$F$25,3,0),VLOOKUP(N$1,'Hydrophobicity scales'!$A$2:$F$25,3,0)-VLOOKUP($A12,'Hydrophobicity scales'!$A$2:$F$25,3,0))</f>
        <v>-0.33000000000000007</v>
      </c>
      <c r="O12" s="5">
        <f>IF($A12=O$1,VLOOKUP($A12,'Hydrophobicity scales'!$A$2:$F$25,3,0),VLOOKUP(O$1,'Hydrophobicity scales'!$A$2:$F$25,3,0)-VLOOKUP($A12,'Hydrophobicity scales'!$A$2:$F$25,3,0))</f>
        <v>0.56999999999999984</v>
      </c>
      <c r="P12" s="5">
        <f>IF($A12=P$1,VLOOKUP($A12,'Hydrophobicity scales'!$A$2:$F$25,3,0),VLOOKUP(P$1,'Hydrophobicity scales'!$A$2:$F$25,3,0)-VLOOKUP($A12,'Hydrophobicity scales'!$A$2:$F$25,3,0))</f>
        <v>-1.01</v>
      </c>
      <c r="Q12" s="5">
        <f>IF($A12=Q$1,VLOOKUP($A12,'Hydrophobicity scales'!$A$2:$F$25,3,0),VLOOKUP(Q$1,'Hydrophobicity scales'!$A$2:$F$25,3,0)-VLOOKUP($A12,'Hydrophobicity scales'!$A$2:$F$25,3,0))</f>
        <v>-0.69000000000000006</v>
      </c>
      <c r="R12" s="5">
        <f>IF($A12=R$1,VLOOKUP($A12,'Hydrophobicity scales'!$A$2:$F$25,3,0),VLOOKUP(R$1,'Hydrophobicity scales'!$A$2:$F$25,3,0)-VLOOKUP($A12,'Hydrophobicity scales'!$A$2:$F$25,3,0))</f>
        <v>-0.70000000000000007</v>
      </c>
      <c r="S12" s="5">
        <f>IF($A12=S$1,VLOOKUP($A12,'Hydrophobicity scales'!$A$2:$F$25,3,0),VLOOKUP(S$1,'Hydrophobicity scales'!$A$2:$F$25,3,0)-VLOOKUP($A12,'Hydrophobicity scales'!$A$2:$F$25,3,0))</f>
        <v>1.29</v>
      </c>
      <c r="T12" s="5">
        <f>IF($A12=T$1,VLOOKUP($A12,'Hydrophobicity scales'!$A$2:$F$25,3,0),VLOOKUP(T$1,'Hydrophobicity scales'!$A$2:$F$25,3,0)-VLOOKUP($A12,'Hydrophobicity scales'!$A$2:$F$25,3,0))</f>
        <v>0.37999999999999989</v>
      </c>
      <c r="U12" s="5">
        <f>IF($A12=U$1,VLOOKUP($A12,'Hydrophobicity scales'!$A$2:$F$25,3,0),VLOOKUP(U$1,'Hydrophobicity scales'!$A$2:$F$25,3,0)-VLOOKUP($A12,'Hydrophobicity scales'!$A$2:$F$25,3,0))</f>
        <v>-0.63000000000000012</v>
      </c>
      <c r="V12" s="5">
        <f>IF($A12=V$1,VLOOKUP($A12,'Hydrophobicity scales'!$A$2:$F$25,3,0),VLOOKUP(V$1,'Hydrophobicity scales'!$A$2:$F$25,3,0)-VLOOKUP($A12,'Hydrophobicity scales'!$A$2:$F$25,3,0))</f>
        <v>-1.385</v>
      </c>
      <c r="W12" s="5">
        <f>IF($A12=W$1,VLOOKUP($A12,'Hydrophobicity scales'!$A$2:$F$25,3,0),VLOOKUP(W$1,'Hydrophobicity scales'!$A$2:$F$25,3,0)-VLOOKUP($A12,'Hydrophobicity scales'!$A$2:$F$25,3,0))</f>
        <v>-1.86</v>
      </c>
      <c r="X12" s="5">
        <f>IF($A12=X$1,VLOOKUP($A12,'Hydrophobicity scales'!$A$2:$F$25,3,0),VLOOKUP(X$1,'Hydrophobicity scales'!$A$2:$F$25,3,0)-VLOOKUP($A12,'Hydrophobicity scales'!$A$2:$F$25,3,0))</f>
        <v>-0.78022727272727277</v>
      </c>
      <c r="Y12" s="5">
        <f>IF($A12=Y$1,VLOOKUP($A12,'Hydrophobicity scales'!$A$2:$F$25,3,0),VLOOKUP(Y$1,'Hydrophobicity scales'!$A$2:$F$25,3,0)-VLOOKUP($A12,'Hydrophobicity scales'!$A$2:$F$25,3,0))</f>
        <v>-0.25000000000000006</v>
      </c>
    </row>
    <row r="13" spans="1:25" x14ac:dyDescent="0.2">
      <c r="A13" s="1" t="s">
        <v>11</v>
      </c>
      <c r="B13" s="5">
        <f>IF($A13=B$1,VLOOKUP($A13,'Hydrophobicity scales'!$A$2:$F$25,3,0),VLOOKUP(B$1,'Hydrophobicity scales'!$A$2:$F$25,3,0)-VLOOKUP($A13,'Hydrophobicity scales'!$A$2:$F$25,3,0))</f>
        <v>0.82</v>
      </c>
      <c r="C13" s="5">
        <f>IF($A13=C$1,VLOOKUP($A13,'Hydrophobicity scales'!$A$2:$F$25,3,0),VLOOKUP(C$1,'Hydrophobicity scales'!$A$2:$F$25,3,0)-VLOOKUP($A13,'Hydrophobicity scales'!$A$2:$F$25,3,0))</f>
        <v>0.17999999999999994</v>
      </c>
      <c r="D13" s="5">
        <f>IF($A13=D$1,VLOOKUP($A13,'Hydrophobicity scales'!$A$2:$F$25,3,0),VLOOKUP(D$1,'Hydrophobicity scales'!$A$2:$F$25,3,0)-VLOOKUP($A13,'Hydrophobicity scales'!$A$2:$F$25,3,0))</f>
        <v>0.57000000000000006</v>
      </c>
      <c r="E13" s="5">
        <f>IF($A13=E$1,VLOOKUP($A13,'Hydrophobicity scales'!$A$2:$F$25,3,0),VLOOKUP(E$1,'Hydrophobicity scales'!$A$2:$F$25,3,0)-VLOOKUP($A13,'Hydrophobicity scales'!$A$2:$F$25,3,0))</f>
        <v>-0.24</v>
      </c>
      <c r="F13" s="5">
        <f>IF($A13=F$1,VLOOKUP($A13,'Hydrophobicity scales'!$A$2:$F$25,3,0),VLOOKUP(F$1,'Hydrophobicity scales'!$A$2:$F$25,3,0)-VLOOKUP($A13,'Hydrophobicity scales'!$A$2:$F$25,3,0))</f>
        <v>1.23</v>
      </c>
      <c r="G13" s="5">
        <f>IF($A13=G$1,VLOOKUP($A13,'Hydrophobicity scales'!$A$2:$F$25,3,0),VLOOKUP(G$1,'Hydrophobicity scales'!$A$2:$F$25,3,0)-VLOOKUP($A13,'Hydrophobicity scales'!$A$2:$F$25,3,0))</f>
        <v>0.41000000000000003</v>
      </c>
      <c r="H13" s="5">
        <f>IF($A13=H$1,VLOOKUP($A13,'Hydrophobicity scales'!$A$2:$F$25,3,0),VLOOKUP(H$1,'Hydrophobicity scales'!$A$2:$F$25,3,0)-VLOOKUP($A13,'Hydrophobicity scales'!$A$2:$F$25,3,0))</f>
        <v>-1.03</v>
      </c>
      <c r="I13" s="5">
        <f>IF($A13=I$1,VLOOKUP($A13,'Hydrophobicity scales'!$A$2:$F$25,3,0),VLOOKUP(I$1,'Hydrophobicity scales'!$A$2:$F$25,3,0)-VLOOKUP($A13,'Hydrophobicity scales'!$A$2:$F$25,3,0))</f>
        <v>0.98</v>
      </c>
      <c r="J13" s="5">
        <f>IF($A13=J$1,VLOOKUP($A13,'Hydrophobicity scales'!$A$2:$F$25,3,0),VLOOKUP(J$1,'Hydrophobicity scales'!$A$2:$F$25,3,0)-VLOOKUP($A13,'Hydrophobicity scales'!$A$2:$F$25,3,0))</f>
        <v>3.0000000000000027E-2</v>
      </c>
      <c r="K13" s="5">
        <f>IF($A13=K$1,VLOOKUP($A13,'Hydrophobicity scales'!$A$2:$F$25,3,0),VLOOKUP(K$1,'Hydrophobicity scales'!$A$2:$F$25,3,0)-VLOOKUP($A13,'Hydrophobicity scales'!$A$2:$F$25,3,0))</f>
        <v>1.3</v>
      </c>
      <c r="L13" s="5">
        <f>IF($A13=L$1,VLOOKUP($A13,'Hydrophobicity scales'!$A$2:$F$25,3,0),VLOOKUP(L$1,'Hydrophobicity scales'!$A$2:$F$25,3,0)-VLOOKUP($A13,'Hydrophobicity scales'!$A$2:$F$25,3,0))</f>
        <v>1.55</v>
      </c>
      <c r="M13" s="5">
        <f>IF($A13=M$1,VLOOKUP($A13,'Hydrophobicity scales'!$A$2:$F$25,3,0),VLOOKUP(M$1,'Hydrophobicity scales'!$A$2:$F$25,3,0)-VLOOKUP($A13,'Hydrophobicity scales'!$A$2:$F$25,3,0))</f>
        <v>-0.99</v>
      </c>
      <c r="N13" s="5">
        <f>IF($A13=N$1,VLOOKUP($A13,'Hydrophobicity scales'!$A$2:$F$25,3,0),VLOOKUP(N$1,'Hydrophobicity scales'!$A$2:$F$25,3,0)-VLOOKUP($A13,'Hydrophobicity scales'!$A$2:$F$25,3,0))</f>
        <v>1.22</v>
      </c>
      <c r="O13" s="5">
        <f>IF($A13=O$1,VLOOKUP($A13,'Hydrophobicity scales'!$A$2:$F$25,3,0),VLOOKUP(O$1,'Hydrophobicity scales'!$A$2:$F$25,3,0)-VLOOKUP($A13,'Hydrophobicity scales'!$A$2:$F$25,3,0))</f>
        <v>2.12</v>
      </c>
      <c r="P13" s="5">
        <f>IF($A13=P$1,VLOOKUP($A13,'Hydrophobicity scales'!$A$2:$F$25,3,0),VLOOKUP(P$1,'Hydrophobicity scales'!$A$2:$F$25,3,0)-VLOOKUP($A13,'Hydrophobicity scales'!$A$2:$F$25,3,0))</f>
        <v>0.54</v>
      </c>
      <c r="Q13" s="5">
        <f>IF($A13=Q$1,VLOOKUP($A13,'Hydrophobicity scales'!$A$2:$F$25,3,0),VLOOKUP(Q$1,'Hydrophobicity scales'!$A$2:$F$25,3,0)-VLOOKUP($A13,'Hydrophobicity scales'!$A$2:$F$25,3,0))</f>
        <v>0.86</v>
      </c>
      <c r="R13" s="5">
        <f>IF($A13=R$1,VLOOKUP($A13,'Hydrophobicity scales'!$A$2:$F$25,3,0),VLOOKUP(R$1,'Hydrophobicity scales'!$A$2:$F$25,3,0)-VLOOKUP($A13,'Hydrophobicity scales'!$A$2:$F$25,3,0))</f>
        <v>0.85</v>
      </c>
      <c r="S13" s="5">
        <f>IF($A13=S$1,VLOOKUP($A13,'Hydrophobicity scales'!$A$2:$F$25,3,0),VLOOKUP(S$1,'Hydrophobicity scales'!$A$2:$F$25,3,0)-VLOOKUP($A13,'Hydrophobicity scales'!$A$2:$F$25,3,0))</f>
        <v>2.84</v>
      </c>
      <c r="T13" s="5">
        <f>IF($A13=T$1,VLOOKUP($A13,'Hydrophobicity scales'!$A$2:$F$25,3,0),VLOOKUP(T$1,'Hydrophobicity scales'!$A$2:$F$25,3,0)-VLOOKUP($A13,'Hydrophobicity scales'!$A$2:$F$25,3,0))</f>
        <v>1.93</v>
      </c>
      <c r="U13" s="5">
        <f>IF($A13=U$1,VLOOKUP($A13,'Hydrophobicity scales'!$A$2:$F$25,3,0),VLOOKUP(U$1,'Hydrophobicity scales'!$A$2:$F$25,3,0)-VLOOKUP($A13,'Hydrophobicity scales'!$A$2:$F$25,3,0))</f>
        <v>0.91999999999999993</v>
      </c>
      <c r="V13" s="5">
        <f>IF($A13=V$1,VLOOKUP($A13,'Hydrophobicity scales'!$A$2:$F$25,3,0),VLOOKUP(V$1,'Hydrophobicity scales'!$A$2:$F$25,3,0)-VLOOKUP($A13,'Hydrophobicity scales'!$A$2:$F$25,3,0))</f>
        <v>0.16500000000000004</v>
      </c>
      <c r="W13" s="5">
        <f>IF($A13=W$1,VLOOKUP($A13,'Hydrophobicity scales'!$A$2:$F$25,3,0),VLOOKUP(W$1,'Hydrophobicity scales'!$A$2:$F$25,3,0)-VLOOKUP($A13,'Hydrophobicity scales'!$A$2:$F$25,3,0))</f>
        <v>-0.31000000000000005</v>
      </c>
      <c r="X13" s="5">
        <f>IF($A13=X$1,VLOOKUP($A13,'Hydrophobicity scales'!$A$2:$F$25,3,0),VLOOKUP(X$1,'Hydrophobicity scales'!$A$2:$F$25,3,0)-VLOOKUP($A13,'Hydrophobicity scales'!$A$2:$F$25,3,0))</f>
        <v>0.76977272727272728</v>
      </c>
      <c r="Y13" s="5">
        <f>IF($A13=Y$1,VLOOKUP($A13,'Hydrophobicity scales'!$A$2:$F$25,3,0),VLOOKUP(Y$1,'Hydrophobicity scales'!$A$2:$F$25,3,0)-VLOOKUP($A13,'Hydrophobicity scales'!$A$2:$F$25,3,0))</f>
        <v>1.3</v>
      </c>
    </row>
    <row r="14" spans="1:25" x14ac:dyDescent="0.2">
      <c r="A14" s="1" t="s">
        <v>12</v>
      </c>
      <c r="B14" s="5">
        <f>IF($A14=B$1,VLOOKUP($A14,'Hydrophobicity scales'!$A$2:$F$25,3,0),VLOOKUP(B$1,'Hydrophobicity scales'!$A$2:$F$25,3,0)-VLOOKUP($A14,'Hydrophobicity scales'!$A$2:$F$25,3,0))</f>
        <v>-0.4</v>
      </c>
      <c r="C14" s="5">
        <f>IF($A14=C$1,VLOOKUP($A14,'Hydrophobicity scales'!$A$2:$F$25,3,0),VLOOKUP(C$1,'Hydrophobicity scales'!$A$2:$F$25,3,0)-VLOOKUP($A14,'Hydrophobicity scales'!$A$2:$F$25,3,0))</f>
        <v>-1.04</v>
      </c>
      <c r="D14" s="5">
        <f>IF($A14=D$1,VLOOKUP($A14,'Hydrophobicity scales'!$A$2:$F$25,3,0),VLOOKUP(D$1,'Hydrophobicity scales'!$A$2:$F$25,3,0)-VLOOKUP($A14,'Hydrophobicity scales'!$A$2:$F$25,3,0))</f>
        <v>-0.65</v>
      </c>
      <c r="E14" s="5">
        <f>IF($A14=E$1,VLOOKUP($A14,'Hydrophobicity scales'!$A$2:$F$25,3,0),VLOOKUP(E$1,'Hydrophobicity scales'!$A$2:$F$25,3,0)-VLOOKUP($A14,'Hydrophobicity scales'!$A$2:$F$25,3,0))</f>
        <v>-1.46</v>
      </c>
      <c r="F14" s="5">
        <f>IF($A14=F$1,VLOOKUP($A14,'Hydrophobicity scales'!$A$2:$F$25,3,0),VLOOKUP(F$1,'Hydrophobicity scales'!$A$2:$F$25,3,0)-VLOOKUP($A14,'Hydrophobicity scales'!$A$2:$F$25,3,0))</f>
        <v>9.9999999999999811E-3</v>
      </c>
      <c r="G14" s="5">
        <f>IF($A14=G$1,VLOOKUP($A14,'Hydrophobicity scales'!$A$2:$F$25,3,0),VLOOKUP(G$1,'Hydrophobicity scales'!$A$2:$F$25,3,0)-VLOOKUP($A14,'Hydrophobicity scales'!$A$2:$F$25,3,0))</f>
        <v>-0.80999999999999994</v>
      </c>
      <c r="H14" s="5">
        <f>IF($A14=H$1,VLOOKUP($A14,'Hydrophobicity scales'!$A$2:$F$25,3,0),VLOOKUP(H$1,'Hydrophobicity scales'!$A$2:$F$25,3,0)-VLOOKUP($A14,'Hydrophobicity scales'!$A$2:$F$25,3,0))</f>
        <v>-2.25</v>
      </c>
      <c r="I14" s="5">
        <f>IF($A14=I$1,VLOOKUP($A14,'Hydrophobicity scales'!$A$2:$F$25,3,0),VLOOKUP(I$1,'Hydrophobicity scales'!$A$2:$F$25,3,0)-VLOOKUP($A14,'Hydrophobicity scales'!$A$2:$F$25,3,0))</f>
        <v>-0.24000000000000002</v>
      </c>
      <c r="J14" s="5">
        <f>IF($A14=J$1,VLOOKUP($A14,'Hydrophobicity scales'!$A$2:$F$25,3,0),VLOOKUP(J$1,'Hydrophobicity scales'!$A$2:$F$25,3,0)-VLOOKUP($A14,'Hydrophobicity scales'!$A$2:$F$25,3,0))</f>
        <v>-1.19</v>
      </c>
      <c r="K14" s="5">
        <f>IF($A14=K$1,VLOOKUP($A14,'Hydrophobicity scales'!$A$2:$F$25,3,0),VLOOKUP(K$1,'Hydrophobicity scales'!$A$2:$F$25,3,0)-VLOOKUP($A14,'Hydrophobicity scales'!$A$2:$F$25,3,0))</f>
        <v>7.9999999999999988E-2</v>
      </c>
      <c r="L14" s="5">
        <f>IF($A14=L$1,VLOOKUP($A14,'Hydrophobicity scales'!$A$2:$F$25,3,0),VLOOKUP(L$1,'Hydrophobicity scales'!$A$2:$F$25,3,0)-VLOOKUP($A14,'Hydrophobicity scales'!$A$2:$F$25,3,0))</f>
        <v>0.33000000000000007</v>
      </c>
      <c r="M14" s="5">
        <f>IF($A14=M$1,VLOOKUP($A14,'Hydrophobicity scales'!$A$2:$F$25,3,0),VLOOKUP(M$1,'Hydrophobicity scales'!$A$2:$F$25,3,0)-VLOOKUP($A14,'Hydrophobicity scales'!$A$2:$F$25,3,0))</f>
        <v>-1.22</v>
      </c>
      <c r="N14" s="5">
        <f>IF($A14=N$1,VLOOKUP($A14,'Hydrophobicity scales'!$A$2:$F$25,3,0),VLOOKUP(N$1,'Hydrophobicity scales'!$A$2:$F$25,3,0)-VLOOKUP($A14,'Hydrophobicity scales'!$A$2:$F$25,3,0))</f>
        <v>0.23</v>
      </c>
      <c r="O14" s="5">
        <f>IF($A14=O$1,VLOOKUP($A14,'Hydrophobicity scales'!$A$2:$F$25,3,0),VLOOKUP(O$1,'Hydrophobicity scales'!$A$2:$F$25,3,0)-VLOOKUP($A14,'Hydrophobicity scales'!$A$2:$F$25,3,0))</f>
        <v>0.89999999999999991</v>
      </c>
      <c r="P14" s="5">
        <f>IF($A14=P$1,VLOOKUP($A14,'Hydrophobicity scales'!$A$2:$F$25,3,0),VLOOKUP(P$1,'Hydrophobicity scales'!$A$2:$F$25,3,0)-VLOOKUP($A14,'Hydrophobicity scales'!$A$2:$F$25,3,0))</f>
        <v>-0.68</v>
      </c>
      <c r="Q14" s="5">
        <f>IF($A14=Q$1,VLOOKUP($A14,'Hydrophobicity scales'!$A$2:$F$25,3,0),VLOOKUP(Q$1,'Hydrophobicity scales'!$A$2:$F$25,3,0)-VLOOKUP($A14,'Hydrophobicity scales'!$A$2:$F$25,3,0))</f>
        <v>-0.36</v>
      </c>
      <c r="R14" s="5">
        <f>IF($A14=R$1,VLOOKUP($A14,'Hydrophobicity scales'!$A$2:$F$25,3,0),VLOOKUP(R$1,'Hydrophobicity scales'!$A$2:$F$25,3,0)-VLOOKUP($A14,'Hydrophobicity scales'!$A$2:$F$25,3,0))</f>
        <v>-0.37</v>
      </c>
      <c r="S14" s="5">
        <f>IF($A14=S$1,VLOOKUP($A14,'Hydrophobicity scales'!$A$2:$F$25,3,0),VLOOKUP(S$1,'Hydrophobicity scales'!$A$2:$F$25,3,0)-VLOOKUP($A14,'Hydrophobicity scales'!$A$2:$F$25,3,0))</f>
        <v>1.62</v>
      </c>
      <c r="T14" s="5">
        <f>IF($A14=T$1,VLOOKUP($A14,'Hydrophobicity scales'!$A$2:$F$25,3,0),VLOOKUP(T$1,'Hydrophobicity scales'!$A$2:$F$25,3,0)-VLOOKUP($A14,'Hydrophobicity scales'!$A$2:$F$25,3,0))</f>
        <v>0.71</v>
      </c>
      <c r="U14" s="5">
        <f>IF($A14=U$1,VLOOKUP($A14,'Hydrophobicity scales'!$A$2:$F$25,3,0),VLOOKUP(U$1,'Hydrophobicity scales'!$A$2:$F$25,3,0)-VLOOKUP($A14,'Hydrophobicity scales'!$A$2:$F$25,3,0))</f>
        <v>-0.30000000000000004</v>
      </c>
      <c r="V14" s="5">
        <f>IF($A14=V$1,VLOOKUP($A14,'Hydrophobicity scales'!$A$2:$F$25,3,0),VLOOKUP(V$1,'Hydrophobicity scales'!$A$2:$F$25,3,0)-VLOOKUP($A14,'Hydrophobicity scales'!$A$2:$F$25,3,0))</f>
        <v>-1.0549999999999999</v>
      </c>
      <c r="W14" s="5">
        <f>IF($A14=W$1,VLOOKUP($A14,'Hydrophobicity scales'!$A$2:$F$25,3,0),VLOOKUP(W$1,'Hydrophobicity scales'!$A$2:$F$25,3,0)-VLOOKUP($A14,'Hydrophobicity scales'!$A$2:$F$25,3,0))</f>
        <v>-1.53</v>
      </c>
      <c r="X14" s="5">
        <f>IF($A14=X$1,VLOOKUP($A14,'Hydrophobicity scales'!$A$2:$F$25,3,0),VLOOKUP(X$1,'Hydrophobicity scales'!$A$2:$F$25,3,0)-VLOOKUP($A14,'Hydrophobicity scales'!$A$2:$F$25,3,0))</f>
        <v>-0.4502272727272727</v>
      </c>
      <c r="Y14" s="5">
        <f>IF($A14=Y$1,VLOOKUP($A14,'Hydrophobicity scales'!$A$2:$F$25,3,0),VLOOKUP(Y$1,'Hydrophobicity scales'!$A$2:$F$25,3,0)-VLOOKUP($A14,'Hydrophobicity scales'!$A$2:$F$25,3,0))</f>
        <v>7.9999999999999988E-2</v>
      </c>
    </row>
    <row r="15" spans="1:25" x14ac:dyDescent="0.2">
      <c r="A15" s="1" t="s">
        <v>13</v>
      </c>
      <c r="B15" s="5">
        <f>IF($A15=B$1,VLOOKUP($A15,'Hydrophobicity scales'!$A$2:$F$25,3,0),VLOOKUP(B$1,'Hydrophobicity scales'!$A$2:$F$25,3,0)-VLOOKUP($A15,'Hydrophobicity scales'!$A$2:$F$25,3,0))</f>
        <v>-1.2999999999999998</v>
      </c>
      <c r="C15" s="5">
        <f>IF($A15=C$1,VLOOKUP($A15,'Hydrophobicity scales'!$A$2:$F$25,3,0),VLOOKUP(C$1,'Hydrophobicity scales'!$A$2:$F$25,3,0)-VLOOKUP($A15,'Hydrophobicity scales'!$A$2:$F$25,3,0))</f>
        <v>-1.94</v>
      </c>
      <c r="D15" s="5">
        <f>IF($A15=D$1,VLOOKUP($A15,'Hydrophobicity scales'!$A$2:$F$25,3,0),VLOOKUP(D$1,'Hydrophobicity scales'!$A$2:$F$25,3,0)-VLOOKUP($A15,'Hydrophobicity scales'!$A$2:$F$25,3,0))</f>
        <v>-1.5499999999999998</v>
      </c>
      <c r="E15" s="5">
        <f>IF($A15=E$1,VLOOKUP($A15,'Hydrophobicity scales'!$A$2:$F$25,3,0),VLOOKUP(E$1,'Hydrophobicity scales'!$A$2:$F$25,3,0)-VLOOKUP($A15,'Hydrophobicity scales'!$A$2:$F$25,3,0))</f>
        <v>-2.36</v>
      </c>
      <c r="F15" s="5">
        <f>IF($A15=F$1,VLOOKUP($A15,'Hydrophobicity scales'!$A$2:$F$25,3,0),VLOOKUP(F$1,'Hydrophobicity scales'!$A$2:$F$25,3,0)-VLOOKUP($A15,'Hydrophobicity scales'!$A$2:$F$25,3,0))</f>
        <v>-0.8899999999999999</v>
      </c>
      <c r="G15" s="5">
        <f>IF($A15=G$1,VLOOKUP($A15,'Hydrophobicity scales'!$A$2:$F$25,3,0),VLOOKUP(G$1,'Hydrophobicity scales'!$A$2:$F$25,3,0)-VLOOKUP($A15,'Hydrophobicity scales'!$A$2:$F$25,3,0))</f>
        <v>-1.71</v>
      </c>
      <c r="H15" s="5">
        <f>IF($A15=H$1,VLOOKUP($A15,'Hydrophobicity scales'!$A$2:$F$25,3,0),VLOOKUP(H$1,'Hydrophobicity scales'!$A$2:$F$25,3,0)-VLOOKUP($A15,'Hydrophobicity scales'!$A$2:$F$25,3,0))</f>
        <v>-3.15</v>
      </c>
      <c r="I15" s="5">
        <f>IF($A15=I$1,VLOOKUP($A15,'Hydrophobicity scales'!$A$2:$F$25,3,0),VLOOKUP(I$1,'Hydrophobicity scales'!$A$2:$F$25,3,0)-VLOOKUP($A15,'Hydrophobicity scales'!$A$2:$F$25,3,0))</f>
        <v>-1.1399999999999999</v>
      </c>
      <c r="J15" s="5">
        <f>IF($A15=J$1,VLOOKUP($A15,'Hydrophobicity scales'!$A$2:$F$25,3,0),VLOOKUP(J$1,'Hydrophobicity scales'!$A$2:$F$25,3,0)-VLOOKUP($A15,'Hydrophobicity scales'!$A$2:$F$25,3,0))</f>
        <v>-2.09</v>
      </c>
      <c r="K15" s="5">
        <f>IF($A15=K$1,VLOOKUP($A15,'Hydrophobicity scales'!$A$2:$F$25,3,0),VLOOKUP(K$1,'Hydrophobicity scales'!$A$2:$F$25,3,0)-VLOOKUP($A15,'Hydrophobicity scales'!$A$2:$F$25,3,0))</f>
        <v>-0.81999999999999984</v>
      </c>
      <c r="L15" s="5">
        <f>IF($A15=L$1,VLOOKUP($A15,'Hydrophobicity scales'!$A$2:$F$25,3,0),VLOOKUP(L$1,'Hydrophobicity scales'!$A$2:$F$25,3,0)-VLOOKUP($A15,'Hydrophobicity scales'!$A$2:$F$25,3,0))</f>
        <v>-0.56999999999999984</v>
      </c>
      <c r="M15" s="5">
        <f>IF($A15=M$1,VLOOKUP($A15,'Hydrophobicity scales'!$A$2:$F$25,3,0),VLOOKUP(M$1,'Hydrophobicity scales'!$A$2:$F$25,3,0)-VLOOKUP($A15,'Hydrophobicity scales'!$A$2:$F$25,3,0))</f>
        <v>-2.12</v>
      </c>
      <c r="N15" s="5">
        <f>IF($A15=N$1,VLOOKUP($A15,'Hydrophobicity scales'!$A$2:$F$25,3,0),VLOOKUP(N$1,'Hydrophobicity scales'!$A$2:$F$25,3,0)-VLOOKUP($A15,'Hydrophobicity scales'!$A$2:$F$25,3,0))</f>
        <v>-0.89999999999999991</v>
      </c>
      <c r="O15" s="5">
        <f>IF($A15=O$1,VLOOKUP($A15,'Hydrophobicity scales'!$A$2:$F$25,3,0),VLOOKUP(O$1,'Hydrophobicity scales'!$A$2:$F$25,3,0)-VLOOKUP($A15,'Hydrophobicity scales'!$A$2:$F$25,3,0))</f>
        <v>1.1299999999999999</v>
      </c>
      <c r="P15" s="5">
        <f>IF($A15=P$1,VLOOKUP($A15,'Hydrophobicity scales'!$A$2:$F$25,3,0),VLOOKUP(P$1,'Hydrophobicity scales'!$A$2:$F$25,3,0)-VLOOKUP($A15,'Hydrophobicity scales'!$A$2:$F$25,3,0))</f>
        <v>-1.5799999999999998</v>
      </c>
      <c r="Q15" s="5">
        <f>IF($A15=Q$1,VLOOKUP($A15,'Hydrophobicity scales'!$A$2:$F$25,3,0),VLOOKUP(Q$1,'Hydrophobicity scales'!$A$2:$F$25,3,0)-VLOOKUP($A15,'Hydrophobicity scales'!$A$2:$F$25,3,0))</f>
        <v>-1.2599999999999998</v>
      </c>
      <c r="R15" s="5">
        <f>IF($A15=R$1,VLOOKUP($A15,'Hydrophobicity scales'!$A$2:$F$25,3,0),VLOOKUP(R$1,'Hydrophobicity scales'!$A$2:$F$25,3,0)-VLOOKUP($A15,'Hydrophobicity scales'!$A$2:$F$25,3,0))</f>
        <v>-1.27</v>
      </c>
      <c r="S15" s="5">
        <f>IF($A15=S$1,VLOOKUP($A15,'Hydrophobicity scales'!$A$2:$F$25,3,0),VLOOKUP(S$1,'Hydrophobicity scales'!$A$2:$F$25,3,0)-VLOOKUP($A15,'Hydrophobicity scales'!$A$2:$F$25,3,0))</f>
        <v>0.7200000000000002</v>
      </c>
      <c r="T15" s="5">
        <f>IF($A15=T$1,VLOOKUP($A15,'Hydrophobicity scales'!$A$2:$F$25,3,0),VLOOKUP(T$1,'Hydrophobicity scales'!$A$2:$F$25,3,0)-VLOOKUP($A15,'Hydrophobicity scales'!$A$2:$F$25,3,0))</f>
        <v>-0.18999999999999995</v>
      </c>
      <c r="U15" s="5">
        <f>IF($A15=U$1,VLOOKUP($A15,'Hydrophobicity scales'!$A$2:$F$25,3,0),VLOOKUP(U$1,'Hydrophobicity scales'!$A$2:$F$25,3,0)-VLOOKUP($A15,'Hydrophobicity scales'!$A$2:$F$25,3,0))</f>
        <v>-1.2</v>
      </c>
      <c r="V15" s="5">
        <f>IF($A15=V$1,VLOOKUP($A15,'Hydrophobicity scales'!$A$2:$F$25,3,0),VLOOKUP(V$1,'Hydrophobicity scales'!$A$2:$F$25,3,0)-VLOOKUP($A15,'Hydrophobicity scales'!$A$2:$F$25,3,0))</f>
        <v>-1.9549999999999998</v>
      </c>
      <c r="W15" s="5">
        <f>IF($A15=W$1,VLOOKUP($A15,'Hydrophobicity scales'!$A$2:$F$25,3,0),VLOOKUP(W$1,'Hydrophobicity scales'!$A$2:$F$25,3,0)-VLOOKUP($A15,'Hydrophobicity scales'!$A$2:$F$25,3,0))</f>
        <v>-2.4299999999999997</v>
      </c>
      <c r="X15" s="5">
        <f>IF($A15=X$1,VLOOKUP($A15,'Hydrophobicity scales'!$A$2:$F$25,3,0),VLOOKUP(X$1,'Hydrophobicity scales'!$A$2:$F$25,3,0)-VLOOKUP($A15,'Hydrophobicity scales'!$A$2:$F$25,3,0))</f>
        <v>-1.3502272727272726</v>
      </c>
      <c r="Y15" s="5">
        <f>IF($A15=Y$1,VLOOKUP($A15,'Hydrophobicity scales'!$A$2:$F$25,3,0),VLOOKUP(Y$1,'Hydrophobicity scales'!$A$2:$F$25,3,0)-VLOOKUP($A15,'Hydrophobicity scales'!$A$2:$F$25,3,0))</f>
        <v>-0.81999999999999984</v>
      </c>
    </row>
    <row r="16" spans="1:25" x14ac:dyDescent="0.2">
      <c r="A16" s="1" t="s">
        <v>14</v>
      </c>
      <c r="B16" s="5">
        <f>IF($A16=B$1,VLOOKUP($A16,'Hydrophobicity scales'!$A$2:$F$25,3,0),VLOOKUP(B$1,'Hydrophobicity scales'!$A$2:$F$25,3,0)-VLOOKUP($A16,'Hydrophobicity scales'!$A$2:$F$25,3,0))</f>
        <v>0.28000000000000003</v>
      </c>
      <c r="C16" s="5">
        <f>IF($A16=C$1,VLOOKUP($A16,'Hydrophobicity scales'!$A$2:$F$25,3,0),VLOOKUP(C$1,'Hydrophobicity scales'!$A$2:$F$25,3,0)-VLOOKUP($A16,'Hydrophobicity scales'!$A$2:$F$25,3,0))</f>
        <v>-0.36000000000000004</v>
      </c>
      <c r="D16" s="5">
        <f>IF($A16=D$1,VLOOKUP($A16,'Hydrophobicity scales'!$A$2:$F$25,3,0),VLOOKUP(D$1,'Hydrophobicity scales'!$A$2:$F$25,3,0)-VLOOKUP($A16,'Hydrophobicity scales'!$A$2:$F$25,3,0))</f>
        <v>3.0000000000000027E-2</v>
      </c>
      <c r="E16" s="5">
        <f>IF($A16=E$1,VLOOKUP($A16,'Hydrophobicity scales'!$A$2:$F$25,3,0),VLOOKUP(E$1,'Hydrophobicity scales'!$A$2:$F$25,3,0)-VLOOKUP($A16,'Hydrophobicity scales'!$A$2:$F$25,3,0))</f>
        <v>-0.78</v>
      </c>
      <c r="F16" s="5">
        <f>IF($A16=F$1,VLOOKUP($A16,'Hydrophobicity scales'!$A$2:$F$25,3,0),VLOOKUP(F$1,'Hydrophobicity scales'!$A$2:$F$25,3,0)-VLOOKUP($A16,'Hydrophobicity scales'!$A$2:$F$25,3,0))</f>
        <v>0.69</v>
      </c>
      <c r="G16" s="5">
        <f>IF($A16=G$1,VLOOKUP($A16,'Hydrophobicity scales'!$A$2:$F$25,3,0),VLOOKUP(G$1,'Hydrophobicity scales'!$A$2:$F$25,3,0)-VLOOKUP($A16,'Hydrophobicity scales'!$A$2:$F$25,3,0))</f>
        <v>-0.12999999999999995</v>
      </c>
      <c r="H16" s="5">
        <f>IF($A16=H$1,VLOOKUP($A16,'Hydrophobicity scales'!$A$2:$F$25,3,0),VLOOKUP(H$1,'Hydrophobicity scales'!$A$2:$F$25,3,0)-VLOOKUP($A16,'Hydrophobicity scales'!$A$2:$F$25,3,0))</f>
        <v>-1.57</v>
      </c>
      <c r="I16" s="5">
        <f>IF($A16=I$1,VLOOKUP($A16,'Hydrophobicity scales'!$A$2:$F$25,3,0),VLOOKUP(I$1,'Hydrophobicity scales'!$A$2:$F$25,3,0)-VLOOKUP($A16,'Hydrophobicity scales'!$A$2:$F$25,3,0))</f>
        <v>0.44</v>
      </c>
      <c r="J16" s="5">
        <f>IF($A16=J$1,VLOOKUP($A16,'Hydrophobicity scales'!$A$2:$F$25,3,0),VLOOKUP(J$1,'Hydrophobicity scales'!$A$2:$F$25,3,0)-VLOOKUP($A16,'Hydrophobicity scales'!$A$2:$F$25,3,0))</f>
        <v>-0.51</v>
      </c>
      <c r="K16" s="5">
        <f>IF($A16=K$1,VLOOKUP($A16,'Hydrophobicity scales'!$A$2:$F$25,3,0),VLOOKUP(K$1,'Hydrophobicity scales'!$A$2:$F$25,3,0)-VLOOKUP($A16,'Hydrophobicity scales'!$A$2:$F$25,3,0))</f>
        <v>0.76</v>
      </c>
      <c r="L16" s="5">
        <f>IF($A16=L$1,VLOOKUP($A16,'Hydrophobicity scales'!$A$2:$F$25,3,0),VLOOKUP(L$1,'Hydrophobicity scales'!$A$2:$F$25,3,0)-VLOOKUP($A16,'Hydrophobicity scales'!$A$2:$F$25,3,0))</f>
        <v>1.01</v>
      </c>
      <c r="M16" s="5">
        <f>IF($A16=M$1,VLOOKUP($A16,'Hydrophobicity scales'!$A$2:$F$25,3,0),VLOOKUP(M$1,'Hydrophobicity scales'!$A$2:$F$25,3,0)-VLOOKUP($A16,'Hydrophobicity scales'!$A$2:$F$25,3,0))</f>
        <v>-0.54</v>
      </c>
      <c r="N16" s="5">
        <f>IF($A16=N$1,VLOOKUP($A16,'Hydrophobicity scales'!$A$2:$F$25,3,0),VLOOKUP(N$1,'Hydrophobicity scales'!$A$2:$F$25,3,0)-VLOOKUP($A16,'Hydrophobicity scales'!$A$2:$F$25,3,0))</f>
        <v>0.68</v>
      </c>
      <c r="O16" s="5">
        <f>IF($A16=O$1,VLOOKUP($A16,'Hydrophobicity scales'!$A$2:$F$25,3,0),VLOOKUP(O$1,'Hydrophobicity scales'!$A$2:$F$25,3,0)-VLOOKUP($A16,'Hydrophobicity scales'!$A$2:$F$25,3,0))</f>
        <v>1.5799999999999998</v>
      </c>
      <c r="P16" s="5">
        <f>IF($A16=P$1,VLOOKUP($A16,'Hydrophobicity scales'!$A$2:$F$25,3,0),VLOOKUP(P$1,'Hydrophobicity scales'!$A$2:$F$25,3,0)-VLOOKUP($A16,'Hydrophobicity scales'!$A$2:$F$25,3,0))</f>
        <v>-0.45</v>
      </c>
      <c r="Q16" s="5">
        <f>IF($A16=Q$1,VLOOKUP($A16,'Hydrophobicity scales'!$A$2:$F$25,3,0),VLOOKUP(Q$1,'Hydrophobicity scales'!$A$2:$F$25,3,0)-VLOOKUP($A16,'Hydrophobicity scales'!$A$2:$F$25,3,0))</f>
        <v>0.32</v>
      </c>
      <c r="R16" s="5">
        <f>IF($A16=R$1,VLOOKUP($A16,'Hydrophobicity scales'!$A$2:$F$25,3,0),VLOOKUP(R$1,'Hydrophobicity scales'!$A$2:$F$25,3,0)-VLOOKUP($A16,'Hydrophobicity scales'!$A$2:$F$25,3,0))</f>
        <v>0.31</v>
      </c>
      <c r="S16" s="5">
        <f>IF($A16=S$1,VLOOKUP($A16,'Hydrophobicity scales'!$A$2:$F$25,3,0),VLOOKUP(S$1,'Hydrophobicity scales'!$A$2:$F$25,3,0)-VLOOKUP($A16,'Hydrophobicity scales'!$A$2:$F$25,3,0))</f>
        <v>2.3000000000000003</v>
      </c>
      <c r="T16" s="5">
        <f>IF($A16=T$1,VLOOKUP($A16,'Hydrophobicity scales'!$A$2:$F$25,3,0),VLOOKUP(T$1,'Hydrophobicity scales'!$A$2:$F$25,3,0)-VLOOKUP($A16,'Hydrophobicity scales'!$A$2:$F$25,3,0))</f>
        <v>1.39</v>
      </c>
      <c r="U16" s="5">
        <f>IF($A16=U$1,VLOOKUP($A16,'Hydrophobicity scales'!$A$2:$F$25,3,0),VLOOKUP(U$1,'Hydrophobicity scales'!$A$2:$F$25,3,0)-VLOOKUP($A16,'Hydrophobicity scales'!$A$2:$F$25,3,0))</f>
        <v>0.38</v>
      </c>
      <c r="V16" s="5">
        <f>IF($A16=V$1,VLOOKUP($A16,'Hydrophobicity scales'!$A$2:$F$25,3,0),VLOOKUP(V$1,'Hydrophobicity scales'!$A$2:$F$25,3,0)-VLOOKUP($A16,'Hydrophobicity scales'!$A$2:$F$25,3,0))</f>
        <v>-0.37499999999999994</v>
      </c>
      <c r="W16" s="5">
        <f>IF($A16=W$1,VLOOKUP($A16,'Hydrophobicity scales'!$A$2:$F$25,3,0),VLOOKUP(W$1,'Hydrophobicity scales'!$A$2:$F$25,3,0)-VLOOKUP($A16,'Hydrophobicity scales'!$A$2:$F$25,3,0))</f>
        <v>-0.85000000000000009</v>
      </c>
      <c r="X16" s="5">
        <f>IF($A16=X$1,VLOOKUP($A16,'Hydrophobicity scales'!$A$2:$F$25,3,0),VLOOKUP(X$1,'Hydrophobicity scales'!$A$2:$F$25,3,0)-VLOOKUP($A16,'Hydrophobicity scales'!$A$2:$F$25,3,0))</f>
        <v>0.2297727272727273</v>
      </c>
      <c r="Y16" s="5">
        <f>IF($A16=Y$1,VLOOKUP($A16,'Hydrophobicity scales'!$A$2:$F$25,3,0),VLOOKUP(Y$1,'Hydrophobicity scales'!$A$2:$F$25,3,0)-VLOOKUP($A16,'Hydrophobicity scales'!$A$2:$F$25,3,0))</f>
        <v>0.76</v>
      </c>
    </row>
    <row r="17" spans="1:25" x14ac:dyDescent="0.2">
      <c r="A17" s="1" t="s">
        <v>15</v>
      </c>
      <c r="B17" s="5">
        <f>IF($A17=B$1,VLOOKUP($A17,'Hydrophobicity scales'!$A$2:$F$25,3,0),VLOOKUP(B$1,'Hydrophobicity scales'!$A$2:$F$25,3,0)-VLOOKUP($A17,'Hydrophobicity scales'!$A$2:$F$25,3,0))</f>
        <v>-4.0000000000000008E-2</v>
      </c>
      <c r="C17" s="5">
        <f>IF($A17=C$1,VLOOKUP($A17,'Hydrophobicity scales'!$A$2:$F$25,3,0),VLOOKUP(C$1,'Hydrophobicity scales'!$A$2:$F$25,3,0)-VLOOKUP($A17,'Hydrophobicity scales'!$A$2:$F$25,3,0))</f>
        <v>-0.68</v>
      </c>
      <c r="D17" s="5">
        <f>IF($A17=D$1,VLOOKUP($A17,'Hydrophobicity scales'!$A$2:$F$25,3,0),VLOOKUP(D$1,'Hydrophobicity scales'!$A$2:$F$25,3,0)-VLOOKUP($A17,'Hydrophobicity scales'!$A$2:$F$25,3,0))</f>
        <v>-0.28999999999999998</v>
      </c>
      <c r="E17" s="5">
        <f>IF($A17=E$1,VLOOKUP($A17,'Hydrophobicity scales'!$A$2:$F$25,3,0),VLOOKUP(E$1,'Hydrophobicity scales'!$A$2:$F$25,3,0)-VLOOKUP($A17,'Hydrophobicity scales'!$A$2:$F$25,3,0))</f>
        <v>-1.1000000000000001</v>
      </c>
      <c r="F17" s="5">
        <f>IF($A17=F$1,VLOOKUP($A17,'Hydrophobicity scales'!$A$2:$F$25,3,0),VLOOKUP(F$1,'Hydrophobicity scales'!$A$2:$F$25,3,0)-VLOOKUP($A17,'Hydrophobicity scales'!$A$2:$F$25,3,0))</f>
        <v>0.37</v>
      </c>
      <c r="G17" s="5">
        <f>IF($A17=G$1,VLOOKUP($A17,'Hydrophobicity scales'!$A$2:$F$25,3,0),VLOOKUP(G$1,'Hydrophobicity scales'!$A$2:$F$25,3,0)-VLOOKUP($A17,'Hydrophobicity scales'!$A$2:$F$25,3,0))</f>
        <v>-0.44999999999999996</v>
      </c>
      <c r="H17" s="5">
        <f>IF($A17=H$1,VLOOKUP($A17,'Hydrophobicity scales'!$A$2:$F$25,3,0),VLOOKUP(H$1,'Hydrophobicity scales'!$A$2:$F$25,3,0)-VLOOKUP($A17,'Hydrophobicity scales'!$A$2:$F$25,3,0))</f>
        <v>-1.8900000000000001</v>
      </c>
      <c r="I17" s="5">
        <f>IF($A17=I$1,VLOOKUP($A17,'Hydrophobicity scales'!$A$2:$F$25,3,0),VLOOKUP(I$1,'Hydrophobicity scales'!$A$2:$F$25,3,0)-VLOOKUP($A17,'Hydrophobicity scales'!$A$2:$F$25,3,0))</f>
        <v>0.12000000000000001</v>
      </c>
      <c r="J17" s="5">
        <f>IF($A17=J$1,VLOOKUP($A17,'Hydrophobicity scales'!$A$2:$F$25,3,0),VLOOKUP(J$1,'Hydrophobicity scales'!$A$2:$F$25,3,0)-VLOOKUP($A17,'Hydrophobicity scales'!$A$2:$F$25,3,0))</f>
        <v>-0.83</v>
      </c>
      <c r="K17" s="5">
        <f>IF($A17=K$1,VLOOKUP($A17,'Hydrophobicity scales'!$A$2:$F$25,3,0),VLOOKUP(K$1,'Hydrophobicity scales'!$A$2:$F$25,3,0)-VLOOKUP($A17,'Hydrophobicity scales'!$A$2:$F$25,3,0))</f>
        <v>0.44</v>
      </c>
      <c r="L17" s="5">
        <f>IF($A17=L$1,VLOOKUP($A17,'Hydrophobicity scales'!$A$2:$F$25,3,0),VLOOKUP(L$1,'Hydrophobicity scales'!$A$2:$F$25,3,0)-VLOOKUP($A17,'Hydrophobicity scales'!$A$2:$F$25,3,0))</f>
        <v>0.69000000000000006</v>
      </c>
      <c r="M17" s="5">
        <f>IF($A17=M$1,VLOOKUP($A17,'Hydrophobicity scales'!$A$2:$F$25,3,0),VLOOKUP(M$1,'Hydrophobicity scales'!$A$2:$F$25,3,0)-VLOOKUP($A17,'Hydrophobicity scales'!$A$2:$F$25,3,0))</f>
        <v>-0.86</v>
      </c>
      <c r="N17" s="5">
        <f>IF($A17=N$1,VLOOKUP($A17,'Hydrophobicity scales'!$A$2:$F$25,3,0),VLOOKUP(N$1,'Hydrophobicity scales'!$A$2:$F$25,3,0)-VLOOKUP($A17,'Hydrophobicity scales'!$A$2:$F$25,3,0))</f>
        <v>0.36</v>
      </c>
      <c r="O17" s="5">
        <f>IF($A17=O$1,VLOOKUP($A17,'Hydrophobicity scales'!$A$2:$F$25,3,0),VLOOKUP(O$1,'Hydrophobicity scales'!$A$2:$F$25,3,0)-VLOOKUP($A17,'Hydrophobicity scales'!$A$2:$F$25,3,0))</f>
        <v>1.2599999999999998</v>
      </c>
      <c r="P17" s="5">
        <f>IF($A17=P$1,VLOOKUP($A17,'Hydrophobicity scales'!$A$2:$F$25,3,0),VLOOKUP(P$1,'Hydrophobicity scales'!$A$2:$F$25,3,0)-VLOOKUP($A17,'Hydrophobicity scales'!$A$2:$F$25,3,0))</f>
        <v>-0.32</v>
      </c>
      <c r="Q17" s="5">
        <f>IF($A17=Q$1,VLOOKUP($A17,'Hydrophobicity scales'!$A$2:$F$25,3,0),VLOOKUP(Q$1,'Hydrophobicity scales'!$A$2:$F$25,3,0)-VLOOKUP($A17,'Hydrophobicity scales'!$A$2:$F$25,3,0))</f>
        <v>-0.13</v>
      </c>
      <c r="R17" s="5">
        <f>IF($A17=R$1,VLOOKUP($A17,'Hydrophobicity scales'!$A$2:$F$25,3,0),VLOOKUP(R$1,'Hydrophobicity scales'!$A$2:$F$25,3,0)-VLOOKUP($A17,'Hydrophobicity scales'!$A$2:$F$25,3,0))</f>
        <v>-1.0000000000000009E-2</v>
      </c>
      <c r="S17" s="5">
        <f>IF($A17=S$1,VLOOKUP($A17,'Hydrophobicity scales'!$A$2:$F$25,3,0),VLOOKUP(S$1,'Hydrophobicity scales'!$A$2:$F$25,3,0)-VLOOKUP($A17,'Hydrophobicity scales'!$A$2:$F$25,3,0))</f>
        <v>1.98</v>
      </c>
      <c r="T17" s="5">
        <f>IF($A17=T$1,VLOOKUP($A17,'Hydrophobicity scales'!$A$2:$F$25,3,0),VLOOKUP(T$1,'Hydrophobicity scales'!$A$2:$F$25,3,0)-VLOOKUP($A17,'Hydrophobicity scales'!$A$2:$F$25,3,0))</f>
        <v>1.0699999999999998</v>
      </c>
      <c r="U17" s="5">
        <f>IF($A17=U$1,VLOOKUP($A17,'Hydrophobicity scales'!$A$2:$F$25,3,0),VLOOKUP(U$1,'Hydrophobicity scales'!$A$2:$F$25,3,0)-VLOOKUP($A17,'Hydrophobicity scales'!$A$2:$F$25,3,0))</f>
        <v>0.06</v>
      </c>
      <c r="V17" s="5">
        <f>IF($A17=V$1,VLOOKUP($A17,'Hydrophobicity scales'!$A$2:$F$25,3,0),VLOOKUP(V$1,'Hydrophobicity scales'!$A$2:$F$25,3,0)-VLOOKUP($A17,'Hydrophobicity scales'!$A$2:$F$25,3,0))</f>
        <v>-0.69499999999999995</v>
      </c>
      <c r="W17" s="5">
        <f>IF($A17=W$1,VLOOKUP($A17,'Hydrophobicity scales'!$A$2:$F$25,3,0),VLOOKUP(W$1,'Hydrophobicity scales'!$A$2:$F$25,3,0)-VLOOKUP($A17,'Hydrophobicity scales'!$A$2:$F$25,3,0))</f>
        <v>-1.17</v>
      </c>
      <c r="X17" s="5">
        <f>IF($A17=X$1,VLOOKUP($A17,'Hydrophobicity scales'!$A$2:$F$25,3,0),VLOOKUP(X$1,'Hydrophobicity scales'!$A$2:$F$25,3,0)-VLOOKUP($A17,'Hydrophobicity scales'!$A$2:$F$25,3,0))</f>
        <v>-9.0227272727272712E-2</v>
      </c>
      <c r="Y17" s="5">
        <f>IF($A17=Y$1,VLOOKUP($A17,'Hydrophobicity scales'!$A$2:$F$25,3,0),VLOOKUP(Y$1,'Hydrophobicity scales'!$A$2:$F$25,3,0)-VLOOKUP($A17,'Hydrophobicity scales'!$A$2:$F$25,3,0))</f>
        <v>0.44</v>
      </c>
    </row>
    <row r="18" spans="1:25" x14ac:dyDescent="0.2">
      <c r="A18" s="1" t="s">
        <v>16</v>
      </c>
      <c r="B18" s="5">
        <f>IF($A18=B$1,VLOOKUP($A18,'Hydrophobicity scales'!$A$2:$F$25,3,0),VLOOKUP(B$1,'Hydrophobicity scales'!$A$2:$F$25,3,0)-VLOOKUP($A18,'Hydrophobicity scales'!$A$2:$F$25,3,0))</f>
        <v>-0.03</v>
      </c>
      <c r="C18" s="5">
        <f>IF($A18=C$1,VLOOKUP($A18,'Hydrophobicity scales'!$A$2:$F$25,3,0),VLOOKUP(C$1,'Hydrophobicity scales'!$A$2:$F$25,3,0)-VLOOKUP($A18,'Hydrophobicity scales'!$A$2:$F$25,3,0))</f>
        <v>-0.67</v>
      </c>
      <c r="D18" s="5">
        <f>IF($A18=D$1,VLOOKUP($A18,'Hydrophobicity scales'!$A$2:$F$25,3,0),VLOOKUP(D$1,'Hydrophobicity scales'!$A$2:$F$25,3,0)-VLOOKUP($A18,'Hydrophobicity scales'!$A$2:$F$25,3,0))</f>
        <v>-0.27999999999999997</v>
      </c>
      <c r="E18" s="5">
        <f>IF($A18=E$1,VLOOKUP($A18,'Hydrophobicity scales'!$A$2:$F$25,3,0),VLOOKUP(E$1,'Hydrophobicity scales'!$A$2:$F$25,3,0)-VLOOKUP($A18,'Hydrophobicity scales'!$A$2:$F$25,3,0))</f>
        <v>-1.0899999999999999</v>
      </c>
      <c r="F18" s="5">
        <f>IF($A18=F$1,VLOOKUP($A18,'Hydrophobicity scales'!$A$2:$F$25,3,0),VLOOKUP(F$1,'Hydrophobicity scales'!$A$2:$F$25,3,0)-VLOOKUP($A18,'Hydrophobicity scales'!$A$2:$F$25,3,0))</f>
        <v>0.38</v>
      </c>
      <c r="G18" s="5">
        <f>IF($A18=G$1,VLOOKUP($A18,'Hydrophobicity scales'!$A$2:$F$25,3,0),VLOOKUP(G$1,'Hydrophobicity scales'!$A$2:$F$25,3,0)-VLOOKUP($A18,'Hydrophobicity scales'!$A$2:$F$25,3,0))</f>
        <v>-0.43999999999999995</v>
      </c>
      <c r="H18" s="5">
        <f>IF($A18=H$1,VLOOKUP($A18,'Hydrophobicity scales'!$A$2:$F$25,3,0),VLOOKUP(H$1,'Hydrophobicity scales'!$A$2:$F$25,3,0)-VLOOKUP($A18,'Hydrophobicity scales'!$A$2:$F$25,3,0))</f>
        <v>-1.88</v>
      </c>
      <c r="I18" s="5">
        <f>IF($A18=I$1,VLOOKUP($A18,'Hydrophobicity scales'!$A$2:$F$25,3,0),VLOOKUP(I$1,'Hydrophobicity scales'!$A$2:$F$25,3,0)-VLOOKUP($A18,'Hydrophobicity scales'!$A$2:$F$25,3,0))</f>
        <v>0.13</v>
      </c>
      <c r="J18" s="5">
        <f>IF($A18=J$1,VLOOKUP($A18,'Hydrophobicity scales'!$A$2:$F$25,3,0),VLOOKUP(J$1,'Hydrophobicity scales'!$A$2:$F$25,3,0)-VLOOKUP($A18,'Hydrophobicity scales'!$A$2:$F$25,3,0))</f>
        <v>-0.82</v>
      </c>
      <c r="K18" s="5">
        <f>IF($A18=K$1,VLOOKUP($A18,'Hydrophobicity scales'!$A$2:$F$25,3,0),VLOOKUP(K$1,'Hydrophobicity scales'!$A$2:$F$25,3,0)-VLOOKUP($A18,'Hydrophobicity scales'!$A$2:$F$25,3,0))</f>
        <v>0.45</v>
      </c>
      <c r="L18" s="5">
        <f>IF($A18=L$1,VLOOKUP($A18,'Hydrophobicity scales'!$A$2:$F$25,3,0),VLOOKUP(L$1,'Hydrophobicity scales'!$A$2:$F$25,3,0)-VLOOKUP($A18,'Hydrophobicity scales'!$A$2:$F$25,3,0))</f>
        <v>0.70000000000000007</v>
      </c>
      <c r="M18" s="5">
        <f>IF($A18=M$1,VLOOKUP($A18,'Hydrophobicity scales'!$A$2:$F$25,3,0),VLOOKUP(M$1,'Hydrophobicity scales'!$A$2:$F$25,3,0)-VLOOKUP($A18,'Hydrophobicity scales'!$A$2:$F$25,3,0))</f>
        <v>-0.85</v>
      </c>
      <c r="N18" s="5">
        <f>IF($A18=N$1,VLOOKUP($A18,'Hydrophobicity scales'!$A$2:$F$25,3,0),VLOOKUP(N$1,'Hydrophobicity scales'!$A$2:$F$25,3,0)-VLOOKUP($A18,'Hydrophobicity scales'!$A$2:$F$25,3,0))</f>
        <v>0.37</v>
      </c>
      <c r="O18" s="5">
        <f>IF($A18=O$1,VLOOKUP($A18,'Hydrophobicity scales'!$A$2:$F$25,3,0),VLOOKUP(O$1,'Hydrophobicity scales'!$A$2:$F$25,3,0)-VLOOKUP($A18,'Hydrophobicity scales'!$A$2:$F$25,3,0))</f>
        <v>1.27</v>
      </c>
      <c r="P18" s="5">
        <f>IF($A18=P$1,VLOOKUP($A18,'Hydrophobicity scales'!$A$2:$F$25,3,0),VLOOKUP(P$1,'Hydrophobicity scales'!$A$2:$F$25,3,0)-VLOOKUP($A18,'Hydrophobicity scales'!$A$2:$F$25,3,0))</f>
        <v>-0.31</v>
      </c>
      <c r="Q18" s="5">
        <f>IF($A18=Q$1,VLOOKUP($A18,'Hydrophobicity scales'!$A$2:$F$25,3,0),VLOOKUP(Q$1,'Hydrophobicity scales'!$A$2:$F$25,3,0)-VLOOKUP($A18,'Hydrophobicity scales'!$A$2:$F$25,3,0))</f>
        <v>1.0000000000000009E-2</v>
      </c>
      <c r="R18" s="5">
        <f>IF($A18=R$1,VLOOKUP($A18,'Hydrophobicity scales'!$A$2:$F$25,3,0),VLOOKUP(R$1,'Hydrophobicity scales'!$A$2:$F$25,3,0)-VLOOKUP($A18,'Hydrophobicity scales'!$A$2:$F$25,3,0))</f>
        <v>-0.14000000000000001</v>
      </c>
      <c r="S18" s="5">
        <f>IF($A18=S$1,VLOOKUP($A18,'Hydrophobicity scales'!$A$2:$F$25,3,0),VLOOKUP(S$1,'Hydrophobicity scales'!$A$2:$F$25,3,0)-VLOOKUP($A18,'Hydrophobicity scales'!$A$2:$F$25,3,0))</f>
        <v>1.9900000000000002</v>
      </c>
      <c r="T18" s="5">
        <f>IF($A18=T$1,VLOOKUP($A18,'Hydrophobicity scales'!$A$2:$F$25,3,0),VLOOKUP(T$1,'Hydrophobicity scales'!$A$2:$F$25,3,0)-VLOOKUP($A18,'Hydrophobicity scales'!$A$2:$F$25,3,0))</f>
        <v>1.08</v>
      </c>
      <c r="U18" s="5">
        <f>IF($A18=U$1,VLOOKUP($A18,'Hydrophobicity scales'!$A$2:$F$25,3,0),VLOOKUP(U$1,'Hydrophobicity scales'!$A$2:$F$25,3,0)-VLOOKUP($A18,'Hydrophobicity scales'!$A$2:$F$25,3,0))</f>
        <v>7.0000000000000007E-2</v>
      </c>
      <c r="V18" s="5">
        <f>IF($A18=V$1,VLOOKUP($A18,'Hydrophobicity scales'!$A$2:$F$25,3,0),VLOOKUP(V$1,'Hydrophobicity scales'!$A$2:$F$25,3,0)-VLOOKUP($A18,'Hydrophobicity scales'!$A$2:$F$25,3,0))</f>
        <v>-0.68499999999999994</v>
      </c>
      <c r="W18" s="5">
        <f>IF($A18=W$1,VLOOKUP($A18,'Hydrophobicity scales'!$A$2:$F$25,3,0),VLOOKUP(W$1,'Hydrophobicity scales'!$A$2:$F$25,3,0)-VLOOKUP($A18,'Hydrophobicity scales'!$A$2:$F$25,3,0))</f>
        <v>-1.1600000000000001</v>
      </c>
      <c r="X18" s="5">
        <f>IF($A18=X$1,VLOOKUP($A18,'Hydrophobicity scales'!$A$2:$F$25,3,0),VLOOKUP(X$1,'Hydrophobicity scales'!$A$2:$F$25,3,0)-VLOOKUP($A18,'Hydrophobicity scales'!$A$2:$F$25,3,0))</f>
        <v>-8.0227272727272703E-2</v>
      </c>
      <c r="Y18" s="5">
        <f>IF($A18=Y$1,VLOOKUP($A18,'Hydrophobicity scales'!$A$2:$F$25,3,0),VLOOKUP(Y$1,'Hydrophobicity scales'!$A$2:$F$25,3,0)-VLOOKUP($A18,'Hydrophobicity scales'!$A$2:$F$25,3,0))</f>
        <v>0.45</v>
      </c>
    </row>
    <row r="19" spans="1:25" x14ac:dyDescent="0.2">
      <c r="A19" s="1" t="s">
        <v>17</v>
      </c>
      <c r="B19" s="5">
        <f>IF($A19=B$1,VLOOKUP($A19,'Hydrophobicity scales'!$A$2:$F$25,3,0),VLOOKUP(B$1,'Hydrophobicity scales'!$A$2:$F$25,3,0)-VLOOKUP($A19,'Hydrophobicity scales'!$A$2:$F$25,3,0))</f>
        <v>-2.02</v>
      </c>
      <c r="C19" s="5">
        <f>IF($A19=C$1,VLOOKUP($A19,'Hydrophobicity scales'!$A$2:$F$25,3,0),VLOOKUP(C$1,'Hydrophobicity scales'!$A$2:$F$25,3,0)-VLOOKUP($A19,'Hydrophobicity scales'!$A$2:$F$25,3,0))</f>
        <v>-2.66</v>
      </c>
      <c r="D19" s="5">
        <f>IF($A19=D$1,VLOOKUP($A19,'Hydrophobicity scales'!$A$2:$F$25,3,0),VLOOKUP(D$1,'Hydrophobicity scales'!$A$2:$F$25,3,0)-VLOOKUP($A19,'Hydrophobicity scales'!$A$2:$F$25,3,0))</f>
        <v>-2.27</v>
      </c>
      <c r="E19" s="5">
        <f>IF($A19=E$1,VLOOKUP($A19,'Hydrophobicity scales'!$A$2:$F$25,3,0),VLOOKUP(E$1,'Hydrophobicity scales'!$A$2:$F$25,3,0)-VLOOKUP($A19,'Hydrophobicity scales'!$A$2:$F$25,3,0))</f>
        <v>-3.08</v>
      </c>
      <c r="F19" s="5">
        <f>IF($A19=F$1,VLOOKUP($A19,'Hydrophobicity scales'!$A$2:$F$25,3,0),VLOOKUP(F$1,'Hydrophobicity scales'!$A$2:$F$25,3,0)-VLOOKUP($A19,'Hydrophobicity scales'!$A$2:$F$25,3,0))</f>
        <v>-1.61</v>
      </c>
      <c r="G19" s="5">
        <f>IF($A19=G$1,VLOOKUP($A19,'Hydrophobicity scales'!$A$2:$F$25,3,0),VLOOKUP(G$1,'Hydrophobicity scales'!$A$2:$F$25,3,0)-VLOOKUP($A19,'Hydrophobicity scales'!$A$2:$F$25,3,0))</f>
        <v>-2.4300000000000002</v>
      </c>
      <c r="H19" s="5">
        <f>IF($A19=H$1,VLOOKUP($A19,'Hydrophobicity scales'!$A$2:$F$25,3,0),VLOOKUP(H$1,'Hydrophobicity scales'!$A$2:$F$25,3,0)-VLOOKUP($A19,'Hydrophobicity scales'!$A$2:$F$25,3,0))</f>
        <v>-3.87</v>
      </c>
      <c r="I19" s="5">
        <f>IF($A19=I$1,VLOOKUP($A19,'Hydrophobicity scales'!$A$2:$F$25,3,0),VLOOKUP(I$1,'Hydrophobicity scales'!$A$2:$F$25,3,0)-VLOOKUP($A19,'Hydrophobicity scales'!$A$2:$F$25,3,0))</f>
        <v>-1.86</v>
      </c>
      <c r="J19" s="5">
        <f>IF($A19=J$1,VLOOKUP($A19,'Hydrophobicity scales'!$A$2:$F$25,3,0),VLOOKUP(J$1,'Hydrophobicity scales'!$A$2:$F$25,3,0)-VLOOKUP($A19,'Hydrophobicity scales'!$A$2:$F$25,3,0))</f>
        <v>-2.81</v>
      </c>
      <c r="K19" s="5">
        <f>IF($A19=K$1,VLOOKUP($A19,'Hydrophobicity scales'!$A$2:$F$25,3,0),VLOOKUP(K$1,'Hydrophobicity scales'!$A$2:$F$25,3,0)-VLOOKUP($A19,'Hydrophobicity scales'!$A$2:$F$25,3,0))</f>
        <v>-1.54</v>
      </c>
      <c r="L19" s="5">
        <f>IF($A19=L$1,VLOOKUP($A19,'Hydrophobicity scales'!$A$2:$F$25,3,0),VLOOKUP(L$1,'Hydrophobicity scales'!$A$2:$F$25,3,0)-VLOOKUP($A19,'Hydrophobicity scales'!$A$2:$F$25,3,0))</f>
        <v>-1.29</v>
      </c>
      <c r="M19" s="5">
        <f>IF($A19=M$1,VLOOKUP($A19,'Hydrophobicity scales'!$A$2:$F$25,3,0),VLOOKUP(M$1,'Hydrophobicity scales'!$A$2:$F$25,3,0)-VLOOKUP($A19,'Hydrophobicity scales'!$A$2:$F$25,3,0))</f>
        <v>-2.84</v>
      </c>
      <c r="N19" s="5">
        <f>IF($A19=N$1,VLOOKUP($A19,'Hydrophobicity scales'!$A$2:$F$25,3,0),VLOOKUP(N$1,'Hydrophobicity scales'!$A$2:$F$25,3,0)-VLOOKUP($A19,'Hydrophobicity scales'!$A$2:$F$25,3,0))</f>
        <v>-1.62</v>
      </c>
      <c r="O19" s="5">
        <f>IF($A19=O$1,VLOOKUP($A19,'Hydrophobicity scales'!$A$2:$F$25,3,0),VLOOKUP(O$1,'Hydrophobicity scales'!$A$2:$F$25,3,0)-VLOOKUP($A19,'Hydrophobicity scales'!$A$2:$F$25,3,0))</f>
        <v>-0.7200000000000002</v>
      </c>
      <c r="P19" s="5">
        <f>IF($A19=P$1,VLOOKUP($A19,'Hydrophobicity scales'!$A$2:$F$25,3,0),VLOOKUP(P$1,'Hydrophobicity scales'!$A$2:$F$25,3,0)-VLOOKUP($A19,'Hydrophobicity scales'!$A$2:$F$25,3,0))</f>
        <v>-2.3000000000000003</v>
      </c>
      <c r="Q19" s="5">
        <f>IF($A19=Q$1,VLOOKUP($A19,'Hydrophobicity scales'!$A$2:$F$25,3,0),VLOOKUP(Q$1,'Hydrophobicity scales'!$A$2:$F$25,3,0)-VLOOKUP($A19,'Hydrophobicity scales'!$A$2:$F$25,3,0))</f>
        <v>-1.98</v>
      </c>
      <c r="R19" s="5">
        <f>IF($A19=R$1,VLOOKUP($A19,'Hydrophobicity scales'!$A$2:$F$25,3,0),VLOOKUP(R$1,'Hydrophobicity scales'!$A$2:$F$25,3,0)-VLOOKUP($A19,'Hydrophobicity scales'!$A$2:$F$25,3,0))</f>
        <v>-1.9900000000000002</v>
      </c>
      <c r="S19" s="5">
        <f>IF($A19=S$1,VLOOKUP($A19,'Hydrophobicity scales'!$A$2:$F$25,3,0),VLOOKUP(S$1,'Hydrophobicity scales'!$A$2:$F$25,3,0)-VLOOKUP($A19,'Hydrophobicity scales'!$A$2:$F$25,3,0))</f>
        <v>1.85</v>
      </c>
      <c r="T19" s="5">
        <f>IF($A19=T$1,VLOOKUP($A19,'Hydrophobicity scales'!$A$2:$F$25,3,0),VLOOKUP(T$1,'Hydrophobicity scales'!$A$2:$F$25,3,0)-VLOOKUP($A19,'Hydrophobicity scales'!$A$2:$F$25,3,0))</f>
        <v>-0.91000000000000014</v>
      </c>
      <c r="U19" s="5">
        <f>IF($A19=U$1,VLOOKUP($A19,'Hydrophobicity scales'!$A$2:$F$25,3,0),VLOOKUP(U$1,'Hydrophobicity scales'!$A$2:$F$25,3,0)-VLOOKUP($A19,'Hydrophobicity scales'!$A$2:$F$25,3,0))</f>
        <v>-1.9200000000000002</v>
      </c>
      <c r="V19" s="5">
        <f>IF($A19=V$1,VLOOKUP($A19,'Hydrophobicity scales'!$A$2:$F$25,3,0),VLOOKUP(V$1,'Hydrophobicity scales'!$A$2:$F$25,3,0)-VLOOKUP($A19,'Hydrophobicity scales'!$A$2:$F$25,3,0))</f>
        <v>-2.6749999999999998</v>
      </c>
      <c r="W19" s="5">
        <f>IF($A19=W$1,VLOOKUP($A19,'Hydrophobicity scales'!$A$2:$F$25,3,0),VLOOKUP(W$1,'Hydrophobicity scales'!$A$2:$F$25,3,0)-VLOOKUP($A19,'Hydrophobicity scales'!$A$2:$F$25,3,0))</f>
        <v>-3.1500000000000004</v>
      </c>
      <c r="X19" s="5">
        <f>IF($A19=X$1,VLOOKUP($A19,'Hydrophobicity scales'!$A$2:$F$25,3,0),VLOOKUP(X$1,'Hydrophobicity scales'!$A$2:$F$25,3,0)-VLOOKUP($A19,'Hydrophobicity scales'!$A$2:$F$25,3,0))</f>
        <v>-2.0702272727272728</v>
      </c>
      <c r="Y19" s="5">
        <f>IF($A19=Y$1,VLOOKUP($A19,'Hydrophobicity scales'!$A$2:$F$25,3,0),VLOOKUP(Y$1,'Hydrophobicity scales'!$A$2:$F$25,3,0)-VLOOKUP($A19,'Hydrophobicity scales'!$A$2:$F$25,3,0))</f>
        <v>-1.54</v>
      </c>
    </row>
    <row r="20" spans="1:25" x14ac:dyDescent="0.2">
      <c r="A20" s="1" t="s">
        <v>18</v>
      </c>
      <c r="B20" s="5">
        <f>IF($A20=B$1,VLOOKUP($A20,'Hydrophobicity scales'!$A$2:$F$25,3,0),VLOOKUP(B$1,'Hydrophobicity scales'!$A$2:$F$25,3,0)-VLOOKUP($A20,'Hydrophobicity scales'!$A$2:$F$25,3,0))</f>
        <v>-1.1099999999999999</v>
      </c>
      <c r="C20" s="5">
        <f>IF($A20=C$1,VLOOKUP($A20,'Hydrophobicity scales'!$A$2:$F$25,3,0),VLOOKUP(C$1,'Hydrophobicity scales'!$A$2:$F$25,3,0)-VLOOKUP($A20,'Hydrophobicity scales'!$A$2:$F$25,3,0))</f>
        <v>-1.75</v>
      </c>
      <c r="D20" s="5">
        <f>IF($A20=D$1,VLOOKUP($A20,'Hydrophobicity scales'!$A$2:$F$25,3,0),VLOOKUP(D$1,'Hydrophobicity scales'!$A$2:$F$25,3,0)-VLOOKUP($A20,'Hydrophobicity scales'!$A$2:$F$25,3,0))</f>
        <v>-1.3599999999999999</v>
      </c>
      <c r="E20" s="5">
        <f>IF($A20=E$1,VLOOKUP($A20,'Hydrophobicity scales'!$A$2:$F$25,3,0),VLOOKUP(E$1,'Hydrophobicity scales'!$A$2:$F$25,3,0)-VLOOKUP($A20,'Hydrophobicity scales'!$A$2:$F$25,3,0))</f>
        <v>-2.17</v>
      </c>
      <c r="F20" s="5">
        <f>IF($A20=F$1,VLOOKUP($A20,'Hydrophobicity scales'!$A$2:$F$25,3,0),VLOOKUP(F$1,'Hydrophobicity scales'!$A$2:$F$25,3,0)-VLOOKUP($A20,'Hydrophobicity scales'!$A$2:$F$25,3,0))</f>
        <v>-0.7</v>
      </c>
      <c r="G20" s="5">
        <f>IF($A20=G$1,VLOOKUP($A20,'Hydrophobicity scales'!$A$2:$F$25,3,0),VLOOKUP(G$1,'Hydrophobicity scales'!$A$2:$F$25,3,0)-VLOOKUP($A20,'Hydrophobicity scales'!$A$2:$F$25,3,0))</f>
        <v>-1.52</v>
      </c>
      <c r="H20" s="5">
        <f>IF($A20=H$1,VLOOKUP($A20,'Hydrophobicity scales'!$A$2:$F$25,3,0),VLOOKUP(H$1,'Hydrophobicity scales'!$A$2:$F$25,3,0)-VLOOKUP($A20,'Hydrophobicity scales'!$A$2:$F$25,3,0))</f>
        <v>-2.96</v>
      </c>
      <c r="I20" s="5">
        <f>IF($A20=I$1,VLOOKUP($A20,'Hydrophobicity scales'!$A$2:$F$25,3,0),VLOOKUP(I$1,'Hydrophobicity scales'!$A$2:$F$25,3,0)-VLOOKUP($A20,'Hydrophobicity scales'!$A$2:$F$25,3,0))</f>
        <v>-0.95</v>
      </c>
      <c r="J20" s="5">
        <f>IF($A20=J$1,VLOOKUP($A20,'Hydrophobicity scales'!$A$2:$F$25,3,0),VLOOKUP(J$1,'Hydrophobicity scales'!$A$2:$F$25,3,0)-VLOOKUP($A20,'Hydrophobicity scales'!$A$2:$F$25,3,0))</f>
        <v>-1.9</v>
      </c>
      <c r="K20" s="5">
        <f>IF($A20=K$1,VLOOKUP($A20,'Hydrophobicity scales'!$A$2:$F$25,3,0),VLOOKUP(K$1,'Hydrophobicity scales'!$A$2:$F$25,3,0)-VLOOKUP($A20,'Hydrophobicity scales'!$A$2:$F$25,3,0))</f>
        <v>-0.62999999999999989</v>
      </c>
      <c r="L20" s="5">
        <f>IF($A20=L$1,VLOOKUP($A20,'Hydrophobicity scales'!$A$2:$F$25,3,0),VLOOKUP(L$1,'Hydrophobicity scales'!$A$2:$F$25,3,0)-VLOOKUP($A20,'Hydrophobicity scales'!$A$2:$F$25,3,0))</f>
        <v>-0.37999999999999989</v>
      </c>
      <c r="M20" s="5">
        <f>IF($A20=M$1,VLOOKUP($A20,'Hydrophobicity scales'!$A$2:$F$25,3,0),VLOOKUP(M$1,'Hydrophobicity scales'!$A$2:$F$25,3,0)-VLOOKUP($A20,'Hydrophobicity scales'!$A$2:$F$25,3,0))</f>
        <v>-1.93</v>
      </c>
      <c r="N20" s="5">
        <f>IF($A20=N$1,VLOOKUP($A20,'Hydrophobicity scales'!$A$2:$F$25,3,0),VLOOKUP(N$1,'Hydrophobicity scales'!$A$2:$F$25,3,0)-VLOOKUP($A20,'Hydrophobicity scales'!$A$2:$F$25,3,0))</f>
        <v>-0.71</v>
      </c>
      <c r="O20" s="5">
        <f>IF($A20=O$1,VLOOKUP($A20,'Hydrophobicity scales'!$A$2:$F$25,3,0),VLOOKUP(O$1,'Hydrophobicity scales'!$A$2:$F$25,3,0)-VLOOKUP($A20,'Hydrophobicity scales'!$A$2:$F$25,3,0))</f>
        <v>0.18999999999999995</v>
      </c>
      <c r="P20" s="5">
        <f>IF($A20=P$1,VLOOKUP($A20,'Hydrophobicity scales'!$A$2:$F$25,3,0),VLOOKUP(P$1,'Hydrophobicity scales'!$A$2:$F$25,3,0)-VLOOKUP($A20,'Hydrophobicity scales'!$A$2:$F$25,3,0))</f>
        <v>-1.39</v>
      </c>
      <c r="Q20" s="5">
        <f>IF($A20=Q$1,VLOOKUP($A20,'Hydrophobicity scales'!$A$2:$F$25,3,0),VLOOKUP(Q$1,'Hydrophobicity scales'!$A$2:$F$25,3,0)-VLOOKUP($A20,'Hydrophobicity scales'!$A$2:$F$25,3,0))</f>
        <v>-1.0699999999999998</v>
      </c>
      <c r="R20" s="5">
        <f>IF($A20=R$1,VLOOKUP($A20,'Hydrophobicity scales'!$A$2:$F$25,3,0),VLOOKUP(R$1,'Hydrophobicity scales'!$A$2:$F$25,3,0)-VLOOKUP($A20,'Hydrophobicity scales'!$A$2:$F$25,3,0))</f>
        <v>-1.08</v>
      </c>
      <c r="S20" s="5">
        <f>IF($A20=S$1,VLOOKUP($A20,'Hydrophobicity scales'!$A$2:$F$25,3,0),VLOOKUP(S$1,'Hydrophobicity scales'!$A$2:$F$25,3,0)-VLOOKUP($A20,'Hydrophobicity scales'!$A$2:$F$25,3,0))</f>
        <v>0.91000000000000014</v>
      </c>
      <c r="T20" s="5">
        <f>IF($A20=T$1,VLOOKUP($A20,'Hydrophobicity scales'!$A$2:$F$25,3,0),VLOOKUP(T$1,'Hydrophobicity scales'!$A$2:$F$25,3,0)-VLOOKUP($A20,'Hydrophobicity scales'!$A$2:$F$25,3,0))</f>
        <v>0.94</v>
      </c>
      <c r="U20" s="5">
        <f>IF($A20=U$1,VLOOKUP($A20,'Hydrophobicity scales'!$A$2:$F$25,3,0),VLOOKUP(U$1,'Hydrophobicity scales'!$A$2:$F$25,3,0)-VLOOKUP($A20,'Hydrophobicity scales'!$A$2:$F$25,3,0))</f>
        <v>-1.01</v>
      </c>
      <c r="V20" s="5">
        <f>IF($A20=V$1,VLOOKUP($A20,'Hydrophobicity scales'!$A$2:$F$25,3,0),VLOOKUP(V$1,'Hydrophobicity scales'!$A$2:$F$25,3,0)-VLOOKUP($A20,'Hydrophobicity scales'!$A$2:$F$25,3,0))</f>
        <v>-1.7649999999999999</v>
      </c>
      <c r="W20" s="5">
        <f>IF($A20=W$1,VLOOKUP($A20,'Hydrophobicity scales'!$A$2:$F$25,3,0),VLOOKUP(W$1,'Hydrophobicity scales'!$A$2:$F$25,3,0)-VLOOKUP($A20,'Hydrophobicity scales'!$A$2:$F$25,3,0))</f>
        <v>-2.2400000000000002</v>
      </c>
      <c r="X20" s="5">
        <f>IF($A20=X$1,VLOOKUP($A20,'Hydrophobicity scales'!$A$2:$F$25,3,0),VLOOKUP(X$1,'Hydrophobicity scales'!$A$2:$F$25,3,0)-VLOOKUP($A20,'Hydrophobicity scales'!$A$2:$F$25,3,0))</f>
        <v>-1.1602272727272727</v>
      </c>
      <c r="Y20" s="5">
        <f>IF($A20=Y$1,VLOOKUP($A20,'Hydrophobicity scales'!$A$2:$F$25,3,0),VLOOKUP(Y$1,'Hydrophobicity scales'!$A$2:$F$25,3,0)-VLOOKUP($A20,'Hydrophobicity scales'!$A$2:$F$25,3,0))</f>
        <v>-0.62999999999999989</v>
      </c>
    </row>
    <row r="21" spans="1:25" x14ac:dyDescent="0.2">
      <c r="A21" s="1" t="s">
        <v>19</v>
      </c>
      <c r="B21" s="5">
        <f>IF($A21=B$1,VLOOKUP($A21,'Hydrophobicity scales'!$A$2:$F$25,3,0),VLOOKUP(B$1,'Hydrophobicity scales'!$A$2:$F$25,3,0)-VLOOKUP($A21,'Hydrophobicity scales'!$A$2:$F$25,3,0))</f>
        <v>-0.1</v>
      </c>
      <c r="C21" s="5">
        <f>IF($A21=C$1,VLOOKUP($A21,'Hydrophobicity scales'!$A$2:$F$25,3,0),VLOOKUP(C$1,'Hydrophobicity scales'!$A$2:$F$25,3,0)-VLOOKUP($A21,'Hydrophobicity scales'!$A$2:$F$25,3,0))</f>
        <v>-0.74</v>
      </c>
      <c r="D21" s="5">
        <f>IF($A21=D$1,VLOOKUP($A21,'Hydrophobicity scales'!$A$2:$F$25,3,0),VLOOKUP(D$1,'Hydrophobicity scales'!$A$2:$F$25,3,0)-VLOOKUP($A21,'Hydrophobicity scales'!$A$2:$F$25,3,0))</f>
        <v>-0.35</v>
      </c>
      <c r="E21" s="5">
        <f>IF($A21=E$1,VLOOKUP($A21,'Hydrophobicity scales'!$A$2:$F$25,3,0),VLOOKUP(E$1,'Hydrophobicity scales'!$A$2:$F$25,3,0)-VLOOKUP($A21,'Hydrophobicity scales'!$A$2:$F$25,3,0))</f>
        <v>-1.1599999999999999</v>
      </c>
      <c r="F21" s="5">
        <f>IF($A21=F$1,VLOOKUP($A21,'Hydrophobicity scales'!$A$2:$F$25,3,0),VLOOKUP(F$1,'Hydrophobicity scales'!$A$2:$F$25,3,0)-VLOOKUP($A21,'Hydrophobicity scales'!$A$2:$F$25,3,0))</f>
        <v>0.31</v>
      </c>
      <c r="G21" s="5">
        <f>IF($A21=G$1,VLOOKUP($A21,'Hydrophobicity scales'!$A$2:$F$25,3,0),VLOOKUP(G$1,'Hydrophobicity scales'!$A$2:$F$25,3,0)-VLOOKUP($A21,'Hydrophobicity scales'!$A$2:$F$25,3,0))</f>
        <v>-0.51</v>
      </c>
      <c r="H21" s="5">
        <f>IF($A21=H$1,VLOOKUP($A21,'Hydrophobicity scales'!$A$2:$F$25,3,0),VLOOKUP(H$1,'Hydrophobicity scales'!$A$2:$F$25,3,0)-VLOOKUP($A21,'Hydrophobicity scales'!$A$2:$F$25,3,0))</f>
        <v>-1.95</v>
      </c>
      <c r="I21" s="5">
        <f>IF($A21=I$1,VLOOKUP($A21,'Hydrophobicity scales'!$A$2:$F$25,3,0),VLOOKUP(I$1,'Hydrophobicity scales'!$A$2:$F$25,3,0)-VLOOKUP($A21,'Hydrophobicity scales'!$A$2:$F$25,3,0))</f>
        <v>6.0000000000000005E-2</v>
      </c>
      <c r="J21" s="5">
        <f>IF($A21=J$1,VLOOKUP($A21,'Hydrophobicity scales'!$A$2:$F$25,3,0),VLOOKUP(J$1,'Hydrophobicity scales'!$A$2:$F$25,3,0)-VLOOKUP($A21,'Hydrophobicity scales'!$A$2:$F$25,3,0))</f>
        <v>-0.8899999999999999</v>
      </c>
      <c r="K21" s="5">
        <f>IF($A21=K$1,VLOOKUP($A21,'Hydrophobicity scales'!$A$2:$F$25,3,0),VLOOKUP(K$1,'Hydrophobicity scales'!$A$2:$F$25,3,0)-VLOOKUP($A21,'Hydrophobicity scales'!$A$2:$F$25,3,0))</f>
        <v>0.38</v>
      </c>
      <c r="L21" s="5">
        <f>IF($A21=L$1,VLOOKUP($A21,'Hydrophobicity scales'!$A$2:$F$25,3,0),VLOOKUP(L$1,'Hydrophobicity scales'!$A$2:$F$25,3,0)-VLOOKUP($A21,'Hydrophobicity scales'!$A$2:$F$25,3,0))</f>
        <v>0.63000000000000012</v>
      </c>
      <c r="M21" s="5">
        <f>IF($A21=M$1,VLOOKUP($A21,'Hydrophobicity scales'!$A$2:$F$25,3,0),VLOOKUP(M$1,'Hydrophobicity scales'!$A$2:$F$25,3,0)-VLOOKUP($A21,'Hydrophobicity scales'!$A$2:$F$25,3,0))</f>
        <v>-0.91999999999999993</v>
      </c>
      <c r="N21" s="5">
        <f>IF($A21=N$1,VLOOKUP($A21,'Hydrophobicity scales'!$A$2:$F$25,3,0),VLOOKUP(N$1,'Hydrophobicity scales'!$A$2:$F$25,3,0)-VLOOKUP($A21,'Hydrophobicity scales'!$A$2:$F$25,3,0))</f>
        <v>0.30000000000000004</v>
      </c>
      <c r="O21" s="5">
        <f>IF($A21=O$1,VLOOKUP($A21,'Hydrophobicity scales'!$A$2:$F$25,3,0),VLOOKUP(O$1,'Hydrophobicity scales'!$A$2:$F$25,3,0)-VLOOKUP($A21,'Hydrophobicity scales'!$A$2:$F$25,3,0))</f>
        <v>1.2</v>
      </c>
      <c r="P21" s="5">
        <f>IF($A21=P$1,VLOOKUP($A21,'Hydrophobicity scales'!$A$2:$F$25,3,0),VLOOKUP(P$1,'Hydrophobicity scales'!$A$2:$F$25,3,0)-VLOOKUP($A21,'Hydrophobicity scales'!$A$2:$F$25,3,0))</f>
        <v>-0.38</v>
      </c>
      <c r="Q21" s="5">
        <f>IF($A21=Q$1,VLOOKUP($A21,'Hydrophobicity scales'!$A$2:$F$25,3,0),VLOOKUP(Q$1,'Hydrophobicity scales'!$A$2:$F$25,3,0)-VLOOKUP($A21,'Hydrophobicity scales'!$A$2:$F$25,3,0))</f>
        <v>-0.06</v>
      </c>
      <c r="R21" s="5">
        <f>IF($A21=R$1,VLOOKUP($A21,'Hydrophobicity scales'!$A$2:$F$25,3,0),VLOOKUP(R$1,'Hydrophobicity scales'!$A$2:$F$25,3,0)-VLOOKUP($A21,'Hydrophobicity scales'!$A$2:$F$25,3,0))</f>
        <v>-7.0000000000000007E-2</v>
      </c>
      <c r="S21" s="5">
        <f>IF($A21=S$1,VLOOKUP($A21,'Hydrophobicity scales'!$A$2:$F$25,3,0),VLOOKUP(S$1,'Hydrophobicity scales'!$A$2:$F$25,3,0)-VLOOKUP($A21,'Hydrophobicity scales'!$A$2:$F$25,3,0))</f>
        <v>1.9200000000000002</v>
      </c>
      <c r="T21" s="5">
        <f>IF($A21=T$1,VLOOKUP($A21,'Hydrophobicity scales'!$A$2:$F$25,3,0),VLOOKUP(T$1,'Hydrophobicity scales'!$A$2:$F$25,3,0)-VLOOKUP($A21,'Hydrophobicity scales'!$A$2:$F$25,3,0))</f>
        <v>1.01</v>
      </c>
      <c r="U21" s="5">
        <f>IF($A21=U$1,VLOOKUP($A21,'Hydrophobicity scales'!$A$2:$F$25,3,0),VLOOKUP(U$1,'Hydrophobicity scales'!$A$2:$F$25,3,0)-VLOOKUP($A21,'Hydrophobicity scales'!$A$2:$F$25,3,0))</f>
        <v>-7.0000000000000007E-2</v>
      </c>
      <c r="V21" s="5">
        <f>IF($A21=V$1,VLOOKUP($A21,'Hydrophobicity scales'!$A$2:$F$25,3,0),VLOOKUP(V$1,'Hydrophobicity scales'!$A$2:$F$25,3,0)-VLOOKUP($A21,'Hydrophobicity scales'!$A$2:$F$25,3,0))</f>
        <v>-0.75499999999999989</v>
      </c>
      <c r="W21" s="5">
        <f>IF($A21=W$1,VLOOKUP($A21,'Hydrophobicity scales'!$A$2:$F$25,3,0),VLOOKUP(W$1,'Hydrophobicity scales'!$A$2:$F$25,3,0)-VLOOKUP($A21,'Hydrophobicity scales'!$A$2:$F$25,3,0))</f>
        <v>-1.23</v>
      </c>
      <c r="X21" s="5">
        <f>IF($A21=X$1,VLOOKUP($A21,'Hydrophobicity scales'!$A$2:$F$25,3,0),VLOOKUP(X$1,'Hydrophobicity scales'!$A$2:$F$25,3,0)-VLOOKUP($A21,'Hydrophobicity scales'!$A$2:$F$25,3,0))</f>
        <v>-0.15022727272727271</v>
      </c>
      <c r="Y21" s="5">
        <f>IF($A21=Y$1,VLOOKUP($A21,'Hydrophobicity scales'!$A$2:$F$25,3,0),VLOOKUP(Y$1,'Hydrophobicity scales'!$A$2:$F$25,3,0)-VLOOKUP($A21,'Hydrophobicity scales'!$A$2:$F$25,3,0))</f>
        <v>0.38</v>
      </c>
    </row>
    <row r="22" spans="1:25" x14ac:dyDescent="0.2">
      <c r="A22" s="1" t="s">
        <v>20</v>
      </c>
      <c r="B22" s="5">
        <f>IF($A22=B$1,VLOOKUP($A22,'Hydrophobicity scales'!$A$2:$F$25,3,0),VLOOKUP(B$1,'Hydrophobicity scales'!$A$2:$F$25,3,0)-VLOOKUP($A22,'Hydrophobicity scales'!$A$2:$F$25,3,0))</f>
        <v>0.65499999999999992</v>
      </c>
      <c r="C22" s="5">
        <f>IF($A22=C$1,VLOOKUP($A22,'Hydrophobicity scales'!$A$2:$F$25,3,0),VLOOKUP(C$1,'Hydrophobicity scales'!$A$2:$F$25,3,0)-VLOOKUP($A22,'Hydrophobicity scales'!$A$2:$F$25,3,0))</f>
        <v>1.4999999999999902E-2</v>
      </c>
      <c r="D22" s="5">
        <f>IF($A22=D$1,VLOOKUP($A22,'Hydrophobicity scales'!$A$2:$F$25,3,0),VLOOKUP(D$1,'Hydrophobicity scales'!$A$2:$F$25,3,0)-VLOOKUP($A22,'Hydrophobicity scales'!$A$2:$F$25,3,0))</f>
        <v>0.40499999999999997</v>
      </c>
      <c r="E22" s="5">
        <f>IF($A22=E$1,VLOOKUP($A22,'Hydrophobicity scales'!$A$2:$F$25,3,0),VLOOKUP(E$1,'Hydrophobicity scales'!$A$2:$F$25,3,0)-VLOOKUP($A22,'Hydrophobicity scales'!$A$2:$F$25,3,0))</f>
        <v>-0.40500000000000003</v>
      </c>
      <c r="F22" s="5">
        <f>IF($A22=F$1,VLOOKUP($A22,'Hydrophobicity scales'!$A$2:$F$25,3,0),VLOOKUP(F$1,'Hydrophobicity scales'!$A$2:$F$25,3,0)-VLOOKUP($A22,'Hydrophobicity scales'!$A$2:$F$25,3,0))</f>
        <v>1.0649999999999999</v>
      </c>
      <c r="G22" s="5">
        <f>IF($A22=G$1,VLOOKUP($A22,'Hydrophobicity scales'!$A$2:$F$25,3,0),VLOOKUP(G$1,'Hydrophobicity scales'!$A$2:$F$25,3,0)-VLOOKUP($A22,'Hydrophobicity scales'!$A$2:$F$25,3,0))</f>
        <v>0.245</v>
      </c>
      <c r="H22" s="5">
        <f>IF($A22=H$1,VLOOKUP($A22,'Hydrophobicity scales'!$A$2:$F$25,3,0),VLOOKUP(H$1,'Hydrophobicity scales'!$A$2:$F$25,3,0)-VLOOKUP($A22,'Hydrophobicity scales'!$A$2:$F$25,3,0))</f>
        <v>-1.1950000000000001</v>
      </c>
      <c r="I22" s="5">
        <f>IF($A22=I$1,VLOOKUP($A22,'Hydrophobicity scales'!$A$2:$F$25,3,0),VLOOKUP(I$1,'Hydrophobicity scales'!$A$2:$F$25,3,0)-VLOOKUP($A22,'Hydrophobicity scales'!$A$2:$F$25,3,0))</f>
        <v>0.81499999999999995</v>
      </c>
      <c r="J22" s="5">
        <f>IF($A22=J$1,VLOOKUP($A22,'Hydrophobicity scales'!$A$2:$F$25,3,0),VLOOKUP(J$1,'Hydrophobicity scales'!$A$2:$F$25,3,0)-VLOOKUP($A22,'Hydrophobicity scales'!$A$2:$F$25,3,0))</f>
        <v>-0.13500000000000001</v>
      </c>
      <c r="K22" s="5">
        <f>IF($A22=K$1,VLOOKUP($A22,'Hydrophobicity scales'!$A$2:$F$25,3,0),VLOOKUP(K$1,'Hydrophobicity scales'!$A$2:$F$25,3,0)-VLOOKUP($A22,'Hydrophobicity scales'!$A$2:$F$25,3,0))</f>
        <v>1.135</v>
      </c>
      <c r="L22" s="5">
        <f>IF($A22=L$1,VLOOKUP($A22,'Hydrophobicity scales'!$A$2:$F$25,3,0),VLOOKUP(L$1,'Hydrophobicity scales'!$A$2:$F$25,3,0)-VLOOKUP($A22,'Hydrophobicity scales'!$A$2:$F$25,3,0))</f>
        <v>1.385</v>
      </c>
      <c r="M22" s="5">
        <f>IF($A22=M$1,VLOOKUP($A22,'Hydrophobicity scales'!$A$2:$F$25,3,0),VLOOKUP(M$1,'Hydrophobicity scales'!$A$2:$F$25,3,0)-VLOOKUP($A22,'Hydrophobicity scales'!$A$2:$F$25,3,0))</f>
        <v>-0.16500000000000004</v>
      </c>
      <c r="N22" s="5">
        <f>IF($A22=N$1,VLOOKUP($A22,'Hydrophobicity scales'!$A$2:$F$25,3,0),VLOOKUP(N$1,'Hydrophobicity scales'!$A$2:$F$25,3,0)-VLOOKUP($A22,'Hydrophobicity scales'!$A$2:$F$25,3,0))</f>
        <v>1.0549999999999999</v>
      </c>
      <c r="O22" s="5">
        <f>IF($A22=O$1,VLOOKUP($A22,'Hydrophobicity scales'!$A$2:$F$25,3,0),VLOOKUP(O$1,'Hydrophobicity scales'!$A$2:$F$25,3,0)-VLOOKUP($A22,'Hydrophobicity scales'!$A$2:$F$25,3,0))</f>
        <v>1.9549999999999998</v>
      </c>
      <c r="P22" s="5">
        <f>IF($A22=P$1,VLOOKUP($A22,'Hydrophobicity scales'!$A$2:$F$25,3,0),VLOOKUP(P$1,'Hydrophobicity scales'!$A$2:$F$25,3,0)-VLOOKUP($A22,'Hydrophobicity scales'!$A$2:$F$25,3,0))</f>
        <v>0.37499999999999994</v>
      </c>
      <c r="Q22" s="5">
        <f>IF($A22=Q$1,VLOOKUP($A22,'Hydrophobicity scales'!$A$2:$F$25,3,0),VLOOKUP(Q$1,'Hydrophobicity scales'!$A$2:$F$25,3,0)-VLOOKUP($A22,'Hydrophobicity scales'!$A$2:$F$25,3,0))</f>
        <v>0.69499999999999995</v>
      </c>
      <c r="R22" s="5">
        <f>IF($A22=R$1,VLOOKUP($A22,'Hydrophobicity scales'!$A$2:$F$25,3,0),VLOOKUP(R$1,'Hydrophobicity scales'!$A$2:$F$25,3,0)-VLOOKUP($A22,'Hydrophobicity scales'!$A$2:$F$25,3,0))</f>
        <v>0.68499999999999994</v>
      </c>
      <c r="S22" s="5">
        <f>IF($A22=S$1,VLOOKUP($A22,'Hydrophobicity scales'!$A$2:$F$25,3,0),VLOOKUP(S$1,'Hydrophobicity scales'!$A$2:$F$25,3,0)-VLOOKUP($A22,'Hydrophobicity scales'!$A$2:$F$25,3,0))</f>
        <v>2.6749999999999998</v>
      </c>
      <c r="T22" s="5">
        <f>IF($A22=T$1,VLOOKUP($A22,'Hydrophobicity scales'!$A$2:$F$25,3,0),VLOOKUP(T$1,'Hydrophobicity scales'!$A$2:$F$25,3,0)-VLOOKUP($A22,'Hydrophobicity scales'!$A$2:$F$25,3,0))</f>
        <v>1.7649999999999999</v>
      </c>
      <c r="U22" s="5">
        <f>IF($A22=U$1,VLOOKUP($A22,'Hydrophobicity scales'!$A$2:$F$25,3,0),VLOOKUP(U$1,'Hydrophobicity scales'!$A$2:$F$25,3,0)-VLOOKUP($A22,'Hydrophobicity scales'!$A$2:$F$25,3,0))</f>
        <v>0.75499999999999989</v>
      </c>
      <c r="V22" s="5">
        <f>IF($A22=V$1,VLOOKUP($A22,'Hydrophobicity scales'!$A$2:$F$25,3,0),VLOOKUP(V$1,'Hydrophobicity scales'!$A$2:$F$25,3,0)-VLOOKUP($A22,'Hydrophobicity scales'!$A$2:$F$25,3,0))</f>
        <v>-0.82499999999999996</v>
      </c>
      <c r="W22" s="5">
        <f>IF($A22=W$1,VLOOKUP($A22,'Hydrophobicity scales'!$A$2:$F$25,3,0),VLOOKUP(W$1,'Hydrophobicity scales'!$A$2:$F$25,3,0)-VLOOKUP($A22,'Hydrophobicity scales'!$A$2:$F$25,3,0))</f>
        <v>-0.47500000000000009</v>
      </c>
      <c r="X22" s="5">
        <f>IF($A22=X$1,VLOOKUP($A22,'Hydrophobicity scales'!$A$2:$F$25,3,0),VLOOKUP(X$1,'Hydrophobicity scales'!$A$2:$F$25,3,0)-VLOOKUP($A22,'Hydrophobicity scales'!$A$2:$F$25,3,0))</f>
        <v>0.60477272727272724</v>
      </c>
      <c r="Y22" s="5">
        <f>IF($A22=Y$1,VLOOKUP($A22,'Hydrophobicity scales'!$A$2:$F$25,3,0),VLOOKUP(Y$1,'Hydrophobicity scales'!$A$2:$F$25,3,0)-VLOOKUP($A22,'Hydrophobicity scales'!$A$2:$F$25,3,0))</f>
        <v>1.135</v>
      </c>
    </row>
    <row r="23" spans="1:25" x14ac:dyDescent="0.2">
      <c r="A23" s="1" t="s">
        <v>21</v>
      </c>
      <c r="B23" s="5">
        <f>IF($A23=B$1,VLOOKUP($A23,'Hydrophobicity scales'!$A$2:$F$25,3,0),VLOOKUP(B$1,'Hydrophobicity scales'!$A$2:$F$25,3,0)-VLOOKUP($A23,'Hydrophobicity scales'!$A$2:$F$25,3,0))</f>
        <v>1.1300000000000001</v>
      </c>
      <c r="C23" s="5">
        <f>IF($A23=C$1,VLOOKUP($A23,'Hydrophobicity scales'!$A$2:$F$25,3,0),VLOOKUP(C$1,'Hydrophobicity scales'!$A$2:$F$25,3,0)-VLOOKUP($A23,'Hydrophobicity scales'!$A$2:$F$25,3,0))</f>
        <v>0.49</v>
      </c>
      <c r="D23" s="5">
        <f>IF($A23=D$1,VLOOKUP($A23,'Hydrophobicity scales'!$A$2:$F$25,3,0),VLOOKUP(D$1,'Hydrophobicity scales'!$A$2:$F$25,3,0)-VLOOKUP($A23,'Hydrophobicity scales'!$A$2:$F$25,3,0))</f>
        <v>0.88000000000000012</v>
      </c>
      <c r="E23" s="5">
        <f>IF($A23=E$1,VLOOKUP($A23,'Hydrophobicity scales'!$A$2:$F$25,3,0),VLOOKUP(E$1,'Hydrophobicity scales'!$A$2:$F$25,3,0)-VLOOKUP($A23,'Hydrophobicity scales'!$A$2:$F$25,3,0))</f>
        <v>7.0000000000000062E-2</v>
      </c>
      <c r="F23" s="5">
        <f>IF($A23=F$1,VLOOKUP($A23,'Hydrophobicity scales'!$A$2:$F$25,3,0),VLOOKUP(F$1,'Hydrophobicity scales'!$A$2:$F$25,3,0)-VLOOKUP($A23,'Hydrophobicity scales'!$A$2:$F$25,3,0))</f>
        <v>1.54</v>
      </c>
      <c r="G23" s="5">
        <f>IF($A23=G$1,VLOOKUP($A23,'Hydrophobicity scales'!$A$2:$F$25,3,0),VLOOKUP(G$1,'Hydrophobicity scales'!$A$2:$F$25,3,0)-VLOOKUP($A23,'Hydrophobicity scales'!$A$2:$F$25,3,0))</f>
        <v>0.72000000000000008</v>
      </c>
      <c r="H23" s="5">
        <f>IF($A23=H$1,VLOOKUP($A23,'Hydrophobicity scales'!$A$2:$F$25,3,0),VLOOKUP(H$1,'Hydrophobicity scales'!$A$2:$F$25,3,0)-VLOOKUP($A23,'Hydrophobicity scales'!$A$2:$F$25,3,0))</f>
        <v>-0.72</v>
      </c>
      <c r="I23" s="5">
        <f>IF($A23=I$1,VLOOKUP($A23,'Hydrophobicity scales'!$A$2:$F$25,3,0),VLOOKUP(I$1,'Hydrophobicity scales'!$A$2:$F$25,3,0)-VLOOKUP($A23,'Hydrophobicity scales'!$A$2:$F$25,3,0))</f>
        <v>1.29</v>
      </c>
      <c r="J23" s="5">
        <f>IF($A23=J$1,VLOOKUP($A23,'Hydrophobicity scales'!$A$2:$F$25,3,0),VLOOKUP(J$1,'Hydrophobicity scales'!$A$2:$F$25,3,0)-VLOOKUP($A23,'Hydrophobicity scales'!$A$2:$F$25,3,0))</f>
        <v>0.34000000000000008</v>
      </c>
      <c r="K23" s="5">
        <f>IF($A23=K$1,VLOOKUP($A23,'Hydrophobicity scales'!$A$2:$F$25,3,0),VLOOKUP(K$1,'Hydrophobicity scales'!$A$2:$F$25,3,0)-VLOOKUP($A23,'Hydrophobicity scales'!$A$2:$F$25,3,0))</f>
        <v>1.61</v>
      </c>
      <c r="L23" s="5">
        <f>IF($A23=L$1,VLOOKUP($A23,'Hydrophobicity scales'!$A$2:$F$25,3,0),VLOOKUP(L$1,'Hydrophobicity scales'!$A$2:$F$25,3,0)-VLOOKUP($A23,'Hydrophobicity scales'!$A$2:$F$25,3,0))</f>
        <v>1.86</v>
      </c>
      <c r="M23" s="5">
        <f>IF($A23=M$1,VLOOKUP($A23,'Hydrophobicity scales'!$A$2:$F$25,3,0),VLOOKUP(M$1,'Hydrophobicity scales'!$A$2:$F$25,3,0)-VLOOKUP($A23,'Hydrophobicity scales'!$A$2:$F$25,3,0))</f>
        <v>0.31000000000000005</v>
      </c>
      <c r="N23" s="5">
        <f>IF($A23=N$1,VLOOKUP($A23,'Hydrophobicity scales'!$A$2:$F$25,3,0),VLOOKUP(N$1,'Hydrophobicity scales'!$A$2:$F$25,3,0)-VLOOKUP($A23,'Hydrophobicity scales'!$A$2:$F$25,3,0))</f>
        <v>1.53</v>
      </c>
      <c r="O23" s="5">
        <f>IF($A23=O$1,VLOOKUP($A23,'Hydrophobicity scales'!$A$2:$F$25,3,0),VLOOKUP(O$1,'Hydrophobicity scales'!$A$2:$F$25,3,0)-VLOOKUP($A23,'Hydrophobicity scales'!$A$2:$F$25,3,0))</f>
        <v>2.4299999999999997</v>
      </c>
      <c r="P23" s="5">
        <f>IF($A23=P$1,VLOOKUP($A23,'Hydrophobicity scales'!$A$2:$F$25,3,0),VLOOKUP(P$1,'Hydrophobicity scales'!$A$2:$F$25,3,0)-VLOOKUP($A23,'Hydrophobicity scales'!$A$2:$F$25,3,0))</f>
        <v>0.85000000000000009</v>
      </c>
      <c r="Q23" s="5">
        <f>IF($A23=Q$1,VLOOKUP($A23,'Hydrophobicity scales'!$A$2:$F$25,3,0),VLOOKUP(Q$1,'Hydrophobicity scales'!$A$2:$F$25,3,0)-VLOOKUP($A23,'Hydrophobicity scales'!$A$2:$F$25,3,0))</f>
        <v>1.17</v>
      </c>
      <c r="R23" s="5">
        <f>IF($A23=R$1,VLOOKUP($A23,'Hydrophobicity scales'!$A$2:$F$25,3,0),VLOOKUP(R$1,'Hydrophobicity scales'!$A$2:$F$25,3,0)-VLOOKUP($A23,'Hydrophobicity scales'!$A$2:$F$25,3,0))</f>
        <v>1.1600000000000001</v>
      </c>
      <c r="S23" s="5">
        <f>IF($A23=S$1,VLOOKUP($A23,'Hydrophobicity scales'!$A$2:$F$25,3,0),VLOOKUP(S$1,'Hydrophobicity scales'!$A$2:$F$25,3,0)-VLOOKUP($A23,'Hydrophobicity scales'!$A$2:$F$25,3,0))</f>
        <v>3.1500000000000004</v>
      </c>
      <c r="T23" s="5">
        <f>IF($A23=T$1,VLOOKUP($A23,'Hydrophobicity scales'!$A$2:$F$25,3,0),VLOOKUP(T$1,'Hydrophobicity scales'!$A$2:$F$25,3,0)-VLOOKUP($A23,'Hydrophobicity scales'!$A$2:$F$25,3,0))</f>
        <v>2.2400000000000002</v>
      </c>
      <c r="U23" s="5">
        <f>IF($A23=U$1,VLOOKUP($A23,'Hydrophobicity scales'!$A$2:$F$25,3,0),VLOOKUP(U$1,'Hydrophobicity scales'!$A$2:$F$25,3,0)-VLOOKUP($A23,'Hydrophobicity scales'!$A$2:$F$25,3,0))</f>
        <v>1.23</v>
      </c>
      <c r="V23" s="5">
        <f>IF($A23=V$1,VLOOKUP($A23,'Hydrophobicity scales'!$A$2:$F$25,3,0),VLOOKUP(V$1,'Hydrophobicity scales'!$A$2:$F$25,3,0)-VLOOKUP($A23,'Hydrophobicity scales'!$A$2:$F$25,3,0))</f>
        <v>0.47500000000000009</v>
      </c>
      <c r="W23" s="5">
        <f>IF($A23=W$1,VLOOKUP($A23,'Hydrophobicity scales'!$A$2:$F$25,3,0),VLOOKUP(W$1,'Hydrophobicity scales'!$A$2:$F$25,3,0)-VLOOKUP($A23,'Hydrophobicity scales'!$A$2:$F$25,3,0))</f>
        <v>-1.3</v>
      </c>
      <c r="X23" s="5">
        <f>IF($A23=X$1,VLOOKUP($A23,'Hydrophobicity scales'!$A$2:$F$25,3,0),VLOOKUP(X$1,'Hydrophobicity scales'!$A$2:$F$25,3,0)-VLOOKUP($A23,'Hydrophobicity scales'!$A$2:$F$25,3,0))</f>
        <v>1.0797727272727273</v>
      </c>
      <c r="Y23" s="5">
        <f>IF($A23=Y$1,VLOOKUP($A23,'Hydrophobicity scales'!$A$2:$F$25,3,0),VLOOKUP(Y$1,'Hydrophobicity scales'!$A$2:$F$25,3,0)-VLOOKUP($A23,'Hydrophobicity scales'!$A$2:$F$25,3,0))</f>
        <v>1.61</v>
      </c>
    </row>
    <row r="24" spans="1:25" x14ac:dyDescent="0.2">
      <c r="A24" s="1" t="s">
        <v>22</v>
      </c>
      <c r="B24" s="5">
        <f>IF($A24=B$1,VLOOKUP($A24,'Hydrophobicity scales'!$A$2:$F$25,3,0),VLOOKUP(B$1,'Hydrophobicity scales'!$A$2:$F$25,3,0)-VLOOKUP($A24,'Hydrophobicity scales'!$A$2:$F$25,3,0))</f>
        <v>5.0227272727272704E-2</v>
      </c>
      <c r="C24" s="5">
        <f>IF($A24=C$1,VLOOKUP($A24,'Hydrophobicity scales'!$A$2:$F$25,3,0),VLOOKUP(C$1,'Hydrophobicity scales'!$A$2:$F$25,3,0)-VLOOKUP($A24,'Hydrophobicity scales'!$A$2:$F$25,3,0))</f>
        <v>-0.58977272727272734</v>
      </c>
      <c r="D24" s="5">
        <f>IF($A24=D$1,VLOOKUP($A24,'Hydrophobicity scales'!$A$2:$F$25,3,0),VLOOKUP(D$1,'Hydrophobicity scales'!$A$2:$F$25,3,0)-VLOOKUP($A24,'Hydrophobicity scales'!$A$2:$F$25,3,0))</f>
        <v>-0.19977272727272727</v>
      </c>
      <c r="E24" s="5">
        <f>IF($A24=E$1,VLOOKUP($A24,'Hydrophobicity scales'!$A$2:$F$25,3,0),VLOOKUP(E$1,'Hydrophobicity scales'!$A$2:$F$25,3,0)-VLOOKUP($A24,'Hydrophobicity scales'!$A$2:$F$25,3,0))</f>
        <v>-1.0097727272727273</v>
      </c>
      <c r="F24" s="5">
        <f>IF($A24=F$1,VLOOKUP($A24,'Hydrophobicity scales'!$A$2:$F$25,3,0),VLOOKUP(F$1,'Hydrophobicity scales'!$A$2:$F$25,3,0)-VLOOKUP($A24,'Hydrophobicity scales'!$A$2:$F$25,3,0))</f>
        <v>0.46022727272727271</v>
      </c>
      <c r="G24" s="5">
        <f>IF($A24=G$1,VLOOKUP($A24,'Hydrophobicity scales'!$A$2:$F$25,3,0),VLOOKUP(G$1,'Hydrophobicity scales'!$A$2:$F$25,3,0)-VLOOKUP($A24,'Hydrophobicity scales'!$A$2:$F$25,3,0))</f>
        <v>-0.35977272727272724</v>
      </c>
      <c r="H24" s="5">
        <f>IF($A24=H$1,VLOOKUP($A24,'Hydrophobicity scales'!$A$2:$F$25,3,0),VLOOKUP(H$1,'Hydrophobicity scales'!$A$2:$F$25,3,0)-VLOOKUP($A24,'Hydrophobicity scales'!$A$2:$F$25,3,0))</f>
        <v>-1.7997727272727273</v>
      </c>
      <c r="I24" s="5">
        <f>IF($A24=I$1,VLOOKUP($A24,'Hydrophobicity scales'!$A$2:$F$25,3,0),VLOOKUP(I$1,'Hydrophobicity scales'!$A$2:$F$25,3,0)-VLOOKUP($A24,'Hydrophobicity scales'!$A$2:$F$25,3,0))</f>
        <v>0.21022727272727271</v>
      </c>
      <c r="J24" s="5">
        <f>IF($A24=J$1,VLOOKUP($A24,'Hydrophobicity scales'!$A$2:$F$25,3,0),VLOOKUP(J$1,'Hydrophobicity scales'!$A$2:$F$25,3,0)-VLOOKUP($A24,'Hydrophobicity scales'!$A$2:$F$25,3,0))</f>
        <v>-0.73977272727272725</v>
      </c>
      <c r="K24" s="5">
        <f>IF($A24=K$1,VLOOKUP($A24,'Hydrophobicity scales'!$A$2:$F$25,3,0),VLOOKUP(K$1,'Hydrophobicity scales'!$A$2:$F$25,3,0)-VLOOKUP($A24,'Hydrophobicity scales'!$A$2:$F$25,3,0))</f>
        <v>0.53022727272727277</v>
      </c>
      <c r="L24" s="5">
        <f>IF($A24=L$1,VLOOKUP($A24,'Hydrophobicity scales'!$A$2:$F$25,3,0),VLOOKUP(L$1,'Hydrophobicity scales'!$A$2:$F$25,3,0)-VLOOKUP($A24,'Hydrophobicity scales'!$A$2:$F$25,3,0))</f>
        <v>0.78022727272727277</v>
      </c>
      <c r="M24" s="5">
        <f>IF($A24=M$1,VLOOKUP($A24,'Hydrophobicity scales'!$A$2:$F$25,3,0),VLOOKUP(M$1,'Hydrophobicity scales'!$A$2:$F$25,3,0)-VLOOKUP($A24,'Hydrophobicity scales'!$A$2:$F$25,3,0))</f>
        <v>-0.76977272727272728</v>
      </c>
      <c r="N24" s="5">
        <f>IF($A24=N$1,VLOOKUP($A24,'Hydrophobicity scales'!$A$2:$F$25,3,0),VLOOKUP(N$1,'Hydrophobicity scales'!$A$2:$F$25,3,0)-VLOOKUP($A24,'Hydrophobicity scales'!$A$2:$F$25,3,0))</f>
        <v>0.4502272727272727</v>
      </c>
      <c r="O24" s="5">
        <f>IF($A24=O$1,VLOOKUP($A24,'Hydrophobicity scales'!$A$2:$F$25,3,0),VLOOKUP(O$1,'Hydrophobicity scales'!$A$2:$F$25,3,0)-VLOOKUP($A24,'Hydrophobicity scales'!$A$2:$F$25,3,0))</f>
        <v>1.3502272727272726</v>
      </c>
      <c r="P24" s="5">
        <f>IF($A24=P$1,VLOOKUP($A24,'Hydrophobicity scales'!$A$2:$F$25,3,0),VLOOKUP(P$1,'Hydrophobicity scales'!$A$2:$F$25,3,0)-VLOOKUP($A24,'Hydrophobicity scales'!$A$2:$F$25,3,0))</f>
        <v>-0.2297727272727273</v>
      </c>
      <c r="Q24" s="5">
        <f>IF($A24=Q$1,VLOOKUP($A24,'Hydrophobicity scales'!$A$2:$F$25,3,0),VLOOKUP(Q$1,'Hydrophobicity scales'!$A$2:$F$25,3,0)-VLOOKUP($A24,'Hydrophobicity scales'!$A$2:$F$25,3,0))</f>
        <v>9.0227272727272712E-2</v>
      </c>
      <c r="R24" s="5">
        <f>IF($A24=R$1,VLOOKUP($A24,'Hydrophobicity scales'!$A$2:$F$25,3,0),VLOOKUP(R$1,'Hydrophobicity scales'!$A$2:$F$25,3,0)-VLOOKUP($A24,'Hydrophobicity scales'!$A$2:$F$25,3,0))</f>
        <v>8.0227272727272703E-2</v>
      </c>
      <c r="S24" s="5">
        <f>IF($A24=S$1,VLOOKUP($A24,'Hydrophobicity scales'!$A$2:$F$25,3,0),VLOOKUP(S$1,'Hydrophobicity scales'!$A$2:$F$25,3,0)-VLOOKUP($A24,'Hydrophobicity scales'!$A$2:$F$25,3,0))</f>
        <v>2.0702272727272728</v>
      </c>
      <c r="T24" s="5">
        <f>IF($A24=T$1,VLOOKUP($A24,'Hydrophobicity scales'!$A$2:$F$25,3,0),VLOOKUP(T$1,'Hydrophobicity scales'!$A$2:$F$25,3,0)-VLOOKUP($A24,'Hydrophobicity scales'!$A$2:$F$25,3,0))</f>
        <v>1.1602272727272727</v>
      </c>
      <c r="U24" s="5">
        <f>IF($A24=U$1,VLOOKUP($A24,'Hydrophobicity scales'!$A$2:$F$25,3,0),VLOOKUP(U$1,'Hydrophobicity scales'!$A$2:$F$25,3,0)-VLOOKUP($A24,'Hydrophobicity scales'!$A$2:$F$25,3,0))</f>
        <v>0.15022727272727271</v>
      </c>
      <c r="V24" s="5">
        <f>IF($A24=V$1,VLOOKUP($A24,'Hydrophobicity scales'!$A$2:$F$25,3,0),VLOOKUP(V$1,'Hydrophobicity scales'!$A$2:$F$25,3,0)-VLOOKUP($A24,'Hydrophobicity scales'!$A$2:$F$25,3,0))</f>
        <v>-0.60477272727272724</v>
      </c>
      <c r="W24" s="5">
        <f>IF($A24=W$1,VLOOKUP($A24,'Hydrophobicity scales'!$A$2:$F$25,3,0),VLOOKUP(W$1,'Hydrophobicity scales'!$A$2:$F$25,3,0)-VLOOKUP($A24,'Hydrophobicity scales'!$A$2:$F$25,3,0))</f>
        <v>-1.0797727272727273</v>
      </c>
      <c r="X24" s="5">
        <f>IF($A24=X$1,VLOOKUP($A24,'Hydrophobicity scales'!$A$2:$F$25,3,0),VLOOKUP(X$1,'Hydrophobicity scales'!$A$2:$F$25,3,0)-VLOOKUP($A24,'Hydrophobicity scales'!$A$2:$F$25,3,0))</f>
        <v>-0.22022727272727272</v>
      </c>
      <c r="Y24" s="5">
        <f>IF($A24=Y$1,VLOOKUP($A24,'Hydrophobicity scales'!$A$2:$F$25,3,0),VLOOKUP(Y$1,'Hydrophobicity scales'!$A$2:$F$25,3,0)-VLOOKUP($A24,'Hydrophobicity scales'!$A$2:$F$25,3,0))</f>
        <v>0.53022727272727277</v>
      </c>
    </row>
    <row r="25" spans="1:25" x14ac:dyDescent="0.2">
      <c r="A25" s="1" t="s">
        <v>23</v>
      </c>
      <c r="B25" s="5">
        <f>IF($A25=B$1,VLOOKUP($A25,'Hydrophobicity scales'!$A$2:$F$25,3,0),VLOOKUP(B$1,'Hydrophobicity scales'!$A$2:$F$25,3,0)-VLOOKUP($A25,'Hydrophobicity scales'!$A$2:$F$25,3,0))</f>
        <v>-0.48</v>
      </c>
      <c r="C25" s="5">
        <f>IF($A25=C$1,VLOOKUP($A25,'Hydrophobicity scales'!$A$2:$F$25,3,0),VLOOKUP(C$1,'Hydrophobicity scales'!$A$2:$F$25,3,0)-VLOOKUP($A25,'Hydrophobicity scales'!$A$2:$F$25,3,0))</f>
        <v>-1.1200000000000001</v>
      </c>
      <c r="D25" s="5">
        <f>IF($A25=D$1,VLOOKUP($A25,'Hydrophobicity scales'!$A$2:$F$25,3,0),VLOOKUP(D$1,'Hydrophobicity scales'!$A$2:$F$25,3,0)-VLOOKUP($A25,'Hydrophobicity scales'!$A$2:$F$25,3,0))</f>
        <v>-0.73</v>
      </c>
      <c r="E25" s="5">
        <f>IF($A25=E$1,VLOOKUP($A25,'Hydrophobicity scales'!$A$2:$F$25,3,0),VLOOKUP(E$1,'Hydrophobicity scales'!$A$2:$F$25,3,0)-VLOOKUP($A25,'Hydrophobicity scales'!$A$2:$F$25,3,0))</f>
        <v>-1.54</v>
      </c>
      <c r="F25" s="5">
        <f>IF($A25=F$1,VLOOKUP($A25,'Hydrophobicity scales'!$A$2:$F$25,3,0),VLOOKUP(F$1,'Hydrophobicity scales'!$A$2:$F$25,3,0)-VLOOKUP($A25,'Hydrophobicity scales'!$A$2:$F$25,3,0))</f>
        <v>-7.0000000000000007E-2</v>
      </c>
      <c r="G25" s="5">
        <f>IF($A25=G$1,VLOOKUP($A25,'Hydrophobicity scales'!$A$2:$F$25,3,0),VLOOKUP(G$1,'Hydrophobicity scales'!$A$2:$F$25,3,0)-VLOOKUP($A25,'Hydrophobicity scales'!$A$2:$F$25,3,0))</f>
        <v>-0.8899999999999999</v>
      </c>
      <c r="H25" s="5">
        <f>IF($A25=H$1,VLOOKUP($A25,'Hydrophobicity scales'!$A$2:$F$25,3,0),VLOOKUP(H$1,'Hydrophobicity scales'!$A$2:$F$25,3,0)-VLOOKUP($A25,'Hydrophobicity scales'!$A$2:$F$25,3,0))</f>
        <v>-2.33</v>
      </c>
      <c r="I25" s="5">
        <f>IF($A25=I$1,VLOOKUP($A25,'Hydrophobicity scales'!$A$2:$F$25,3,0),VLOOKUP(I$1,'Hydrophobicity scales'!$A$2:$F$25,3,0)-VLOOKUP($A25,'Hydrophobicity scales'!$A$2:$F$25,3,0))</f>
        <v>-0.32</v>
      </c>
      <c r="J25" s="5">
        <f>IF($A25=J$1,VLOOKUP($A25,'Hydrophobicity scales'!$A$2:$F$25,3,0),VLOOKUP(J$1,'Hydrophobicity scales'!$A$2:$F$25,3,0)-VLOOKUP($A25,'Hydrophobicity scales'!$A$2:$F$25,3,0))</f>
        <v>-1.27</v>
      </c>
      <c r="K25" s="5">
        <f>IF($A25=K$1,VLOOKUP($A25,'Hydrophobicity scales'!$A$2:$F$25,3,0),VLOOKUP(K$1,'Hydrophobicity scales'!$A$2:$F$25,3,0)-VLOOKUP($A25,'Hydrophobicity scales'!$A$2:$F$25,3,0))</f>
        <v>0</v>
      </c>
      <c r="L25" s="5">
        <f>IF($A25=L$1,VLOOKUP($A25,'Hydrophobicity scales'!$A$2:$F$25,3,0),VLOOKUP(L$1,'Hydrophobicity scales'!$A$2:$F$25,3,0)-VLOOKUP($A25,'Hydrophobicity scales'!$A$2:$F$25,3,0))</f>
        <v>0.25000000000000006</v>
      </c>
      <c r="M25" s="5">
        <f>IF($A25=M$1,VLOOKUP($A25,'Hydrophobicity scales'!$A$2:$F$25,3,0),VLOOKUP(M$1,'Hydrophobicity scales'!$A$2:$F$25,3,0)-VLOOKUP($A25,'Hydrophobicity scales'!$A$2:$F$25,3,0))</f>
        <v>-1.3</v>
      </c>
      <c r="N25" s="5">
        <f>IF($A25=N$1,VLOOKUP($A25,'Hydrophobicity scales'!$A$2:$F$25,3,0),VLOOKUP(N$1,'Hydrophobicity scales'!$A$2:$F$25,3,0)-VLOOKUP($A25,'Hydrophobicity scales'!$A$2:$F$25,3,0))</f>
        <v>-7.9999999999999988E-2</v>
      </c>
      <c r="O25" s="5">
        <f>IF($A25=O$1,VLOOKUP($A25,'Hydrophobicity scales'!$A$2:$F$25,3,0),VLOOKUP(O$1,'Hydrophobicity scales'!$A$2:$F$25,3,0)-VLOOKUP($A25,'Hydrophobicity scales'!$A$2:$F$25,3,0))</f>
        <v>0.81999999999999984</v>
      </c>
      <c r="P25" s="5">
        <f>IF($A25=P$1,VLOOKUP($A25,'Hydrophobicity scales'!$A$2:$F$25,3,0),VLOOKUP(P$1,'Hydrophobicity scales'!$A$2:$F$25,3,0)-VLOOKUP($A25,'Hydrophobicity scales'!$A$2:$F$25,3,0))</f>
        <v>-0.76</v>
      </c>
      <c r="Q25" s="5">
        <f>IF($A25=Q$1,VLOOKUP($A25,'Hydrophobicity scales'!$A$2:$F$25,3,0),VLOOKUP(Q$1,'Hydrophobicity scales'!$A$2:$F$25,3,0)-VLOOKUP($A25,'Hydrophobicity scales'!$A$2:$F$25,3,0))</f>
        <v>-0.44</v>
      </c>
      <c r="R25" s="5">
        <f>IF($A25=R$1,VLOOKUP($A25,'Hydrophobicity scales'!$A$2:$F$25,3,0),VLOOKUP(R$1,'Hydrophobicity scales'!$A$2:$F$25,3,0)-VLOOKUP($A25,'Hydrophobicity scales'!$A$2:$F$25,3,0))</f>
        <v>-0.45</v>
      </c>
      <c r="S25" s="5">
        <f>IF($A25=S$1,VLOOKUP($A25,'Hydrophobicity scales'!$A$2:$F$25,3,0),VLOOKUP(S$1,'Hydrophobicity scales'!$A$2:$F$25,3,0)-VLOOKUP($A25,'Hydrophobicity scales'!$A$2:$F$25,3,0))</f>
        <v>1.54</v>
      </c>
      <c r="T25" s="5">
        <f>IF($A25=T$1,VLOOKUP($A25,'Hydrophobicity scales'!$A$2:$F$25,3,0),VLOOKUP(T$1,'Hydrophobicity scales'!$A$2:$F$25,3,0)-VLOOKUP($A25,'Hydrophobicity scales'!$A$2:$F$25,3,0))</f>
        <v>0.62999999999999989</v>
      </c>
      <c r="U25" s="5">
        <f>IF($A25=U$1,VLOOKUP($A25,'Hydrophobicity scales'!$A$2:$F$25,3,0),VLOOKUP(U$1,'Hydrophobicity scales'!$A$2:$F$25,3,0)-VLOOKUP($A25,'Hydrophobicity scales'!$A$2:$F$25,3,0))</f>
        <v>-0.38</v>
      </c>
      <c r="V25" s="5">
        <f>IF($A25=V$1,VLOOKUP($A25,'Hydrophobicity scales'!$A$2:$F$25,3,0),VLOOKUP(V$1,'Hydrophobicity scales'!$A$2:$F$25,3,0)-VLOOKUP($A25,'Hydrophobicity scales'!$A$2:$F$25,3,0))</f>
        <v>-1.135</v>
      </c>
      <c r="W25" s="5">
        <f>IF($A25=W$1,VLOOKUP($A25,'Hydrophobicity scales'!$A$2:$F$25,3,0),VLOOKUP(W$1,'Hydrophobicity scales'!$A$2:$F$25,3,0)-VLOOKUP($A25,'Hydrophobicity scales'!$A$2:$F$25,3,0))</f>
        <v>-1.61</v>
      </c>
      <c r="X25" s="5">
        <f>IF($A25=X$1,VLOOKUP($A25,'Hydrophobicity scales'!$A$2:$F$25,3,0),VLOOKUP(X$1,'Hydrophobicity scales'!$A$2:$F$25,3,0)-VLOOKUP($A25,'Hydrophobicity scales'!$A$2:$F$25,3,0))</f>
        <v>-0.53022727272727277</v>
      </c>
      <c r="Y25" s="5">
        <f>IF($A25=Y$1,VLOOKUP($A25,'Hydrophobicity scales'!$A$2:$F$25,3,0),VLOOKUP(Y$1,'Hydrophobicity scales'!$A$2:$F$25,3,0)-VLOOKUP($A25,'Hydrophobicity scales'!$A$2:$F$25,3,0))</f>
        <v>0.31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E2F03-41D9-8943-A0FF-8AE0C786BEE0}">
  <dimension ref="A1:Y25"/>
  <sheetViews>
    <sheetView workbookViewId="0">
      <selection sqref="A1:Y25"/>
    </sheetView>
  </sheetViews>
  <sheetFormatPr baseColWidth="10" defaultRowHeight="16" x14ac:dyDescent="0.2"/>
  <cols>
    <col min="2" max="25" width="11.33203125" bestFit="1" customWidth="1"/>
  </cols>
  <sheetData>
    <row r="1" spans="1:25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0</v>
      </c>
      <c r="B2" s="6">
        <f>IF($A2=B$1,VLOOKUP($A2,Charge!$A$2:$G$25,5,0),VLOOKUP(B$1,Charge!$A$2:$G$25,5,0)-VLOOKUP($A2,Charge!$A$2:$G$25,5,0))</f>
        <v>-0.99997812286238008</v>
      </c>
      <c r="C2" s="6">
        <f>IF($A2=C$1,VLOOKUP($A2,Charge!$A$2:$G$25,5,0),VLOOKUP(C$1,Charge!$A$2:$G$25,5,0)-VLOOKUP($A2,Charge!$A$2:$G$25,5,0))</f>
        <v>-7.0862725111142666E-6</v>
      </c>
      <c r="D2" s="6">
        <f>IF($A2=D$1,VLOOKUP($A2,Charge!$A$2:$G$25,5,0),VLOOKUP(D$1,Charge!$A$2:$G$25,5,0)-VLOOKUP($A2,Charge!$A$2:$G$25,5,0))</f>
        <v>-1.1405961786059571E-5</v>
      </c>
      <c r="E2" s="6">
        <f>IF($A2=E$1,VLOOKUP($A2,Charge!$A$2:$G$25,5,0),VLOOKUP(E$1,Charge!$A$2:$G$25,5,0)-VLOOKUP($A2,Charge!$A$2:$G$25,5,0))</f>
        <v>-9.5746012660491431E-6</v>
      </c>
      <c r="F2" s="6">
        <f>IF($A2=F$1,VLOOKUP($A2,Charge!$A$2:$G$25,5,0),VLOOKUP(F$1,Charge!$A$2:$G$25,5,0)-VLOOKUP($A2,Charge!$A$2:$G$25,5,0))</f>
        <v>-1.6748550082601454E-5</v>
      </c>
      <c r="G2" s="6">
        <f>IF($A2=G$1,VLOOKUP($A2,Charge!$A$2:$G$25,5,0),VLOOKUP(G$1,Charge!$A$2:$G$25,5,0)-VLOOKUP($A2,Charge!$A$2:$G$25,5,0))</f>
        <v>-7.0862725111142666E-6</v>
      </c>
      <c r="H2" s="6">
        <f>IF($A2=H$1,VLOOKUP($A2,Charge!$A$2:$G$25,5,0),VLOOKUP(H$1,Charge!$A$2:$G$25,5,0)-VLOOKUP($A2,Charge!$A$2:$G$25,5,0))</f>
        <v>-6.3892113103536374E-6</v>
      </c>
      <c r="I2" s="6">
        <f>IF($A2=I$1,VLOOKUP($A2,Charge!$A$2:$G$25,5,0),VLOOKUP(I$1,Charge!$A$2:$G$25,5,0)-VLOOKUP($A2,Charge!$A$2:$G$25,5,0))</f>
        <v>0</v>
      </c>
      <c r="J2" s="6">
        <f>IF($A2=J$1,VLOOKUP($A2,Charge!$A$2:$G$25,5,0),VLOOKUP(J$1,Charge!$A$2:$G$25,5,0)-VLOOKUP($A2,Charge!$A$2:$G$25,5,0))</f>
        <v>-1.5270246791043718E-5</v>
      </c>
      <c r="K2" s="6">
        <f>IF($A2=K$1,VLOOKUP($A2,Charge!$A$2:$G$25,5,0),VLOOKUP(K$1,Charge!$A$2:$G$25,5,0)-VLOOKUP($A2,Charge!$A$2:$G$25,5,0))</f>
        <v>1.0310141124181271E-6</v>
      </c>
      <c r="L2" s="6">
        <f>IF($A2=L$1,VLOOKUP($A2,Charge!$A$2:$G$25,5,0),VLOOKUP(L$1,Charge!$A$2:$G$25,5,0)-VLOOKUP($A2,Charge!$A$2:$G$25,5,0))</f>
        <v>1.0310141124181271E-6</v>
      </c>
      <c r="M2" s="6">
        <f>IF($A2=M$1,VLOOKUP($A2,Charge!$A$2:$G$25,5,0),VLOOKUP(M$1,Charge!$A$2:$G$25,5,0)-VLOOKUP($A2,Charge!$A$2:$G$25,5,0))</f>
        <v>-6.7417542187753199E-6</v>
      </c>
      <c r="N2" s="6">
        <f>IF($A2=N$1,VLOOKUP($A2,Charge!$A$2:$G$25,5,0),VLOOKUP(N$1,Charge!$A$2:$G$25,5,0)-VLOOKUP($A2,Charge!$A$2:$G$25,5,0))</f>
        <v>-2.8228935113894238E-6</v>
      </c>
      <c r="O2" s="6">
        <f>IF($A2=O$1,VLOOKUP($A2,Charge!$A$2:$G$25,5,0),VLOOKUP(O$1,Charge!$A$2:$G$25,5,0)-VLOOKUP($A2,Charge!$A$2:$G$25,5,0))</f>
        <v>-1.5116353574651242E-5</v>
      </c>
      <c r="P2" s="6">
        <f>IF($A2=P$1,VLOOKUP($A2,Charge!$A$2:$G$25,5,0),VLOOKUP(P$1,Charge!$A$2:$G$25,5,0)-VLOOKUP($A2,Charge!$A$2:$G$25,5,0))</f>
        <v>-1.2104860908745962E-5</v>
      </c>
      <c r="Q2" s="6">
        <f>IF($A2=Q$1,VLOOKUP($A2,Charge!$A$2:$G$25,5,0),VLOOKUP(Q$1,Charge!$A$2:$G$25,5,0)-VLOOKUP($A2,Charge!$A$2:$G$25,5,0))</f>
        <v>-5.6592996688920039E-6</v>
      </c>
      <c r="R2" s="6">
        <f>IF($A2=R$1,VLOOKUP($A2,Charge!$A$2:$G$25,5,0),VLOOKUP(R$1,Charge!$A$2:$G$25,5,0)-VLOOKUP($A2,Charge!$A$2:$G$25,5,0))</f>
        <v>2.0778994637038473E-5</v>
      </c>
      <c r="S2" s="6">
        <f>IF($A2=S$1,VLOOKUP($A2,Charge!$A$2:$G$25,5,0),VLOOKUP(S$1,Charge!$A$2:$G$25,5,0)-VLOOKUP($A2,Charge!$A$2:$G$25,5,0))</f>
        <v>2.1106161440798132E-6</v>
      </c>
      <c r="T2" s="6">
        <f>IF($A2=T$1,VLOOKUP($A2,Charge!$A$2:$G$25,5,0),VLOOKUP(T$1,Charge!$A$2:$G$25,5,0)-VLOOKUP($A2,Charge!$A$2:$G$25,5,0))</f>
        <v>-6.0284568799140459E-6</v>
      </c>
      <c r="U2" s="6">
        <f>IF($A2=U$1,VLOOKUP($A2,Charge!$A$2:$G$25,5,0),VLOOKUP(U$1,Charge!$A$2:$G$25,5,0)-VLOOKUP($A2,Charge!$A$2:$G$25,5,0))</f>
        <v>-9.8461281805573009E-7</v>
      </c>
      <c r="V2" s="6">
        <f>IF($A2=V$1,VLOOKUP($A2,Charge!$A$2:$G$25,5,0),VLOOKUP(V$1,Charge!$A$2:$G$25,5,0)-VLOOKUP($A2,Charge!$A$2:$G$25,5,0))</f>
        <v>-1.052715828675499E-5</v>
      </c>
      <c r="W2" s="6">
        <f>IF($A2=W$1,VLOOKUP($A2,Charge!$A$2:$G$25,5,0),VLOOKUP(W$1,Charge!$A$2:$G$25,5,0)-VLOOKUP($A2,Charge!$A$2:$G$25,5,0))</f>
        <v>-6.7417542187753199E-6</v>
      </c>
      <c r="X2" s="6">
        <f>IF($A2=X$1,VLOOKUP($A2,Charge!$A$2:$G$25,5,0),VLOOKUP(X$1,Charge!$A$2:$G$25,5,0)-VLOOKUP($A2,Charge!$A$2:$G$25,5,0))</f>
        <v>-6.954102697021014E-6</v>
      </c>
      <c r="Y2" s="6">
        <f>IF($A2=Y$1,VLOOKUP($A2,Charge!$A$2:$G$25,5,0),VLOOKUP(Y$1,Charge!$A$2:$G$25,5,0)-VLOOKUP($A2,Charge!$A$2:$G$25,5,0))</f>
        <v>0</v>
      </c>
    </row>
    <row r="3" spans="1:25" x14ac:dyDescent="0.2">
      <c r="A3" s="1" t="s">
        <v>1</v>
      </c>
      <c r="B3" s="6">
        <f>IF($A3=B$1,VLOOKUP($A3,Charge!$A$2:$G$25,5,0),VLOOKUP(B$1,Charge!$A$2:$G$25,5,0)-VLOOKUP($A3,Charge!$A$2:$G$25,5,0))</f>
        <v>7.0862725111142666E-6</v>
      </c>
      <c r="C3" s="6">
        <f>IF($A3=C$1,VLOOKUP($A3,Charge!$A$2:$G$25,5,0),VLOOKUP(C$1,Charge!$A$2:$G$25,5,0)-VLOOKUP($A3,Charge!$A$2:$G$25,5,0))</f>
        <v>-0.9999852091348912</v>
      </c>
      <c r="D3" s="6">
        <f>IF($A3=D$1,VLOOKUP($A3,Charge!$A$2:$G$25,5,0),VLOOKUP(D$1,Charge!$A$2:$G$25,5,0)-VLOOKUP($A3,Charge!$A$2:$G$25,5,0))</f>
        <v>-4.3196892749453042E-6</v>
      </c>
      <c r="E3" s="6">
        <f>IF($A3=E$1,VLOOKUP($A3,Charge!$A$2:$G$25,5,0),VLOOKUP(E$1,Charge!$A$2:$G$25,5,0)-VLOOKUP($A3,Charge!$A$2:$G$25,5,0))</f>
        <v>-2.4883287549348765E-6</v>
      </c>
      <c r="F3" s="6">
        <f>IF($A3=F$1,VLOOKUP($A3,Charge!$A$2:$G$25,5,0),VLOOKUP(F$1,Charge!$A$2:$G$25,5,0)-VLOOKUP($A3,Charge!$A$2:$G$25,5,0))</f>
        <v>-9.6622775714871878E-6</v>
      </c>
      <c r="G3" s="6">
        <f>IF($A3=G$1,VLOOKUP($A3,Charge!$A$2:$G$25,5,0),VLOOKUP(G$1,Charge!$A$2:$G$25,5,0)-VLOOKUP($A3,Charge!$A$2:$G$25,5,0))</f>
        <v>0</v>
      </c>
      <c r="H3" s="6">
        <f>IF($A3=H$1,VLOOKUP($A3,Charge!$A$2:$G$25,5,0),VLOOKUP(H$1,Charge!$A$2:$G$25,5,0)-VLOOKUP($A3,Charge!$A$2:$G$25,5,0))</f>
        <v>6.9706120076062916E-7</v>
      </c>
      <c r="I3" s="6">
        <f>IF($A3=I$1,VLOOKUP($A3,Charge!$A$2:$G$25,5,0),VLOOKUP(I$1,Charge!$A$2:$G$25,5,0)-VLOOKUP($A3,Charge!$A$2:$G$25,5,0))</f>
        <v>7.0862725111142666E-6</v>
      </c>
      <c r="J3" s="6">
        <f>IF($A3=J$1,VLOOKUP($A3,Charge!$A$2:$G$25,5,0),VLOOKUP(J$1,Charge!$A$2:$G$25,5,0)-VLOOKUP($A3,Charge!$A$2:$G$25,5,0))</f>
        <v>-8.1839742799294513E-6</v>
      </c>
      <c r="K3" s="6">
        <f>IF($A3=K$1,VLOOKUP($A3,Charge!$A$2:$G$25,5,0),VLOOKUP(K$1,Charge!$A$2:$G$25,5,0)-VLOOKUP($A3,Charge!$A$2:$G$25,5,0))</f>
        <v>8.1172866235323937E-6</v>
      </c>
      <c r="L3" s="6">
        <f>IF($A3=L$1,VLOOKUP($A3,Charge!$A$2:$G$25,5,0),VLOOKUP(L$1,Charge!$A$2:$G$25,5,0)-VLOOKUP($A3,Charge!$A$2:$G$25,5,0))</f>
        <v>8.1172866235323937E-6</v>
      </c>
      <c r="M3" s="6">
        <f>IF($A3=M$1,VLOOKUP($A3,Charge!$A$2:$G$25,5,0),VLOOKUP(M$1,Charge!$A$2:$G$25,5,0)-VLOOKUP($A3,Charge!$A$2:$G$25,5,0))</f>
        <v>3.4451829233894671E-7</v>
      </c>
      <c r="N3" s="6">
        <f>IF($A3=N$1,VLOOKUP($A3,Charge!$A$2:$G$25,5,0),VLOOKUP(N$1,Charge!$A$2:$G$25,5,0)-VLOOKUP($A3,Charge!$A$2:$G$25,5,0))</f>
        <v>4.2633789997248428E-6</v>
      </c>
      <c r="O3" s="6">
        <f>IF($A3=O$1,VLOOKUP($A3,Charge!$A$2:$G$25,5,0),VLOOKUP(O$1,Charge!$A$2:$G$25,5,0)-VLOOKUP($A3,Charge!$A$2:$G$25,5,0))</f>
        <v>-8.0300810635369757E-6</v>
      </c>
      <c r="P3" s="6">
        <f>IF($A3=P$1,VLOOKUP($A3,Charge!$A$2:$G$25,5,0),VLOOKUP(P$1,Charge!$A$2:$G$25,5,0)-VLOOKUP($A3,Charge!$A$2:$G$25,5,0))</f>
        <v>-5.0185883976316958E-6</v>
      </c>
      <c r="Q3" s="6">
        <f>IF($A3=Q$1,VLOOKUP($A3,Charge!$A$2:$G$25,5,0),VLOOKUP(Q$1,Charge!$A$2:$G$25,5,0)-VLOOKUP($A3,Charge!$A$2:$G$25,5,0))</f>
        <v>1.4269728422222627E-6</v>
      </c>
      <c r="R3" s="6">
        <f>IF($A3=R$1,VLOOKUP($A3,Charge!$A$2:$G$25,5,0),VLOOKUP(R$1,Charge!$A$2:$G$25,5,0)-VLOOKUP($A3,Charge!$A$2:$G$25,5,0))</f>
        <v>2.7865267148152739E-5</v>
      </c>
      <c r="S3" s="6">
        <f>IF($A3=S$1,VLOOKUP($A3,Charge!$A$2:$G$25,5,0),VLOOKUP(S$1,Charge!$A$2:$G$25,5,0)-VLOOKUP($A3,Charge!$A$2:$G$25,5,0))</f>
        <v>9.1968886551940798E-6</v>
      </c>
      <c r="T3" s="6">
        <f>IF($A3=T$1,VLOOKUP($A3,Charge!$A$2:$G$25,5,0),VLOOKUP(T$1,Charge!$A$2:$G$25,5,0)-VLOOKUP($A3,Charge!$A$2:$G$25,5,0))</f>
        <v>1.0578156312002207E-6</v>
      </c>
      <c r="U3" s="6">
        <f>IF($A3=U$1,VLOOKUP($A3,Charge!$A$2:$G$25,5,0),VLOOKUP(U$1,Charge!$A$2:$G$25,5,0)-VLOOKUP($A3,Charge!$A$2:$G$25,5,0))</f>
        <v>6.1016596930585365E-6</v>
      </c>
      <c r="V3" s="6">
        <f>IF($A3=V$1,VLOOKUP($A3,Charge!$A$2:$G$25,5,0),VLOOKUP(V$1,Charge!$A$2:$G$25,5,0)-VLOOKUP($A3,Charge!$A$2:$G$25,5,0))</f>
        <v>-3.440885775640723E-6</v>
      </c>
      <c r="W3" s="6">
        <f>IF($A3=W$1,VLOOKUP($A3,Charge!$A$2:$G$25,5,0),VLOOKUP(W$1,Charge!$A$2:$G$25,5,0)-VLOOKUP($A3,Charge!$A$2:$G$25,5,0))</f>
        <v>3.4451829233894671E-7</v>
      </c>
      <c r="X3" s="6">
        <f>IF($A3=X$1,VLOOKUP($A3,Charge!$A$2:$G$25,5,0),VLOOKUP(X$1,Charge!$A$2:$G$25,5,0)-VLOOKUP($A3,Charge!$A$2:$G$25,5,0))</f>
        <v>1.3216981409325257E-7</v>
      </c>
      <c r="Y3" s="6">
        <f>IF($A3=Y$1,VLOOKUP($A3,Charge!$A$2:$G$25,5,0),VLOOKUP(Y$1,Charge!$A$2:$G$25,5,0)-VLOOKUP($A3,Charge!$A$2:$G$25,5,0))</f>
        <v>7.0862725111142666E-6</v>
      </c>
    </row>
    <row r="4" spans="1:25" x14ac:dyDescent="0.2">
      <c r="A4" s="1" t="s">
        <v>2</v>
      </c>
      <c r="B4" s="6">
        <f>IF($A4=B$1,VLOOKUP($A4,Charge!$A$2:$G$25,5,0),VLOOKUP(B$1,Charge!$A$2:$G$25,5,0)-VLOOKUP($A4,Charge!$A$2:$G$25,5,0))</f>
        <v>1.1405961786059571E-5</v>
      </c>
      <c r="C4" s="6">
        <f>IF($A4=C$1,VLOOKUP($A4,Charge!$A$2:$G$25,5,0),VLOOKUP(C$1,Charge!$A$2:$G$25,5,0)-VLOOKUP($A4,Charge!$A$2:$G$25,5,0))</f>
        <v>4.3196892749453042E-6</v>
      </c>
      <c r="D4" s="6">
        <f>IF($A4=D$1,VLOOKUP($A4,Charge!$A$2:$G$25,5,0),VLOOKUP(D$1,Charge!$A$2:$G$25,5,0)-VLOOKUP($A4,Charge!$A$2:$G$25,5,0))</f>
        <v>-0.99998952882416614</v>
      </c>
      <c r="E4" s="6">
        <f>IF($A4=E$1,VLOOKUP($A4,Charge!$A$2:$G$25,5,0),VLOOKUP(E$1,Charge!$A$2:$G$25,5,0)-VLOOKUP($A4,Charge!$A$2:$G$25,5,0))</f>
        <v>1.8313605200104277E-6</v>
      </c>
      <c r="F4" s="6">
        <f>IF($A4=F$1,VLOOKUP($A4,Charge!$A$2:$G$25,5,0),VLOOKUP(F$1,Charge!$A$2:$G$25,5,0)-VLOOKUP($A4,Charge!$A$2:$G$25,5,0))</f>
        <v>-5.3425882965418836E-6</v>
      </c>
      <c r="G4" s="6">
        <f>IF($A4=G$1,VLOOKUP($A4,Charge!$A$2:$G$25,5,0),VLOOKUP(G$1,Charge!$A$2:$G$25,5,0)-VLOOKUP($A4,Charge!$A$2:$G$25,5,0))</f>
        <v>4.3196892749453042E-6</v>
      </c>
      <c r="H4" s="6">
        <f>IF($A4=H$1,VLOOKUP($A4,Charge!$A$2:$G$25,5,0),VLOOKUP(H$1,Charge!$A$2:$G$25,5,0)-VLOOKUP($A4,Charge!$A$2:$G$25,5,0))</f>
        <v>5.0167504757059334E-6</v>
      </c>
      <c r="I4" s="6">
        <f>IF($A4=I$1,VLOOKUP($A4,Charge!$A$2:$G$25,5,0),VLOOKUP(I$1,Charge!$A$2:$G$25,5,0)-VLOOKUP($A4,Charge!$A$2:$G$25,5,0))</f>
        <v>1.1405961786059571E-5</v>
      </c>
      <c r="J4" s="6">
        <f>IF($A4=J$1,VLOOKUP($A4,Charge!$A$2:$G$25,5,0),VLOOKUP(J$1,Charge!$A$2:$G$25,5,0)-VLOOKUP($A4,Charge!$A$2:$G$25,5,0))</f>
        <v>-3.8642850049841471E-6</v>
      </c>
      <c r="K4" s="6">
        <f>IF($A4=K$1,VLOOKUP($A4,Charge!$A$2:$G$25,5,0),VLOOKUP(K$1,Charge!$A$2:$G$25,5,0)-VLOOKUP($A4,Charge!$A$2:$G$25,5,0))</f>
        <v>1.2436975898477698E-5</v>
      </c>
      <c r="L4" s="6">
        <f>IF($A4=L$1,VLOOKUP($A4,Charge!$A$2:$G$25,5,0),VLOOKUP(L$1,Charge!$A$2:$G$25,5,0)-VLOOKUP($A4,Charge!$A$2:$G$25,5,0))</f>
        <v>1.2436975898477698E-5</v>
      </c>
      <c r="M4" s="6">
        <f>IF($A4=M$1,VLOOKUP($A4,Charge!$A$2:$G$25,5,0),VLOOKUP(M$1,Charge!$A$2:$G$25,5,0)-VLOOKUP($A4,Charge!$A$2:$G$25,5,0))</f>
        <v>4.6642075672842509E-6</v>
      </c>
      <c r="N4" s="6">
        <f>IF($A4=N$1,VLOOKUP($A4,Charge!$A$2:$G$25,5,0),VLOOKUP(N$1,Charge!$A$2:$G$25,5,0)-VLOOKUP($A4,Charge!$A$2:$G$25,5,0))</f>
        <v>8.583068274670147E-6</v>
      </c>
      <c r="O4" s="6">
        <f>IF($A4=O$1,VLOOKUP($A4,Charge!$A$2:$G$25,5,0),VLOOKUP(O$1,Charge!$A$2:$G$25,5,0)-VLOOKUP($A4,Charge!$A$2:$G$25,5,0))</f>
        <v>-3.7103917885916715E-6</v>
      </c>
      <c r="P4" s="6">
        <f>IF($A4=P$1,VLOOKUP($A4,Charge!$A$2:$G$25,5,0),VLOOKUP(P$1,Charge!$A$2:$G$25,5,0)-VLOOKUP($A4,Charge!$A$2:$G$25,5,0))</f>
        <v>-6.9889912268639165E-7</v>
      </c>
      <c r="Q4" s="6">
        <f>IF($A4=Q$1,VLOOKUP($A4,Charge!$A$2:$G$25,5,0),VLOOKUP(Q$1,Charge!$A$2:$G$25,5,0)-VLOOKUP($A4,Charge!$A$2:$G$25,5,0))</f>
        <v>5.7466621171675669E-6</v>
      </c>
      <c r="R4" s="6">
        <f>IF($A4=R$1,VLOOKUP($A4,Charge!$A$2:$G$25,5,0),VLOOKUP(R$1,Charge!$A$2:$G$25,5,0)-VLOOKUP($A4,Charge!$A$2:$G$25,5,0))</f>
        <v>3.2184956423098043E-5</v>
      </c>
      <c r="S4" s="6">
        <f>IF($A4=S$1,VLOOKUP($A4,Charge!$A$2:$G$25,5,0),VLOOKUP(S$1,Charge!$A$2:$G$25,5,0)-VLOOKUP($A4,Charge!$A$2:$G$25,5,0))</f>
        <v>1.3516577930139384E-5</v>
      </c>
      <c r="T4" s="6">
        <f>IF($A4=T$1,VLOOKUP($A4,Charge!$A$2:$G$25,5,0),VLOOKUP(T$1,Charge!$A$2:$G$25,5,0)-VLOOKUP($A4,Charge!$A$2:$G$25,5,0))</f>
        <v>5.3775049061455249E-6</v>
      </c>
      <c r="U4" s="6">
        <f>IF($A4=U$1,VLOOKUP($A4,Charge!$A$2:$G$25,5,0),VLOOKUP(U$1,Charge!$A$2:$G$25,5,0)-VLOOKUP($A4,Charge!$A$2:$G$25,5,0))</f>
        <v>1.0421348968003841E-5</v>
      </c>
      <c r="V4" s="6">
        <f>IF($A4=V$1,VLOOKUP($A4,Charge!$A$2:$G$25,5,0),VLOOKUP(V$1,Charge!$A$2:$G$25,5,0)-VLOOKUP($A4,Charge!$A$2:$G$25,5,0))</f>
        <v>8.7880349930458124E-7</v>
      </c>
      <c r="W4" s="6">
        <f>IF($A4=W$1,VLOOKUP($A4,Charge!$A$2:$G$25,5,0),VLOOKUP(W$1,Charge!$A$2:$G$25,5,0)-VLOOKUP($A4,Charge!$A$2:$G$25,5,0))</f>
        <v>4.6642075672842509E-6</v>
      </c>
      <c r="X4" s="6">
        <f>IF($A4=X$1,VLOOKUP($A4,Charge!$A$2:$G$25,5,0),VLOOKUP(X$1,Charge!$A$2:$G$25,5,0)-VLOOKUP($A4,Charge!$A$2:$G$25,5,0))</f>
        <v>4.4518590890385568E-6</v>
      </c>
      <c r="Y4" s="6">
        <f>IF($A4=Y$1,VLOOKUP($A4,Charge!$A$2:$G$25,5,0),VLOOKUP(Y$1,Charge!$A$2:$G$25,5,0)-VLOOKUP($A4,Charge!$A$2:$G$25,5,0))</f>
        <v>1.1405961786059571E-5</v>
      </c>
    </row>
    <row r="5" spans="1:25" x14ac:dyDescent="0.2">
      <c r="A5" s="1" t="s">
        <v>3</v>
      </c>
      <c r="B5" s="6">
        <f>IF($A5=B$1,VLOOKUP($A5,Charge!$A$2:$G$25,5,0),VLOOKUP(B$1,Charge!$A$2:$G$25,5,0)-VLOOKUP($A5,Charge!$A$2:$G$25,5,0))</f>
        <v>9.5746012660491431E-6</v>
      </c>
      <c r="C5" s="6">
        <f>IF($A5=C$1,VLOOKUP($A5,Charge!$A$2:$G$25,5,0),VLOOKUP(C$1,Charge!$A$2:$G$25,5,0)-VLOOKUP($A5,Charge!$A$2:$G$25,5,0))</f>
        <v>2.4883287549348765E-6</v>
      </c>
      <c r="D5" s="6">
        <f>IF($A5=D$1,VLOOKUP($A5,Charge!$A$2:$G$25,5,0),VLOOKUP(D$1,Charge!$A$2:$G$25,5,0)-VLOOKUP($A5,Charge!$A$2:$G$25,5,0))</f>
        <v>-1.8313605200104277E-6</v>
      </c>
      <c r="E5" s="6">
        <f>IF($A5=E$1,VLOOKUP($A5,Charge!$A$2:$G$25,5,0),VLOOKUP(E$1,Charge!$A$2:$G$25,5,0)-VLOOKUP($A5,Charge!$A$2:$G$25,5,0))</f>
        <v>-0.99998769746364613</v>
      </c>
      <c r="F5" s="6">
        <f>IF($A5=F$1,VLOOKUP($A5,Charge!$A$2:$G$25,5,0),VLOOKUP(F$1,Charge!$A$2:$G$25,5,0)-VLOOKUP($A5,Charge!$A$2:$G$25,5,0))</f>
        <v>-7.1739488165523113E-6</v>
      </c>
      <c r="G5" s="6">
        <f>IF($A5=G$1,VLOOKUP($A5,Charge!$A$2:$G$25,5,0),VLOOKUP(G$1,Charge!$A$2:$G$25,5,0)-VLOOKUP($A5,Charge!$A$2:$G$25,5,0))</f>
        <v>2.4883287549348765E-6</v>
      </c>
      <c r="H5" s="6">
        <f>IF($A5=H$1,VLOOKUP($A5,Charge!$A$2:$G$25,5,0),VLOOKUP(H$1,Charge!$A$2:$G$25,5,0)-VLOOKUP($A5,Charge!$A$2:$G$25,5,0))</f>
        <v>3.1853899556955056E-6</v>
      </c>
      <c r="I5" s="6">
        <f>IF($A5=I$1,VLOOKUP($A5,Charge!$A$2:$G$25,5,0),VLOOKUP(I$1,Charge!$A$2:$G$25,5,0)-VLOOKUP($A5,Charge!$A$2:$G$25,5,0))</f>
        <v>9.5746012660491431E-6</v>
      </c>
      <c r="J5" s="6">
        <f>IF($A5=J$1,VLOOKUP($A5,Charge!$A$2:$G$25,5,0),VLOOKUP(J$1,Charge!$A$2:$G$25,5,0)-VLOOKUP($A5,Charge!$A$2:$G$25,5,0))</f>
        <v>-5.6956455249945748E-6</v>
      </c>
      <c r="K5" s="6">
        <f>IF($A5=K$1,VLOOKUP($A5,Charge!$A$2:$G$25,5,0),VLOOKUP(K$1,Charge!$A$2:$G$25,5,0)-VLOOKUP($A5,Charge!$A$2:$G$25,5,0))</f>
        <v>1.060561537846727E-5</v>
      </c>
      <c r="L5" s="6">
        <f>IF($A5=L$1,VLOOKUP($A5,Charge!$A$2:$G$25,5,0),VLOOKUP(L$1,Charge!$A$2:$G$25,5,0)-VLOOKUP($A5,Charge!$A$2:$G$25,5,0))</f>
        <v>1.060561537846727E-5</v>
      </c>
      <c r="M5" s="6">
        <f>IF($A5=M$1,VLOOKUP($A5,Charge!$A$2:$G$25,5,0),VLOOKUP(M$1,Charge!$A$2:$G$25,5,0)-VLOOKUP($A5,Charge!$A$2:$G$25,5,0))</f>
        <v>2.8328470472738232E-6</v>
      </c>
      <c r="N5" s="6">
        <f>IF($A5=N$1,VLOOKUP($A5,Charge!$A$2:$G$25,5,0),VLOOKUP(N$1,Charge!$A$2:$G$25,5,0)-VLOOKUP($A5,Charge!$A$2:$G$25,5,0))</f>
        <v>6.7517077546597193E-6</v>
      </c>
      <c r="O5" s="6">
        <f>IF($A5=O$1,VLOOKUP($A5,Charge!$A$2:$G$25,5,0),VLOOKUP(O$1,Charge!$A$2:$G$25,5,0)-VLOOKUP($A5,Charge!$A$2:$G$25,5,0))</f>
        <v>-5.5417523086020992E-6</v>
      </c>
      <c r="P5" s="6">
        <f>IF($A5=P$1,VLOOKUP($A5,Charge!$A$2:$G$25,5,0),VLOOKUP(P$1,Charge!$A$2:$G$25,5,0)-VLOOKUP($A5,Charge!$A$2:$G$25,5,0))</f>
        <v>-2.5302596426968194E-6</v>
      </c>
      <c r="Q5" s="6">
        <f>IF($A5=Q$1,VLOOKUP($A5,Charge!$A$2:$G$25,5,0),VLOOKUP(Q$1,Charge!$A$2:$G$25,5,0)-VLOOKUP($A5,Charge!$A$2:$G$25,5,0))</f>
        <v>3.9153015971571392E-6</v>
      </c>
      <c r="R5" s="6">
        <f>IF($A5=R$1,VLOOKUP($A5,Charge!$A$2:$G$25,5,0),VLOOKUP(R$1,Charge!$A$2:$G$25,5,0)-VLOOKUP($A5,Charge!$A$2:$G$25,5,0))</f>
        <v>3.0353595903087616E-5</v>
      </c>
      <c r="S5" s="6">
        <f>IF($A5=S$1,VLOOKUP($A5,Charge!$A$2:$G$25,5,0),VLOOKUP(S$1,Charge!$A$2:$G$25,5,0)-VLOOKUP($A5,Charge!$A$2:$G$25,5,0))</f>
        <v>1.1685217410128956E-5</v>
      </c>
      <c r="T5" s="6">
        <f>IF($A5=T$1,VLOOKUP($A5,Charge!$A$2:$G$25,5,0),VLOOKUP(T$1,Charge!$A$2:$G$25,5,0)-VLOOKUP($A5,Charge!$A$2:$G$25,5,0))</f>
        <v>3.5461443861350972E-6</v>
      </c>
      <c r="U5" s="6">
        <f>IF($A5=U$1,VLOOKUP($A5,Charge!$A$2:$G$25,5,0),VLOOKUP(U$1,Charge!$A$2:$G$25,5,0)-VLOOKUP($A5,Charge!$A$2:$G$25,5,0))</f>
        <v>8.589988447993413E-6</v>
      </c>
      <c r="V5" s="6">
        <f>IF($A5=V$1,VLOOKUP($A5,Charge!$A$2:$G$25,5,0),VLOOKUP(V$1,Charge!$A$2:$G$25,5,0)-VLOOKUP($A5,Charge!$A$2:$G$25,5,0))</f>
        <v>-9.5255702070584647E-7</v>
      </c>
      <c r="W5" s="6">
        <f>IF($A5=W$1,VLOOKUP($A5,Charge!$A$2:$G$25,5,0),VLOOKUP(W$1,Charge!$A$2:$G$25,5,0)-VLOOKUP($A5,Charge!$A$2:$G$25,5,0))</f>
        <v>2.8328470472738232E-6</v>
      </c>
      <c r="X5" s="6">
        <f>IF($A5=X$1,VLOOKUP($A5,Charge!$A$2:$G$25,5,0),VLOOKUP(X$1,Charge!$A$2:$G$25,5,0)-VLOOKUP($A5,Charge!$A$2:$G$25,5,0))</f>
        <v>2.6204985690281291E-6</v>
      </c>
      <c r="Y5" s="6">
        <f>IF($A5=Y$1,VLOOKUP($A5,Charge!$A$2:$G$25,5,0),VLOOKUP(Y$1,Charge!$A$2:$G$25,5,0)-VLOOKUP($A5,Charge!$A$2:$G$25,5,0))</f>
        <v>9.5746012660491431E-6</v>
      </c>
    </row>
    <row r="6" spans="1:25" x14ac:dyDescent="0.2">
      <c r="A6" s="1" t="s">
        <v>4</v>
      </c>
      <c r="B6" s="6">
        <f>IF($A6=B$1,VLOOKUP($A6,Charge!$A$2:$G$25,5,0),VLOOKUP(B$1,Charge!$A$2:$G$25,5,0)-VLOOKUP($A6,Charge!$A$2:$G$25,5,0))</f>
        <v>1.6748550082601454E-5</v>
      </c>
      <c r="C6" s="6">
        <f>IF($A6=C$1,VLOOKUP($A6,Charge!$A$2:$G$25,5,0),VLOOKUP(C$1,Charge!$A$2:$G$25,5,0)-VLOOKUP($A6,Charge!$A$2:$G$25,5,0))</f>
        <v>9.6622775714871878E-6</v>
      </c>
      <c r="D6" s="6">
        <f>IF($A6=D$1,VLOOKUP($A6,Charge!$A$2:$G$25,5,0),VLOOKUP(D$1,Charge!$A$2:$G$25,5,0)-VLOOKUP($A6,Charge!$A$2:$G$25,5,0))</f>
        <v>5.3425882965418836E-6</v>
      </c>
      <c r="E6" s="6">
        <f>IF($A6=E$1,VLOOKUP($A6,Charge!$A$2:$G$25,5,0),VLOOKUP(E$1,Charge!$A$2:$G$25,5,0)-VLOOKUP($A6,Charge!$A$2:$G$25,5,0))</f>
        <v>7.1739488165523113E-6</v>
      </c>
      <c r="F6" s="6">
        <f>IF($A6=F$1,VLOOKUP($A6,Charge!$A$2:$G$25,5,0),VLOOKUP(F$1,Charge!$A$2:$G$25,5,0)-VLOOKUP($A6,Charge!$A$2:$G$25,5,0))</f>
        <v>-0.99999487141246268</v>
      </c>
      <c r="G6" s="6">
        <f>IF($A6=G$1,VLOOKUP($A6,Charge!$A$2:$G$25,5,0),VLOOKUP(G$1,Charge!$A$2:$G$25,5,0)-VLOOKUP($A6,Charge!$A$2:$G$25,5,0))</f>
        <v>9.6622775714871878E-6</v>
      </c>
      <c r="H6" s="6">
        <f>IF($A6=H$1,VLOOKUP($A6,Charge!$A$2:$G$25,5,0),VLOOKUP(H$1,Charge!$A$2:$G$25,5,0)-VLOOKUP($A6,Charge!$A$2:$G$25,5,0))</f>
        <v>1.0359338772247817E-5</v>
      </c>
      <c r="I6" s="6">
        <f>IF($A6=I$1,VLOOKUP($A6,Charge!$A$2:$G$25,5,0),VLOOKUP(I$1,Charge!$A$2:$G$25,5,0)-VLOOKUP($A6,Charge!$A$2:$G$25,5,0))</f>
        <v>1.6748550082601454E-5</v>
      </c>
      <c r="J6" s="6">
        <f>IF($A6=J$1,VLOOKUP($A6,Charge!$A$2:$G$25,5,0),VLOOKUP(J$1,Charge!$A$2:$G$25,5,0)-VLOOKUP($A6,Charge!$A$2:$G$25,5,0))</f>
        <v>1.4783032915577365E-6</v>
      </c>
      <c r="K6" s="6">
        <f>IF($A6=K$1,VLOOKUP($A6,Charge!$A$2:$G$25,5,0),VLOOKUP(K$1,Charge!$A$2:$G$25,5,0)-VLOOKUP($A6,Charge!$A$2:$G$25,5,0))</f>
        <v>1.7779564195019582E-5</v>
      </c>
      <c r="L6" s="6">
        <f>IF($A6=L$1,VLOOKUP($A6,Charge!$A$2:$G$25,5,0),VLOOKUP(L$1,Charge!$A$2:$G$25,5,0)-VLOOKUP($A6,Charge!$A$2:$G$25,5,0))</f>
        <v>1.7779564195019582E-5</v>
      </c>
      <c r="M6" s="6">
        <f>IF($A6=M$1,VLOOKUP($A6,Charge!$A$2:$G$25,5,0),VLOOKUP(M$1,Charge!$A$2:$G$25,5,0)-VLOOKUP($A6,Charge!$A$2:$G$25,5,0))</f>
        <v>1.0006795863826135E-5</v>
      </c>
      <c r="N6" s="6">
        <f>IF($A6=N$1,VLOOKUP($A6,Charge!$A$2:$G$25,5,0),VLOOKUP(N$1,Charge!$A$2:$G$25,5,0)-VLOOKUP($A6,Charge!$A$2:$G$25,5,0))</f>
        <v>1.3925656571212031E-5</v>
      </c>
      <c r="O6" s="6">
        <f>IF($A6=O$1,VLOOKUP($A6,Charge!$A$2:$G$25,5,0),VLOOKUP(O$1,Charge!$A$2:$G$25,5,0)-VLOOKUP($A6,Charge!$A$2:$G$25,5,0))</f>
        <v>1.6321965079502121E-6</v>
      </c>
      <c r="P6" s="6">
        <f>IF($A6=P$1,VLOOKUP($A6,Charge!$A$2:$G$25,5,0),VLOOKUP(P$1,Charge!$A$2:$G$25,5,0)-VLOOKUP($A6,Charge!$A$2:$G$25,5,0))</f>
        <v>4.643689173855492E-6</v>
      </c>
      <c r="Q6" s="6">
        <f>IF($A6=Q$1,VLOOKUP($A6,Charge!$A$2:$G$25,5,0),VLOOKUP(Q$1,Charge!$A$2:$G$25,5,0)-VLOOKUP($A6,Charge!$A$2:$G$25,5,0))</f>
        <v>1.1089250413709451E-5</v>
      </c>
      <c r="R6" s="6">
        <f>IF($A6=R$1,VLOOKUP($A6,Charge!$A$2:$G$25,5,0),VLOOKUP(R$1,Charge!$A$2:$G$25,5,0)-VLOOKUP($A6,Charge!$A$2:$G$25,5,0))</f>
        <v>3.7527544719639927E-5</v>
      </c>
      <c r="S6" s="6">
        <f>IF($A6=S$1,VLOOKUP($A6,Charge!$A$2:$G$25,5,0),VLOOKUP(S$1,Charge!$A$2:$G$25,5,0)-VLOOKUP($A6,Charge!$A$2:$G$25,5,0))</f>
        <v>1.8859166226681268E-5</v>
      </c>
      <c r="T6" s="6">
        <f>IF($A6=T$1,VLOOKUP($A6,Charge!$A$2:$G$25,5,0),VLOOKUP(T$1,Charge!$A$2:$G$25,5,0)-VLOOKUP($A6,Charge!$A$2:$G$25,5,0))</f>
        <v>1.0720093202687409E-5</v>
      </c>
      <c r="U6" s="6">
        <f>IF($A6=U$1,VLOOKUP($A6,Charge!$A$2:$G$25,5,0),VLOOKUP(U$1,Charge!$A$2:$G$25,5,0)-VLOOKUP($A6,Charge!$A$2:$G$25,5,0))</f>
        <v>1.5763937264545724E-5</v>
      </c>
      <c r="V6" s="6">
        <f>IF($A6=V$1,VLOOKUP($A6,Charge!$A$2:$G$25,5,0),VLOOKUP(V$1,Charge!$A$2:$G$25,5,0)-VLOOKUP($A6,Charge!$A$2:$G$25,5,0))</f>
        <v>6.2213917958464648E-6</v>
      </c>
      <c r="W6" s="6">
        <f>IF($A6=W$1,VLOOKUP($A6,Charge!$A$2:$G$25,5,0),VLOOKUP(W$1,Charge!$A$2:$G$25,5,0)-VLOOKUP($A6,Charge!$A$2:$G$25,5,0))</f>
        <v>1.0006795863826135E-5</v>
      </c>
      <c r="X6" s="6">
        <f>IF($A6=X$1,VLOOKUP($A6,Charge!$A$2:$G$25,5,0),VLOOKUP(X$1,Charge!$A$2:$G$25,5,0)-VLOOKUP($A6,Charge!$A$2:$G$25,5,0))</f>
        <v>9.7944473855804404E-6</v>
      </c>
      <c r="Y6" s="6">
        <f>IF($A6=Y$1,VLOOKUP($A6,Charge!$A$2:$G$25,5,0),VLOOKUP(Y$1,Charge!$A$2:$G$25,5,0)-VLOOKUP($A6,Charge!$A$2:$G$25,5,0))</f>
        <v>1.6748550082601454E-5</v>
      </c>
    </row>
    <row r="7" spans="1:25" x14ac:dyDescent="0.2">
      <c r="A7" s="1" t="s">
        <v>5</v>
      </c>
      <c r="B7" s="6">
        <f>IF($A7=B$1,VLOOKUP($A7,Charge!$A$2:$G$25,5,0),VLOOKUP(B$1,Charge!$A$2:$G$25,5,0)-VLOOKUP($A7,Charge!$A$2:$G$25,5,0))</f>
        <v>7.0862725111142666E-6</v>
      </c>
      <c r="C7" s="6">
        <f>IF($A7=C$1,VLOOKUP($A7,Charge!$A$2:$G$25,5,0),VLOOKUP(C$1,Charge!$A$2:$G$25,5,0)-VLOOKUP($A7,Charge!$A$2:$G$25,5,0))</f>
        <v>0</v>
      </c>
      <c r="D7" s="6">
        <f>IF($A7=D$1,VLOOKUP($A7,Charge!$A$2:$G$25,5,0),VLOOKUP(D$1,Charge!$A$2:$G$25,5,0)-VLOOKUP($A7,Charge!$A$2:$G$25,5,0))</f>
        <v>-4.3196892749453042E-6</v>
      </c>
      <c r="E7" s="6">
        <f>IF($A7=E$1,VLOOKUP($A7,Charge!$A$2:$G$25,5,0),VLOOKUP(E$1,Charge!$A$2:$G$25,5,0)-VLOOKUP($A7,Charge!$A$2:$G$25,5,0))</f>
        <v>-2.4883287549348765E-6</v>
      </c>
      <c r="F7" s="6">
        <f>IF($A7=F$1,VLOOKUP($A7,Charge!$A$2:$G$25,5,0),VLOOKUP(F$1,Charge!$A$2:$G$25,5,0)-VLOOKUP($A7,Charge!$A$2:$G$25,5,0))</f>
        <v>-9.6622775714871878E-6</v>
      </c>
      <c r="G7" s="6">
        <f>IF($A7=G$1,VLOOKUP($A7,Charge!$A$2:$G$25,5,0),VLOOKUP(G$1,Charge!$A$2:$G$25,5,0)-VLOOKUP($A7,Charge!$A$2:$G$25,5,0))</f>
        <v>-0.9999852091348912</v>
      </c>
      <c r="H7" s="6">
        <f>IF($A7=H$1,VLOOKUP($A7,Charge!$A$2:$G$25,5,0),VLOOKUP(H$1,Charge!$A$2:$G$25,5,0)-VLOOKUP($A7,Charge!$A$2:$G$25,5,0))</f>
        <v>6.9706120076062916E-7</v>
      </c>
      <c r="I7" s="6">
        <f>IF($A7=I$1,VLOOKUP($A7,Charge!$A$2:$G$25,5,0),VLOOKUP(I$1,Charge!$A$2:$G$25,5,0)-VLOOKUP($A7,Charge!$A$2:$G$25,5,0))</f>
        <v>7.0862725111142666E-6</v>
      </c>
      <c r="J7" s="6">
        <f>IF($A7=J$1,VLOOKUP($A7,Charge!$A$2:$G$25,5,0),VLOOKUP(J$1,Charge!$A$2:$G$25,5,0)-VLOOKUP($A7,Charge!$A$2:$G$25,5,0))</f>
        <v>-8.1839742799294513E-6</v>
      </c>
      <c r="K7" s="6">
        <f>IF($A7=K$1,VLOOKUP($A7,Charge!$A$2:$G$25,5,0),VLOOKUP(K$1,Charge!$A$2:$G$25,5,0)-VLOOKUP($A7,Charge!$A$2:$G$25,5,0))</f>
        <v>8.1172866235323937E-6</v>
      </c>
      <c r="L7" s="6">
        <f>IF($A7=L$1,VLOOKUP($A7,Charge!$A$2:$G$25,5,0),VLOOKUP(L$1,Charge!$A$2:$G$25,5,0)-VLOOKUP($A7,Charge!$A$2:$G$25,5,0))</f>
        <v>8.1172866235323937E-6</v>
      </c>
      <c r="M7" s="6">
        <f>IF($A7=M$1,VLOOKUP($A7,Charge!$A$2:$G$25,5,0),VLOOKUP(M$1,Charge!$A$2:$G$25,5,0)-VLOOKUP($A7,Charge!$A$2:$G$25,5,0))</f>
        <v>3.4451829233894671E-7</v>
      </c>
      <c r="N7" s="6">
        <f>IF($A7=N$1,VLOOKUP($A7,Charge!$A$2:$G$25,5,0),VLOOKUP(N$1,Charge!$A$2:$G$25,5,0)-VLOOKUP($A7,Charge!$A$2:$G$25,5,0))</f>
        <v>4.2633789997248428E-6</v>
      </c>
      <c r="O7" s="6">
        <f>IF($A7=O$1,VLOOKUP($A7,Charge!$A$2:$G$25,5,0),VLOOKUP(O$1,Charge!$A$2:$G$25,5,0)-VLOOKUP($A7,Charge!$A$2:$G$25,5,0))</f>
        <v>-8.0300810635369757E-6</v>
      </c>
      <c r="P7" s="6">
        <f>IF($A7=P$1,VLOOKUP($A7,Charge!$A$2:$G$25,5,0),VLOOKUP(P$1,Charge!$A$2:$G$25,5,0)-VLOOKUP($A7,Charge!$A$2:$G$25,5,0))</f>
        <v>-5.0185883976316958E-6</v>
      </c>
      <c r="Q7" s="6">
        <f>IF($A7=Q$1,VLOOKUP($A7,Charge!$A$2:$G$25,5,0),VLOOKUP(Q$1,Charge!$A$2:$G$25,5,0)-VLOOKUP($A7,Charge!$A$2:$G$25,5,0))</f>
        <v>1.4269728422222627E-6</v>
      </c>
      <c r="R7" s="6">
        <f>IF($A7=R$1,VLOOKUP($A7,Charge!$A$2:$G$25,5,0),VLOOKUP(R$1,Charge!$A$2:$G$25,5,0)-VLOOKUP($A7,Charge!$A$2:$G$25,5,0))</f>
        <v>2.7865267148152739E-5</v>
      </c>
      <c r="S7" s="6">
        <f>IF($A7=S$1,VLOOKUP($A7,Charge!$A$2:$G$25,5,0),VLOOKUP(S$1,Charge!$A$2:$G$25,5,0)-VLOOKUP($A7,Charge!$A$2:$G$25,5,0))</f>
        <v>9.1968886551940798E-6</v>
      </c>
      <c r="T7" s="6">
        <f>IF($A7=T$1,VLOOKUP($A7,Charge!$A$2:$G$25,5,0),VLOOKUP(T$1,Charge!$A$2:$G$25,5,0)-VLOOKUP($A7,Charge!$A$2:$G$25,5,0))</f>
        <v>1.0578156312002207E-6</v>
      </c>
      <c r="U7" s="6">
        <f>IF($A7=U$1,VLOOKUP($A7,Charge!$A$2:$G$25,5,0),VLOOKUP(U$1,Charge!$A$2:$G$25,5,0)-VLOOKUP($A7,Charge!$A$2:$G$25,5,0))</f>
        <v>6.1016596930585365E-6</v>
      </c>
      <c r="V7" s="6">
        <f>IF($A7=V$1,VLOOKUP($A7,Charge!$A$2:$G$25,5,0),VLOOKUP(V$1,Charge!$A$2:$G$25,5,0)-VLOOKUP($A7,Charge!$A$2:$G$25,5,0))</f>
        <v>-3.440885775640723E-6</v>
      </c>
      <c r="W7" s="6">
        <f>IF($A7=W$1,VLOOKUP($A7,Charge!$A$2:$G$25,5,0),VLOOKUP(W$1,Charge!$A$2:$G$25,5,0)-VLOOKUP($A7,Charge!$A$2:$G$25,5,0))</f>
        <v>3.4451829233894671E-7</v>
      </c>
      <c r="X7" s="6">
        <f>IF($A7=X$1,VLOOKUP($A7,Charge!$A$2:$G$25,5,0),VLOOKUP(X$1,Charge!$A$2:$G$25,5,0)-VLOOKUP($A7,Charge!$A$2:$G$25,5,0))</f>
        <v>1.3216981409325257E-7</v>
      </c>
      <c r="Y7" s="6">
        <f>IF($A7=Y$1,VLOOKUP($A7,Charge!$A$2:$G$25,5,0),VLOOKUP(Y$1,Charge!$A$2:$G$25,5,0)-VLOOKUP($A7,Charge!$A$2:$G$25,5,0))</f>
        <v>7.0862725111142666E-6</v>
      </c>
    </row>
    <row r="8" spans="1:25" x14ac:dyDescent="0.2">
      <c r="A8" s="1" t="s">
        <v>6</v>
      </c>
      <c r="B8" s="6">
        <f>IF($A8=B$1,VLOOKUP($A8,Charge!$A$2:$G$25,5,0),VLOOKUP(B$1,Charge!$A$2:$G$25,5,0)-VLOOKUP($A8,Charge!$A$2:$G$25,5,0))</f>
        <v>6.3892113103536374E-6</v>
      </c>
      <c r="C8" s="6">
        <f>IF($A8=C$1,VLOOKUP($A8,Charge!$A$2:$G$25,5,0),VLOOKUP(C$1,Charge!$A$2:$G$25,5,0)-VLOOKUP($A8,Charge!$A$2:$G$25,5,0))</f>
        <v>-6.9706120076062916E-7</v>
      </c>
      <c r="D8" s="6">
        <f>IF($A8=D$1,VLOOKUP($A8,Charge!$A$2:$G$25,5,0),VLOOKUP(D$1,Charge!$A$2:$G$25,5,0)-VLOOKUP($A8,Charge!$A$2:$G$25,5,0))</f>
        <v>-5.0167504757059334E-6</v>
      </c>
      <c r="E8" s="6">
        <f>IF($A8=E$1,VLOOKUP($A8,Charge!$A$2:$G$25,5,0),VLOOKUP(E$1,Charge!$A$2:$G$25,5,0)-VLOOKUP($A8,Charge!$A$2:$G$25,5,0))</f>
        <v>-3.1853899556955056E-6</v>
      </c>
      <c r="F8" s="6">
        <f>IF($A8=F$1,VLOOKUP($A8,Charge!$A$2:$G$25,5,0),VLOOKUP(F$1,Charge!$A$2:$G$25,5,0)-VLOOKUP($A8,Charge!$A$2:$G$25,5,0))</f>
        <v>-1.0359338772247817E-5</v>
      </c>
      <c r="G8" s="6">
        <f>IF($A8=G$1,VLOOKUP($A8,Charge!$A$2:$G$25,5,0),VLOOKUP(G$1,Charge!$A$2:$G$25,5,0)-VLOOKUP($A8,Charge!$A$2:$G$25,5,0))</f>
        <v>-6.9706120076062916E-7</v>
      </c>
      <c r="H8" s="6">
        <f>IF($A8=H$1,VLOOKUP($A8,Charge!$A$2:$G$25,5,0),VLOOKUP(H$1,Charge!$A$2:$G$25,5,0)-VLOOKUP($A8,Charge!$A$2:$G$25,5,0))</f>
        <v>-0.99998451207369043</v>
      </c>
      <c r="I8" s="6">
        <f>IF($A8=I$1,VLOOKUP($A8,Charge!$A$2:$G$25,5,0),VLOOKUP(I$1,Charge!$A$2:$G$25,5,0)-VLOOKUP($A8,Charge!$A$2:$G$25,5,0))</f>
        <v>6.3892113103536374E-6</v>
      </c>
      <c r="J8" s="6">
        <f>IF($A8=J$1,VLOOKUP($A8,Charge!$A$2:$G$25,5,0),VLOOKUP(J$1,Charge!$A$2:$G$25,5,0)-VLOOKUP($A8,Charge!$A$2:$G$25,5,0))</f>
        <v>-8.8810354806900804E-6</v>
      </c>
      <c r="K8" s="6">
        <f>IF($A8=K$1,VLOOKUP($A8,Charge!$A$2:$G$25,5,0),VLOOKUP(K$1,Charge!$A$2:$G$25,5,0)-VLOOKUP($A8,Charge!$A$2:$G$25,5,0))</f>
        <v>7.4202254227717646E-6</v>
      </c>
      <c r="L8" s="6">
        <f>IF($A8=L$1,VLOOKUP($A8,Charge!$A$2:$G$25,5,0),VLOOKUP(L$1,Charge!$A$2:$G$25,5,0)-VLOOKUP($A8,Charge!$A$2:$G$25,5,0))</f>
        <v>7.4202254227717646E-6</v>
      </c>
      <c r="M8" s="6">
        <f>IF($A8=M$1,VLOOKUP($A8,Charge!$A$2:$G$25,5,0),VLOOKUP(M$1,Charge!$A$2:$G$25,5,0)-VLOOKUP($A8,Charge!$A$2:$G$25,5,0))</f>
        <v>-3.5254290842168245E-7</v>
      </c>
      <c r="N8" s="6">
        <f>IF($A8=N$1,VLOOKUP($A8,Charge!$A$2:$G$25,5,0),VLOOKUP(N$1,Charge!$A$2:$G$25,5,0)-VLOOKUP($A8,Charge!$A$2:$G$25,5,0))</f>
        <v>3.5663177989642136E-6</v>
      </c>
      <c r="O8" s="6">
        <f>IF($A8=O$1,VLOOKUP($A8,Charge!$A$2:$G$25,5,0),VLOOKUP(O$1,Charge!$A$2:$G$25,5,0)-VLOOKUP($A8,Charge!$A$2:$G$25,5,0))</f>
        <v>-8.7271422642976049E-6</v>
      </c>
      <c r="P8" s="6">
        <f>IF($A8=P$1,VLOOKUP($A8,Charge!$A$2:$G$25,5,0),VLOOKUP(P$1,Charge!$A$2:$G$25,5,0)-VLOOKUP($A8,Charge!$A$2:$G$25,5,0))</f>
        <v>-5.715649598392325E-6</v>
      </c>
      <c r="Q8" s="6">
        <f>IF($A8=Q$1,VLOOKUP($A8,Charge!$A$2:$G$25,5,0),VLOOKUP(Q$1,Charge!$A$2:$G$25,5,0)-VLOOKUP($A8,Charge!$A$2:$G$25,5,0))</f>
        <v>7.2991164146163356E-7</v>
      </c>
      <c r="R8" s="6">
        <f>IF($A8=R$1,VLOOKUP($A8,Charge!$A$2:$G$25,5,0),VLOOKUP(R$1,Charge!$A$2:$G$25,5,0)-VLOOKUP($A8,Charge!$A$2:$G$25,5,0))</f>
        <v>2.716820594739211E-5</v>
      </c>
      <c r="S8" s="6">
        <f>IF($A8=S$1,VLOOKUP($A8,Charge!$A$2:$G$25,5,0),VLOOKUP(S$1,Charge!$A$2:$G$25,5,0)-VLOOKUP($A8,Charge!$A$2:$G$25,5,0))</f>
        <v>8.4998274544334507E-6</v>
      </c>
      <c r="T8" s="6">
        <f>IF($A8=T$1,VLOOKUP($A8,Charge!$A$2:$G$25,5,0),VLOOKUP(T$1,Charge!$A$2:$G$25,5,0)-VLOOKUP($A8,Charge!$A$2:$G$25,5,0))</f>
        <v>3.6075443043959154E-7</v>
      </c>
      <c r="U8" s="6">
        <f>IF($A8=U$1,VLOOKUP($A8,Charge!$A$2:$G$25,5,0),VLOOKUP(U$1,Charge!$A$2:$G$25,5,0)-VLOOKUP($A8,Charge!$A$2:$G$25,5,0))</f>
        <v>5.4045984922979073E-6</v>
      </c>
      <c r="V8" s="6">
        <f>IF($A8=V$1,VLOOKUP($A8,Charge!$A$2:$G$25,5,0),VLOOKUP(V$1,Charge!$A$2:$G$25,5,0)-VLOOKUP($A8,Charge!$A$2:$G$25,5,0))</f>
        <v>-4.1379469764013521E-6</v>
      </c>
      <c r="W8" s="6">
        <f>IF($A8=W$1,VLOOKUP($A8,Charge!$A$2:$G$25,5,0),VLOOKUP(W$1,Charge!$A$2:$G$25,5,0)-VLOOKUP($A8,Charge!$A$2:$G$25,5,0))</f>
        <v>-3.5254290842168245E-7</v>
      </c>
      <c r="X8" s="6">
        <f>IF($A8=X$1,VLOOKUP($A8,Charge!$A$2:$G$25,5,0),VLOOKUP(X$1,Charge!$A$2:$G$25,5,0)-VLOOKUP($A8,Charge!$A$2:$G$25,5,0))</f>
        <v>-5.6489138666737659E-7</v>
      </c>
      <c r="Y8" s="6">
        <f>IF($A8=Y$1,VLOOKUP($A8,Charge!$A$2:$G$25,5,0),VLOOKUP(Y$1,Charge!$A$2:$G$25,5,0)-VLOOKUP($A8,Charge!$A$2:$G$25,5,0))</f>
        <v>6.3892113103536374E-6</v>
      </c>
    </row>
    <row r="9" spans="1:25" x14ac:dyDescent="0.2">
      <c r="A9" s="1" t="s">
        <v>7</v>
      </c>
      <c r="B9" s="6">
        <f>IF($A9=B$1,VLOOKUP($A9,Charge!$A$2:$G$25,5,0),VLOOKUP(B$1,Charge!$A$2:$G$25,5,0)-VLOOKUP($A9,Charge!$A$2:$G$25,5,0))</f>
        <v>0</v>
      </c>
      <c r="C9" s="6">
        <f>IF($A9=C$1,VLOOKUP($A9,Charge!$A$2:$G$25,5,0),VLOOKUP(C$1,Charge!$A$2:$G$25,5,0)-VLOOKUP($A9,Charge!$A$2:$G$25,5,0))</f>
        <v>-7.0862725111142666E-6</v>
      </c>
      <c r="D9" s="6">
        <f>IF($A9=D$1,VLOOKUP($A9,Charge!$A$2:$G$25,5,0),VLOOKUP(D$1,Charge!$A$2:$G$25,5,0)-VLOOKUP($A9,Charge!$A$2:$G$25,5,0))</f>
        <v>-1.1405961786059571E-5</v>
      </c>
      <c r="E9" s="6">
        <f>IF($A9=E$1,VLOOKUP($A9,Charge!$A$2:$G$25,5,0),VLOOKUP(E$1,Charge!$A$2:$G$25,5,0)-VLOOKUP($A9,Charge!$A$2:$G$25,5,0))</f>
        <v>-9.5746012660491431E-6</v>
      </c>
      <c r="F9" s="6">
        <f>IF($A9=F$1,VLOOKUP($A9,Charge!$A$2:$G$25,5,0),VLOOKUP(F$1,Charge!$A$2:$G$25,5,0)-VLOOKUP($A9,Charge!$A$2:$G$25,5,0))</f>
        <v>-1.6748550082601454E-5</v>
      </c>
      <c r="G9" s="6">
        <f>IF($A9=G$1,VLOOKUP($A9,Charge!$A$2:$G$25,5,0),VLOOKUP(G$1,Charge!$A$2:$G$25,5,0)-VLOOKUP($A9,Charge!$A$2:$G$25,5,0))</f>
        <v>-7.0862725111142666E-6</v>
      </c>
      <c r="H9" s="6">
        <f>IF($A9=H$1,VLOOKUP($A9,Charge!$A$2:$G$25,5,0),VLOOKUP(H$1,Charge!$A$2:$G$25,5,0)-VLOOKUP($A9,Charge!$A$2:$G$25,5,0))</f>
        <v>-6.3892113103536374E-6</v>
      </c>
      <c r="I9" s="6">
        <f>IF($A9=I$1,VLOOKUP($A9,Charge!$A$2:$G$25,5,0),VLOOKUP(I$1,Charge!$A$2:$G$25,5,0)-VLOOKUP($A9,Charge!$A$2:$G$25,5,0))</f>
        <v>-0.99997812286238008</v>
      </c>
      <c r="J9" s="6">
        <f>IF($A9=J$1,VLOOKUP($A9,Charge!$A$2:$G$25,5,0),VLOOKUP(J$1,Charge!$A$2:$G$25,5,0)-VLOOKUP($A9,Charge!$A$2:$G$25,5,0))</f>
        <v>-1.5270246791043718E-5</v>
      </c>
      <c r="K9" s="6">
        <f>IF($A9=K$1,VLOOKUP($A9,Charge!$A$2:$G$25,5,0),VLOOKUP(K$1,Charge!$A$2:$G$25,5,0)-VLOOKUP($A9,Charge!$A$2:$G$25,5,0))</f>
        <v>1.0310141124181271E-6</v>
      </c>
      <c r="L9" s="6">
        <f>IF($A9=L$1,VLOOKUP($A9,Charge!$A$2:$G$25,5,0),VLOOKUP(L$1,Charge!$A$2:$G$25,5,0)-VLOOKUP($A9,Charge!$A$2:$G$25,5,0))</f>
        <v>1.0310141124181271E-6</v>
      </c>
      <c r="M9" s="6">
        <f>IF($A9=M$1,VLOOKUP($A9,Charge!$A$2:$G$25,5,0),VLOOKUP(M$1,Charge!$A$2:$G$25,5,0)-VLOOKUP($A9,Charge!$A$2:$G$25,5,0))</f>
        <v>-6.7417542187753199E-6</v>
      </c>
      <c r="N9" s="6">
        <f>IF($A9=N$1,VLOOKUP($A9,Charge!$A$2:$G$25,5,0),VLOOKUP(N$1,Charge!$A$2:$G$25,5,0)-VLOOKUP($A9,Charge!$A$2:$G$25,5,0))</f>
        <v>-2.8228935113894238E-6</v>
      </c>
      <c r="O9" s="6">
        <f>IF($A9=O$1,VLOOKUP($A9,Charge!$A$2:$G$25,5,0),VLOOKUP(O$1,Charge!$A$2:$G$25,5,0)-VLOOKUP($A9,Charge!$A$2:$G$25,5,0))</f>
        <v>-1.5116353574651242E-5</v>
      </c>
      <c r="P9" s="6">
        <f>IF($A9=P$1,VLOOKUP($A9,Charge!$A$2:$G$25,5,0),VLOOKUP(P$1,Charge!$A$2:$G$25,5,0)-VLOOKUP($A9,Charge!$A$2:$G$25,5,0))</f>
        <v>-1.2104860908745962E-5</v>
      </c>
      <c r="Q9" s="6">
        <f>IF($A9=Q$1,VLOOKUP($A9,Charge!$A$2:$G$25,5,0),VLOOKUP(Q$1,Charge!$A$2:$G$25,5,0)-VLOOKUP($A9,Charge!$A$2:$G$25,5,0))</f>
        <v>-5.6592996688920039E-6</v>
      </c>
      <c r="R9" s="6">
        <f>IF($A9=R$1,VLOOKUP($A9,Charge!$A$2:$G$25,5,0),VLOOKUP(R$1,Charge!$A$2:$G$25,5,0)-VLOOKUP($A9,Charge!$A$2:$G$25,5,0))</f>
        <v>2.0778994637038473E-5</v>
      </c>
      <c r="S9" s="6">
        <f>IF($A9=S$1,VLOOKUP($A9,Charge!$A$2:$G$25,5,0),VLOOKUP(S$1,Charge!$A$2:$G$25,5,0)-VLOOKUP($A9,Charge!$A$2:$G$25,5,0))</f>
        <v>2.1106161440798132E-6</v>
      </c>
      <c r="T9" s="6">
        <f>IF($A9=T$1,VLOOKUP($A9,Charge!$A$2:$G$25,5,0),VLOOKUP(T$1,Charge!$A$2:$G$25,5,0)-VLOOKUP($A9,Charge!$A$2:$G$25,5,0))</f>
        <v>-6.0284568799140459E-6</v>
      </c>
      <c r="U9" s="6">
        <f>IF($A9=U$1,VLOOKUP($A9,Charge!$A$2:$G$25,5,0),VLOOKUP(U$1,Charge!$A$2:$G$25,5,0)-VLOOKUP($A9,Charge!$A$2:$G$25,5,0))</f>
        <v>-9.8461281805573009E-7</v>
      </c>
      <c r="V9" s="6">
        <f>IF($A9=V$1,VLOOKUP($A9,Charge!$A$2:$G$25,5,0),VLOOKUP(V$1,Charge!$A$2:$G$25,5,0)-VLOOKUP($A9,Charge!$A$2:$G$25,5,0))</f>
        <v>-1.052715828675499E-5</v>
      </c>
      <c r="W9" s="6">
        <f>IF($A9=W$1,VLOOKUP($A9,Charge!$A$2:$G$25,5,0),VLOOKUP(W$1,Charge!$A$2:$G$25,5,0)-VLOOKUP($A9,Charge!$A$2:$G$25,5,0))</f>
        <v>-6.7417542187753199E-6</v>
      </c>
      <c r="X9" s="6">
        <f>IF($A9=X$1,VLOOKUP($A9,Charge!$A$2:$G$25,5,0),VLOOKUP(X$1,Charge!$A$2:$G$25,5,0)-VLOOKUP($A9,Charge!$A$2:$G$25,5,0))</f>
        <v>-6.954102697021014E-6</v>
      </c>
      <c r="Y9" s="6">
        <f>IF($A9=Y$1,VLOOKUP($A9,Charge!$A$2:$G$25,5,0),VLOOKUP(Y$1,Charge!$A$2:$G$25,5,0)-VLOOKUP($A9,Charge!$A$2:$G$25,5,0))</f>
        <v>0</v>
      </c>
    </row>
    <row r="10" spans="1:25" x14ac:dyDescent="0.2">
      <c r="A10" s="1" t="s">
        <v>8</v>
      </c>
      <c r="B10" s="6">
        <f>IF($A10=B$1,VLOOKUP($A10,Charge!$A$2:$G$25,5,0),VLOOKUP(B$1,Charge!$A$2:$G$25,5,0)-VLOOKUP($A10,Charge!$A$2:$G$25,5,0))</f>
        <v>1.5270246791043718E-5</v>
      </c>
      <c r="C10" s="6">
        <f>IF($A10=C$1,VLOOKUP($A10,Charge!$A$2:$G$25,5,0),VLOOKUP(C$1,Charge!$A$2:$G$25,5,0)-VLOOKUP($A10,Charge!$A$2:$G$25,5,0))</f>
        <v>8.1839742799294513E-6</v>
      </c>
      <c r="D10" s="6">
        <f>IF($A10=D$1,VLOOKUP($A10,Charge!$A$2:$G$25,5,0),VLOOKUP(D$1,Charge!$A$2:$G$25,5,0)-VLOOKUP($A10,Charge!$A$2:$G$25,5,0))</f>
        <v>3.8642850049841471E-6</v>
      </c>
      <c r="E10" s="6">
        <f>IF($A10=E$1,VLOOKUP($A10,Charge!$A$2:$G$25,5,0),VLOOKUP(E$1,Charge!$A$2:$G$25,5,0)-VLOOKUP($A10,Charge!$A$2:$G$25,5,0))</f>
        <v>5.6956455249945748E-6</v>
      </c>
      <c r="F10" s="6">
        <f>IF($A10=F$1,VLOOKUP($A10,Charge!$A$2:$G$25,5,0),VLOOKUP(F$1,Charge!$A$2:$G$25,5,0)-VLOOKUP($A10,Charge!$A$2:$G$25,5,0))</f>
        <v>-1.4783032915577365E-6</v>
      </c>
      <c r="G10" s="6">
        <f>IF($A10=G$1,VLOOKUP($A10,Charge!$A$2:$G$25,5,0),VLOOKUP(G$1,Charge!$A$2:$G$25,5,0)-VLOOKUP($A10,Charge!$A$2:$G$25,5,0))</f>
        <v>8.1839742799294513E-6</v>
      </c>
      <c r="H10" s="6">
        <f>IF($A10=H$1,VLOOKUP($A10,Charge!$A$2:$G$25,5,0),VLOOKUP(H$1,Charge!$A$2:$G$25,5,0)-VLOOKUP($A10,Charge!$A$2:$G$25,5,0))</f>
        <v>8.8810354806900804E-6</v>
      </c>
      <c r="I10" s="6">
        <f>IF($A10=I$1,VLOOKUP($A10,Charge!$A$2:$G$25,5,0),VLOOKUP(I$1,Charge!$A$2:$G$25,5,0)-VLOOKUP($A10,Charge!$A$2:$G$25,5,0))</f>
        <v>1.5270246791043718E-5</v>
      </c>
      <c r="J10" s="6">
        <f>IF($A10=J$1,VLOOKUP($A10,Charge!$A$2:$G$25,5,0),VLOOKUP(J$1,Charge!$A$2:$G$25,5,0)-VLOOKUP($A10,Charge!$A$2:$G$25,5,0))</f>
        <v>-0.99999339310917112</v>
      </c>
      <c r="K10" s="6">
        <f>IF($A10=K$1,VLOOKUP($A10,Charge!$A$2:$G$25,5,0),VLOOKUP(K$1,Charge!$A$2:$G$25,5,0)-VLOOKUP($A10,Charge!$A$2:$G$25,5,0))</f>
        <v>1.6301260903461845E-5</v>
      </c>
      <c r="L10" s="6">
        <f>IF($A10=L$1,VLOOKUP($A10,Charge!$A$2:$G$25,5,0),VLOOKUP(L$1,Charge!$A$2:$G$25,5,0)-VLOOKUP($A10,Charge!$A$2:$G$25,5,0))</f>
        <v>1.6301260903461845E-5</v>
      </c>
      <c r="M10" s="6">
        <f>IF($A10=M$1,VLOOKUP($A10,Charge!$A$2:$G$25,5,0),VLOOKUP(M$1,Charge!$A$2:$G$25,5,0)-VLOOKUP($A10,Charge!$A$2:$G$25,5,0))</f>
        <v>8.528492572268398E-6</v>
      </c>
      <c r="N10" s="6">
        <f>IF($A10=N$1,VLOOKUP($A10,Charge!$A$2:$G$25,5,0),VLOOKUP(N$1,Charge!$A$2:$G$25,5,0)-VLOOKUP($A10,Charge!$A$2:$G$25,5,0))</f>
        <v>1.2447353279654294E-5</v>
      </c>
      <c r="O10" s="6">
        <f>IF($A10=O$1,VLOOKUP($A10,Charge!$A$2:$G$25,5,0),VLOOKUP(O$1,Charge!$A$2:$G$25,5,0)-VLOOKUP($A10,Charge!$A$2:$G$25,5,0))</f>
        <v>1.5389321639247555E-7</v>
      </c>
      <c r="P10" s="6">
        <f>IF($A10=P$1,VLOOKUP($A10,Charge!$A$2:$G$25,5,0),VLOOKUP(P$1,Charge!$A$2:$G$25,5,0)-VLOOKUP($A10,Charge!$A$2:$G$25,5,0))</f>
        <v>3.1653858822977554E-6</v>
      </c>
      <c r="Q10" s="6">
        <f>IF($A10=Q$1,VLOOKUP($A10,Charge!$A$2:$G$25,5,0),VLOOKUP(Q$1,Charge!$A$2:$G$25,5,0)-VLOOKUP($A10,Charge!$A$2:$G$25,5,0))</f>
        <v>9.610947122151714E-6</v>
      </c>
      <c r="R10" s="6">
        <f>IF($A10=R$1,VLOOKUP($A10,Charge!$A$2:$G$25,5,0),VLOOKUP(R$1,Charge!$A$2:$G$25,5,0)-VLOOKUP($A10,Charge!$A$2:$G$25,5,0))</f>
        <v>3.604924142808219E-5</v>
      </c>
      <c r="S10" s="6">
        <f>IF($A10=S$1,VLOOKUP($A10,Charge!$A$2:$G$25,5,0),VLOOKUP(S$1,Charge!$A$2:$G$25,5,0)-VLOOKUP($A10,Charge!$A$2:$G$25,5,0))</f>
        <v>1.7380862935123531E-5</v>
      </c>
      <c r="T10" s="6">
        <f>IF($A10=T$1,VLOOKUP($A10,Charge!$A$2:$G$25,5,0),VLOOKUP(T$1,Charge!$A$2:$G$25,5,0)-VLOOKUP($A10,Charge!$A$2:$G$25,5,0))</f>
        <v>9.241789911129672E-6</v>
      </c>
      <c r="U10" s="6">
        <f>IF($A10=U$1,VLOOKUP($A10,Charge!$A$2:$G$25,5,0),VLOOKUP(U$1,Charge!$A$2:$G$25,5,0)-VLOOKUP($A10,Charge!$A$2:$G$25,5,0))</f>
        <v>1.4285633972987988E-5</v>
      </c>
      <c r="V10" s="6">
        <f>IF($A10=V$1,VLOOKUP($A10,Charge!$A$2:$G$25,5,0),VLOOKUP(V$1,Charge!$A$2:$G$25,5,0)-VLOOKUP($A10,Charge!$A$2:$G$25,5,0))</f>
        <v>4.7430885042887283E-6</v>
      </c>
      <c r="W10" s="6">
        <f>IF($A10=W$1,VLOOKUP($A10,Charge!$A$2:$G$25,5,0),VLOOKUP(W$1,Charge!$A$2:$G$25,5,0)-VLOOKUP($A10,Charge!$A$2:$G$25,5,0))</f>
        <v>8.528492572268398E-6</v>
      </c>
      <c r="X10" s="6">
        <f>IF($A10=X$1,VLOOKUP($A10,Charge!$A$2:$G$25,5,0),VLOOKUP(X$1,Charge!$A$2:$G$25,5,0)-VLOOKUP($A10,Charge!$A$2:$G$25,5,0))</f>
        <v>8.3161440940227038E-6</v>
      </c>
      <c r="Y10" s="6">
        <f>IF($A10=Y$1,VLOOKUP($A10,Charge!$A$2:$G$25,5,0),VLOOKUP(Y$1,Charge!$A$2:$G$25,5,0)-VLOOKUP($A10,Charge!$A$2:$G$25,5,0))</f>
        <v>1.5270246791043718E-5</v>
      </c>
    </row>
    <row r="11" spans="1:25" x14ac:dyDescent="0.2">
      <c r="A11" s="1" t="s">
        <v>9</v>
      </c>
      <c r="B11" s="6">
        <f>IF($A11=B$1,VLOOKUP($A11,Charge!$A$2:$G$25,5,0),VLOOKUP(B$1,Charge!$A$2:$G$25,5,0)-VLOOKUP($A11,Charge!$A$2:$G$25,5,0))</f>
        <v>-1.0310141124181271E-6</v>
      </c>
      <c r="C11" s="6">
        <f>IF($A11=C$1,VLOOKUP($A11,Charge!$A$2:$G$25,5,0),VLOOKUP(C$1,Charge!$A$2:$G$25,5,0)-VLOOKUP($A11,Charge!$A$2:$G$25,5,0))</f>
        <v>-8.1172866235323937E-6</v>
      </c>
      <c r="D11" s="6">
        <f>IF($A11=D$1,VLOOKUP($A11,Charge!$A$2:$G$25,5,0),VLOOKUP(D$1,Charge!$A$2:$G$25,5,0)-VLOOKUP($A11,Charge!$A$2:$G$25,5,0))</f>
        <v>-1.2436975898477698E-5</v>
      </c>
      <c r="E11" s="6">
        <f>IF($A11=E$1,VLOOKUP($A11,Charge!$A$2:$G$25,5,0),VLOOKUP(E$1,Charge!$A$2:$G$25,5,0)-VLOOKUP($A11,Charge!$A$2:$G$25,5,0))</f>
        <v>-1.060561537846727E-5</v>
      </c>
      <c r="F11" s="6">
        <f>IF($A11=F$1,VLOOKUP($A11,Charge!$A$2:$G$25,5,0),VLOOKUP(F$1,Charge!$A$2:$G$25,5,0)-VLOOKUP($A11,Charge!$A$2:$G$25,5,0))</f>
        <v>-1.7779564195019582E-5</v>
      </c>
      <c r="G11" s="6">
        <f>IF($A11=G$1,VLOOKUP($A11,Charge!$A$2:$G$25,5,0),VLOOKUP(G$1,Charge!$A$2:$G$25,5,0)-VLOOKUP($A11,Charge!$A$2:$G$25,5,0))</f>
        <v>-8.1172866235323937E-6</v>
      </c>
      <c r="H11" s="6">
        <f>IF($A11=H$1,VLOOKUP($A11,Charge!$A$2:$G$25,5,0),VLOOKUP(H$1,Charge!$A$2:$G$25,5,0)-VLOOKUP($A11,Charge!$A$2:$G$25,5,0))</f>
        <v>-7.4202254227717646E-6</v>
      </c>
      <c r="I11" s="6">
        <f>IF($A11=I$1,VLOOKUP($A11,Charge!$A$2:$G$25,5,0),VLOOKUP(I$1,Charge!$A$2:$G$25,5,0)-VLOOKUP($A11,Charge!$A$2:$G$25,5,0))</f>
        <v>-1.0310141124181271E-6</v>
      </c>
      <c r="J11" s="6">
        <f>IF($A11=J$1,VLOOKUP($A11,Charge!$A$2:$G$25,5,0),VLOOKUP(J$1,Charge!$A$2:$G$25,5,0)-VLOOKUP($A11,Charge!$A$2:$G$25,5,0))</f>
        <v>-1.6301260903461845E-5</v>
      </c>
      <c r="K11" s="6">
        <f>IF($A11=K$1,VLOOKUP($A11,Charge!$A$2:$G$25,5,0),VLOOKUP(K$1,Charge!$A$2:$G$25,5,0)-VLOOKUP($A11,Charge!$A$2:$G$25,5,0))</f>
        <v>-0.99997709184826766</v>
      </c>
      <c r="L11" s="6">
        <f>IF($A11=L$1,VLOOKUP($A11,Charge!$A$2:$G$25,5,0),VLOOKUP(L$1,Charge!$A$2:$G$25,5,0)-VLOOKUP($A11,Charge!$A$2:$G$25,5,0))</f>
        <v>0</v>
      </c>
      <c r="M11" s="6">
        <f>IF($A11=M$1,VLOOKUP($A11,Charge!$A$2:$G$25,5,0),VLOOKUP(M$1,Charge!$A$2:$G$25,5,0)-VLOOKUP($A11,Charge!$A$2:$G$25,5,0))</f>
        <v>-7.772768331193447E-6</v>
      </c>
      <c r="N11" s="6">
        <f>IF($A11=N$1,VLOOKUP($A11,Charge!$A$2:$G$25,5,0),VLOOKUP(N$1,Charge!$A$2:$G$25,5,0)-VLOOKUP($A11,Charge!$A$2:$G$25,5,0))</f>
        <v>-3.8539076238075509E-6</v>
      </c>
      <c r="O11" s="6">
        <f>IF($A11=O$1,VLOOKUP($A11,Charge!$A$2:$G$25,5,0),VLOOKUP(O$1,Charge!$A$2:$G$25,5,0)-VLOOKUP($A11,Charge!$A$2:$G$25,5,0))</f>
        <v>-1.6147367687069369E-5</v>
      </c>
      <c r="P11" s="6">
        <f>IF($A11=P$1,VLOOKUP($A11,Charge!$A$2:$G$25,5,0),VLOOKUP(P$1,Charge!$A$2:$G$25,5,0)-VLOOKUP($A11,Charge!$A$2:$G$25,5,0))</f>
        <v>-1.313587502116409E-5</v>
      </c>
      <c r="Q11" s="6">
        <f>IF($A11=Q$1,VLOOKUP($A11,Charge!$A$2:$G$25,5,0),VLOOKUP(Q$1,Charge!$A$2:$G$25,5,0)-VLOOKUP($A11,Charge!$A$2:$G$25,5,0))</f>
        <v>-6.690313781310131E-6</v>
      </c>
      <c r="R11" s="6">
        <f>IF($A11=R$1,VLOOKUP($A11,Charge!$A$2:$G$25,5,0),VLOOKUP(R$1,Charge!$A$2:$G$25,5,0)-VLOOKUP($A11,Charge!$A$2:$G$25,5,0))</f>
        <v>1.9747980524620345E-5</v>
      </c>
      <c r="S11" s="6">
        <f>IF($A11=S$1,VLOOKUP($A11,Charge!$A$2:$G$25,5,0),VLOOKUP(S$1,Charge!$A$2:$G$25,5,0)-VLOOKUP($A11,Charge!$A$2:$G$25,5,0))</f>
        <v>1.0796020316616861E-6</v>
      </c>
      <c r="T11" s="6">
        <f>IF($A11=T$1,VLOOKUP($A11,Charge!$A$2:$G$25,5,0),VLOOKUP(T$1,Charge!$A$2:$G$25,5,0)-VLOOKUP($A11,Charge!$A$2:$G$25,5,0))</f>
        <v>-7.059470992332173E-6</v>
      </c>
      <c r="U11" s="6">
        <f>IF($A11=U$1,VLOOKUP($A11,Charge!$A$2:$G$25,5,0),VLOOKUP(U$1,Charge!$A$2:$G$25,5,0)-VLOOKUP($A11,Charge!$A$2:$G$25,5,0))</f>
        <v>-2.0156269304738572E-6</v>
      </c>
      <c r="V11" s="6">
        <f>IF($A11=V$1,VLOOKUP($A11,Charge!$A$2:$G$25,5,0),VLOOKUP(V$1,Charge!$A$2:$G$25,5,0)-VLOOKUP($A11,Charge!$A$2:$G$25,5,0))</f>
        <v>-1.1558172399173117E-5</v>
      </c>
      <c r="W11" s="6">
        <f>IF($A11=W$1,VLOOKUP($A11,Charge!$A$2:$G$25,5,0),VLOOKUP(W$1,Charge!$A$2:$G$25,5,0)-VLOOKUP($A11,Charge!$A$2:$G$25,5,0))</f>
        <v>-7.772768331193447E-6</v>
      </c>
      <c r="X11" s="6">
        <f>IF($A11=X$1,VLOOKUP($A11,Charge!$A$2:$G$25,5,0),VLOOKUP(X$1,Charge!$A$2:$G$25,5,0)-VLOOKUP($A11,Charge!$A$2:$G$25,5,0))</f>
        <v>-7.9851168094391412E-6</v>
      </c>
      <c r="Y11" s="6">
        <f>IF($A11=Y$1,VLOOKUP($A11,Charge!$A$2:$G$25,5,0),VLOOKUP(Y$1,Charge!$A$2:$G$25,5,0)-VLOOKUP($A11,Charge!$A$2:$G$25,5,0))</f>
        <v>-1.0310141124181271E-6</v>
      </c>
    </row>
    <row r="12" spans="1:25" x14ac:dyDescent="0.2">
      <c r="A12" s="1" t="s">
        <v>10</v>
      </c>
      <c r="B12" s="6">
        <f>IF($A12=B$1,VLOOKUP($A12,Charge!$A$2:$G$25,5,0),VLOOKUP(B$1,Charge!$A$2:$G$25,5,0)-VLOOKUP($A12,Charge!$A$2:$G$25,5,0))</f>
        <v>-1.0310141124181271E-6</v>
      </c>
      <c r="C12" s="6">
        <f>IF($A12=C$1,VLOOKUP($A12,Charge!$A$2:$G$25,5,0),VLOOKUP(C$1,Charge!$A$2:$G$25,5,0)-VLOOKUP($A12,Charge!$A$2:$G$25,5,0))</f>
        <v>-8.1172866235323937E-6</v>
      </c>
      <c r="D12" s="6">
        <f>IF($A12=D$1,VLOOKUP($A12,Charge!$A$2:$G$25,5,0),VLOOKUP(D$1,Charge!$A$2:$G$25,5,0)-VLOOKUP($A12,Charge!$A$2:$G$25,5,0))</f>
        <v>-1.2436975898477698E-5</v>
      </c>
      <c r="E12" s="6">
        <f>IF($A12=E$1,VLOOKUP($A12,Charge!$A$2:$G$25,5,0),VLOOKUP(E$1,Charge!$A$2:$G$25,5,0)-VLOOKUP($A12,Charge!$A$2:$G$25,5,0))</f>
        <v>-1.060561537846727E-5</v>
      </c>
      <c r="F12" s="6">
        <f>IF($A12=F$1,VLOOKUP($A12,Charge!$A$2:$G$25,5,0),VLOOKUP(F$1,Charge!$A$2:$G$25,5,0)-VLOOKUP($A12,Charge!$A$2:$G$25,5,0))</f>
        <v>-1.7779564195019582E-5</v>
      </c>
      <c r="G12" s="6">
        <f>IF($A12=G$1,VLOOKUP($A12,Charge!$A$2:$G$25,5,0),VLOOKUP(G$1,Charge!$A$2:$G$25,5,0)-VLOOKUP($A12,Charge!$A$2:$G$25,5,0))</f>
        <v>-8.1172866235323937E-6</v>
      </c>
      <c r="H12" s="6">
        <f>IF($A12=H$1,VLOOKUP($A12,Charge!$A$2:$G$25,5,0),VLOOKUP(H$1,Charge!$A$2:$G$25,5,0)-VLOOKUP($A12,Charge!$A$2:$G$25,5,0))</f>
        <v>-7.4202254227717646E-6</v>
      </c>
      <c r="I12" s="6">
        <f>IF($A12=I$1,VLOOKUP($A12,Charge!$A$2:$G$25,5,0),VLOOKUP(I$1,Charge!$A$2:$G$25,5,0)-VLOOKUP($A12,Charge!$A$2:$G$25,5,0))</f>
        <v>-1.0310141124181271E-6</v>
      </c>
      <c r="J12" s="6">
        <f>IF($A12=J$1,VLOOKUP($A12,Charge!$A$2:$G$25,5,0),VLOOKUP(J$1,Charge!$A$2:$G$25,5,0)-VLOOKUP($A12,Charge!$A$2:$G$25,5,0))</f>
        <v>-1.6301260903461845E-5</v>
      </c>
      <c r="K12" s="6">
        <f>IF($A12=K$1,VLOOKUP($A12,Charge!$A$2:$G$25,5,0),VLOOKUP(K$1,Charge!$A$2:$G$25,5,0)-VLOOKUP($A12,Charge!$A$2:$G$25,5,0))</f>
        <v>0</v>
      </c>
      <c r="L12" s="6">
        <f>IF($A12=L$1,VLOOKUP($A12,Charge!$A$2:$G$25,5,0),VLOOKUP(L$1,Charge!$A$2:$G$25,5,0)-VLOOKUP($A12,Charge!$A$2:$G$25,5,0))</f>
        <v>-0.99997709184826766</v>
      </c>
      <c r="M12" s="6">
        <f>IF($A12=M$1,VLOOKUP($A12,Charge!$A$2:$G$25,5,0),VLOOKUP(M$1,Charge!$A$2:$G$25,5,0)-VLOOKUP($A12,Charge!$A$2:$G$25,5,0))</f>
        <v>-7.772768331193447E-6</v>
      </c>
      <c r="N12" s="6">
        <f>IF($A12=N$1,VLOOKUP($A12,Charge!$A$2:$G$25,5,0),VLOOKUP(N$1,Charge!$A$2:$G$25,5,0)-VLOOKUP($A12,Charge!$A$2:$G$25,5,0))</f>
        <v>-3.8539076238075509E-6</v>
      </c>
      <c r="O12" s="6">
        <f>IF($A12=O$1,VLOOKUP($A12,Charge!$A$2:$G$25,5,0),VLOOKUP(O$1,Charge!$A$2:$G$25,5,0)-VLOOKUP($A12,Charge!$A$2:$G$25,5,0))</f>
        <v>-1.6147367687069369E-5</v>
      </c>
      <c r="P12" s="6">
        <f>IF($A12=P$1,VLOOKUP($A12,Charge!$A$2:$G$25,5,0),VLOOKUP(P$1,Charge!$A$2:$G$25,5,0)-VLOOKUP($A12,Charge!$A$2:$G$25,5,0))</f>
        <v>-1.313587502116409E-5</v>
      </c>
      <c r="Q12" s="6">
        <f>IF($A12=Q$1,VLOOKUP($A12,Charge!$A$2:$G$25,5,0),VLOOKUP(Q$1,Charge!$A$2:$G$25,5,0)-VLOOKUP($A12,Charge!$A$2:$G$25,5,0))</f>
        <v>-6.690313781310131E-6</v>
      </c>
      <c r="R12" s="6">
        <f>IF($A12=R$1,VLOOKUP($A12,Charge!$A$2:$G$25,5,0),VLOOKUP(R$1,Charge!$A$2:$G$25,5,0)-VLOOKUP($A12,Charge!$A$2:$G$25,5,0))</f>
        <v>1.9747980524620345E-5</v>
      </c>
      <c r="S12" s="6">
        <f>IF($A12=S$1,VLOOKUP($A12,Charge!$A$2:$G$25,5,0),VLOOKUP(S$1,Charge!$A$2:$G$25,5,0)-VLOOKUP($A12,Charge!$A$2:$G$25,5,0))</f>
        <v>1.0796020316616861E-6</v>
      </c>
      <c r="T12" s="6">
        <f>IF($A12=T$1,VLOOKUP($A12,Charge!$A$2:$G$25,5,0),VLOOKUP(T$1,Charge!$A$2:$G$25,5,0)-VLOOKUP($A12,Charge!$A$2:$G$25,5,0))</f>
        <v>-7.059470992332173E-6</v>
      </c>
      <c r="U12" s="6">
        <f>IF($A12=U$1,VLOOKUP($A12,Charge!$A$2:$G$25,5,0),VLOOKUP(U$1,Charge!$A$2:$G$25,5,0)-VLOOKUP($A12,Charge!$A$2:$G$25,5,0))</f>
        <v>-2.0156269304738572E-6</v>
      </c>
      <c r="V12" s="6">
        <f>IF($A12=V$1,VLOOKUP($A12,Charge!$A$2:$G$25,5,0),VLOOKUP(V$1,Charge!$A$2:$G$25,5,0)-VLOOKUP($A12,Charge!$A$2:$G$25,5,0))</f>
        <v>-1.1558172399173117E-5</v>
      </c>
      <c r="W12" s="6">
        <f>IF($A12=W$1,VLOOKUP($A12,Charge!$A$2:$G$25,5,0),VLOOKUP(W$1,Charge!$A$2:$G$25,5,0)-VLOOKUP($A12,Charge!$A$2:$G$25,5,0))</f>
        <v>-7.772768331193447E-6</v>
      </c>
      <c r="X12" s="6">
        <f>IF($A12=X$1,VLOOKUP($A12,Charge!$A$2:$G$25,5,0),VLOOKUP(X$1,Charge!$A$2:$G$25,5,0)-VLOOKUP($A12,Charge!$A$2:$G$25,5,0))</f>
        <v>-7.9851168094391412E-6</v>
      </c>
      <c r="Y12" s="6">
        <f>IF($A12=Y$1,VLOOKUP($A12,Charge!$A$2:$G$25,5,0),VLOOKUP(Y$1,Charge!$A$2:$G$25,5,0)-VLOOKUP($A12,Charge!$A$2:$G$25,5,0))</f>
        <v>-1.0310141124181271E-6</v>
      </c>
    </row>
    <row r="13" spans="1:25" x14ac:dyDescent="0.2">
      <c r="A13" s="1" t="s">
        <v>11</v>
      </c>
      <c r="B13" s="6">
        <f>IF($A13=B$1,VLOOKUP($A13,Charge!$A$2:$G$25,5,0),VLOOKUP(B$1,Charge!$A$2:$G$25,5,0)-VLOOKUP($A13,Charge!$A$2:$G$25,5,0))</f>
        <v>6.7417542187753199E-6</v>
      </c>
      <c r="C13" s="6">
        <f>IF($A13=C$1,VLOOKUP($A13,Charge!$A$2:$G$25,5,0),VLOOKUP(C$1,Charge!$A$2:$G$25,5,0)-VLOOKUP($A13,Charge!$A$2:$G$25,5,0))</f>
        <v>-3.4451829233894671E-7</v>
      </c>
      <c r="D13" s="6">
        <f>IF($A13=D$1,VLOOKUP($A13,Charge!$A$2:$G$25,5,0),VLOOKUP(D$1,Charge!$A$2:$G$25,5,0)-VLOOKUP($A13,Charge!$A$2:$G$25,5,0))</f>
        <v>-4.6642075672842509E-6</v>
      </c>
      <c r="E13" s="6">
        <f>IF($A13=E$1,VLOOKUP($A13,Charge!$A$2:$G$25,5,0),VLOOKUP(E$1,Charge!$A$2:$G$25,5,0)-VLOOKUP($A13,Charge!$A$2:$G$25,5,0))</f>
        <v>-2.8328470472738232E-6</v>
      </c>
      <c r="F13" s="6">
        <f>IF($A13=F$1,VLOOKUP($A13,Charge!$A$2:$G$25,5,0),VLOOKUP(F$1,Charge!$A$2:$G$25,5,0)-VLOOKUP($A13,Charge!$A$2:$G$25,5,0))</f>
        <v>-1.0006795863826135E-5</v>
      </c>
      <c r="G13" s="6">
        <f>IF($A13=G$1,VLOOKUP($A13,Charge!$A$2:$G$25,5,0),VLOOKUP(G$1,Charge!$A$2:$G$25,5,0)-VLOOKUP($A13,Charge!$A$2:$G$25,5,0))</f>
        <v>-3.4451829233894671E-7</v>
      </c>
      <c r="H13" s="6">
        <f>IF($A13=H$1,VLOOKUP($A13,Charge!$A$2:$G$25,5,0),VLOOKUP(H$1,Charge!$A$2:$G$25,5,0)-VLOOKUP($A13,Charge!$A$2:$G$25,5,0))</f>
        <v>3.5254290842168245E-7</v>
      </c>
      <c r="I13" s="6">
        <f>IF($A13=I$1,VLOOKUP($A13,Charge!$A$2:$G$25,5,0),VLOOKUP(I$1,Charge!$A$2:$G$25,5,0)-VLOOKUP($A13,Charge!$A$2:$G$25,5,0))</f>
        <v>6.7417542187753199E-6</v>
      </c>
      <c r="J13" s="6">
        <f>IF($A13=J$1,VLOOKUP($A13,Charge!$A$2:$G$25,5,0),VLOOKUP(J$1,Charge!$A$2:$G$25,5,0)-VLOOKUP($A13,Charge!$A$2:$G$25,5,0))</f>
        <v>-8.528492572268398E-6</v>
      </c>
      <c r="K13" s="6">
        <f>IF($A13=K$1,VLOOKUP($A13,Charge!$A$2:$G$25,5,0),VLOOKUP(K$1,Charge!$A$2:$G$25,5,0)-VLOOKUP($A13,Charge!$A$2:$G$25,5,0))</f>
        <v>7.772768331193447E-6</v>
      </c>
      <c r="L13" s="6">
        <f>IF($A13=L$1,VLOOKUP($A13,Charge!$A$2:$G$25,5,0),VLOOKUP(L$1,Charge!$A$2:$G$25,5,0)-VLOOKUP($A13,Charge!$A$2:$G$25,5,0))</f>
        <v>7.772768331193447E-6</v>
      </c>
      <c r="M13" s="6">
        <f>IF($A13=M$1,VLOOKUP($A13,Charge!$A$2:$G$25,5,0),VLOOKUP(M$1,Charge!$A$2:$G$25,5,0)-VLOOKUP($A13,Charge!$A$2:$G$25,5,0))</f>
        <v>-0.99998486461659886</v>
      </c>
      <c r="N13" s="6">
        <f>IF($A13=N$1,VLOOKUP($A13,Charge!$A$2:$G$25,5,0),VLOOKUP(N$1,Charge!$A$2:$G$25,5,0)-VLOOKUP($A13,Charge!$A$2:$G$25,5,0))</f>
        <v>3.9188607073858961E-6</v>
      </c>
      <c r="O13" s="6">
        <f>IF($A13=O$1,VLOOKUP($A13,Charge!$A$2:$G$25,5,0),VLOOKUP(O$1,Charge!$A$2:$G$25,5,0)-VLOOKUP($A13,Charge!$A$2:$G$25,5,0))</f>
        <v>-8.3745993558759224E-6</v>
      </c>
      <c r="P13" s="6">
        <f>IF($A13=P$1,VLOOKUP($A13,Charge!$A$2:$G$25,5,0),VLOOKUP(P$1,Charge!$A$2:$G$25,5,0)-VLOOKUP($A13,Charge!$A$2:$G$25,5,0))</f>
        <v>-5.3631066899706425E-6</v>
      </c>
      <c r="Q13" s="6">
        <f>IF($A13=Q$1,VLOOKUP($A13,Charge!$A$2:$G$25,5,0),VLOOKUP(Q$1,Charge!$A$2:$G$25,5,0)-VLOOKUP($A13,Charge!$A$2:$G$25,5,0))</f>
        <v>1.082454549883316E-6</v>
      </c>
      <c r="R13" s="6">
        <f>IF($A13=R$1,VLOOKUP($A13,Charge!$A$2:$G$25,5,0),VLOOKUP(R$1,Charge!$A$2:$G$25,5,0)-VLOOKUP($A13,Charge!$A$2:$G$25,5,0))</f>
        <v>2.7520748855813792E-5</v>
      </c>
      <c r="S13" s="6">
        <f>IF($A13=S$1,VLOOKUP($A13,Charge!$A$2:$G$25,5,0),VLOOKUP(S$1,Charge!$A$2:$G$25,5,0)-VLOOKUP($A13,Charge!$A$2:$G$25,5,0))</f>
        <v>8.8523703628551331E-6</v>
      </c>
      <c r="T13" s="6">
        <f>IF($A13=T$1,VLOOKUP($A13,Charge!$A$2:$G$25,5,0),VLOOKUP(T$1,Charge!$A$2:$G$25,5,0)-VLOOKUP($A13,Charge!$A$2:$G$25,5,0))</f>
        <v>7.13297338861274E-7</v>
      </c>
      <c r="U13" s="6">
        <f>IF($A13=U$1,VLOOKUP($A13,Charge!$A$2:$G$25,5,0),VLOOKUP(U$1,Charge!$A$2:$G$25,5,0)-VLOOKUP($A13,Charge!$A$2:$G$25,5,0))</f>
        <v>5.7571414007195898E-6</v>
      </c>
      <c r="V13" s="6">
        <f>IF($A13=V$1,VLOOKUP($A13,Charge!$A$2:$G$25,5,0),VLOOKUP(V$1,Charge!$A$2:$G$25,5,0)-VLOOKUP($A13,Charge!$A$2:$G$25,5,0))</f>
        <v>-3.7854040679796697E-6</v>
      </c>
      <c r="W13" s="6">
        <f>IF($A13=W$1,VLOOKUP($A13,Charge!$A$2:$G$25,5,0),VLOOKUP(W$1,Charge!$A$2:$G$25,5,0)-VLOOKUP($A13,Charge!$A$2:$G$25,5,0))</f>
        <v>0</v>
      </c>
      <c r="X13" s="6">
        <f>IF($A13=X$1,VLOOKUP($A13,Charge!$A$2:$G$25,5,0),VLOOKUP(X$1,Charge!$A$2:$G$25,5,0)-VLOOKUP($A13,Charge!$A$2:$G$25,5,0))</f>
        <v>-2.1234847824569414E-7</v>
      </c>
      <c r="Y13" s="6">
        <f>IF($A13=Y$1,VLOOKUP($A13,Charge!$A$2:$G$25,5,0),VLOOKUP(Y$1,Charge!$A$2:$G$25,5,0)-VLOOKUP($A13,Charge!$A$2:$G$25,5,0))</f>
        <v>6.7417542187753199E-6</v>
      </c>
    </row>
    <row r="14" spans="1:25" x14ac:dyDescent="0.2">
      <c r="A14" s="1" t="s">
        <v>12</v>
      </c>
      <c r="B14" s="6">
        <f>IF($A14=B$1,VLOOKUP($A14,Charge!$A$2:$G$25,5,0),VLOOKUP(B$1,Charge!$A$2:$G$25,5,0)-VLOOKUP($A14,Charge!$A$2:$G$25,5,0))</f>
        <v>2.8228935113894238E-6</v>
      </c>
      <c r="C14" s="6">
        <f>IF($A14=C$1,VLOOKUP($A14,Charge!$A$2:$G$25,5,0),VLOOKUP(C$1,Charge!$A$2:$G$25,5,0)-VLOOKUP($A14,Charge!$A$2:$G$25,5,0))</f>
        <v>-4.2633789997248428E-6</v>
      </c>
      <c r="D14" s="6">
        <f>IF($A14=D$1,VLOOKUP($A14,Charge!$A$2:$G$25,5,0),VLOOKUP(D$1,Charge!$A$2:$G$25,5,0)-VLOOKUP($A14,Charge!$A$2:$G$25,5,0))</f>
        <v>-8.583068274670147E-6</v>
      </c>
      <c r="E14" s="6">
        <f>IF($A14=E$1,VLOOKUP($A14,Charge!$A$2:$G$25,5,0),VLOOKUP(E$1,Charge!$A$2:$G$25,5,0)-VLOOKUP($A14,Charge!$A$2:$G$25,5,0))</f>
        <v>-6.7517077546597193E-6</v>
      </c>
      <c r="F14" s="6">
        <f>IF($A14=F$1,VLOOKUP($A14,Charge!$A$2:$G$25,5,0),VLOOKUP(F$1,Charge!$A$2:$G$25,5,0)-VLOOKUP($A14,Charge!$A$2:$G$25,5,0))</f>
        <v>-1.3925656571212031E-5</v>
      </c>
      <c r="G14" s="6">
        <f>IF($A14=G$1,VLOOKUP($A14,Charge!$A$2:$G$25,5,0),VLOOKUP(G$1,Charge!$A$2:$G$25,5,0)-VLOOKUP($A14,Charge!$A$2:$G$25,5,0))</f>
        <v>-4.2633789997248428E-6</v>
      </c>
      <c r="H14" s="6">
        <f>IF($A14=H$1,VLOOKUP($A14,Charge!$A$2:$G$25,5,0),VLOOKUP(H$1,Charge!$A$2:$G$25,5,0)-VLOOKUP($A14,Charge!$A$2:$G$25,5,0))</f>
        <v>-3.5663177989642136E-6</v>
      </c>
      <c r="I14" s="6">
        <f>IF($A14=I$1,VLOOKUP($A14,Charge!$A$2:$G$25,5,0),VLOOKUP(I$1,Charge!$A$2:$G$25,5,0)-VLOOKUP($A14,Charge!$A$2:$G$25,5,0))</f>
        <v>2.8228935113894238E-6</v>
      </c>
      <c r="J14" s="6">
        <f>IF($A14=J$1,VLOOKUP($A14,Charge!$A$2:$G$25,5,0),VLOOKUP(J$1,Charge!$A$2:$G$25,5,0)-VLOOKUP($A14,Charge!$A$2:$G$25,5,0))</f>
        <v>-1.2447353279654294E-5</v>
      </c>
      <c r="K14" s="6">
        <f>IF($A14=K$1,VLOOKUP($A14,Charge!$A$2:$G$25,5,0),VLOOKUP(K$1,Charge!$A$2:$G$25,5,0)-VLOOKUP($A14,Charge!$A$2:$G$25,5,0))</f>
        <v>3.8539076238075509E-6</v>
      </c>
      <c r="L14" s="6">
        <f>IF($A14=L$1,VLOOKUP($A14,Charge!$A$2:$G$25,5,0),VLOOKUP(L$1,Charge!$A$2:$G$25,5,0)-VLOOKUP($A14,Charge!$A$2:$G$25,5,0))</f>
        <v>3.8539076238075509E-6</v>
      </c>
      <c r="M14" s="6">
        <f>IF($A14=M$1,VLOOKUP($A14,Charge!$A$2:$G$25,5,0),VLOOKUP(M$1,Charge!$A$2:$G$25,5,0)-VLOOKUP($A14,Charge!$A$2:$G$25,5,0))</f>
        <v>-3.9188607073858961E-6</v>
      </c>
      <c r="N14" s="6">
        <f>IF($A14=N$1,VLOOKUP($A14,Charge!$A$2:$G$25,5,0),VLOOKUP(N$1,Charge!$A$2:$G$25,5,0)-VLOOKUP($A14,Charge!$A$2:$G$25,5,0))</f>
        <v>-0.99998094575589147</v>
      </c>
      <c r="O14" s="6">
        <f>IF($A14=O$1,VLOOKUP($A14,Charge!$A$2:$G$25,5,0),VLOOKUP(O$1,Charge!$A$2:$G$25,5,0)-VLOOKUP($A14,Charge!$A$2:$G$25,5,0))</f>
        <v>-1.2293460063261819E-5</v>
      </c>
      <c r="P14" s="6">
        <f>IF($A14=P$1,VLOOKUP($A14,Charge!$A$2:$G$25,5,0),VLOOKUP(P$1,Charge!$A$2:$G$25,5,0)-VLOOKUP($A14,Charge!$A$2:$G$25,5,0))</f>
        <v>-9.2819673973565386E-6</v>
      </c>
      <c r="Q14" s="6">
        <f>IF($A14=Q$1,VLOOKUP($A14,Charge!$A$2:$G$25,5,0),VLOOKUP(Q$1,Charge!$A$2:$G$25,5,0)-VLOOKUP($A14,Charge!$A$2:$G$25,5,0))</f>
        <v>-2.8364061575025801E-6</v>
      </c>
      <c r="R14" s="6">
        <f>IF($A14=R$1,VLOOKUP($A14,Charge!$A$2:$G$25,5,0),VLOOKUP(R$1,Charge!$A$2:$G$25,5,0)-VLOOKUP($A14,Charge!$A$2:$G$25,5,0))</f>
        <v>2.3601888148427896E-5</v>
      </c>
      <c r="S14" s="6">
        <f>IF($A14=S$1,VLOOKUP($A14,Charge!$A$2:$G$25,5,0),VLOOKUP(S$1,Charge!$A$2:$G$25,5,0)-VLOOKUP($A14,Charge!$A$2:$G$25,5,0))</f>
        <v>4.933509655469237E-6</v>
      </c>
      <c r="T14" s="6">
        <f>IF($A14=T$1,VLOOKUP($A14,Charge!$A$2:$G$25,5,0),VLOOKUP(T$1,Charge!$A$2:$G$25,5,0)-VLOOKUP($A14,Charge!$A$2:$G$25,5,0))</f>
        <v>-3.2055633685246221E-6</v>
      </c>
      <c r="U14" s="6">
        <f>IF($A14=U$1,VLOOKUP($A14,Charge!$A$2:$G$25,5,0),VLOOKUP(U$1,Charge!$A$2:$G$25,5,0)-VLOOKUP($A14,Charge!$A$2:$G$25,5,0))</f>
        <v>1.8382806933336937E-6</v>
      </c>
      <c r="V14" s="6">
        <f>IF($A14=V$1,VLOOKUP($A14,Charge!$A$2:$G$25,5,0),VLOOKUP(V$1,Charge!$A$2:$G$25,5,0)-VLOOKUP($A14,Charge!$A$2:$G$25,5,0))</f>
        <v>-7.7042647753655658E-6</v>
      </c>
      <c r="W14" s="6">
        <f>IF($A14=W$1,VLOOKUP($A14,Charge!$A$2:$G$25,5,0),VLOOKUP(W$1,Charge!$A$2:$G$25,5,0)-VLOOKUP($A14,Charge!$A$2:$G$25,5,0))</f>
        <v>-3.9188607073858961E-6</v>
      </c>
      <c r="X14" s="6">
        <f>IF($A14=X$1,VLOOKUP($A14,Charge!$A$2:$G$25,5,0),VLOOKUP(X$1,Charge!$A$2:$G$25,5,0)-VLOOKUP($A14,Charge!$A$2:$G$25,5,0))</f>
        <v>-4.1312091856315902E-6</v>
      </c>
      <c r="Y14" s="6">
        <f>IF($A14=Y$1,VLOOKUP($A14,Charge!$A$2:$G$25,5,0),VLOOKUP(Y$1,Charge!$A$2:$G$25,5,0)-VLOOKUP($A14,Charge!$A$2:$G$25,5,0))</f>
        <v>2.8228935113894238E-6</v>
      </c>
    </row>
    <row r="15" spans="1:25" x14ac:dyDescent="0.2">
      <c r="A15" s="1" t="s">
        <v>13</v>
      </c>
      <c r="B15" s="6">
        <f>IF($A15=B$1,VLOOKUP($A15,Charge!$A$2:$G$25,5,0),VLOOKUP(B$1,Charge!$A$2:$G$25,5,0)-VLOOKUP($A15,Charge!$A$2:$G$25,5,0))</f>
        <v>1.5116353574651242E-5</v>
      </c>
      <c r="C15" s="6">
        <f>IF($A15=C$1,VLOOKUP($A15,Charge!$A$2:$G$25,5,0),VLOOKUP(C$1,Charge!$A$2:$G$25,5,0)-VLOOKUP($A15,Charge!$A$2:$G$25,5,0))</f>
        <v>8.0300810635369757E-6</v>
      </c>
      <c r="D15" s="6">
        <f>IF($A15=D$1,VLOOKUP($A15,Charge!$A$2:$G$25,5,0),VLOOKUP(D$1,Charge!$A$2:$G$25,5,0)-VLOOKUP($A15,Charge!$A$2:$G$25,5,0))</f>
        <v>3.7103917885916715E-6</v>
      </c>
      <c r="E15" s="6">
        <f>IF($A15=E$1,VLOOKUP($A15,Charge!$A$2:$G$25,5,0),VLOOKUP(E$1,Charge!$A$2:$G$25,5,0)-VLOOKUP($A15,Charge!$A$2:$G$25,5,0))</f>
        <v>5.5417523086020992E-6</v>
      </c>
      <c r="F15" s="6">
        <f>IF($A15=F$1,VLOOKUP($A15,Charge!$A$2:$G$25,5,0),VLOOKUP(F$1,Charge!$A$2:$G$25,5,0)-VLOOKUP($A15,Charge!$A$2:$G$25,5,0))</f>
        <v>-1.6321965079502121E-6</v>
      </c>
      <c r="G15" s="6">
        <f>IF($A15=G$1,VLOOKUP($A15,Charge!$A$2:$G$25,5,0),VLOOKUP(G$1,Charge!$A$2:$G$25,5,0)-VLOOKUP($A15,Charge!$A$2:$G$25,5,0))</f>
        <v>8.0300810635369757E-6</v>
      </c>
      <c r="H15" s="6">
        <f>IF($A15=H$1,VLOOKUP($A15,Charge!$A$2:$G$25,5,0),VLOOKUP(H$1,Charge!$A$2:$G$25,5,0)-VLOOKUP($A15,Charge!$A$2:$G$25,5,0))</f>
        <v>8.7271422642976049E-6</v>
      </c>
      <c r="I15" s="6">
        <f>IF($A15=I$1,VLOOKUP($A15,Charge!$A$2:$G$25,5,0),VLOOKUP(I$1,Charge!$A$2:$G$25,5,0)-VLOOKUP($A15,Charge!$A$2:$G$25,5,0))</f>
        <v>1.5116353574651242E-5</v>
      </c>
      <c r="J15" s="6">
        <f>IF($A15=J$1,VLOOKUP($A15,Charge!$A$2:$G$25,5,0),VLOOKUP(J$1,Charge!$A$2:$G$25,5,0)-VLOOKUP($A15,Charge!$A$2:$G$25,5,0))</f>
        <v>-1.5389321639247555E-7</v>
      </c>
      <c r="K15" s="6">
        <f>IF($A15=K$1,VLOOKUP($A15,Charge!$A$2:$G$25,5,0),VLOOKUP(K$1,Charge!$A$2:$G$25,5,0)-VLOOKUP($A15,Charge!$A$2:$G$25,5,0))</f>
        <v>1.6147367687069369E-5</v>
      </c>
      <c r="L15" s="6">
        <f>IF($A15=L$1,VLOOKUP($A15,Charge!$A$2:$G$25,5,0),VLOOKUP(L$1,Charge!$A$2:$G$25,5,0)-VLOOKUP($A15,Charge!$A$2:$G$25,5,0))</f>
        <v>1.6147367687069369E-5</v>
      </c>
      <c r="M15" s="6">
        <f>IF($A15=M$1,VLOOKUP($A15,Charge!$A$2:$G$25,5,0),VLOOKUP(M$1,Charge!$A$2:$G$25,5,0)-VLOOKUP($A15,Charge!$A$2:$G$25,5,0))</f>
        <v>8.3745993558759224E-6</v>
      </c>
      <c r="N15" s="6">
        <f>IF($A15=N$1,VLOOKUP($A15,Charge!$A$2:$G$25,5,0),VLOOKUP(N$1,Charge!$A$2:$G$25,5,0)-VLOOKUP($A15,Charge!$A$2:$G$25,5,0))</f>
        <v>1.2293460063261819E-5</v>
      </c>
      <c r="O15" s="6">
        <f>IF($A15=O$1,VLOOKUP($A15,Charge!$A$2:$G$25,5,0),VLOOKUP(O$1,Charge!$A$2:$G$25,5,0)-VLOOKUP($A15,Charge!$A$2:$G$25,5,0))</f>
        <v>-0.99999323921595473</v>
      </c>
      <c r="P15" s="6">
        <f>IF($A15=P$1,VLOOKUP($A15,Charge!$A$2:$G$25,5,0),VLOOKUP(P$1,Charge!$A$2:$G$25,5,0)-VLOOKUP($A15,Charge!$A$2:$G$25,5,0))</f>
        <v>3.0114926659052799E-6</v>
      </c>
      <c r="Q15" s="6">
        <f>IF($A15=Q$1,VLOOKUP($A15,Charge!$A$2:$G$25,5,0),VLOOKUP(Q$1,Charge!$A$2:$G$25,5,0)-VLOOKUP($A15,Charge!$A$2:$G$25,5,0))</f>
        <v>9.4570539057592384E-6</v>
      </c>
      <c r="R15" s="6">
        <f>IF($A15=R$1,VLOOKUP($A15,Charge!$A$2:$G$25,5,0),VLOOKUP(R$1,Charge!$A$2:$G$25,5,0)-VLOOKUP($A15,Charge!$A$2:$G$25,5,0))</f>
        <v>3.5895348211689715E-5</v>
      </c>
      <c r="S15" s="6">
        <f>IF($A15=S$1,VLOOKUP($A15,Charge!$A$2:$G$25,5,0),VLOOKUP(S$1,Charge!$A$2:$G$25,5,0)-VLOOKUP($A15,Charge!$A$2:$G$25,5,0))</f>
        <v>1.7226969718731056E-5</v>
      </c>
      <c r="T15" s="6">
        <f>IF($A15=T$1,VLOOKUP($A15,Charge!$A$2:$G$25,5,0),VLOOKUP(T$1,Charge!$A$2:$G$25,5,0)-VLOOKUP($A15,Charge!$A$2:$G$25,5,0))</f>
        <v>9.0878966947371964E-6</v>
      </c>
      <c r="U15" s="6">
        <f>IF($A15=U$1,VLOOKUP($A15,Charge!$A$2:$G$25,5,0),VLOOKUP(U$1,Charge!$A$2:$G$25,5,0)-VLOOKUP($A15,Charge!$A$2:$G$25,5,0))</f>
        <v>1.4131740756595512E-5</v>
      </c>
      <c r="V15" s="6">
        <f>IF($A15=V$1,VLOOKUP($A15,Charge!$A$2:$G$25,5,0),VLOOKUP(V$1,Charge!$A$2:$G$25,5,0)-VLOOKUP($A15,Charge!$A$2:$G$25,5,0))</f>
        <v>4.5891952878962528E-6</v>
      </c>
      <c r="W15" s="6">
        <f>IF($A15=W$1,VLOOKUP($A15,Charge!$A$2:$G$25,5,0),VLOOKUP(W$1,Charge!$A$2:$G$25,5,0)-VLOOKUP($A15,Charge!$A$2:$G$25,5,0))</f>
        <v>8.3745993558759224E-6</v>
      </c>
      <c r="X15" s="6">
        <f>IF($A15=X$1,VLOOKUP($A15,Charge!$A$2:$G$25,5,0),VLOOKUP(X$1,Charge!$A$2:$G$25,5,0)-VLOOKUP($A15,Charge!$A$2:$G$25,5,0))</f>
        <v>8.1622508776302283E-6</v>
      </c>
      <c r="Y15" s="6">
        <f>IF($A15=Y$1,VLOOKUP($A15,Charge!$A$2:$G$25,5,0),VLOOKUP(Y$1,Charge!$A$2:$G$25,5,0)-VLOOKUP($A15,Charge!$A$2:$G$25,5,0))</f>
        <v>1.5116353574651242E-5</v>
      </c>
    </row>
    <row r="16" spans="1:25" x14ac:dyDescent="0.2">
      <c r="A16" s="1" t="s">
        <v>14</v>
      </c>
      <c r="B16" s="6">
        <f>IF($A16=B$1,VLOOKUP($A16,Charge!$A$2:$G$25,5,0),VLOOKUP(B$1,Charge!$A$2:$G$25,5,0)-VLOOKUP($A16,Charge!$A$2:$G$25,5,0))</f>
        <v>1.2104860908745962E-5</v>
      </c>
      <c r="C16" s="6">
        <f>IF($A16=C$1,VLOOKUP($A16,Charge!$A$2:$G$25,5,0),VLOOKUP(C$1,Charge!$A$2:$G$25,5,0)-VLOOKUP($A16,Charge!$A$2:$G$25,5,0))</f>
        <v>5.0185883976316958E-6</v>
      </c>
      <c r="D16" s="6">
        <f>IF($A16=D$1,VLOOKUP($A16,Charge!$A$2:$G$25,5,0),VLOOKUP(D$1,Charge!$A$2:$G$25,5,0)-VLOOKUP($A16,Charge!$A$2:$G$25,5,0))</f>
        <v>6.9889912268639165E-7</v>
      </c>
      <c r="E16" s="6">
        <f>IF($A16=E$1,VLOOKUP($A16,Charge!$A$2:$G$25,5,0),VLOOKUP(E$1,Charge!$A$2:$G$25,5,0)-VLOOKUP($A16,Charge!$A$2:$G$25,5,0))</f>
        <v>2.5302596426968194E-6</v>
      </c>
      <c r="F16" s="6">
        <f>IF($A16=F$1,VLOOKUP($A16,Charge!$A$2:$G$25,5,0),VLOOKUP(F$1,Charge!$A$2:$G$25,5,0)-VLOOKUP($A16,Charge!$A$2:$G$25,5,0))</f>
        <v>-4.643689173855492E-6</v>
      </c>
      <c r="G16" s="6">
        <f>IF($A16=G$1,VLOOKUP($A16,Charge!$A$2:$G$25,5,0),VLOOKUP(G$1,Charge!$A$2:$G$25,5,0)-VLOOKUP($A16,Charge!$A$2:$G$25,5,0))</f>
        <v>5.0185883976316958E-6</v>
      </c>
      <c r="H16" s="6">
        <f>IF($A16=H$1,VLOOKUP($A16,Charge!$A$2:$G$25,5,0),VLOOKUP(H$1,Charge!$A$2:$G$25,5,0)-VLOOKUP($A16,Charge!$A$2:$G$25,5,0))</f>
        <v>5.715649598392325E-6</v>
      </c>
      <c r="I16" s="6">
        <f>IF($A16=I$1,VLOOKUP($A16,Charge!$A$2:$G$25,5,0),VLOOKUP(I$1,Charge!$A$2:$G$25,5,0)-VLOOKUP($A16,Charge!$A$2:$G$25,5,0))</f>
        <v>1.2104860908745962E-5</v>
      </c>
      <c r="J16" s="6">
        <f>IF($A16=J$1,VLOOKUP($A16,Charge!$A$2:$G$25,5,0),VLOOKUP(J$1,Charge!$A$2:$G$25,5,0)-VLOOKUP($A16,Charge!$A$2:$G$25,5,0))</f>
        <v>-3.1653858822977554E-6</v>
      </c>
      <c r="K16" s="6">
        <f>IF($A16=K$1,VLOOKUP($A16,Charge!$A$2:$G$25,5,0),VLOOKUP(K$1,Charge!$A$2:$G$25,5,0)-VLOOKUP($A16,Charge!$A$2:$G$25,5,0))</f>
        <v>1.313587502116409E-5</v>
      </c>
      <c r="L16" s="6">
        <f>IF($A16=L$1,VLOOKUP($A16,Charge!$A$2:$G$25,5,0),VLOOKUP(L$1,Charge!$A$2:$G$25,5,0)-VLOOKUP($A16,Charge!$A$2:$G$25,5,0))</f>
        <v>1.313587502116409E-5</v>
      </c>
      <c r="M16" s="6">
        <f>IF($A16=M$1,VLOOKUP($A16,Charge!$A$2:$G$25,5,0),VLOOKUP(M$1,Charge!$A$2:$G$25,5,0)-VLOOKUP($A16,Charge!$A$2:$G$25,5,0))</f>
        <v>5.3631066899706425E-6</v>
      </c>
      <c r="N16" s="6">
        <f>IF($A16=N$1,VLOOKUP($A16,Charge!$A$2:$G$25,5,0),VLOOKUP(N$1,Charge!$A$2:$G$25,5,0)-VLOOKUP($A16,Charge!$A$2:$G$25,5,0))</f>
        <v>9.2819673973565386E-6</v>
      </c>
      <c r="O16" s="6">
        <f>IF($A16=O$1,VLOOKUP($A16,Charge!$A$2:$G$25,5,0),VLOOKUP(O$1,Charge!$A$2:$G$25,5,0)-VLOOKUP($A16,Charge!$A$2:$G$25,5,0))</f>
        <v>-3.0114926659052799E-6</v>
      </c>
      <c r="P16" s="6">
        <f>IF($A16=P$1,VLOOKUP($A16,Charge!$A$2:$G$25,5,0),VLOOKUP(P$1,Charge!$A$2:$G$25,5,0)-VLOOKUP($A16,Charge!$A$2:$G$25,5,0))</f>
        <v>-0.99999022772328883</v>
      </c>
      <c r="Q16" s="6">
        <f>IF($A16=Q$1,VLOOKUP($A16,Charge!$A$2:$G$25,5,0),VLOOKUP(Q$1,Charge!$A$2:$G$25,5,0)-VLOOKUP($A16,Charge!$A$2:$G$25,5,0))</f>
        <v>6.4455612398539586E-6</v>
      </c>
      <c r="R16" s="6">
        <f>IF($A16=R$1,VLOOKUP($A16,Charge!$A$2:$G$25,5,0),VLOOKUP(R$1,Charge!$A$2:$G$25,5,0)-VLOOKUP($A16,Charge!$A$2:$G$25,5,0))</f>
        <v>3.2883855545784435E-5</v>
      </c>
      <c r="S16" s="6">
        <f>IF($A16=S$1,VLOOKUP($A16,Charge!$A$2:$G$25,5,0),VLOOKUP(S$1,Charge!$A$2:$G$25,5,0)-VLOOKUP($A16,Charge!$A$2:$G$25,5,0))</f>
        <v>1.4215477052825776E-5</v>
      </c>
      <c r="T16" s="6">
        <f>IF($A16=T$1,VLOOKUP($A16,Charge!$A$2:$G$25,5,0),VLOOKUP(T$1,Charge!$A$2:$G$25,5,0)-VLOOKUP($A16,Charge!$A$2:$G$25,5,0))</f>
        <v>6.0764040288319165E-6</v>
      </c>
      <c r="U16" s="6">
        <f>IF($A16=U$1,VLOOKUP($A16,Charge!$A$2:$G$25,5,0),VLOOKUP(U$1,Charge!$A$2:$G$25,5,0)-VLOOKUP($A16,Charge!$A$2:$G$25,5,0))</f>
        <v>1.1120248090690232E-5</v>
      </c>
      <c r="V16" s="6">
        <f>IF($A16=V$1,VLOOKUP($A16,Charge!$A$2:$G$25,5,0),VLOOKUP(V$1,Charge!$A$2:$G$25,5,0)-VLOOKUP($A16,Charge!$A$2:$G$25,5,0))</f>
        <v>1.5777026219909729E-6</v>
      </c>
      <c r="W16" s="6">
        <f>IF($A16=W$1,VLOOKUP($A16,Charge!$A$2:$G$25,5,0),VLOOKUP(W$1,Charge!$A$2:$G$25,5,0)-VLOOKUP($A16,Charge!$A$2:$G$25,5,0))</f>
        <v>5.3631066899706425E-6</v>
      </c>
      <c r="X16" s="6">
        <f>IF($A16=X$1,VLOOKUP($A16,Charge!$A$2:$G$25,5,0),VLOOKUP(X$1,Charge!$A$2:$G$25,5,0)-VLOOKUP($A16,Charge!$A$2:$G$25,5,0))</f>
        <v>5.1507582117249484E-6</v>
      </c>
      <c r="Y16" s="6">
        <f>IF($A16=Y$1,VLOOKUP($A16,Charge!$A$2:$G$25,5,0),VLOOKUP(Y$1,Charge!$A$2:$G$25,5,0)-VLOOKUP($A16,Charge!$A$2:$G$25,5,0))</f>
        <v>1.2104860908745962E-5</v>
      </c>
    </row>
    <row r="17" spans="1:25" x14ac:dyDescent="0.2">
      <c r="A17" s="1" t="s">
        <v>15</v>
      </c>
      <c r="B17" s="6">
        <f>IF($A17=B$1,VLOOKUP($A17,Charge!$A$2:$G$25,5,0),VLOOKUP(B$1,Charge!$A$2:$G$25,5,0)-VLOOKUP($A17,Charge!$A$2:$G$25,5,0))</f>
        <v>5.6592996688920039E-6</v>
      </c>
      <c r="C17" s="6">
        <f>IF($A17=C$1,VLOOKUP($A17,Charge!$A$2:$G$25,5,0),VLOOKUP(C$1,Charge!$A$2:$G$25,5,0)-VLOOKUP($A17,Charge!$A$2:$G$25,5,0))</f>
        <v>-1.4269728422222627E-6</v>
      </c>
      <c r="D17" s="6">
        <f>IF($A17=D$1,VLOOKUP($A17,Charge!$A$2:$G$25,5,0),VLOOKUP(D$1,Charge!$A$2:$G$25,5,0)-VLOOKUP($A17,Charge!$A$2:$G$25,5,0))</f>
        <v>-5.7466621171675669E-6</v>
      </c>
      <c r="E17" s="6">
        <f>IF($A17=E$1,VLOOKUP($A17,Charge!$A$2:$G$25,5,0),VLOOKUP(E$1,Charge!$A$2:$G$25,5,0)-VLOOKUP($A17,Charge!$A$2:$G$25,5,0))</f>
        <v>-3.9153015971571392E-6</v>
      </c>
      <c r="F17" s="6">
        <f>IF($A17=F$1,VLOOKUP($A17,Charge!$A$2:$G$25,5,0),VLOOKUP(F$1,Charge!$A$2:$G$25,5,0)-VLOOKUP($A17,Charge!$A$2:$G$25,5,0))</f>
        <v>-1.1089250413709451E-5</v>
      </c>
      <c r="G17" s="6">
        <f>IF($A17=G$1,VLOOKUP($A17,Charge!$A$2:$G$25,5,0),VLOOKUP(G$1,Charge!$A$2:$G$25,5,0)-VLOOKUP($A17,Charge!$A$2:$G$25,5,0))</f>
        <v>-1.4269728422222627E-6</v>
      </c>
      <c r="H17" s="6">
        <f>IF($A17=H$1,VLOOKUP($A17,Charge!$A$2:$G$25,5,0),VLOOKUP(H$1,Charge!$A$2:$G$25,5,0)-VLOOKUP($A17,Charge!$A$2:$G$25,5,0))</f>
        <v>-7.2991164146163356E-7</v>
      </c>
      <c r="I17" s="6">
        <f>IF($A17=I$1,VLOOKUP($A17,Charge!$A$2:$G$25,5,0),VLOOKUP(I$1,Charge!$A$2:$G$25,5,0)-VLOOKUP($A17,Charge!$A$2:$G$25,5,0))</f>
        <v>5.6592996688920039E-6</v>
      </c>
      <c r="J17" s="6">
        <f>IF($A17=J$1,VLOOKUP($A17,Charge!$A$2:$G$25,5,0),VLOOKUP(J$1,Charge!$A$2:$G$25,5,0)-VLOOKUP($A17,Charge!$A$2:$G$25,5,0))</f>
        <v>-9.610947122151714E-6</v>
      </c>
      <c r="K17" s="6">
        <f>IF($A17=K$1,VLOOKUP($A17,Charge!$A$2:$G$25,5,0),VLOOKUP(K$1,Charge!$A$2:$G$25,5,0)-VLOOKUP($A17,Charge!$A$2:$G$25,5,0))</f>
        <v>6.690313781310131E-6</v>
      </c>
      <c r="L17" s="6">
        <f>IF($A17=L$1,VLOOKUP($A17,Charge!$A$2:$G$25,5,0),VLOOKUP(L$1,Charge!$A$2:$G$25,5,0)-VLOOKUP($A17,Charge!$A$2:$G$25,5,0))</f>
        <v>6.690313781310131E-6</v>
      </c>
      <c r="M17" s="6">
        <f>IF($A17=M$1,VLOOKUP($A17,Charge!$A$2:$G$25,5,0),VLOOKUP(M$1,Charge!$A$2:$G$25,5,0)-VLOOKUP($A17,Charge!$A$2:$G$25,5,0))</f>
        <v>-1.082454549883316E-6</v>
      </c>
      <c r="N17" s="6">
        <f>IF($A17=N$1,VLOOKUP($A17,Charge!$A$2:$G$25,5,0),VLOOKUP(N$1,Charge!$A$2:$G$25,5,0)-VLOOKUP($A17,Charge!$A$2:$G$25,5,0))</f>
        <v>2.8364061575025801E-6</v>
      </c>
      <c r="O17" s="6">
        <f>IF($A17=O$1,VLOOKUP($A17,Charge!$A$2:$G$25,5,0),VLOOKUP(O$1,Charge!$A$2:$G$25,5,0)-VLOOKUP($A17,Charge!$A$2:$G$25,5,0))</f>
        <v>-9.4570539057592384E-6</v>
      </c>
      <c r="P17" s="6">
        <f>IF($A17=P$1,VLOOKUP($A17,Charge!$A$2:$G$25,5,0),VLOOKUP(P$1,Charge!$A$2:$G$25,5,0)-VLOOKUP($A17,Charge!$A$2:$G$25,5,0))</f>
        <v>-6.4455612398539586E-6</v>
      </c>
      <c r="Q17" s="6">
        <f>IF($A17=Q$1,VLOOKUP($A17,Charge!$A$2:$G$25,5,0),VLOOKUP(Q$1,Charge!$A$2:$G$25,5,0)-VLOOKUP($A17,Charge!$A$2:$G$25,5,0))</f>
        <v>-0.99998378216204897</v>
      </c>
      <c r="R17" s="6">
        <f>IF($A17=R$1,VLOOKUP($A17,Charge!$A$2:$G$25,5,0),VLOOKUP(R$1,Charge!$A$2:$G$25,5,0)-VLOOKUP($A17,Charge!$A$2:$G$25,5,0))</f>
        <v>2.6438294305930476E-5</v>
      </c>
      <c r="S17" s="6">
        <f>IF($A17=S$1,VLOOKUP($A17,Charge!$A$2:$G$25,5,0),VLOOKUP(S$1,Charge!$A$2:$G$25,5,0)-VLOOKUP($A17,Charge!$A$2:$G$25,5,0))</f>
        <v>7.7699158129718171E-6</v>
      </c>
      <c r="T17" s="6">
        <f>IF($A17=T$1,VLOOKUP($A17,Charge!$A$2:$G$25,5,0),VLOOKUP(T$1,Charge!$A$2:$G$25,5,0)-VLOOKUP($A17,Charge!$A$2:$G$25,5,0))</f>
        <v>-3.6915721102204202E-7</v>
      </c>
      <c r="U17" s="6">
        <f>IF($A17=U$1,VLOOKUP($A17,Charge!$A$2:$G$25,5,0),VLOOKUP(U$1,Charge!$A$2:$G$25,5,0)-VLOOKUP($A17,Charge!$A$2:$G$25,5,0))</f>
        <v>4.6746868508362738E-6</v>
      </c>
      <c r="V17" s="6">
        <f>IF($A17=V$1,VLOOKUP($A17,Charge!$A$2:$G$25,5,0),VLOOKUP(V$1,Charge!$A$2:$G$25,5,0)-VLOOKUP($A17,Charge!$A$2:$G$25,5,0))</f>
        <v>-4.8678586178629857E-6</v>
      </c>
      <c r="W17" s="6">
        <f>IF($A17=W$1,VLOOKUP($A17,Charge!$A$2:$G$25,5,0),VLOOKUP(W$1,Charge!$A$2:$G$25,5,0)-VLOOKUP($A17,Charge!$A$2:$G$25,5,0))</f>
        <v>-1.082454549883316E-6</v>
      </c>
      <c r="X17" s="6">
        <f>IF($A17=X$1,VLOOKUP($A17,Charge!$A$2:$G$25,5,0),VLOOKUP(X$1,Charge!$A$2:$G$25,5,0)-VLOOKUP($A17,Charge!$A$2:$G$25,5,0))</f>
        <v>-1.2948030281290102E-6</v>
      </c>
      <c r="Y17" s="6">
        <f>IF($A17=Y$1,VLOOKUP($A17,Charge!$A$2:$G$25,5,0),VLOOKUP(Y$1,Charge!$A$2:$G$25,5,0)-VLOOKUP($A17,Charge!$A$2:$G$25,5,0))</f>
        <v>5.6592996688920039E-6</v>
      </c>
    </row>
    <row r="18" spans="1:25" x14ac:dyDescent="0.2">
      <c r="A18" s="1" t="s">
        <v>16</v>
      </c>
      <c r="B18" s="6">
        <f>IF($A18=B$1,VLOOKUP($A18,Charge!$A$2:$G$25,5,0),VLOOKUP(B$1,Charge!$A$2:$G$25,5,0)-VLOOKUP($A18,Charge!$A$2:$G$25,5,0))</f>
        <v>-2.0778994637038473E-5</v>
      </c>
      <c r="C18" s="6">
        <f>IF($A18=C$1,VLOOKUP($A18,Charge!$A$2:$G$25,5,0),VLOOKUP(C$1,Charge!$A$2:$G$25,5,0)-VLOOKUP($A18,Charge!$A$2:$G$25,5,0))</f>
        <v>-2.7865267148152739E-5</v>
      </c>
      <c r="D18" s="6">
        <f>IF($A18=D$1,VLOOKUP($A18,Charge!$A$2:$G$25,5,0),VLOOKUP(D$1,Charge!$A$2:$G$25,5,0)-VLOOKUP($A18,Charge!$A$2:$G$25,5,0))</f>
        <v>-3.2184956423098043E-5</v>
      </c>
      <c r="E18" s="6">
        <f>IF($A18=E$1,VLOOKUP($A18,Charge!$A$2:$G$25,5,0),VLOOKUP(E$1,Charge!$A$2:$G$25,5,0)-VLOOKUP($A18,Charge!$A$2:$G$25,5,0))</f>
        <v>-3.0353595903087616E-5</v>
      </c>
      <c r="F18" s="6">
        <f>IF($A18=F$1,VLOOKUP($A18,Charge!$A$2:$G$25,5,0),VLOOKUP(F$1,Charge!$A$2:$G$25,5,0)-VLOOKUP($A18,Charge!$A$2:$G$25,5,0))</f>
        <v>-3.7527544719639927E-5</v>
      </c>
      <c r="G18" s="6">
        <f>IF($A18=G$1,VLOOKUP($A18,Charge!$A$2:$G$25,5,0),VLOOKUP(G$1,Charge!$A$2:$G$25,5,0)-VLOOKUP($A18,Charge!$A$2:$G$25,5,0))</f>
        <v>-2.7865267148152739E-5</v>
      </c>
      <c r="H18" s="6">
        <f>IF($A18=H$1,VLOOKUP($A18,Charge!$A$2:$G$25,5,0),VLOOKUP(H$1,Charge!$A$2:$G$25,5,0)-VLOOKUP($A18,Charge!$A$2:$G$25,5,0))</f>
        <v>-2.716820594739211E-5</v>
      </c>
      <c r="I18" s="6">
        <f>IF($A18=I$1,VLOOKUP($A18,Charge!$A$2:$G$25,5,0),VLOOKUP(I$1,Charge!$A$2:$G$25,5,0)-VLOOKUP($A18,Charge!$A$2:$G$25,5,0))</f>
        <v>-2.0778994637038473E-5</v>
      </c>
      <c r="J18" s="6">
        <f>IF($A18=J$1,VLOOKUP($A18,Charge!$A$2:$G$25,5,0),VLOOKUP(J$1,Charge!$A$2:$G$25,5,0)-VLOOKUP($A18,Charge!$A$2:$G$25,5,0))</f>
        <v>-3.604924142808219E-5</v>
      </c>
      <c r="K18" s="6">
        <f>IF($A18=K$1,VLOOKUP($A18,Charge!$A$2:$G$25,5,0),VLOOKUP(K$1,Charge!$A$2:$G$25,5,0)-VLOOKUP($A18,Charge!$A$2:$G$25,5,0))</f>
        <v>-1.9747980524620345E-5</v>
      </c>
      <c r="L18" s="6">
        <f>IF($A18=L$1,VLOOKUP($A18,Charge!$A$2:$G$25,5,0),VLOOKUP(L$1,Charge!$A$2:$G$25,5,0)-VLOOKUP($A18,Charge!$A$2:$G$25,5,0))</f>
        <v>-1.9747980524620345E-5</v>
      </c>
      <c r="M18" s="6">
        <f>IF($A18=M$1,VLOOKUP($A18,Charge!$A$2:$G$25,5,0),VLOOKUP(M$1,Charge!$A$2:$G$25,5,0)-VLOOKUP($A18,Charge!$A$2:$G$25,5,0))</f>
        <v>-2.7520748855813792E-5</v>
      </c>
      <c r="N18" s="6">
        <f>IF($A18=N$1,VLOOKUP($A18,Charge!$A$2:$G$25,5,0),VLOOKUP(N$1,Charge!$A$2:$G$25,5,0)-VLOOKUP($A18,Charge!$A$2:$G$25,5,0))</f>
        <v>-2.3601888148427896E-5</v>
      </c>
      <c r="O18" s="6">
        <f>IF($A18=O$1,VLOOKUP($A18,Charge!$A$2:$G$25,5,0),VLOOKUP(O$1,Charge!$A$2:$G$25,5,0)-VLOOKUP($A18,Charge!$A$2:$G$25,5,0))</f>
        <v>-3.5895348211689715E-5</v>
      </c>
      <c r="P18" s="6">
        <f>IF($A18=P$1,VLOOKUP($A18,Charge!$A$2:$G$25,5,0),VLOOKUP(P$1,Charge!$A$2:$G$25,5,0)-VLOOKUP($A18,Charge!$A$2:$G$25,5,0))</f>
        <v>-3.2883855545784435E-5</v>
      </c>
      <c r="Q18" s="6">
        <f>IF($A18=Q$1,VLOOKUP($A18,Charge!$A$2:$G$25,5,0),VLOOKUP(Q$1,Charge!$A$2:$G$25,5,0)-VLOOKUP($A18,Charge!$A$2:$G$25,5,0))</f>
        <v>-2.6438294305930476E-5</v>
      </c>
      <c r="R18" s="6">
        <f>IF($A18=R$1,VLOOKUP($A18,Charge!$A$2:$G$25,5,0),VLOOKUP(R$1,Charge!$A$2:$G$25,5,0)-VLOOKUP($A18,Charge!$A$2:$G$25,5,0))</f>
        <v>-0.99995734386774304</v>
      </c>
      <c r="S18" s="6">
        <f>IF($A18=S$1,VLOOKUP($A18,Charge!$A$2:$G$25,5,0),VLOOKUP(S$1,Charge!$A$2:$G$25,5,0)-VLOOKUP($A18,Charge!$A$2:$G$25,5,0))</f>
        <v>-1.8668378492958659E-5</v>
      </c>
      <c r="T18" s="6">
        <f>IF($A18=T$1,VLOOKUP($A18,Charge!$A$2:$G$25,5,0),VLOOKUP(T$1,Charge!$A$2:$G$25,5,0)-VLOOKUP($A18,Charge!$A$2:$G$25,5,0))</f>
        <v>-2.6807451516952518E-5</v>
      </c>
      <c r="U18" s="6">
        <f>IF($A18=U$1,VLOOKUP($A18,Charge!$A$2:$G$25,5,0),VLOOKUP(U$1,Charge!$A$2:$G$25,5,0)-VLOOKUP($A18,Charge!$A$2:$G$25,5,0))</f>
        <v>-2.1763607455094203E-5</v>
      </c>
      <c r="V18" s="6">
        <f>IF($A18=V$1,VLOOKUP($A18,Charge!$A$2:$G$25,5,0),VLOOKUP(V$1,Charge!$A$2:$G$25,5,0)-VLOOKUP($A18,Charge!$A$2:$G$25,5,0))</f>
        <v>-3.1306152923793462E-5</v>
      </c>
      <c r="W18" s="6">
        <f>IF($A18=W$1,VLOOKUP($A18,Charge!$A$2:$G$25,5,0),VLOOKUP(W$1,Charge!$A$2:$G$25,5,0)-VLOOKUP($A18,Charge!$A$2:$G$25,5,0))</f>
        <v>-2.7520748855813792E-5</v>
      </c>
      <c r="X18" s="6">
        <f>IF($A18=X$1,VLOOKUP($A18,Charge!$A$2:$G$25,5,0),VLOOKUP(X$1,Charge!$A$2:$G$25,5,0)-VLOOKUP($A18,Charge!$A$2:$G$25,5,0))</f>
        <v>-2.7733097334059487E-5</v>
      </c>
      <c r="Y18" s="6">
        <f>IF($A18=Y$1,VLOOKUP($A18,Charge!$A$2:$G$25,5,0),VLOOKUP(Y$1,Charge!$A$2:$G$25,5,0)-VLOOKUP($A18,Charge!$A$2:$G$25,5,0))</f>
        <v>-2.0778994637038473E-5</v>
      </c>
    </row>
    <row r="19" spans="1:25" x14ac:dyDescent="0.2">
      <c r="A19" s="1" t="s">
        <v>17</v>
      </c>
      <c r="B19" s="6">
        <f>IF($A19=B$1,VLOOKUP($A19,Charge!$A$2:$G$25,5,0),VLOOKUP(B$1,Charge!$A$2:$G$25,5,0)-VLOOKUP($A19,Charge!$A$2:$G$25,5,0))</f>
        <v>-2.1106161440798132E-6</v>
      </c>
      <c r="C19" s="6">
        <f>IF($A19=C$1,VLOOKUP($A19,Charge!$A$2:$G$25,5,0),VLOOKUP(C$1,Charge!$A$2:$G$25,5,0)-VLOOKUP($A19,Charge!$A$2:$G$25,5,0))</f>
        <v>-9.1968886551940798E-6</v>
      </c>
      <c r="D19" s="6">
        <f>IF($A19=D$1,VLOOKUP($A19,Charge!$A$2:$G$25,5,0),VLOOKUP(D$1,Charge!$A$2:$G$25,5,0)-VLOOKUP($A19,Charge!$A$2:$G$25,5,0))</f>
        <v>-1.3516577930139384E-5</v>
      </c>
      <c r="E19" s="6">
        <f>IF($A19=E$1,VLOOKUP($A19,Charge!$A$2:$G$25,5,0),VLOOKUP(E$1,Charge!$A$2:$G$25,5,0)-VLOOKUP($A19,Charge!$A$2:$G$25,5,0))</f>
        <v>-1.1685217410128956E-5</v>
      </c>
      <c r="F19" s="6">
        <f>IF($A19=F$1,VLOOKUP($A19,Charge!$A$2:$G$25,5,0),VLOOKUP(F$1,Charge!$A$2:$G$25,5,0)-VLOOKUP($A19,Charge!$A$2:$G$25,5,0))</f>
        <v>-1.8859166226681268E-5</v>
      </c>
      <c r="G19" s="6">
        <f>IF($A19=G$1,VLOOKUP($A19,Charge!$A$2:$G$25,5,0),VLOOKUP(G$1,Charge!$A$2:$G$25,5,0)-VLOOKUP($A19,Charge!$A$2:$G$25,5,0))</f>
        <v>-9.1968886551940798E-6</v>
      </c>
      <c r="H19" s="6">
        <f>IF($A19=H$1,VLOOKUP($A19,Charge!$A$2:$G$25,5,0),VLOOKUP(H$1,Charge!$A$2:$G$25,5,0)-VLOOKUP($A19,Charge!$A$2:$G$25,5,0))</f>
        <v>-8.4998274544334507E-6</v>
      </c>
      <c r="I19" s="6">
        <f>IF($A19=I$1,VLOOKUP($A19,Charge!$A$2:$G$25,5,0),VLOOKUP(I$1,Charge!$A$2:$G$25,5,0)-VLOOKUP($A19,Charge!$A$2:$G$25,5,0))</f>
        <v>-2.1106161440798132E-6</v>
      </c>
      <c r="J19" s="6">
        <f>IF($A19=J$1,VLOOKUP($A19,Charge!$A$2:$G$25,5,0),VLOOKUP(J$1,Charge!$A$2:$G$25,5,0)-VLOOKUP($A19,Charge!$A$2:$G$25,5,0))</f>
        <v>-1.7380862935123531E-5</v>
      </c>
      <c r="K19" s="6">
        <f>IF($A19=K$1,VLOOKUP($A19,Charge!$A$2:$G$25,5,0),VLOOKUP(K$1,Charge!$A$2:$G$25,5,0)-VLOOKUP($A19,Charge!$A$2:$G$25,5,0))</f>
        <v>-1.0796020316616861E-6</v>
      </c>
      <c r="L19" s="6">
        <f>IF($A19=L$1,VLOOKUP($A19,Charge!$A$2:$G$25,5,0),VLOOKUP(L$1,Charge!$A$2:$G$25,5,0)-VLOOKUP($A19,Charge!$A$2:$G$25,5,0))</f>
        <v>-1.0796020316616861E-6</v>
      </c>
      <c r="M19" s="6">
        <f>IF($A19=M$1,VLOOKUP($A19,Charge!$A$2:$G$25,5,0),VLOOKUP(M$1,Charge!$A$2:$G$25,5,0)-VLOOKUP($A19,Charge!$A$2:$G$25,5,0))</f>
        <v>-8.8523703628551331E-6</v>
      </c>
      <c r="N19" s="6">
        <f>IF($A19=N$1,VLOOKUP($A19,Charge!$A$2:$G$25,5,0),VLOOKUP(N$1,Charge!$A$2:$G$25,5,0)-VLOOKUP($A19,Charge!$A$2:$G$25,5,0))</f>
        <v>-4.933509655469237E-6</v>
      </c>
      <c r="O19" s="6">
        <f>IF($A19=O$1,VLOOKUP($A19,Charge!$A$2:$G$25,5,0),VLOOKUP(O$1,Charge!$A$2:$G$25,5,0)-VLOOKUP($A19,Charge!$A$2:$G$25,5,0))</f>
        <v>-1.7226969718731056E-5</v>
      </c>
      <c r="P19" s="6">
        <f>IF($A19=P$1,VLOOKUP($A19,Charge!$A$2:$G$25,5,0),VLOOKUP(P$1,Charge!$A$2:$G$25,5,0)-VLOOKUP($A19,Charge!$A$2:$G$25,5,0))</f>
        <v>-1.4215477052825776E-5</v>
      </c>
      <c r="Q19" s="6">
        <f>IF($A19=Q$1,VLOOKUP($A19,Charge!$A$2:$G$25,5,0),VLOOKUP(Q$1,Charge!$A$2:$G$25,5,0)-VLOOKUP($A19,Charge!$A$2:$G$25,5,0))</f>
        <v>-7.7699158129718171E-6</v>
      </c>
      <c r="R19" s="6">
        <f>IF($A19=R$1,VLOOKUP($A19,Charge!$A$2:$G$25,5,0),VLOOKUP(R$1,Charge!$A$2:$G$25,5,0)-VLOOKUP($A19,Charge!$A$2:$G$25,5,0))</f>
        <v>1.8668378492958659E-5</v>
      </c>
      <c r="S19" s="6">
        <f>IF($A19=S$1,VLOOKUP($A19,Charge!$A$2:$G$25,5,0),VLOOKUP(S$1,Charge!$A$2:$G$25,5,0)-VLOOKUP($A19,Charge!$A$2:$G$25,5,0))</f>
        <v>-0.999976012246236</v>
      </c>
      <c r="T19" s="6">
        <f>IF($A19=T$1,VLOOKUP($A19,Charge!$A$2:$G$25,5,0),VLOOKUP(T$1,Charge!$A$2:$G$25,5,0)-VLOOKUP($A19,Charge!$A$2:$G$25,5,0))</f>
        <v>-8.1390730239938591E-6</v>
      </c>
      <c r="U19" s="6">
        <f>IF($A19=U$1,VLOOKUP($A19,Charge!$A$2:$G$25,5,0),VLOOKUP(U$1,Charge!$A$2:$G$25,5,0)-VLOOKUP($A19,Charge!$A$2:$G$25,5,0))</f>
        <v>-3.0952289621355433E-6</v>
      </c>
      <c r="V19" s="6">
        <f>IF($A19=V$1,VLOOKUP($A19,Charge!$A$2:$G$25,5,0),VLOOKUP(V$1,Charge!$A$2:$G$25,5,0)-VLOOKUP($A19,Charge!$A$2:$G$25,5,0))</f>
        <v>-1.2637774430834803E-5</v>
      </c>
      <c r="W19" s="6">
        <f>IF($A19=W$1,VLOOKUP($A19,Charge!$A$2:$G$25,5,0),VLOOKUP(W$1,Charge!$A$2:$G$25,5,0)-VLOOKUP($A19,Charge!$A$2:$G$25,5,0))</f>
        <v>-8.8523703628551331E-6</v>
      </c>
      <c r="X19" s="6">
        <f>IF($A19=X$1,VLOOKUP($A19,Charge!$A$2:$G$25,5,0),VLOOKUP(X$1,Charge!$A$2:$G$25,5,0)-VLOOKUP($A19,Charge!$A$2:$G$25,5,0))</f>
        <v>-9.0647188411008273E-6</v>
      </c>
      <c r="Y19" s="6">
        <f>IF($A19=Y$1,VLOOKUP($A19,Charge!$A$2:$G$25,5,0),VLOOKUP(Y$1,Charge!$A$2:$G$25,5,0)-VLOOKUP($A19,Charge!$A$2:$G$25,5,0))</f>
        <v>-2.1106161440798132E-6</v>
      </c>
    </row>
    <row r="20" spans="1:25" x14ac:dyDescent="0.2">
      <c r="A20" s="1" t="s">
        <v>18</v>
      </c>
      <c r="B20" s="6">
        <f>IF($A20=B$1,VLOOKUP($A20,Charge!$A$2:$G$25,5,0),VLOOKUP(B$1,Charge!$A$2:$G$25,5,0)-VLOOKUP($A20,Charge!$A$2:$G$25,5,0))</f>
        <v>6.0284568799140459E-6</v>
      </c>
      <c r="C20" s="6">
        <f>IF($A20=C$1,VLOOKUP($A20,Charge!$A$2:$G$25,5,0),VLOOKUP(C$1,Charge!$A$2:$G$25,5,0)-VLOOKUP($A20,Charge!$A$2:$G$25,5,0))</f>
        <v>-1.0578156312002207E-6</v>
      </c>
      <c r="D20" s="6">
        <f>IF($A20=D$1,VLOOKUP($A20,Charge!$A$2:$G$25,5,0),VLOOKUP(D$1,Charge!$A$2:$G$25,5,0)-VLOOKUP($A20,Charge!$A$2:$G$25,5,0))</f>
        <v>-5.3775049061455249E-6</v>
      </c>
      <c r="E20" s="6">
        <f>IF($A20=E$1,VLOOKUP($A20,Charge!$A$2:$G$25,5,0),VLOOKUP(E$1,Charge!$A$2:$G$25,5,0)-VLOOKUP($A20,Charge!$A$2:$G$25,5,0))</f>
        <v>-3.5461443861350972E-6</v>
      </c>
      <c r="F20" s="6">
        <f>IF($A20=F$1,VLOOKUP($A20,Charge!$A$2:$G$25,5,0),VLOOKUP(F$1,Charge!$A$2:$G$25,5,0)-VLOOKUP($A20,Charge!$A$2:$G$25,5,0))</f>
        <v>-1.0720093202687409E-5</v>
      </c>
      <c r="G20" s="6">
        <f>IF($A20=G$1,VLOOKUP($A20,Charge!$A$2:$G$25,5,0),VLOOKUP(G$1,Charge!$A$2:$G$25,5,0)-VLOOKUP($A20,Charge!$A$2:$G$25,5,0))</f>
        <v>-1.0578156312002207E-6</v>
      </c>
      <c r="H20" s="6">
        <f>IF($A20=H$1,VLOOKUP($A20,Charge!$A$2:$G$25,5,0),VLOOKUP(H$1,Charge!$A$2:$G$25,5,0)-VLOOKUP($A20,Charge!$A$2:$G$25,5,0))</f>
        <v>-3.6075443043959154E-7</v>
      </c>
      <c r="I20" s="6">
        <f>IF($A20=I$1,VLOOKUP($A20,Charge!$A$2:$G$25,5,0),VLOOKUP(I$1,Charge!$A$2:$G$25,5,0)-VLOOKUP($A20,Charge!$A$2:$G$25,5,0))</f>
        <v>6.0284568799140459E-6</v>
      </c>
      <c r="J20" s="6">
        <f>IF($A20=J$1,VLOOKUP($A20,Charge!$A$2:$G$25,5,0),VLOOKUP(J$1,Charge!$A$2:$G$25,5,0)-VLOOKUP($A20,Charge!$A$2:$G$25,5,0))</f>
        <v>-9.241789911129672E-6</v>
      </c>
      <c r="K20" s="6">
        <f>IF($A20=K$1,VLOOKUP($A20,Charge!$A$2:$G$25,5,0),VLOOKUP(K$1,Charge!$A$2:$G$25,5,0)-VLOOKUP($A20,Charge!$A$2:$G$25,5,0))</f>
        <v>7.059470992332173E-6</v>
      </c>
      <c r="L20" s="6">
        <f>IF($A20=L$1,VLOOKUP($A20,Charge!$A$2:$G$25,5,0),VLOOKUP(L$1,Charge!$A$2:$G$25,5,0)-VLOOKUP($A20,Charge!$A$2:$G$25,5,0))</f>
        <v>7.059470992332173E-6</v>
      </c>
      <c r="M20" s="6">
        <f>IF($A20=M$1,VLOOKUP($A20,Charge!$A$2:$G$25,5,0),VLOOKUP(M$1,Charge!$A$2:$G$25,5,0)-VLOOKUP($A20,Charge!$A$2:$G$25,5,0))</f>
        <v>-7.13297338861274E-7</v>
      </c>
      <c r="N20" s="6">
        <f>IF($A20=N$1,VLOOKUP($A20,Charge!$A$2:$G$25,5,0),VLOOKUP(N$1,Charge!$A$2:$G$25,5,0)-VLOOKUP($A20,Charge!$A$2:$G$25,5,0))</f>
        <v>3.2055633685246221E-6</v>
      </c>
      <c r="O20" s="6">
        <f>IF($A20=O$1,VLOOKUP($A20,Charge!$A$2:$G$25,5,0),VLOOKUP(O$1,Charge!$A$2:$G$25,5,0)-VLOOKUP($A20,Charge!$A$2:$G$25,5,0))</f>
        <v>-9.0878966947371964E-6</v>
      </c>
      <c r="P20" s="6">
        <f>IF($A20=P$1,VLOOKUP($A20,Charge!$A$2:$G$25,5,0),VLOOKUP(P$1,Charge!$A$2:$G$25,5,0)-VLOOKUP($A20,Charge!$A$2:$G$25,5,0))</f>
        <v>-6.0764040288319165E-6</v>
      </c>
      <c r="Q20" s="6">
        <f>IF($A20=Q$1,VLOOKUP($A20,Charge!$A$2:$G$25,5,0),VLOOKUP(Q$1,Charge!$A$2:$G$25,5,0)-VLOOKUP($A20,Charge!$A$2:$G$25,5,0))</f>
        <v>3.6915721102204202E-7</v>
      </c>
      <c r="R20" s="6">
        <f>IF($A20=R$1,VLOOKUP($A20,Charge!$A$2:$G$25,5,0),VLOOKUP(R$1,Charge!$A$2:$G$25,5,0)-VLOOKUP($A20,Charge!$A$2:$G$25,5,0))</f>
        <v>2.6807451516952518E-5</v>
      </c>
      <c r="S20" s="6">
        <f>IF($A20=S$1,VLOOKUP($A20,Charge!$A$2:$G$25,5,0),VLOOKUP(S$1,Charge!$A$2:$G$25,5,0)-VLOOKUP($A20,Charge!$A$2:$G$25,5,0))</f>
        <v>8.1390730239938591E-6</v>
      </c>
      <c r="T20" s="6">
        <f>IF($A20=T$1,VLOOKUP($A20,Charge!$A$2:$G$25,5,0),VLOOKUP(T$1,Charge!$A$2:$G$25,5,0)-VLOOKUP($A20,Charge!$A$2:$G$25,5,0))</f>
        <v>-0.99998415131926</v>
      </c>
      <c r="U20" s="6">
        <f>IF($A20=U$1,VLOOKUP($A20,Charge!$A$2:$G$25,5,0),VLOOKUP(U$1,Charge!$A$2:$G$25,5,0)-VLOOKUP($A20,Charge!$A$2:$G$25,5,0))</f>
        <v>5.0438440618583158E-6</v>
      </c>
      <c r="V20" s="6">
        <f>IF($A20=V$1,VLOOKUP($A20,Charge!$A$2:$G$25,5,0),VLOOKUP(V$1,Charge!$A$2:$G$25,5,0)-VLOOKUP($A20,Charge!$A$2:$G$25,5,0))</f>
        <v>-4.4987014068409437E-6</v>
      </c>
      <c r="W20" s="6">
        <f>IF($A20=W$1,VLOOKUP($A20,Charge!$A$2:$G$25,5,0),VLOOKUP(W$1,Charge!$A$2:$G$25,5,0)-VLOOKUP($A20,Charge!$A$2:$G$25,5,0))</f>
        <v>-7.13297338861274E-7</v>
      </c>
      <c r="X20" s="6">
        <f>IF($A20=X$1,VLOOKUP($A20,Charge!$A$2:$G$25,5,0),VLOOKUP(X$1,Charge!$A$2:$G$25,5,0)-VLOOKUP($A20,Charge!$A$2:$G$25,5,0))</f>
        <v>-9.2564581710696814E-7</v>
      </c>
      <c r="Y20" s="6">
        <f>IF($A20=Y$1,VLOOKUP($A20,Charge!$A$2:$G$25,5,0),VLOOKUP(Y$1,Charge!$A$2:$G$25,5,0)-VLOOKUP($A20,Charge!$A$2:$G$25,5,0))</f>
        <v>6.0284568799140459E-6</v>
      </c>
    </row>
    <row r="21" spans="1:25" x14ac:dyDescent="0.2">
      <c r="A21" s="1" t="s">
        <v>19</v>
      </c>
      <c r="B21" s="6">
        <f>IF($A21=B$1,VLOOKUP($A21,Charge!$A$2:$G$25,5,0),VLOOKUP(B$1,Charge!$A$2:$G$25,5,0)-VLOOKUP($A21,Charge!$A$2:$G$25,5,0))</f>
        <v>9.8461281805573009E-7</v>
      </c>
      <c r="C21" s="6">
        <f>IF($A21=C$1,VLOOKUP($A21,Charge!$A$2:$G$25,5,0),VLOOKUP(C$1,Charge!$A$2:$G$25,5,0)-VLOOKUP($A21,Charge!$A$2:$G$25,5,0))</f>
        <v>-6.1016596930585365E-6</v>
      </c>
      <c r="D21" s="6">
        <f>IF($A21=D$1,VLOOKUP($A21,Charge!$A$2:$G$25,5,0),VLOOKUP(D$1,Charge!$A$2:$G$25,5,0)-VLOOKUP($A21,Charge!$A$2:$G$25,5,0))</f>
        <v>-1.0421348968003841E-5</v>
      </c>
      <c r="E21" s="6">
        <f>IF($A21=E$1,VLOOKUP($A21,Charge!$A$2:$G$25,5,0),VLOOKUP(E$1,Charge!$A$2:$G$25,5,0)-VLOOKUP($A21,Charge!$A$2:$G$25,5,0))</f>
        <v>-8.589988447993413E-6</v>
      </c>
      <c r="F21" s="6">
        <f>IF($A21=F$1,VLOOKUP($A21,Charge!$A$2:$G$25,5,0),VLOOKUP(F$1,Charge!$A$2:$G$25,5,0)-VLOOKUP($A21,Charge!$A$2:$G$25,5,0))</f>
        <v>-1.5763937264545724E-5</v>
      </c>
      <c r="G21" s="6">
        <f>IF($A21=G$1,VLOOKUP($A21,Charge!$A$2:$G$25,5,0),VLOOKUP(G$1,Charge!$A$2:$G$25,5,0)-VLOOKUP($A21,Charge!$A$2:$G$25,5,0))</f>
        <v>-6.1016596930585365E-6</v>
      </c>
      <c r="H21" s="6">
        <f>IF($A21=H$1,VLOOKUP($A21,Charge!$A$2:$G$25,5,0),VLOOKUP(H$1,Charge!$A$2:$G$25,5,0)-VLOOKUP($A21,Charge!$A$2:$G$25,5,0))</f>
        <v>-5.4045984922979073E-6</v>
      </c>
      <c r="I21" s="6">
        <f>IF($A21=I$1,VLOOKUP($A21,Charge!$A$2:$G$25,5,0),VLOOKUP(I$1,Charge!$A$2:$G$25,5,0)-VLOOKUP($A21,Charge!$A$2:$G$25,5,0))</f>
        <v>9.8461281805573009E-7</v>
      </c>
      <c r="J21" s="6">
        <f>IF($A21=J$1,VLOOKUP($A21,Charge!$A$2:$G$25,5,0),VLOOKUP(J$1,Charge!$A$2:$G$25,5,0)-VLOOKUP($A21,Charge!$A$2:$G$25,5,0))</f>
        <v>-1.4285633972987988E-5</v>
      </c>
      <c r="K21" s="6">
        <f>IF($A21=K$1,VLOOKUP($A21,Charge!$A$2:$G$25,5,0),VLOOKUP(K$1,Charge!$A$2:$G$25,5,0)-VLOOKUP($A21,Charge!$A$2:$G$25,5,0))</f>
        <v>2.0156269304738572E-6</v>
      </c>
      <c r="L21" s="6">
        <f>IF($A21=L$1,VLOOKUP($A21,Charge!$A$2:$G$25,5,0),VLOOKUP(L$1,Charge!$A$2:$G$25,5,0)-VLOOKUP($A21,Charge!$A$2:$G$25,5,0))</f>
        <v>2.0156269304738572E-6</v>
      </c>
      <c r="M21" s="6">
        <f>IF($A21=M$1,VLOOKUP($A21,Charge!$A$2:$G$25,5,0),VLOOKUP(M$1,Charge!$A$2:$G$25,5,0)-VLOOKUP($A21,Charge!$A$2:$G$25,5,0))</f>
        <v>-5.7571414007195898E-6</v>
      </c>
      <c r="N21" s="6">
        <f>IF($A21=N$1,VLOOKUP($A21,Charge!$A$2:$G$25,5,0),VLOOKUP(N$1,Charge!$A$2:$G$25,5,0)-VLOOKUP($A21,Charge!$A$2:$G$25,5,0))</f>
        <v>-1.8382806933336937E-6</v>
      </c>
      <c r="O21" s="6">
        <f>IF($A21=O$1,VLOOKUP($A21,Charge!$A$2:$G$25,5,0),VLOOKUP(O$1,Charge!$A$2:$G$25,5,0)-VLOOKUP($A21,Charge!$A$2:$G$25,5,0))</f>
        <v>-1.4131740756595512E-5</v>
      </c>
      <c r="P21" s="6">
        <f>IF($A21=P$1,VLOOKUP($A21,Charge!$A$2:$G$25,5,0),VLOOKUP(P$1,Charge!$A$2:$G$25,5,0)-VLOOKUP($A21,Charge!$A$2:$G$25,5,0))</f>
        <v>-1.1120248090690232E-5</v>
      </c>
      <c r="Q21" s="6">
        <f>IF($A21=Q$1,VLOOKUP($A21,Charge!$A$2:$G$25,5,0),VLOOKUP(Q$1,Charge!$A$2:$G$25,5,0)-VLOOKUP($A21,Charge!$A$2:$G$25,5,0))</f>
        <v>-4.6746868508362738E-6</v>
      </c>
      <c r="R21" s="6">
        <f>IF($A21=R$1,VLOOKUP($A21,Charge!$A$2:$G$25,5,0),VLOOKUP(R$1,Charge!$A$2:$G$25,5,0)-VLOOKUP($A21,Charge!$A$2:$G$25,5,0))</f>
        <v>2.1763607455094203E-5</v>
      </c>
      <c r="S21" s="6">
        <f>IF($A21=S$1,VLOOKUP($A21,Charge!$A$2:$G$25,5,0),VLOOKUP(S$1,Charge!$A$2:$G$25,5,0)-VLOOKUP($A21,Charge!$A$2:$G$25,5,0))</f>
        <v>3.0952289621355433E-6</v>
      </c>
      <c r="T21" s="6">
        <f>IF($A21=T$1,VLOOKUP($A21,Charge!$A$2:$G$25,5,0),VLOOKUP(T$1,Charge!$A$2:$G$25,5,0)-VLOOKUP($A21,Charge!$A$2:$G$25,5,0))</f>
        <v>-5.0438440618583158E-6</v>
      </c>
      <c r="U21" s="6">
        <f>IF($A21=U$1,VLOOKUP($A21,Charge!$A$2:$G$25,5,0),VLOOKUP(U$1,Charge!$A$2:$G$25,5,0)-VLOOKUP($A21,Charge!$A$2:$G$25,5,0))</f>
        <v>-0.99997910747519814</v>
      </c>
      <c r="V21" s="6">
        <f>IF($A21=V$1,VLOOKUP($A21,Charge!$A$2:$G$25,5,0),VLOOKUP(V$1,Charge!$A$2:$G$25,5,0)-VLOOKUP($A21,Charge!$A$2:$G$25,5,0))</f>
        <v>-9.5425454686992595E-6</v>
      </c>
      <c r="W21" s="6">
        <f>IF($A21=W$1,VLOOKUP($A21,Charge!$A$2:$G$25,5,0),VLOOKUP(W$1,Charge!$A$2:$G$25,5,0)-VLOOKUP($A21,Charge!$A$2:$G$25,5,0))</f>
        <v>-5.7571414007195898E-6</v>
      </c>
      <c r="X21" s="6">
        <f>IF($A21=X$1,VLOOKUP($A21,Charge!$A$2:$G$25,5,0),VLOOKUP(X$1,Charge!$A$2:$G$25,5,0)-VLOOKUP($A21,Charge!$A$2:$G$25,5,0))</f>
        <v>-5.9694898789652839E-6</v>
      </c>
      <c r="Y21" s="6">
        <f>IF($A21=Y$1,VLOOKUP($A21,Charge!$A$2:$G$25,5,0),VLOOKUP(Y$1,Charge!$A$2:$G$25,5,0)-VLOOKUP($A21,Charge!$A$2:$G$25,5,0))</f>
        <v>9.8461281805573009E-7</v>
      </c>
    </row>
    <row r="22" spans="1:25" x14ac:dyDescent="0.2">
      <c r="A22" s="1" t="s">
        <v>20</v>
      </c>
      <c r="B22" s="6">
        <f>IF($A22=B$1,VLOOKUP($A22,Charge!$A$2:$G$25,5,0),VLOOKUP(B$1,Charge!$A$2:$G$25,5,0)-VLOOKUP($A22,Charge!$A$2:$G$25,5,0))</f>
        <v>1.052715828675499E-5</v>
      </c>
      <c r="C22" s="6">
        <f>IF($A22=C$1,VLOOKUP($A22,Charge!$A$2:$G$25,5,0),VLOOKUP(C$1,Charge!$A$2:$G$25,5,0)-VLOOKUP($A22,Charge!$A$2:$G$25,5,0))</f>
        <v>3.440885775640723E-6</v>
      </c>
      <c r="D22" s="6">
        <f>IF($A22=D$1,VLOOKUP($A22,Charge!$A$2:$G$25,5,0),VLOOKUP(D$1,Charge!$A$2:$G$25,5,0)-VLOOKUP($A22,Charge!$A$2:$G$25,5,0))</f>
        <v>-8.7880349930458124E-7</v>
      </c>
      <c r="E22" s="6">
        <f>IF($A22=E$1,VLOOKUP($A22,Charge!$A$2:$G$25,5,0),VLOOKUP(E$1,Charge!$A$2:$G$25,5,0)-VLOOKUP($A22,Charge!$A$2:$G$25,5,0))</f>
        <v>9.5255702070584647E-7</v>
      </c>
      <c r="F22" s="6">
        <f>IF($A22=F$1,VLOOKUP($A22,Charge!$A$2:$G$25,5,0),VLOOKUP(F$1,Charge!$A$2:$G$25,5,0)-VLOOKUP($A22,Charge!$A$2:$G$25,5,0))</f>
        <v>-6.2213917958464648E-6</v>
      </c>
      <c r="G22" s="6">
        <f>IF($A22=G$1,VLOOKUP($A22,Charge!$A$2:$G$25,5,0),VLOOKUP(G$1,Charge!$A$2:$G$25,5,0)-VLOOKUP($A22,Charge!$A$2:$G$25,5,0))</f>
        <v>3.440885775640723E-6</v>
      </c>
      <c r="H22" s="6">
        <f>IF($A22=H$1,VLOOKUP($A22,Charge!$A$2:$G$25,5,0),VLOOKUP(H$1,Charge!$A$2:$G$25,5,0)-VLOOKUP($A22,Charge!$A$2:$G$25,5,0))</f>
        <v>4.1379469764013521E-6</v>
      </c>
      <c r="I22" s="6">
        <f>IF($A22=I$1,VLOOKUP($A22,Charge!$A$2:$G$25,5,0),VLOOKUP(I$1,Charge!$A$2:$G$25,5,0)-VLOOKUP($A22,Charge!$A$2:$G$25,5,0))</f>
        <v>1.052715828675499E-5</v>
      </c>
      <c r="J22" s="6">
        <f>IF($A22=J$1,VLOOKUP($A22,Charge!$A$2:$G$25,5,0),VLOOKUP(J$1,Charge!$A$2:$G$25,5,0)-VLOOKUP($A22,Charge!$A$2:$G$25,5,0))</f>
        <v>-4.7430885042887283E-6</v>
      </c>
      <c r="K22" s="6">
        <f>IF($A22=K$1,VLOOKUP($A22,Charge!$A$2:$G$25,5,0),VLOOKUP(K$1,Charge!$A$2:$G$25,5,0)-VLOOKUP($A22,Charge!$A$2:$G$25,5,0))</f>
        <v>1.1558172399173117E-5</v>
      </c>
      <c r="L22" s="6">
        <f>IF($A22=L$1,VLOOKUP($A22,Charge!$A$2:$G$25,5,0),VLOOKUP(L$1,Charge!$A$2:$G$25,5,0)-VLOOKUP($A22,Charge!$A$2:$G$25,5,0))</f>
        <v>1.1558172399173117E-5</v>
      </c>
      <c r="M22" s="6">
        <f>IF($A22=M$1,VLOOKUP($A22,Charge!$A$2:$G$25,5,0),VLOOKUP(M$1,Charge!$A$2:$G$25,5,0)-VLOOKUP($A22,Charge!$A$2:$G$25,5,0))</f>
        <v>3.7854040679796697E-6</v>
      </c>
      <c r="N22" s="6">
        <f>IF($A22=N$1,VLOOKUP($A22,Charge!$A$2:$G$25,5,0),VLOOKUP(N$1,Charge!$A$2:$G$25,5,0)-VLOOKUP($A22,Charge!$A$2:$G$25,5,0))</f>
        <v>7.7042647753655658E-6</v>
      </c>
      <c r="O22" s="6">
        <f>IF($A22=O$1,VLOOKUP($A22,Charge!$A$2:$G$25,5,0),VLOOKUP(O$1,Charge!$A$2:$G$25,5,0)-VLOOKUP($A22,Charge!$A$2:$G$25,5,0))</f>
        <v>-4.5891952878962528E-6</v>
      </c>
      <c r="P22" s="6">
        <f>IF($A22=P$1,VLOOKUP($A22,Charge!$A$2:$G$25,5,0),VLOOKUP(P$1,Charge!$A$2:$G$25,5,0)-VLOOKUP($A22,Charge!$A$2:$G$25,5,0))</f>
        <v>-1.5777026219909729E-6</v>
      </c>
      <c r="Q22" s="6">
        <f>IF($A22=Q$1,VLOOKUP($A22,Charge!$A$2:$G$25,5,0),VLOOKUP(Q$1,Charge!$A$2:$G$25,5,0)-VLOOKUP($A22,Charge!$A$2:$G$25,5,0))</f>
        <v>4.8678586178629857E-6</v>
      </c>
      <c r="R22" s="6">
        <f>IF($A22=R$1,VLOOKUP($A22,Charge!$A$2:$G$25,5,0),VLOOKUP(R$1,Charge!$A$2:$G$25,5,0)-VLOOKUP($A22,Charge!$A$2:$G$25,5,0))</f>
        <v>3.1306152923793462E-5</v>
      </c>
      <c r="S22" s="6">
        <f>IF($A22=S$1,VLOOKUP($A22,Charge!$A$2:$G$25,5,0),VLOOKUP(S$1,Charge!$A$2:$G$25,5,0)-VLOOKUP($A22,Charge!$A$2:$G$25,5,0))</f>
        <v>1.2637774430834803E-5</v>
      </c>
      <c r="T22" s="6">
        <f>IF($A22=T$1,VLOOKUP($A22,Charge!$A$2:$G$25,5,0),VLOOKUP(T$1,Charge!$A$2:$G$25,5,0)-VLOOKUP($A22,Charge!$A$2:$G$25,5,0))</f>
        <v>4.4987014068409437E-6</v>
      </c>
      <c r="U22" s="6">
        <f>IF($A22=U$1,VLOOKUP($A22,Charge!$A$2:$G$25,5,0),VLOOKUP(U$1,Charge!$A$2:$G$25,5,0)-VLOOKUP($A22,Charge!$A$2:$G$25,5,0))</f>
        <v>9.5425454686992595E-6</v>
      </c>
      <c r="V22" s="6">
        <f>IF($A22=V$1,VLOOKUP($A22,Charge!$A$2:$G$25,5,0),VLOOKUP(V$1,Charge!$A$2:$G$25,5,0)-VLOOKUP($A22,Charge!$A$2:$G$25,5,0))</f>
        <v>-0.99998865002066684</v>
      </c>
      <c r="W22" s="6">
        <f>IF($A22=W$1,VLOOKUP($A22,Charge!$A$2:$G$25,5,0),VLOOKUP(W$1,Charge!$A$2:$G$25,5,0)-VLOOKUP($A22,Charge!$A$2:$G$25,5,0))</f>
        <v>3.7854040679796697E-6</v>
      </c>
      <c r="X22" s="6">
        <f>IF($A22=X$1,VLOOKUP($A22,Charge!$A$2:$G$25,5,0),VLOOKUP(X$1,Charge!$A$2:$G$25,5,0)-VLOOKUP($A22,Charge!$A$2:$G$25,5,0))</f>
        <v>3.5730555897339755E-6</v>
      </c>
      <c r="Y22" s="6">
        <f>IF($A22=Y$1,VLOOKUP($A22,Charge!$A$2:$G$25,5,0),VLOOKUP(Y$1,Charge!$A$2:$G$25,5,0)-VLOOKUP($A22,Charge!$A$2:$G$25,5,0))</f>
        <v>1.052715828675499E-5</v>
      </c>
    </row>
    <row r="23" spans="1:25" x14ac:dyDescent="0.2">
      <c r="A23" s="1" t="s">
        <v>21</v>
      </c>
      <c r="B23" s="6">
        <f>IF($A23=B$1,VLOOKUP($A23,Charge!$A$2:$G$25,5,0),VLOOKUP(B$1,Charge!$A$2:$G$25,5,0)-VLOOKUP($A23,Charge!$A$2:$G$25,5,0))</f>
        <v>6.7417542187753199E-6</v>
      </c>
      <c r="C23" s="6">
        <f>IF($A23=C$1,VLOOKUP($A23,Charge!$A$2:$G$25,5,0),VLOOKUP(C$1,Charge!$A$2:$G$25,5,0)-VLOOKUP($A23,Charge!$A$2:$G$25,5,0))</f>
        <v>-3.4451829233894671E-7</v>
      </c>
      <c r="D23" s="6">
        <f>IF($A23=D$1,VLOOKUP($A23,Charge!$A$2:$G$25,5,0),VLOOKUP(D$1,Charge!$A$2:$G$25,5,0)-VLOOKUP($A23,Charge!$A$2:$G$25,5,0))</f>
        <v>-4.6642075672842509E-6</v>
      </c>
      <c r="E23" s="6">
        <f>IF($A23=E$1,VLOOKUP($A23,Charge!$A$2:$G$25,5,0),VLOOKUP(E$1,Charge!$A$2:$G$25,5,0)-VLOOKUP($A23,Charge!$A$2:$G$25,5,0))</f>
        <v>-2.8328470472738232E-6</v>
      </c>
      <c r="F23" s="6">
        <f>IF($A23=F$1,VLOOKUP($A23,Charge!$A$2:$G$25,5,0),VLOOKUP(F$1,Charge!$A$2:$G$25,5,0)-VLOOKUP($A23,Charge!$A$2:$G$25,5,0))</f>
        <v>-1.0006795863826135E-5</v>
      </c>
      <c r="G23" s="6">
        <f>IF($A23=G$1,VLOOKUP($A23,Charge!$A$2:$G$25,5,0),VLOOKUP(G$1,Charge!$A$2:$G$25,5,0)-VLOOKUP($A23,Charge!$A$2:$G$25,5,0))</f>
        <v>-3.4451829233894671E-7</v>
      </c>
      <c r="H23" s="6">
        <f>IF($A23=H$1,VLOOKUP($A23,Charge!$A$2:$G$25,5,0),VLOOKUP(H$1,Charge!$A$2:$G$25,5,0)-VLOOKUP($A23,Charge!$A$2:$G$25,5,0))</f>
        <v>3.5254290842168245E-7</v>
      </c>
      <c r="I23" s="6">
        <f>IF($A23=I$1,VLOOKUP($A23,Charge!$A$2:$G$25,5,0),VLOOKUP(I$1,Charge!$A$2:$G$25,5,0)-VLOOKUP($A23,Charge!$A$2:$G$25,5,0))</f>
        <v>6.7417542187753199E-6</v>
      </c>
      <c r="J23" s="6">
        <f>IF($A23=J$1,VLOOKUP($A23,Charge!$A$2:$G$25,5,0),VLOOKUP(J$1,Charge!$A$2:$G$25,5,0)-VLOOKUP($A23,Charge!$A$2:$G$25,5,0))</f>
        <v>-8.528492572268398E-6</v>
      </c>
      <c r="K23" s="6">
        <f>IF($A23=K$1,VLOOKUP($A23,Charge!$A$2:$G$25,5,0),VLOOKUP(K$1,Charge!$A$2:$G$25,5,0)-VLOOKUP($A23,Charge!$A$2:$G$25,5,0))</f>
        <v>7.772768331193447E-6</v>
      </c>
      <c r="L23" s="6">
        <f>IF($A23=L$1,VLOOKUP($A23,Charge!$A$2:$G$25,5,0),VLOOKUP(L$1,Charge!$A$2:$G$25,5,0)-VLOOKUP($A23,Charge!$A$2:$G$25,5,0))</f>
        <v>7.772768331193447E-6</v>
      </c>
      <c r="M23" s="6">
        <f>IF($A23=M$1,VLOOKUP($A23,Charge!$A$2:$G$25,5,0),VLOOKUP(M$1,Charge!$A$2:$G$25,5,0)-VLOOKUP($A23,Charge!$A$2:$G$25,5,0))</f>
        <v>0</v>
      </c>
      <c r="N23" s="6">
        <f>IF($A23=N$1,VLOOKUP($A23,Charge!$A$2:$G$25,5,0),VLOOKUP(N$1,Charge!$A$2:$G$25,5,0)-VLOOKUP($A23,Charge!$A$2:$G$25,5,0))</f>
        <v>3.9188607073858961E-6</v>
      </c>
      <c r="O23" s="6">
        <f>IF($A23=O$1,VLOOKUP($A23,Charge!$A$2:$G$25,5,0),VLOOKUP(O$1,Charge!$A$2:$G$25,5,0)-VLOOKUP($A23,Charge!$A$2:$G$25,5,0))</f>
        <v>-8.3745993558759224E-6</v>
      </c>
      <c r="P23" s="6">
        <f>IF($A23=P$1,VLOOKUP($A23,Charge!$A$2:$G$25,5,0),VLOOKUP(P$1,Charge!$A$2:$G$25,5,0)-VLOOKUP($A23,Charge!$A$2:$G$25,5,0))</f>
        <v>-5.3631066899706425E-6</v>
      </c>
      <c r="Q23" s="6">
        <f>IF($A23=Q$1,VLOOKUP($A23,Charge!$A$2:$G$25,5,0),VLOOKUP(Q$1,Charge!$A$2:$G$25,5,0)-VLOOKUP($A23,Charge!$A$2:$G$25,5,0))</f>
        <v>1.082454549883316E-6</v>
      </c>
      <c r="R23" s="6">
        <f>IF($A23=R$1,VLOOKUP($A23,Charge!$A$2:$G$25,5,0),VLOOKUP(R$1,Charge!$A$2:$G$25,5,0)-VLOOKUP($A23,Charge!$A$2:$G$25,5,0))</f>
        <v>2.7520748855813792E-5</v>
      </c>
      <c r="S23" s="6">
        <f>IF($A23=S$1,VLOOKUP($A23,Charge!$A$2:$G$25,5,0),VLOOKUP(S$1,Charge!$A$2:$G$25,5,0)-VLOOKUP($A23,Charge!$A$2:$G$25,5,0))</f>
        <v>8.8523703628551331E-6</v>
      </c>
      <c r="T23" s="6">
        <f>IF($A23=T$1,VLOOKUP($A23,Charge!$A$2:$G$25,5,0),VLOOKUP(T$1,Charge!$A$2:$G$25,5,0)-VLOOKUP($A23,Charge!$A$2:$G$25,5,0))</f>
        <v>7.13297338861274E-7</v>
      </c>
      <c r="U23" s="6">
        <f>IF($A23=U$1,VLOOKUP($A23,Charge!$A$2:$G$25,5,0),VLOOKUP(U$1,Charge!$A$2:$G$25,5,0)-VLOOKUP($A23,Charge!$A$2:$G$25,5,0))</f>
        <v>5.7571414007195898E-6</v>
      </c>
      <c r="V23" s="6">
        <f>IF($A23=V$1,VLOOKUP($A23,Charge!$A$2:$G$25,5,0),VLOOKUP(V$1,Charge!$A$2:$G$25,5,0)-VLOOKUP($A23,Charge!$A$2:$G$25,5,0))</f>
        <v>-3.7854040679796697E-6</v>
      </c>
      <c r="W23" s="6">
        <f>IF($A23=W$1,VLOOKUP($A23,Charge!$A$2:$G$25,5,0),VLOOKUP(W$1,Charge!$A$2:$G$25,5,0)-VLOOKUP($A23,Charge!$A$2:$G$25,5,0))</f>
        <v>-0.99998486461659886</v>
      </c>
      <c r="X23" s="6">
        <f>IF($A23=X$1,VLOOKUP($A23,Charge!$A$2:$G$25,5,0),VLOOKUP(X$1,Charge!$A$2:$G$25,5,0)-VLOOKUP($A23,Charge!$A$2:$G$25,5,0))</f>
        <v>-2.1234847824569414E-7</v>
      </c>
      <c r="Y23" s="6">
        <f>IF($A23=Y$1,VLOOKUP($A23,Charge!$A$2:$G$25,5,0),VLOOKUP(Y$1,Charge!$A$2:$G$25,5,0)-VLOOKUP($A23,Charge!$A$2:$G$25,5,0))</f>
        <v>6.7417542187753199E-6</v>
      </c>
    </row>
    <row r="24" spans="1:25" x14ac:dyDescent="0.2">
      <c r="A24" s="1" t="s">
        <v>22</v>
      </c>
      <c r="B24" s="6">
        <f>IF($A24=B$1,VLOOKUP($A24,Charge!$A$2:$G$25,5,0),VLOOKUP(B$1,Charge!$A$2:$G$25,5,0)-VLOOKUP($A24,Charge!$A$2:$G$25,5,0))</f>
        <v>6.954102697021014E-6</v>
      </c>
      <c r="C24" s="6">
        <f>IF($A24=C$1,VLOOKUP($A24,Charge!$A$2:$G$25,5,0),VLOOKUP(C$1,Charge!$A$2:$G$25,5,0)-VLOOKUP($A24,Charge!$A$2:$G$25,5,0))</f>
        <v>-1.3216981409325257E-7</v>
      </c>
      <c r="D24" s="6">
        <f>IF($A24=D$1,VLOOKUP($A24,Charge!$A$2:$G$25,5,0),VLOOKUP(D$1,Charge!$A$2:$G$25,5,0)-VLOOKUP($A24,Charge!$A$2:$G$25,5,0))</f>
        <v>-4.4518590890385568E-6</v>
      </c>
      <c r="E24" s="6">
        <f>IF($A24=E$1,VLOOKUP($A24,Charge!$A$2:$G$25,5,0),VLOOKUP(E$1,Charge!$A$2:$G$25,5,0)-VLOOKUP($A24,Charge!$A$2:$G$25,5,0))</f>
        <v>-2.6204985690281291E-6</v>
      </c>
      <c r="F24" s="6">
        <f>IF($A24=F$1,VLOOKUP($A24,Charge!$A$2:$G$25,5,0),VLOOKUP(F$1,Charge!$A$2:$G$25,5,0)-VLOOKUP($A24,Charge!$A$2:$G$25,5,0))</f>
        <v>-9.7944473855804404E-6</v>
      </c>
      <c r="G24" s="6">
        <f>IF($A24=G$1,VLOOKUP($A24,Charge!$A$2:$G$25,5,0),VLOOKUP(G$1,Charge!$A$2:$G$25,5,0)-VLOOKUP($A24,Charge!$A$2:$G$25,5,0))</f>
        <v>-1.3216981409325257E-7</v>
      </c>
      <c r="H24" s="6">
        <f>IF($A24=H$1,VLOOKUP($A24,Charge!$A$2:$G$25,5,0),VLOOKUP(H$1,Charge!$A$2:$G$25,5,0)-VLOOKUP($A24,Charge!$A$2:$G$25,5,0))</f>
        <v>5.6489138666737659E-7</v>
      </c>
      <c r="I24" s="6">
        <f>IF($A24=I$1,VLOOKUP($A24,Charge!$A$2:$G$25,5,0),VLOOKUP(I$1,Charge!$A$2:$G$25,5,0)-VLOOKUP($A24,Charge!$A$2:$G$25,5,0))</f>
        <v>6.954102697021014E-6</v>
      </c>
      <c r="J24" s="6">
        <f>IF($A24=J$1,VLOOKUP($A24,Charge!$A$2:$G$25,5,0),VLOOKUP(J$1,Charge!$A$2:$G$25,5,0)-VLOOKUP($A24,Charge!$A$2:$G$25,5,0))</f>
        <v>-8.3161440940227038E-6</v>
      </c>
      <c r="K24" s="6">
        <f>IF($A24=K$1,VLOOKUP($A24,Charge!$A$2:$G$25,5,0),VLOOKUP(K$1,Charge!$A$2:$G$25,5,0)-VLOOKUP($A24,Charge!$A$2:$G$25,5,0))</f>
        <v>7.9851168094391412E-6</v>
      </c>
      <c r="L24" s="6">
        <f>IF($A24=L$1,VLOOKUP($A24,Charge!$A$2:$G$25,5,0),VLOOKUP(L$1,Charge!$A$2:$G$25,5,0)-VLOOKUP($A24,Charge!$A$2:$G$25,5,0))</f>
        <v>7.9851168094391412E-6</v>
      </c>
      <c r="M24" s="6">
        <f>IF($A24=M$1,VLOOKUP($A24,Charge!$A$2:$G$25,5,0),VLOOKUP(M$1,Charge!$A$2:$G$25,5,0)-VLOOKUP($A24,Charge!$A$2:$G$25,5,0))</f>
        <v>2.1234847824569414E-7</v>
      </c>
      <c r="N24" s="6">
        <f>IF($A24=N$1,VLOOKUP($A24,Charge!$A$2:$G$25,5,0),VLOOKUP(N$1,Charge!$A$2:$G$25,5,0)-VLOOKUP($A24,Charge!$A$2:$G$25,5,0))</f>
        <v>4.1312091856315902E-6</v>
      </c>
      <c r="O24" s="6">
        <f>IF($A24=O$1,VLOOKUP($A24,Charge!$A$2:$G$25,5,0),VLOOKUP(O$1,Charge!$A$2:$G$25,5,0)-VLOOKUP($A24,Charge!$A$2:$G$25,5,0))</f>
        <v>-8.1622508776302283E-6</v>
      </c>
      <c r="P24" s="6">
        <f>IF($A24=P$1,VLOOKUP($A24,Charge!$A$2:$G$25,5,0),VLOOKUP(P$1,Charge!$A$2:$G$25,5,0)-VLOOKUP($A24,Charge!$A$2:$G$25,5,0))</f>
        <v>-5.1507582117249484E-6</v>
      </c>
      <c r="Q24" s="6">
        <f>IF($A24=Q$1,VLOOKUP($A24,Charge!$A$2:$G$25,5,0),VLOOKUP(Q$1,Charge!$A$2:$G$25,5,0)-VLOOKUP($A24,Charge!$A$2:$G$25,5,0))</f>
        <v>1.2948030281290102E-6</v>
      </c>
      <c r="R24" s="6">
        <f>IF($A24=R$1,VLOOKUP($A24,Charge!$A$2:$G$25,5,0),VLOOKUP(R$1,Charge!$A$2:$G$25,5,0)-VLOOKUP($A24,Charge!$A$2:$G$25,5,0))</f>
        <v>2.7733097334059487E-5</v>
      </c>
      <c r="S24" s="6">
        <f>IF($A24=S$1,VLOOKUP($A24,Charge!$A$2:$G$25,5,0),VLOOKUP(S$1,Charge!$A$2:$G$25,5,0)-VLOOKUP($A24,Charge!$A$2:$G$25,5,0))</f>
        <v>9.0647188411008273E-6</v>
      </c>
      <c r="T24" s="6">
        <f>IF($A24=T$1,VLOOKUP($A24,Charge!$A$2:$G$25,5,0),VLOOKUP(T$1,Charge!$A$2:$G$25,5,0)-VLOOKUP($A24,Charge!$A$2:$G$25,5,0))</f>
        <v>9.2564581710696814E-7</v>
      </c>
      <c r="U24" s="6">
        <f>IF($A24=U$1,VLOOKUP($A24,Charge!$A$2:$G$25,5,0),VLOOKUP(U$1,Charge!$A$2:$G$25,5,0)-VLOOKUP($A24,Charge!$A$2:$G$25,5,0))</f>
        <v>5.9694898789652839E-6</v>
      </c>
      <c r="V24" s="6">
        <f>IF($A24=V$1,VLOOKUP($A24,Charge!$A$2:$G$25,5,0),VLOOKUP(V$1,Charge!$A$2:$G$25,5,0)-VLOOKUP($A24,Charge!$A$2:$G$25,5,0))</f>
        <v>-3.5730555897339755E-6</v>
      </c>
      <c r="W24" s="6">
        <f>IF($A24=W$1,VLOOKUP($A24,Charge!$A$2:$G$25,5,0),VLOOKUP(W$1,Charge!$A$2:$G$25,5,0)-VLOOKUP($A24,Charge!$A$2:$G$25,5,0))</f>
        <v>2.1234847824569414E-7</v>
      </c>
      <c r="X24" s="6">
        <f>IF($A24=X$1,VLOOKUP($A24,Charge!$A$2:$G$25,5,0),VLOOKUP(X$1,Charge!$A$2:$G$25,5,0)-VLOOKUP($A24,Charge!$A$2:$G$25,5,0))</f>
        <v>-0.9999850769650771</v>
      </c>
      <c r="Y24" s="6">
        <f>IF($A24=Y$1,VLOOKUP($A24,Charge!$A$2:$G$25,5,0),VLOOKUP(Y$1,Charge!$A$2:$G$25,5,0)-VLOOKUP($A24,Charge!$A$2:$G$25,5,0))</f>
        <v>6.954102697021014E-6</v>
      </c>
    </row>
    <row r="25" spans="1:25" x14ac:dyDescent="0.2">
      <c r="A25" s="1" t="s">
        <v>23</v>
      </c>
      <c r="B25" s="6">
        <f>IF($A25=B$1,VLOOKUP($A25,Charge!$A$2:$G$25,5,0),VLOOKUP(B$1,Charge!$A$2:$G$25,5,0)-VLOOKUP($A25,Charge!$A$2:$G$25,5,0))</f>
        <v>0</v>
      </c>
      <c r="C25" s="6">
        <f>IF($A25=C$1,VLOOKUP($A25,Charge!$A$2:$G$25,5,0),VLOOKUP(C$1,Charge!$A$2:$G$25,5,0)-VLOOKUP($A25,Charge!$A$2:$G$25,5,0))</f>
        <v>-7.0862725111142666E-6</v>
      </c>
      <c r="D25" s="6">
        <f>IF($A25=D$1,VLOOKUP($A25,Charge!$A$2:$G$25,5,0),VLOOKUP(D$1,Charge!$A$2:$G$25,5,0)-VLOOKUP($A25,Charge!$A$2:$G$25,5,0))</f>
        <v>-1.1405961786059571E-5</v>
      </c>
      <c r="E25" s="6">
        <f>IF($A25=E$1,VLOOKUP($A25,Charge!$A$2:$G$25,5,0),VLOOKUP(E$1,Charge!$A$2:$G$25,5,0)-VLOOKUP($A25,Charge!$A$2:$G$25,5,0))</f>
        <v>-9.5746012660491431E-6</v>
      </c>
      <c r="F25" s="6">
        <f>IF($A25=F$1,VLOOKUP($A25,Charge!$A$2:$G$25,5,0),VLOOKUP(F$1,Charge!$A$2:$G$25,5,0)-VLOOKUP($A25,Charge!$A$2:$G$25,5,0))</f>
        <v>-1.6748550082601454E-5</v>
      </c>
      <c r="G25" s="6">
        <f>IF($A25=G$1,VLOOKUP($A25,Charge!$A$2:$G$25,5,0),VLOOKUP(G$1,Charge!$A$2:$G$25,5,0)-VLOOKUP($A25,Charge!$A$2:$G$25,5,0))</f>
        <v>-7.0862725111142666E-6</v>
      </c>
      <c r="H25" s="6">
        <f>IF($A25=H$1,VLOOKUP($A25,Charge!$A$2:$G$25,5,0),VLOOKUP(H$1,Charge!$A$2:$G$25,5,0)-VLOOKUP($A25,Charge!$A$2:$G$25,5,0))</f>
        <v>-6.3892113103536374E-6</v>
      </c>
      <c r="I25" s="6">
        <f>IF($A25=I$1,VLOOKUP($A25,Charge!$A$2:$G$25,5,0),VLOOKUP(I$1,Charge!$A$2:$G$25,5,0)-VLOOKUP($A25,Charge!$A$2:$G$25,5,0))</f>
        <v>0</v>
      </c>
      <c r="J25" s="6">
        <f>IF($A25=J$1,VLOOKUP($A25,Charge!$A$2:$G$25,5,0),VLOOKUP(J$1,Charge!$A$2:$G$25,5,0)-VLOOKUP($A25,Charge!$A$2:$G$25,5,0))</f>
        <v>-1.5270246791043718E-5</v>
      </c>
      <c r="K25" s="6">
        <f>IF($A25=K$1,VLOOKUP($A25,Charge!$A$2:$G$25,5,0),VLOOKUP(K$1,Charge!$A$2:$G$25,5,0)-VLOOKUP($A25,Charge!$A$2:$G$25,5,0))</f>
        <v>1.0310141124181271E-6</v>
      </c>
      <c r="L25" s="6">
        <f>IF($A25=L$1,VLOOKUP($A25,Charge!$A$2:$G$25,5,0),VLOOKUP(L$1,Charge!$A$2:$G$25,5,0)-VLOOKUP($A25,Charge!$A$2:$G$25,5,0))</f>
        <v>1.0310141124181271E-6</v>
      </c>
      <c r="M25" s="6">
        <f>IF($A25=M$1,VLOOKUP($A25,Charge!$A$2:$G$25,5,0),VLOOKUP(M$1,Charge!$A$2:$G$25,5,0)-VLOOKUP($A25,Charge!$A$2:$G$25,5,0))</f>
        <v>-6.7417542187753199E-6</v>
      </c>
      <c r="N25" s="6">
        <f>IF($A25=N$1,VLOOKUP($A25,Charge!$A$2:$G$25,5,0),VLOOKUP(N$1,Charge!$A$2:$G$25,5,0)-VLOOKUP($A25,Charge!$A$2:$G$25,5,0))</f>
        <v>-2.8228935113894238E-6</v>
      </c>
      <c r="O25" s="6">
        <f>IF($A25=O$1,VLOOKUP($A25,Charge!$A$2:$G$25,5,0),VLOOKUP(O$1,Charge!$A$2:$G$25,5,0)-VLOOKUP($A25,Charge!$A$2:$G$25,5,0))</f>
        <v>-1.5116353574651242E-5</v>
      </c>
      <c r="P25" s="6">
        <f>IF($A25=P$1,VLOOKUP($A25,Charge!$A$2:$G$25,5,0),VLOOKUP(P$1,Charge!$A$2:$G$25,5,0)-VLOOKUP($A25,Charge!$A$2:$G$25,5,0))</f>
        <v>-1.2104860908745962E-5</v>
      </c>
      <c r="Q25" s="6">
        <f>IF($A25=Q$1,VLOOKUP($A25,Charge!$A$2:$G$25,5,0),VLOOKUP(Q$1,Charge!$A$2:$G$25,5,0)-VLOOKUP($A25,Charge!$A$2:$G$25,5,0))</f>
        <v>-5.6592996688920039E-6</v>
      </c>
      <c r="R25" s="6">
        <f>IF($A25=R$1,VLOOKUP($A25,Charge!$A$2:$G$25,5,0),VLOOKUP(R$1,Charge!$A$2:$G$25,5,0)-VLOOKUP($A25,Charge!$A$2:$G$25,5,0))</f>
        <v>2.0778994637038473E-5</v>
      </c>
      <c r="S25" s="6">
        <f>IF($A25=S$1,VLOOKUP($A25,Charge!$A$2:$G$25,5,0),VLOOKUP(S$1,Charge!$A$2:$G$25,5,0)-VLOOKUP($A25,Charge!$A$2:$G$25,5,0))</f>
        <v>2.1106161440798132E-6</v>
      </c>
      <c r="T25" s="6">
        <f>IF($A25=T$1,VLOOKUP($A25,Charge!$A$2:$G$25,5,0),VLOOKUP(T$1,Charge!$A$2:$G$25,5,0)-VLOOKUP($A25,Charge!$A$2:$G$25,5,0))</f>
        <v>-6.0284568799140459E-6</v>
      </c>
      <c r="U25" s="6">
        <f>IF($A25=U$1,VLOOKUP($A25,Charge!$A$2:$G$25,5,0),VLOOKUP(U$1,Charge!$A$2:$G$25,5,0)-VLOOKUP($A25,Charge!$A$2:$G$25,5,0))</f>
        <v>-9.8461281805573009E-7</v>
      </c>
      <c r="V25" s="6">
        <f>IF($A25=V$1,VLOOKUP($A25,Charge!$A$2:$G$25,5,0),VLOOKUP(V$1,Charge!$A$2:$G$25,5,0)-VLOOKUP($A25,Charge!$A$2:$G$25,5,0))</f>
        <v>-1.052715828675499E-5</v>
      </c>
      <c r="W25" s="6">
        <f>IF($A25=W$1,VLOOKUP($A25,Charge!$A$2:$G$25,5,0),VLOOKUP(W$1,Charge!$A$2:$G$25,5,0)-VLOOKUP($A25,Charge!$A$2:$G$25,5,0))</f>
        <v>-6.7417542187753199E-6</v>
      </c>
      <c r="X25" s="6">
        <f>IF($A25=X$1,VLOOKUP($A25,Charge!$A$2:$G$25,5,0),VLOOKUP(X$1,Charge!$A$2:$G$25,5,0)-VLOOKUP($A25,Charge!$A$2:$G$25,5,0))</f>
        <v>-6.954102697021014E-6</v>
      </c>
      <c r="Y25" s="6">
        <f>IF($A25=Y$1,VLOOKUP($A25,Charge!$A$2:$G$25,5,0),VLOOKUP(Y$1,Charge!$A$2:$G$25,5,0)-VLOOKUP($A25,Charge!$A$2:$G$25,5,0))</f>
        <v>-0.99997812286238008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766D4-B422-8441-BCA2-E17799613AA0}">
  <dimension ref="A1:Y25"/>
  <sheetViews>
    <sheetView workbookViewId="0">
      <selection activeCell="F15" sqref="A1:Y25"/>
    </sheetView>
  </sheetViews>
  <sheetFormatPr baseColWidth="10" defaultRowHeight="16" x14ac:dyDescent="0.2"/>
  <cols>
    <col min="2" max="5" width="11.33203125" bestFit="1" customWidth="1"/>
    <col min="6" max="6" width="11" bestFit="1" customWidth="1"/>
    <col min="7" max="25" width="11.33203125" bestFit="1" customWidth="1"/>
  </cols>
  <sheetData>
    <row r="1" spans="1:25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0</v>
      </c>
      <c r="B2" s="6">
        <f>IF($A2=B$1,VLOOKUP($A2,Charge!$A$2:$G$25,6,0),VLOOKUP(B$1,Charge!$A$2:$G$25,6,0)-VLOOKUP($A2,Charge!$A$2:$G$25,6,0))</f>
        <v>0.99796242225512743</v>
      </c>
      <c r="C2" s="6">
        <f>IF($A2=C$1,VLOOKUP($A2,Charge!$A$2:$G$25,6,0),VLOOKUP(C$1,Charge!$A$2:$G$25,6,0)-VLOOKUP($A2,Charge!$A$2:$G$25,6,0))</f>
        <v>-7.0001059933670895E-3</v>
      </c>
      <c r="D2" s="6">
        <f>IF($A2=D$1,VLOOKUP($A2,Charge!$A$2:$G$25,6,0),VLOOKUP(D$1,Charge!$A$2:$G$25,6,0)-VLOOKUP($A2,Charge!$A$2:$G$25,6,0))</f>
        <v>-1.3564084496957007E-2</v>
      </c>
      <c r="E2" s="6">
        <f>IF($A2=E$1,VLOOKUP($A2,Charge!$A$2:$G$25,6,0),VLOOKUP(E$1,Charge!$A$2:$G$25,6,0)-VLOOKUP($A2,Charge!$A$2:$G$25,6,0))</f>
        <v>5.2630390196073407E-4</v>
      </c>
      <c r="F2" s="6">
        <f>IF($A2=F$1,VLOOKUP($A2,Charge!$A$2:$G$25,6,0),VLOOKUP(F$1,Charge!$A$2:$G$25,6,0)-VLOOKUP($A2,Charge!$A$2:$G$25,6,0))</f>
        <v>1.8716465918456882E-3</v>
      </c>
      <c r="G2" s="6">
        <f>IF($A2=G$1,VLOOKUP($A2,Charge!$A$2:$G$25,6,0),VLOOKUP(G$1,Charge!$A$2:$G$25,6,0)-VLOOKUP($A2,Charge!$A$2:$G$25,6,0))</f>
        <v>-5.3209749632994185E-3</v>
      </c>
      <c r="H2" s="6">
        <f>IF($A2=H$1,VLOOKUP($A2,Charge!$A$2:$G$25,6,0),VLOOKUP(H$1,Charge!$A$2:$G$25,6,0)-VLOOKUP($A2,Charge!$A$2:$G$25,6,0))</f>
        <v>-9.5823214257384492E-5</v>
      </c>
      <c r="I2" s="6">
        <f>IF($A2=I$1,VLOOKUP($A2,Charge!$A$2:$G$25,6,0),VLOOKUP(I$1,Charge!$A$2:$G$25,6,0)-VLOOKUP($A2,Charge!$A$2:$G$25,6,0))</f>
        <v>-4.6801492241321796E-4</v>
      </c>
      <c r="J2" s="6">
        <f>IF($A2=J$1,VLOOKUP($A2,Charge!$A$2:$G$25,6,0),VLOOKUP(J$1,Charge!$A$2:$G$25,6,0)-VLOOKUP($A2,Charge!$A$2:$G$25,6,0))</f>
        <v>-4.6778501443633935E-3</v>
      </c>
      <c r="K2" s="6">
        <f>IF($A2=K$1,VLOOKUP($A2,Charge!$A$2:$G$25,6,0),VLOOKUP(K$1,Charge!$A$2:$G$25,6,0)-VLOOKUP($A2,Charge!$A$2:$G$25,6,0))</f>
        <v>-4.7362328752575955E-5</v>
      </c>
      <c r="L2" s="6">
        <f>IF($A2=L$1,VLOOKUP($A2,Charge!$A$2:$G$25,6,0),VLOOKUP(L$1,Charge!$A$2:$G$25,6,0)-VLOOKUP($A2,Charge!$A$2:$G$25,6,0))</f>
        <v>-4.7362328752575955E-5</v>
      </c>
      <c r="M2" s="6">
        <f>IF($A2=M$1,VLOOKUP($A2,Charge!$A$2:$G$25,6,0),VLOOKUP(M$1,Charge!$A$2:$G$25,6,0)-VLOOKUP($A2,Charge!$A$2:$G$25,6,0))</f>
        <v>-9.0581111214351751E-3</v>
      </c>
      <c r="N2" s="6">
        <f>IF($A2=N$1,VLOOKUP($A2,Charge!$A$2:$G$25,6,0),VLOOKUP(N$1,Charge!$A$2:$G$25,6,0)-VLOOKUP($A2,Charge!$A$2:$G$25,6,0))</f>
        <v>-4.090586320409817E-3</v>
      </c>
      <c r="O2" s="6">
        <f>IF($A2=O$1,VLOOKUP($A2,Charge!$A$2:$G$25,6,0),VLOOKUP(O$1,Charge!$A$2:$G$25,6,0)-VLOOKUP($A2,Charge!$A$2:$G$25,6,0))</f>
        <v>-5.3209749632994185E-3</v>
      </c>
      <c r="P2" s="6">
        <f>IF($A2=P$1,VLOOKUP($A2,Charge!$A$2:$G$25,6,0),VLOOKUP(P$1,Charge!$A$2:$G$25,6,0)-VLOOKUP($A2,Charge!$A$2:$G$25,6,0))</f>
        <v>1.786452181611109E-3</v>
      </c>
      <c r="Q2" s="6">
        <f>IF($A2=Q$1,VLOOKUP($A2,Charge!$A$2:$G$25,6,0),VLOOKUP(Q$1,Charge!$A$2:$G$25,6,0)-VLOOKUP($A2,Charge!$A$2:$G$25,6,0))</f>
        <v>-4.9921136947667089E-3</v>
      </c>
      <c r="R2" s="6">
        <f>IF($A2=R$1,VLOOKUP($A2,Charge!$A$2:$G$25,6,0),VLOOKUP(R$1,Charge!$A$2:$G$25,6,0)-VLOOKUP($A2,Charge!$A$2:$G$25,6,0))</f>
        <v>1.6661805029347665E-3</v>
      </c>
      <c r="S2" s="6">
        <f>IF($A2=S$1,VLOOKUP($A2,Charge!$A$2:$G$25,6,0),VLOOKUP(S$1,Charge!$A$2:$G$25,6,0)-VLOOKUP($A2,Charge!$A$2:$G$25,6,0))</f>
        <v>-2.0196964980863097E-3</v>
      </c>
      <c r="T2" s="6">
        <f>IF($A2=T$1,VLOOKUP($A2,Charge!$A$2:$G$25,6,0),VLOOKUP(T$1,Charge!$A$2:$G$25,6,0)-VLOOKUP($A2,Charge!$A$2:$G$25,6,0))</f>
        <v>-5.6651015951344474E-3</v>
      </c>
      <c r="U2" s="6">
        <f>IF($A2=U$1,VLOOKUP($A2,Charge!$A$2:$G$25,6,0),VLOOKUP(U$1,Charge!$A$2:$G$25,6,0)-VLOOKUP($A2,Charge!$A$2:$G$25,6,0))</f>
        <v>-3.5551454558235829E-4</v>
      </c>
      <c r="V2" s="6">
        <f>IF($A2=V$1,VLOOKUP($A2,Charge!$A$2:$G$25,6,0),VLOOKUP(V$1,Charge!$A$2:$G$25,6,0)-VLOOKUP($A2,Charge!$A$2:$G$25,6,0))</f>
        <v>-2.8363390367418528E-3</v>
      </c>
      <c r="W2" s="6">
        <f>IF($A2=W$1,VLOOKUP($A2,Charge!$A$2:$G$25,6,0),VLOOKUP(W$1,Charge!$A$2:$G$25,6,0)-VLOOKUP($A2,Charge!$A$2:$G$25,6,0))</f>
        <v>-1.9277078742796494E-3</v>
      </c>
      <c r="X2" s="6">
        <f>IF($A2=X$1,VLOOKUP($A2,Charge!$A$2:$G$25,6,0),VLOOKUP(X$1,Charge!$A$2:$G$25,6,0)-VLOOKUP($A2,Charge!$A$2:$G$25,6,0))</f>
        <v>-9.9852033599356904E-4</v>
      </c>
      <c r="Y2" s="6">
        <f>IF($A2=Y$1,VLOOKUP($A2,Charge!$A$2:$G$25,6,0),VLOOKUP(Y$1,Charge!$A$2:$G$25,6,0)-VLOOKUP($A2,Charge!$A$2:$G$25,6,0))</f>
        <v>-4.6801492241321796E-4</v>
      </c>
    </row>
    <row r="3" spans="1:25" x14ac:dyDescent="0.2">
      <c r="A3" s="1" t="s">
        <v>1</v>
      </c>
      <c r="B3" s="6">
        <f>IF($A3=B$1,VLOOKUP($A3,Charge!$A$2:$G$25,6,0),VLOOKUP(B$1,Charge!$A$2:$G$25,6,0)-VLOOKUP($A3,Charge!$A$2:$G$25,6,0))</f>
        <v>7.0001059933670895E-3</v>
      </c>
      <c r="C3" s="6">
        <f>IF($A3=C$1,VLOOKUP($A3,Charge!$A$2:$G$25,6,0),VLOOKUP(C$1,Charge!$A$2:$G$25,6,0)-VLOOKUP($A3,Charge!$A$2:$G$25,6,0))</f>
        <v>0.99096231626176035</v>
      </c>
      <c r="D3" s="6">
        <f>IF($A3=D$1,VLOOKUP($A3,Charge!$A$2:$G$25,6,0),VLOOKUP(D$1,Charge!$A$2:$G$25,6,0)-VLOOKUP($A3,Charge!$A$2:$G$25,6,0))</f>
        <v>-6.5639785035899179E-3</v>
      </c>
      <c r="E3" s="6">
        <f>IF($A3=E$1,VLOOKUP($A3,Charge!$A$2:$G$25,6,0),VLOOKUP(E$1,Charge!$A$2:$G$25,6,0)-VLOOKUP($A3,Charge!$A$2:$G$25,6,0))</f>
        <v>7.5264098953278236E-3</v>
      </c>
      <c r="F3" s="6">
        <f>IF($A3=F$1,VLOOKUP($A3,Charge!$A$2:$G$25,6,0),VLOOKUP(F$1,Charge!$A$2:$G$25,6,0)-VLOOKUP($A3,Charge!$A$2:$G$25,6,0))</f>
        <v>8.8717525852127777E-3</v>
      </c>
      <c r="G3" s="6">
        <f>IF($A3=G$1,VLOOKUP($A3,Charge!$A$2:$G$25,6,0),VLOOKUP(G$1,Charge!$A$2:$G$25,6,0)-VLOOKUP($A3,Charge!$A$2:$G$25,6,0))</f>
        <v>1.6791310300676709E-3</v>
      </c>
      <c r="H3" s="6">
        <f>IF($A3=H$1,VLOOKUP($A3,Charge!$A$2:$G$25,6,0),VLOOKUP(H$1,Charge!$A$2:$G$25,6,0)-VLOOKUP($A3,Charge!$A$2:$G$25,6,0))</f>
        <v>6.904282779109705E-3</v>
      </c>
      <c r="I3" s="6">
        <f>IF($A3=I$1,VLOOKUP($A3,Charge!$A$2:$G$25,6,0),VLOOKUP(I$1,Charge!$A$2:$G$25,6,0)-VLOOKUP($A3,Charge!$A$2:$G$25,6,0))</f>
        <v>6.5320910709538715E-3</v>
      </c>
      <c r="J3" s="6">
        <f>IF($A3=J$1,VLOOKUP($A3,Charge!$A$2:$G$25,6,0),VLOOKUP(J$1,Charge!$A$2:$G$25,6,0)-VLOOKUP($A3,Charge!$A$2:$G$25,6,0))</f>
        <v>2.322255849003696E-3</v>
      </c>
      <c r="K3" s="6">
        <f>IF($A3=K$1,VLOOKUP($A3,Charge!$A$2:$G$25,6,0),VLOOKUP(K$1,Charge!$A$2:$G$25,6,0)-VLOOKUP($A3,Charge!$A$2:$G$25,6,0))</f>
        <v>6.9527436646145135E-3</v>
      </c>
      <c r="L3" s="6">
        <f>IF($A3=L$1,VLOOKUP($A3,Charge!$A$2:$G$25,6,0),VLOOKUP(L$1,Charge!$A$2:$G$25,6,0)-VLOOKUP($A3,Charge!$A$2:$G$25,6,0))</f>
        <v>6.9527436646145135E-3</v>
      </c>
      <c r="M3" s="6">
        <f>IF($A3=M$1,VLOOKUP($A3,Charge!$A$2:$G$25,6,0),VLOOKUP(M$1,Charge!$A$2:$G$25,6,0)-VLOOKUP($A3,Charge!$A$2:$G$25,6,0))</f>
        <v>-2.0580051280680856E-3</v>
      </c>
      <c r="N3" s="6">
        <f>IF($A3=N$1,VLOOKUP($A3,Charge!$A$2:$G$25,6,0),VLOOKUP(N$1,Charge!$A$2:$G$25,6,0)-VLOOKUP($A3,Charge!$A$2:$G$25,6,0))</f>
        <v>2.9095196729572725E-3</v>
      </c>
      <c r="O3" s="6">
        <f>IF($A3=O$1,VLOOKUP($A3,Charge!$A$2:$G$25,6,0),VLOOKUP(O$1,Charge!$A$2:$G$25,6,0)-VLOOKUP($A3,Charge!$A$2:$G$25,6,0))</f>
        <v>1.6791310300676709E-3</v>
      </c>
      <c r="P3" s="6">
        <f>IF($A3=P$1,VLOOKUP($A3,Charge!$A$2:$G$25,6,0),VLOOKUP(P$1,Charge!$A$2:$G$25,6,0)-VLOOKUP($A3,Charge!$A$2:$G$25,6,0))</f>
        <v>8.7865581749781985E-3</v>
      </c>
      <c r="Q3" s="6">
        <f>IF($A3=Q$1,VLOOKUP($A3,Charge!$A$2:$G$25,6,0),VLOOKUP(Q$1,Charge!$A$2:$G$25,6,0)-VLOOKUP($A3,Charge!$A$2:$G$25,6,0))</f>
        <v>2.0079922986003806E-3</v>
      </c>
      <c r="R3" s="6">
        <f>IF($A3=R$1,VLOOKUP($A3,Charge!$A$2:$G$25,6,0),VLOOKUP(R$1,Charge!$A$2:$G$25,6,0)-VLOOKUP($A3,Charge!$A$2:$G$25,6,0))</f>
        <v>8.666286496301856E-3</v>
      </c>
      <c r="S3" s="6">
        <f>IF($A3=S$1,VLOOKUP($A3,Charge!$A$2:$G$25,6,0),VLOOKUP(S$1,Charge!$A$2:$G$25,6,0)-VLOOKUP($A3,Charge!$A$2:$G$25,6,0))</f>
        <v>4.9804094952807798E-3</v>
      </c>
      <c r="T3" s="6">
        <f>IF($A3=T$1,VLOOKUP($A3,Charge!$A$2:$G$25,6,0),VLOOKUP(T$1,Charge!$A$2:$G$25,6,0)-VLOOKUP($A3,Charge!$A$2:$G$25,6,0))</f>
        <v>1.3350043982326421E-3</v>
      </c>
      <c r="U3" s="6">
        <f>IF($A3=U$1,VLOOKUP($A3,Charge!$A$2:$G$25,6,0),VLOOKUP(U$1,Charge!$A$2:$G$25,6,0)-VLOOKUP($A3,Charge!$A$2:$G$25,6,0))</f>
        <v>6.6445914477847312E-3</v>
      </c>
      <c r="V3" s="6">
        <f>IF($A3=V$1,VLOOKUP($A3,Charge!$A$2:$G$25,6,0),VLOOKUP(V$1,Charge!$A$2:$G$25,6,0)-VLOOKUP($A3,Charge!$A$2:$G$25,6,0))</f>
        <v>4.1637669566252367E-3</v>
      </c>
      <c r="W3" s="6">
        <f>IF($A3=W$1,VLOOKUP($A3,Charge!$A$2:$G$25,6,0),VLOOKUP(W$1,Charge!$A$2:$G$25,6,0)-VLOOKUP($A3,Charge!$A$2:$G$25,6,0))</f>
        <v>5.0723981190874401E-3</v>
      </c>
      <c r="X3" s="6">
        <f>IF($A3=X$1,VLOOKUP($A3,Charge!$A$2:$G$25,6,0),VLOOKUP(X$1,Charge!$A$2:$G$25,6,0)-VLOOKUP($A3,Charge!$A$2:$G$25,6,0))</f>
        <v>6.0015856573735205E-3</v>
      </c>
      <c r="Y3" s="6">
        <f>IF($A3=Y$1,VLOOKUP($A3,Charge!$A$2:$G$25,6,0),VLOOKUP(Y$1,Charge!$A$2:$G$25,6,0)-VLOOKUP($A3,Charge!$A$2:$G$25,6,0))</f>
        <v>6.5320910709538715E-3</v>
      </c>
    </row>
    <row r="4" spans="1:25" x14ac:dyDescent="0.2">
      <c r="A4" s="1" t="s">
        <v>2</v>
      </c>
      <c r="B4" s="6">
        <f>IF($A4=B$1,VLOOKUP($A4,Charge!$A$2:$G$25,6,0),VLOOKUP(B$1,Charge!$A$2:$G$25,6,0)-VLOOKUP($A4,Charge!$A$2:$G$25,6,0))</f>
        <v>1.3564084496957007E-2</v>
      </c>
      <c r="C4" s="6">
        <f>IF($A4=C$1,VLOOKUP($A4,Charge!$A$2:$G$25,6,0),VLOOKUP(C$1,Charge!$A$2:$G$25,6,0)-VLOOKUP($A4,Charge!$A$2:$G$25,6,0))</f>
        <v>6.5639785035899179E-3</v>
      </c>
      <c r="D4" s="6">
        <f>IF($A4=D$1,VLOOKUP($A4,Charge!$A$2:$G$25,6,0),VLOOKUP(D$1,Charge!$A$2:$G$25,6,0)-VLOOKUP($A4,Charge!$A$2:$G$25,6,0))</f>
        <v>0.98439833775817043</v>
      </c>
      <c r="E4" s="6">
        <f>IF($A4=E$1,VLOOKUP($A4,Charge!$A$2:$G$25,6,0),VLOOKUP(E$1,Charge!$A$2:$G$25,6,0)-VLOOKUP($A4,Charge!$A$2:$G$25,6,0))</f>
        <v>1.4090388398917741E-2</v>
      </c>
      <c r="F4" s="6">
        <f>IF($A4=F$1,VLOOKUP($A4,Charge!$A$2:$G$25,6,0),VLOOKUP(F$1,Charge!$A$2:$G$25,6,0)-VLOOKUP($A4,Charge!$A$2:$G$25,6,0))</f>
        <v>1.5435731088802696E-2</v>
      </c>
      <c r="G4" s="6">
        <f>IF($A4=G$1,VLOOKUP($A4,Charge!$A$2:$G$25,6,0),VLOOKUP(G$1,Charge!$A$2:$G$25,6,0)-VLOOKUP($A4,Charge!$A$2:$G$25,6,0))</f>
        <v>8.2431095336575888E-3</v>
      </c>
      <c r="H4" s="6">
        <f>IF($A4=H$1,VLOOKUP($A4,Charge!$A$2:$G$25,6,0),VLOOKUP(H$1,Charge!$A$2:$G$25,6,0)-VLOOKUP($A4,Charge!$A$2:$G$25,6,0))</f>
        <v>1.3468261282699623E-2</v>
      </c>
      <c r="I4" s="6">
        <f>IF($A4=I$1,VLOOKUP($A4,Charge!$A$2:$G$25,6,0),VLOOKUP(I$1,Charge!$A$2:$G$25,6,0)-VLOOKUP($A4,Charge!$A$2:$G$25,6,0))</f>
        <v>1.3096069574543789E-2</v>
      </c>
      <c r="J4" s="6">
        <f>IF($A4=J$1,VLOOKUP($A4,Charge!$A$2:$G$25,6,0),VLOOKUP(J$1,Charge!$A$2:$G$25,6,0)-VLOOKUP($A4,Charge!$A$2:$G$25,6,0))</f>
        <v>8.8862343525936138E-3</v>
      </c>
      <c r="K4" s="6">
        <f>IF($A4=K$1,VLOOKUP($A4,Charge!$A$2:$G$25,6,0),VLOOKUP(K$1,Charge!$A$2:$G$25,6,0)-VLOOKUP($A4,Charge!$A$2:$G$25,6,0))</f>
        <v>1.3516722168204431E-2</v>
      </c>
      <c r="L4" s="6">
        <f>IF($A4=L$1,VLOOKUP($A4,Charge!$A$2:$G$25,6,0),VLOOKUP(L$1,Charge!$A$2:$G$25,6,0)-VLOOKUP($A4,Charge!$A$2:$G$25,6,0))</f>
        <v>1.3516722168204431E-2</v>
      </c>
      <c r="M4" s="6">
        <f>IF($A4=M$1,VLOOKUP($A4,Charge!$A$2:$G$25,6,0),VLOOKUP(M$1,Charge!$A$2:$G$25,6,0)-VLOOKUP($A4,Charge!$A$2:$G$25,6,0))</f>
        <v>4.5059733755218323E-3</v>
      </c>
      <c r="N4" s="6">
        <f>IF($A4=N$1,VLOOKUP($A4,Charge!$A$2:$G$25,6,0),VLOOKUP(N$1,Charge!$A$2:$G$25,6,0)-VLOOKUP($A4,Charge!$A$2:$G$25,6,0))</f>
        <v>9.4734981765471904E-3</v>
      </c>
      <c r="O4" s="6">
        <f>IF($A4=O$1,VLOOKUP($A4,Charge!$A$2:$G$25,6,0),VLOOKUP(O$1,Charge!$A$2:$G$25,6,0)-VLOOKUP($A4,Charge!$A$2:$G$25,6,0))</f>
        <v>8.2431095336575888E-3</v>
      </c>
      <c r="P4" s="6">
        <f>IF($A4=P$1,VLOOKUP($A4,Charge!$A$2:$G$25,6,0),VLOOKUP(P$1,Charge!$A$2:$G$25,6,0)-VLOOKUP($A4,Charge!$A$2:$G$25,6,0))</f>
        <v>1.5350536678568116E-2</v>
      </c>
      <c r="Q4" s="6">
        <f>IF($A4=Q$1,VLOOKUP($A4,Charge!$A$2:$G$25,6,0),VLOOKUP(Q$1,Charge!$A$2:$G$25,6,0)-VLOOKUP($A4,Charge!$A$2:$G$25,6,0))</f>
        <v>8.5719708021902985E-3</v>
      </c>
      <c r="R4" s="6">
        <f>IF($A4=R$1,VLOOKUP($A4,Charge!$A$2:$G$25,6,0),VLOOKUP(R$1,Charge!$A$2:$G$25,6,0)-VLOOKUP($A4,Charge!$A$2:$G$25,6,0))</f>
        <v>1.5230264999891774E-2</v>
      </c>
      <c r="S4" s="6">
        <f>IF($A4=S$1,VLOOKUP($A4,Charge!$A$2:$G$25,6,0),VLOOKUP(S$1,Charge!$A$2:$G$25,6,0)-VLOOKUP($A4,Charge!$A$2:$G$25,6,0))</f>
        <v>1.1544387998870698E-2</v>
      </c>
      <c r="T4" s="6">
        <f>IF($A4=T$1,VLOOKUP($A4,Charge!$A$2:$G$25,6,0),VLOOKUP(T$1,Charge!$A$2:$G$25,6,0)-VLOOKUP($A4,Charge!$A$2:$G$25,6,0))</f>
        <v>7.8989829018225599E-3</v>
      </c>
      <c r="U4" s="6">
        <f>IF($A4=U$1,VLOOKUP($A4,Charge!$A$2:$G$25,6,0),VLOOKUP(U$1,Charge!$A$2:$G$25,6,0)-VLOOKUP($A4,Charge!$A$2:$G$25,6,0))</f>
        <v>1.3208569951374649E-2</v>
      </c>
      <c r="V4" s="6">
        <f>IF($A4=V$1,VLOOKUP($A4,Charge!$A$2:$G$25,6,0),VLOOKUP(V$1,Charge!$A$2:$G$25,6,0)-VLOOKUP($A4,Charge!$A$2:$G$25,6,0))</f>
        <v>1.0727745460215155E-2</v>
      </c>
      <c r="W4" s="6">
        <f>IF($A4=W$1,VLOOKUP($A4,Charge!$A$2:$G$25,6,0),VLOOKUP(W$1,Charge!$A$2:$G$25,6,0)-VLOOKUP($A4,Charge!$A$2:$G$25,6,0))</f>
        <v>1.1636376622677358E-2</v>
      </c>
      <c r="X4" s="6">
        <f>IF($A4=X$1,VLOOKUP($A4,Charge!$A$2:$G$25,6,0),VLOOKUP(X$1,Charge!$A$2:$G$25,6,0)-VLOOKUP($A4,Charge!$A$2:$G$25,6,0))</f>
        <v>1.2565564160963438E-2</v>
      </c>
      <c r="Y4" s="6">
        <f>IF($A4=Y$1,VLOOKUP($A4,Charge!$A$2:$G$25,6,0),VLOOKUP(Y$1,Charge!$A$2:$G$25,6,0)-VLOOKUP($A4,Charge!$A$2:$G$25,6,0))</f>
        <v>1.3096069574543789E-2</v>
      </c>
    </row>
    <row r="5" spans="1:25" x14ac:dyDescent="0.2">
      <c r="A5" s="1" t="s">
        <v>3</v>
      </c>
      <c r="B5" s="6">
        <f>IF($A5=B$1,VLOOKUP($A5,Charge!$A$2:$G$25,6,0),VLOOKUP(B$1,Charge!$A$2:$G$25,6,0)-VLOOKUP($A5,Charge!$A$2:$G$25,6,0))</f>
        <v>-5.2630390196073407E-4</v>
      </c>
      <c r="C5" s="6">
        <f>IF($A5=C$1,VLOOKUP($A5,Charge!$A$2:$G$25,6,0),VLOOKUP(C$1,Charge!$A$2:$G$25,6,0)-VLOOKUP($A5,Charge!$A$2:$G$25,6,0))</f>
        <v>-7.5264098953278236E-3</v>
      </c>
      <c r="D5" s="6">
        <f>IF($A5=D$1,VLOOKUP($A5,Charge!$A$2:$G$25,6,0),VLOOKUP(D$1,Charge!$A$2:$G$25,6,0)-VLOOKUP($A5,Charge!$A$2:$G$25,6,0))</f>
        <v>-1.4090388398917741E-2</v>
      </c>
      <c r="E5" s="6">
        <f>IF($A5=E$1,VLOOKUP($A5,Charge!$A$2:$G$25,6,0),VLOOKUP(E$1,Charge!$A$2:$G$25,6,0)-VLOOKUP($A5,Charge!$A$2:$G$25,6,0))</f>
        <v>0.99848872615708817</v>
      </c>
      <c r="F5" s="6">
        <f>IF($A5=F$1,VLOOKUP($A5,Charge!$A$2:$G$25,6,0),VLOOKUP(F$1,Charge!$A$2:$G$25,6,0)-VLOOKUP($A5,Charge!$A$2:$G$25,6,0))</f>
        <v>1.3453426898849541E-3</v>
      </c>
      <c r="G5" s="6">
        <f>IF($A5=G$1,VLOOKUP($A5,Charge!$A$2:$G$25,6,0),VLOOKUP(G$1,Charge!$A$2:$G$25,6,0)-VLOOKUP($A5,Charge!$A$2:$G$25,6,0))</f>
        <v>-5.8472788652601526E-3</v>
      </c>
      <c r="H5" s="6">
        <f>IF($A5=H$1,VLOOKUP($A5,Charge!$A$2:$G$25,6,0),VLOOKUP(H$1,Charge!$A$2:$G$25,6,0)-VLOOKUP($A5,Charge!$A$2:$G$25,6,0))</f>
        <v>-6.2212711621811856E-4</v>
      </c>
      <c r="I5" s="6">
        <f>IF($A5=I$1,VLOOKUP($A5,Charge!$A$2:$G$25,6,0),VLOOKUP(I$1,Charge!$A$2:$G$25,6,0)-VLOOKUP($A5,Charge!$A$2:$G$25,6,0))</f>
        <v>-9.9431882437395203E-4</v>
      </c>
      <c r="J5" s="6">
        <f>IF($A5=J$1,VLOOKUP($A5,Charge!$A$2:$G$25,6,0),VLOOKUP(J$1,Charge!$A$2:$G$25,6,0)-VLOOKUP($A5,Charge!$A$2:$G$25,6,0))</f>
        <v>-5.2041540463241276E-3</v>
      </c>
      <c r="K5" s="6">
        <f>IF($A5=K$1,VLOOKUP($A5,Charge!$A$2:$G$25,6,0),VLOOKUP(K$1,Charge!$A$2:$G$25,6,0)-VLOOKUP($A5,Charge!$A$2:$G$25,6,0))</f>
        <v>-5.7366623071331002E-4</v>
      </c>
      <c r="L5" s="6">
        <f>IF($A5=L$1,VLOOKUP($A5,Charge!$A$2:$G$25,6,0),VLOOKUP(L$1,Charge!$A$2:$G$25,6,0)-VLOOKUP($A5,Charge!$A$2:$G$25,6,0))</f>
        <v>-5.7366623071331002E-4</v>
      </c>
      <c r="M5" s="6">
        <f>IF($A5=M$1,VLOOKUP($A5,Charge!$A$2:$G$25,6,0),VLOOKUP(M$1,Charge!$A$2:$G$25,6,0)-VLOOKUP($A5,Charge!$A$2:$G$25,6,0))</f>
        <v>-9.5844150233959091E-3</v>
      </c>
      <c r="N5" s="6">
        <f>IF($A5=N$1,VLOOKUP($A5,Charge!$A$2:$G$25,6,0),VLOOKUP(N$1,Charge!$A$2:$G$25,6,0)-VLOOKUP($A5,Charge!$A$2:$G$25,6,0))</f>
        <v>-4.616890222370551E-3</v>
      </c>
      <c r="O5" s="6">
        <f>IF($A5=O$1,VLOOKUP($A5,Charge!$A$2:$G$25,6,0),VLOOKUP(O$1,Charge!$A$2:$G$25,6,0)-VLOOKUP($A5,Charge!$A$2:$G$25,6,0))</f>
        <v>-5.8472788652601526E-3</v>
      </c>
      <c r="P5" s="6">
        <f>IF($A5=P$1,VLOOKUP($A5,Charge!$A$2:$G$25,6,0),VLOOKUP(P$1,Charge!$A$2:$G$25,6,0)-VLOOKUP($A5,Charge!$A$2:$G$25,6,0))</f>
        <v>1.2601482796503749E-3</v>
      </c>
      <c r="Q5" s="6">
        <f>IF($A5=Q$1,VLOOKUP($A5,Charge!$A$2:$G$25,6,0),VLOOKUP(Q$1,Charge!$A$2:$G$25,6,0)-VLOOKUP($A5,Charge!$A$2:$G$25,6,0))</f>
        <v>-5.5184175967274429E-3</v>
      </c>
      <c r="R5" s="6">
        <f>IF($A5=R$1,VLOOKUP($A5,Charge!$A$2:$G$25,6,0),VLOOKUP(R$1,Charge!$A$2:$G$25,6,0)-VLOOKUP($A5,Charge!$A$2:$G$25,6,0))</f>
        <v>1.1398766009740324E-3</v>
      </c>
      <c r="S5" s="6">
        <f>IF($A5=S$1,VLOOKUP($A5,Charge!$A$2:$G$25,6,0),VLOOKUP(S$1,Charge!$A$2:$G$25,6,0)-VLOOKUP($A5,Charge!$A$2:$G$25,6,0))</f>
        <v>-2.5460004000470438E-3</v>
      </c>
      <c r="T5" s="6">
        <f>IF($A5=T$1,VLOOKUP($A5,Charge!$A$2:$G$25,6,0),VLOOKUP(T$1,Charge!$A$2:$G$25,6,0)-VLOOKUP($A5,Charge!$A$2:$G$25,6,0))</f>
        <v>-6.1914054970951815E-3</v>
      </c>
      <c r="U5" s="6">
        <f>IF($A5=U$1,VLOOKUP($A5,Charge!$A$2:$G$25,6,0),VLOOKUP(U$1,Charge!$A$2:$G$25,6,0)-VLOOKUP($A5,Charge!$A$2:$G$25,6,0))</f>
        <v>-8.8181844754309235E-4</v>
      </c>
      <c r="V5" s="6">
        <f>IF($A5=V$1,VLOOKUP($A5,Charge!$A$2:$G$25,6,0),VLOOKUP(V$1,Charge!$A$2:$G$25,6,0)-VLOOKUP($A5,Charge!$A$2:$G$25,6,0))</f>
        <v>-3.3626429387025869E-3</v>
      </c>
      <c r="W5" s="6">
        <f>IF($A5=W$1,VLOOKUP($A5,Charge!$A$2:$G$25,6,0),VLOOKUP(W$1,Charge!$A$2:$G$25,6,0)-VLOOKUP($A5,Charge!$A$2:$G$25,6,0))</f>
        <v>-2.4540117762403835E-3</v>
      </c>
      <c r="X5" s="6">
        <f>IF($A5=X$1,VLOOKUP($A5,Charge!$A$2:$G$25,6,0),VLOOKUP(X$1,Charge!$A$2:$G$25,6,0)-VLOOKUP($A5,Charge!$A$2:$G$25,6,0))</f>
        <v>-1.5248242379543031E-3</v>
      </c>
      <c r="Y5" s="6">
        <f>IF($A5=Y$1,VLOOKUP($A5,Charge!$A$2:$G$25,6,0),VLOOKUP(Y$1,Charge!$A$2:$G$25,6,0)-VLOOKUP($A5,Charge!$A$2:$G$25,6,0))</f>
        <v>-9.9431882437395203E-4</v>
      </c>
    </row>
    <row r="6" spans="1:25" x14ac:dyDescent="0.2">
      <c r="A6" s="1" t="s">
        <v>4</v>
      </c>
      <c r="B6" s="6">
        <f>IF($A6=B$1,VLOOKUP($A6,Charge!$A$2:$G$25,6,0),VLOOKUP(B$1,Charge!$A$2:$G$25,6,0)-VLOOKUP($A6,Charge!$A$2:$G$25,6,0))</f>
        <v>-1.8716465918456882E-3</v>
      </c>
      <c r="C6" s="6">
        <f>IF($A6=C$1,VLOOKUP($A6,Charge!$A$2:$G$25,6,0),VLOOKUP(C$1,Charge!$A$2:$G$25,6,0)-VLOOKUP($A6,Charge!$A$2:$G$25,6,0))</f>
        <v>-8.8717525852127777E-3</v>
      </c>
      <c r="D6" s="6">
        <f>IF($A6=D$1,VLOOKUP($A6,Charge!$A$2:$G$25,6,0),VLOOKUP(D$1,Charge!$A$2:$G$25,6,0)-VLOOKUP($A6,Charge!$A$2:$G$25,6,0))</f>
        <v>-1.5435731088802696E-2</v>
      </c>
      <c r="E6" s="6">
        <f>IF($A6=E$1,VLOOKUP($A6,Charge!$A$2:$G$25,6,0),VLOOKUP(E$1,Charge!$A$2:$G$25,6,0)-VLOOKUP($A6,Charge!$A$2:$G$25,6,0))</f>
        <v>-1.3453426898849541E-3</v>
      </c>
      <c r="F6" s="6">
        <f>IF($A6=F$1,VLOOKUP($A6,Charge!$A$2:$G$25,6,0),VLOOKUP(F$1,Charge!$A$2:$G$25,6,0)-VLOOKUP($A6,Charge!$A$2:$G$25,6,0))</f>
        <v>0.99983406884697312</v>
      </c>
      <c r="G6" s="6">
        <f>IF($A6=G$1,VLOOKUP($A6,Charge!$A$2:$G$25,6,0),VLOOKUP(G$1,Charge!$A$2:$G$25,6,0)-VLOOKUP($A6,Charge!$A$2:$G$25,6,0))</f>
        <v>-7.1926215551451067E-3</v>
      </c>
      <c r="H6" s="6">
        <f>IF($A6=H$1,VLOOKUP($A6,Charge!$A$2:$G$25,6,0),VLOOKUP(H$1,Charge!$A$2:$G$25,6,0)-VLOOKUP($A6,Charge!$A$2:$G$25,6,0))</f>
        <v>-1.9674698061030726E-3</v>
      </c>
      <c r="I6" s="6">
        <f>IF($A6=I$1,VLOOKUP($A6,Charge!$A$2:$G$25,6,0),VLOOKUP(I$1,Charge!$A$2:$G$25,6,0)-VLOOKUP($A6,Charge!$A$2:$G$25,6,0))</f>
        <v>-2.3396615142589061E-3</v>
      </c>
      <c r="J6" s="6">
        <f>IF($A6=J$1,VLOOKUP($A6,Charge!$A$2:$G$25,6,0),VLOOKUP(J$1,Charge!$A$2:$G$25,6,0)-VLOOKUP($A6,Charge!$A$2:$G$25,6,0))</f>
        <v>-6.5494967362090817E-3</v>
      </c>
      <c r="K6" s="6">
        <f>IF($A6=K$1,VLOOKUP($A6,Charge!$A$2:$G$25,6,0),VLOOKUP(K$1,Charge!$A$2:$G$25,6,0)-VLOOKUP($A6,Charge!$A$2:$G$25,6,0))</f>
        <v>-1.9190089205982641E-3</v>
      </c>
      <c r="L6" s="6">
        <f>IF($A6=L$1,VLOOKUP($A6,Charge!$A$2:$G$25,6,0),VLOOKUP(L$1,Charge!$A$2:$G$25,6,0)-VLOOKUP($A6,Charge!$A$2:$G$25,6,0))</f>
        <v>-1.9190089205982641E-3</v>
      </c>
      <c r="M6" s="6">
        <f>IF($A6=M$1,VLOOKUP($A6,Charge!$A$2:$G$25,6,0),VLOOKUP(M$1,Charge!$A$2:$G$25,6,0)-VLOOKUP($A6,Charge!$A$2:$G$25,6,0))</f>
        <v>-1.0929757713280863E-2</v>
      </c>
      <c r="N6" s="6">
        <f>IF($A6=N$1,VLOOKUP($A6,Charge!$A$2:$G$25,6,0),VLOOKUP(N$1,Charge!$A$2:$G$25,6,0)-VLOOKUP($A6,Charge!$A$2:$G$25,6,0))</f>
        <v>-5.9622329122555051E-3</v>
      </c>
      <c r="O6" s="6">
        <f>IF($A6=O$1,VLOOKUP($A6,Charge!$A$2:$G$25,6,0),VLOOKUP(O$1,Charge!$A$2:$G$25,6,0)-VLOOKUP($A6,Charge!$A$2:$G$25,6,0))</f>
        <v>-7.1926215551451067E-3</v>
      </c>
      <c r="P6" s="6">
        <f>IF($A6=P$1,VLOOKUP($A6,Charge!$A$2:$G$25,6,0),VLOOKUP(P$1,Charge!$A$2:$G$25,6,0)-VLOOKUP($A6,Charge!$A$2:$G$25,6,0))</f>
        <v>-8.5194410234579188E-5</v>
      </c>
      <c r="Q6" s="6">
        <f>IF($A6=Q$1,VLOOKUP($A6,Charge!$A$2:$G$25,6,0),VLOOKUP(Q$1,Charge!$A$2:$G$25,6,0)-VLOOKUP($A6,Charge!$A$2:$G$25,6,0))</f>
        <v>-6.863760286612397E-3</v>
      </c>
      <c r="R6" s="6">
        <f>IF($A6=R$1,VLOOKUP($A6,Charge!$A$2:$G$25,6,0),VLOOKUP(R$1,Charge!$A$2:$G$25,6,0)-VLOOKUP($A6,Charge!$A$2:$G$25,6,0))</f>
        <v>-2.0546608891092166E-4</v>
      </c>
      <c r="S6" s="6">
        <f>IF($A6=S$1,VLOOKUP($A6,Charge!$A$2:$G$25,6,0),VLOOKUP(S$1,Charge!$A$2:$G$25,6,0)-VLOOKUP($A6,Charge!$A$2:$G$25,6,0))</f>
        <v>-3.8913430899319978E-3</v>
      </c>
      <c r="T6" s="6">
        <f>IF($A6=T$1,VLOOKUP($A6,Charge!$A$2:$G$25,6,0),VLOOKUP(T$1,Charge!$A$2:$G$25,6,0)-VLOOKUP($A6,Charge!$A$2:$G$25,6,0))</f>
        <v>-7.5367481869801356E-3</v>
      </c>
      <c r="U6" s="6">
        <f>IF($A6=U$1,VLOOKUP($A6,Charge!$A$2:$G$25,6,0),VLOOKUP(U$1,Charge!$A$2:$G$25,6,0)-VLOOKUP($A6,Charge!$A$2:$G$25,6,0))</f>
        <v>-2.2271611374280464E-3</v>
      </c>
      <c r="V6" s="6">
        <f>IF($A6=V$1,VLOOKUP($A6,Charge!$A$2:$G$25,6,0),VLOOKUP(V$1,Charge!$A$2:$G$25,6,0)-VLOOKUP($A6,Charge!$A$2:$G$25,6,0))</f>
        <v>-4.707985628587541E-3</v>
      </c>
      <c r="W6" s="6">
        <f>IF($A6=W$1,VLOOKUP($A6,Charge!$A$2:$G$25,6,0),VLOOKUP(W$1,Charge!$A$2:$G$25,6,0)-VLOOKUP($A6,Charge!$A$2:$G$25,6,0))</f>
        <v>-3.7993544661253376E-3</v>
      </c>
      <c r="X6" s="6">
        <f>IF($A6=X$1,VLOOKUP($A6,Charge!$A$2:$G$25,6,0),VLOOKUP(X$1,Charge!$A$2:$G$25,6,0)-VLOOKUP($A6,Charge!$A$2:$G$25,6,0))</f>
        <v>-2.8701669278392572E-3</v>
      </c>
      <c r="Y6" s="6">
        <f>IF($A6=Y$1,VLOOKUP($A6,Charge!$A$2:$G$25,6,0),VLOOKUP(Y$1,Charge!$A$2:$G$25,6,0)-VLOOKUP($A6,Charge!$A$2:$G$25,6,0))</f>
        <v>-2.3396615142589061E-3</v>
      </c>
    </row>
    <row r="7" spans="1:25" x14ac:dyDescent="0.2">
      <c r="A7" s="1" t="s">
        <v>5</v>
      </c>
      <c r="B7" s="6">
        <f>IF($A7=B$1,VLOOKUP($A7,Charge!$A$2:$G$25,6,0),VLOOKUP(B$1,Charge!$A$2:$G$25,6,0)-VLOOKUP($A7,Charge!$A$2:$G$25,6,0))</f>
        <v>5.3209749632994185E-3</v>
      </c>
      <c r="C7" s="6">
        <f>IF($A7=C$1,VLOOKUP($A7,Charge!$A$2:$G$25,6,0),VLOOKUP(C$1,Charge!$A$2:$G$25,6,0)-VLOOKUP($A7,Charge!$A$2:$G$25,6,0))</f>
        <v>-1.6791310300676709E-3</v>
      </c>
      <c r="D7" s="6">
        <f>IF($A7=D$1,VLOOKUP($A7,Charge!$A$2:$G$25,6,0),VLOOKUP(D$1,Charge!$A$2:$G$25,6,0)-VLOOKUP($A7,Charge!$A$2:$G$25,6,0))</f>
        <v>-8.2431095336575888E-3</v>
      </c>
      <c r="E7" s="6">
        <f>IF($A7=E$1,VLOOKUP($A7,Charge!$A$2:$G$25,6,0),VLOOKUP(E$1,Charge!$A$2:$G$25,6,0)-VLOOKUP($A7,Charge!$A$2:$G$25,6,0))</f>
        <v>5.8472788652601526E-3</v>
      </c>
      <c r="F7" s="6">
        <f>IF($A7=F$1,VLOOKUP($A7,Charge!$A$2:$G$25,6,0),VLOOKUP(F$1,Charge!$A$2:$G$25,6,0)-VLOOKUP($A7,Charge!$A$2:$G$25,6,0))</f>
        <v>7.1926215551451067E-3</v>
      </c>
      <c r="G7" s="6">
        <f>IF($A7=G$1,VLOOKUP($A7,Charge!$A$2:$G$25,6,0),VLOOKUP(G$1,Charge!$A$2:$G$25,6,0)-VLOOKUP($A7,Charge!$A$2:$G$25,6,0))</f>
        <v>0.99264144729182802</v>
      </c>
      <c r="H7" s="6">
        <f>IF($A7=H$1,VLOOKUP($A7,Charge!$A$2:$G$25,6,0),VLOOKUP(H$1,Charge!$A$2:$G$25,6,0)-VLOOKUP($A7,Charge!$A$2:$G$25,6,0))</f>
        <v>5.2251517490420341E-3</v>
      </c>
      <c r="I7" s="6">
        <f>IF($A7=I$1,VLOOKUP($A7,Charge!$A$2:$G$25,6,0),VLOOKUP(I$1,Charge!$A$2:$G$25,6,0)-VLOOKUP($A7,Charge!$A$2:$G$25,6,0))</f>
        <v>4.8529600408862006E-3</v>
      </c>
      <c r="J7" s="6">
        <f>IF($A7=J$1,VLOOKUP($A7,Charge!$A$2:$G$25,6,0),VLOOKUP(J$1,Charge!$A$2:$G$25,6,0)-VLOOKUP($A7,Charge!$A$2:$G$25,6,0))</f>
        <v>6.4312481893602502E-4</v>
      </c>
      <c r="K7" s="6">
        <f>IF($A7=K$1,VLOOKUP($A7,Charge!$A$2:$G$25,6,0),VLOOKUP(K$1,Charge!$A$2:$G$25,6,0)-VLOOKUP($A7,Charge!$A$2:$G$25,6,0))</f>
        <v>5.2736126345468426E-3</v>
      </c>
      <c r="L7" s="6">
        <f>IF($A7=L$1,VLOOKUP($A7,Charge!$A$2:$G$25,6,0),VLOOKUP(L$1,Charge!$A$2:$G$25,6,0)-VLOOKUP($A7,Charge!$A$2:$G$25,6,0))</f>
        <v>5.2736126345468426E-3</v>
      </c>
      <c r="M7" s="6">
        <f>IF($A7=M$1,VLOOKUP($A7,Charge!$A$2:$G$25,6,0),VLOOKUP(M$1,Charge!$A$2:$G$25,6,0)-VLOOKUP($A7,Charge!$A$2:$G$25,6,0))</f>
        <v>-3.7371361581357565E-3</v>
      </c>
      <c r="N7" s="6">
        <f>IF($A7=N$1,VLOOKUP($A7,Charge!$A$2:$G$25,6,0),VLOOKUP(N$1,Charge!$A$2:$G$25,6,0)-VLOOKUP($A7,Charge!$A$2:$G$25,6,0))</f>
        <v>1.2303886428896016E-3</v>
      </c>
      <c r="O7" s="6">
        <f>IF($A7=O$1,VLOOKUP($A7,Charge!$A$2:$G$25,6,0),VLOOKUP(O$1,Charge!$A$2:$G$25,6,0)-VLOOKUP($A7,Charge!$A$2:$G$25,6,0))</f>
        <v>0</v>
      </c>
      <c r="P7" s="6">
        <f>IF($A7=P$1,VLOOKUP($A7,Charge!$A$2:$G$25,6,0),VLOOKUP(P$1,Charge!$A$2:$G$25,6,0)-VLOOKUP($A7,Charge!$A$2:$G$25,6,0))</f>
        <v>7.1074271449105275E-3</v>
      </c>
      <c r="Q7" s="6">
        <f>IF($A7=Q$1,VLOOKUP($A7,Charge!$A$2:$G$25,6,0),VLOOKUP(Q$1,Charge!$A$2:$G$25,6,0)-VLOOKUP($A7,Charge!$A$2:$G$25,6,0))</f>
        <v>3.2886126853270969E-4</v>
      </c>
      <c r="R7" s="6">
        <f>IF($A7=R$1,VLOOKUP($A7,Charge!$A$2:$G$25,6,0),VLOOKUP(R$1,Charge!$A$2:$G$25,6,0)-VLOOKUP($A7,Charge!$A$2:$G$25,6,0))</f>
        <v>6.987155466234185E-3</v>
      </c>
      <c r="S7" s="6">
        <f>IF($A7=S$1,VLOOKUP($A7,Charge!$A$2:$G$25,6,0),VLOOKUP(S$1,Charge!$A$2:$G$25,6,0)-VLOOKUP($A7,Charge!$A$2:$G$25,6,0))</f>
        <v>3.3012784652131089E-3</v>
      </c>
      <c r="T7" s="6">
        <f>IF($A7=T$1,VLOOKUP($A7,Charge!$A$2:$G$25,6,0),VLOOKUP(T$1,Charge!$A$2:$G$25,6,0)-VLOOKUP($A7,Charge!$A$2:$G$25,6,0))</f>
        <v>-3.441266318350289E-4</v>
      </c>
      <c r="U7" s="6">
        <f>IF($A7=U$1,VLOOKUP($A7,Charge!$A$2:$G$25,6,0),VLOOKUP(U$1,Charge!$A$2:$G$25,6,0)-VLOOKUP($A7,Charge!$A$2:$G$25,6,0))</f>
        <v>4.9654604177170603E-3</v>
      </c>
      <c r="V7" s="6">
        <f>IF($A7=V$1,VLOOKUP($A7,Charge!$A$2:$G$25,6,0),VLOOKUP(V$1,Charge!$A$2:$G$25,6,0)-VLOOKUP($A7,Charge!$A$2:$G$25,6,0))</f>
        <v>2.4846359265575657E-3</v>
      </c>
      <c r="W7" s="6">
        <f>IF($A7=W$1,VLOOKUP($A7,Charge!$A$2:$G$25,6,0),VLOOKUP(W$1,Charge!$A$2:$G$25,6,0)-VLOOKUP($A7,Charge!$A$2:$G$25,6,0))</f>
        <v>3.3932670890197691E-3</v>
      </c>
      <c r="X7" s="6">
        <f>IF($A7=X$1,VLOOKUP($A7,Charge!$A$2:$G$25,6,0),VLOOKUP(X$1,Charge!$A$2:$G$25,6,0)-VLOOKUP($A7,Charge!$A$2:$G$25,6,0))</f>
        <v>4.3224546273058495E-3</v>
      </c>
      <c r="Y7" s="6">
        <f>IF($A7=Y$1,VLOOKUP($A7,Charge!$A$2:$G$25,6,0),VLOOKUP(Y$1,Charge!$A$2:$G$25,6,0)-VLOOKUP($A7,Charge!$A$2:$G$25,6,0))</f>
        <v>4.8529600408862006E-3</v>
      </c>
    </row>
    <row r="8" spans="1:25" x14ac:dyDescent="0.2">
      <c r="A8" s="1" t="s">
        <v>6</v>
      </c>
      <c r="B8" s="6">
        <f>IF($A8=B$1,VLOOKUP($A8,Charge!$A$2:$G$25,6,0),VLOOKUP(B$1,Charge!$A$2:$G$25,6,0)-VLOOKUP($A8,Charge!$A$2:$G$25,6,0))</f>
        <v>9.5823214257384492E-5</v>
      </c>
      <c r="C8" s="6">
        <f>IF($A8=C$1,VLOOKUP($A8,Charge!$A$2:$G$25,6,0),VLOOKUP(C$1,Charge!$A$2:$G$25,6,0)-VLOOKUP($A8,Charge!$A$2:$G$25,6,0))</f>
        <v>-6.904282779109705E-3</v>
      </c>
      <c r="D8" s="6">
        <f>IF($A8=D$1,VLOOKUP($A8,Charge!$A$2:$G$25,6,0),VLOOKUP(D$1,Charge!$A$2:$G$25,6,0)-VLOOKUP($A8,Charge!$A$2:$G$25,6,0))</f>
        <v>-1.3468261282699623E-2</v>
      </c>
      <c r="E8" s="6">
        <f>IF($A8=E$1,VLOOKUP($A8,Charge!$A$2:$G$25,6,0),VLOOKUP(E$1,Charge!$A$2:$G$25,6,0)-VLOOKUP($A8,Charge!$A$2:$G$25,6,0))</f>
        <v>6.2212711621811856E-4</v>
      </c>
      <c r="F8" s="6">
        <f>IF($A8=F$1,VLOOKUP($A8,Charge!$A$2:$G$25,6,0),VLOOKUP(F$1,Charge!$A$2:$G$25,6,0)-VLOOKUP($A8,Charge!$A$2:$G$25,6,0))</f>
        <v>1.9674698061030726E-3</v>
      </c>
      <c r="G8" s="6">
        <f>IF($A8=G$1,VLOOKUP($A8,Charge!$A$2:$G$25,6,0),VLOOKUP(G$1,Charge!$A$2:$G$25,6,0)-VLOOKUP($A8,Charge!$A$2:$G$25,6,0))</f>
        <v>-5.2251517490420341E-3</v>
      </c>
      <c r="H8" s="6">
        <f>IF($A8=H$1,VLOOKUP($A8,Charge!$A$2:$G$25,6,0),VLOOKUP(H$1,Charge!$A$2:$G$25,6,0)-VLOOKUP($A8,Charge!$A$2:$G$25,6,0))</f>
        <v>0.99786659904087005</v>
      </c>
      <c r="I8" s="6">
        <f>IF($A8=I$1,VLOOKUP($A8,Charge!$A$2:$G$25,6,0),VLOOKUP(I$1,Charge!$A$2:$G$25,6,0)-VLOOKUP($A8,Charge!$A$2:$G$25,6,0))</f>
        <v>-3.7219170815583347E-4</v>
      </c>
      <c r="J8" s="6">
        <f>IF($A8=J$1,VLOOKUP($A8,Charge!$A$2:$G$25,6,0),VLOOKUP(J$1,Charge!$A$2:$G$25,6,0)-VLOOKUP($A8,Charge!$A$2:$G$25,6,0))</f>
        <v>-4.582026930106009E-3</v>
      </c>
      <c r="K8" s="6">
        <f>IF($A8=K$1,VLOOKUP($A8,Charge!$A$2:$G$25,6,0),VLOOKUP(K$1,Charge!$A$2:$G$25,6,0)-VLOOKUP($A8,Charge!$A$2:$G$25,6,0))</f>
        <v>4.8460885504808537E-5</v>
      </c>
      <c r="L8" s="6">
        <f>IF($A8=L$1,VLOOKUP($A8,Charge!$A$2:$G$25,6,0),VLOOKUP(L$1,Charge!$A$2:$G$25,6,0)-VLOOKUP($A8,Charge!$A$2:$G$25,6,0))</f>
        <v>4.8460885504808537E-5</v>
      </c>
      <c r="M8" s="6">
        <f>IF($A8=M$1,VLOOKUP($A8,Charge!$A$2:$G$25,6,0),VLOOKUP(M$1,Charge!$A$2:$G$25,6,0)-VLOOKUP($A8,Charge!$A$2:$G$25,6,0))</f>
        <v>-8.9622879071777906E-3</v>
      </c>
      <c r="N8" s="6">
        <f>IF($A8=N$1,VLOOKUP($A8,Charge!$A$2:$G$25,6,0),VLOOKUP(N$1,Charge!$A$2:$G$25,6,0)-VLOOKUP($A8,Charge!$A$2:$G$25,6,0))</f>
        <v>-3.9947631061524325E-3</v>
      </c>
      <c r="O8" s="6">
        <f>IF($A8=O$1,VLOOKUP($A8,Charge!$A$2:$G$25,6,0),VLOOKUP(O$1,Charge!$A$2:$G$25,6,0)-VLOOKUP($A8,Charge!$A$2:$G$25,6,0))</f>
        <v>-5.2251517490420341E-3</v>
      </c>
      <c r="P8" s="6">
        <f>IF($A8=P$1,VLOOKUP($A8,Charge!$A$2:$G$25,6,0),VLOOKUP(P$1,Charge!$A$2:$G$25,6,0)-VLOOKUP($A8,Charge!$A$2:$G$25,6,0))</f>
        <v>1.8822753958684935E-3</v>
      </c>
      <c r="Q8" s="6">
        <f>IF($A8=Q$1,VLOOKUP($A8,Charge!$A$2:$G$25,6,0),VLOOKUP(Q$1,Charge!$A$2:$G$25,6,0)-VLOOKUP($A8,Charge!$A$2:$G$25,6,0))</f>
        <v>-4.8962904805093244E-3</v>
      </c>
      <c r="R8" s="6">
        <f>IF($A8=R$1,VLOOKUP($A8,Charge!$A$2:$G$25,6,0),VLOOKUP(R$1,Charge!$A$2:$G$25,6,0)-VLOOKUP($A8,Charge!$A$2:$G$25,6,0))</f>
        <v>1.762003717192151E-3</v>
      </c>
      <c r="S8" s="6">
        <f>IF($A8=S$1,VLOOKUP($A8,Charge!$A$2:$G$25,6,0),VLOOKUP(S$1,Charge!$A$2:$G$25,6,0)-VLOOKUP($A8,Charge!$A$2:$G$25,6,0))</f>
        <v>-1.9238732838289252E-3</v>
      </c>
      <c r="T8" s="6">
        <f>IF($A8=T$1,VLOOKUP($A8,Charge!$A$2:$G$25,6,0),VLOOKUP(T$1,Charge!$A$2:$G$25,6,0)-VLOOKUP($A8,Charge!$A$2:$G$25,6,0))</f>
        <v>-5.569278380877063E-3</v>
      </c>
      <c r="U8" s="6">
        <f>IF($A8=U$1,VLOOKUP($A8,Charge!$A$2:$G$25,6,0),VLOOKUP(U$1,Charge!$A$2:$G$25,6,0)-VLOOKUP($A8,Charge!$A$2:$G$25,6,0))</f>
        <v>-2.596913313249738E-4</v>
      </c>
      <c r="V8" s="6">
        <f>IF($A8=V$1,VLOOKUP($A8,Charge!$A$2:$G$25,6,0),VLOOKUP(V$1,Charge!$A$2:$G$25,6,0)-VLOOKUP($A8,Charge!$A$2:$G$25,6,0))</f>
        <v>-2.7405158224844683E-3</v>
      </c>
      <c r="W8" s="6">
        <f>IF($A8=W$1,VLOOKUP($A8,Charge!$A$2:$G$25,6,0),VLOOKUP(W$1,Charge!$A$2:$G$25,6,0)-VLOOKUP($A8,Charge!$A$2:$G$25,6,0))</f>
        <v>-1.8318846600222649E-3</v>
      </c>
      <c r="X8" s="6">
        <f>IF($A8=X$1,VLOOKUP($A8,Charge!$A$2:$G$25,6,0),VLOOKUP(X$1,Charge!$A$2:$G$25,6,0)-VLOOKUP($A8,Charge!$A$2:$G$25,6,0))</f>
        <v>-9.0269712173618455E-4</v>
      </c>
      <c r="Y8" s="6">
        <f>IF($A8=Y$1,VLOOKUP($A8,Charge!$A$2:$G$25,6,0),VLOOKUP(Y$1,Charge!$A$2:$G$25,6,0)-VLOOKUP($A8,Charge!$A$2:$G$25,6,0))</f>
        <v>-3.7219170815583347E-4</v>
      </c>
    </row>
    <row r="9" spans="1:25" x14ac:dyDescent="0.2">
      <c r="A9" s="1" t="s">
        <v>7</v>
      </c>
      <c r="B9" s="6">
        <f>IF($A9=B$1,VLOOKUP($A9,Charge!$A$2:$G$25,6,0),VLOOKUP(B$1,Charge!$A$2:$G$25,6,0)-VLOOKUP($A9,Charge!$A$2:$G$25,6,0))</f>
        <v>4.6801492241321796E-4</v>
      </c>
      <c r="C9" s="6">
        <f>IF($A9=C$1,VLOOKUP($A9,Charge!$A$2:$G$25,6,0),VLOOKUP(C$1,Charge!$A$2:$G$25,6,0)-VLOOKUP($A9,Charge!$A$2:$G$25,6,0))</f>
        <v>-6.5320910709538715E-3</v>
      </c>
      <c r="D9" s="6">
        <f>IF($A9=D$1,VLOOKUP($A9,Charge!$A$2:$G$25,6,0),VLOOKUP(D$1,Charge!$A$2:$G$25,6,0)-VLOOKUP($A9,Charge!$A$2:$G$25,6,0))</f>
        <v>-1.3096069574543789E-2</v>
      </c>
      <c r="E9" s="6">
        <f>IF($A9=E$1,VLOOKUP($A9,Charge!$A$2:$G$25,6,0),VLOOKUP(E$1,Charge!$A$2:$G$25,6,0)-VLOOKUP($A9,Charge!$A$2:$G$25,6,0))</f>
        <v>9.9431882437395203E-4</v>
      </c>
      <c r="F9" s="6">
        <f>IF($A9=F$1,VLOOKUP($A9,Charge!$A$2:$G$25,6,0),VLOOKUP(F$1,Charge!$A$2:$G$25,6,0)-VLOOKUP($A9,Charge!$A$2:$G$25,6,0))</f>
        <v>2.3396615142589061E-3</v>
      </c>
      <c r="G9" s="6">
        <f>IF($A9=G$1,VLOOKUP($A9,Charge!$A$2:$G$25,6,0),VLOOKUP(G$1,Charge!$A$2:$G$25,6,0)-VLOOKUP($A9,Charge!$A$2:$G$25,6,0))</f>
        <v>-4.8529600408862006E-3</v>
      </c>
      <c r="H9" s="6">
        <f>IF($A9=H$1,VLOOKUP($A9,Charge!$A$2:$G$25,6,0),VLOOKUP(H$1,Charge!$A$2:$G$25,6,0)-VLOOKUP($A9,Charge!$A$2:$G$25,6,0))</f>
        <v>3.7219170815583347E-4</v>
      </c>
      <c r="I9" s="6">
        <f>IF($A9=I$1,VLOOKUP($A9,Charge!$A$2:$G$25,6,0),VLOOKUP(I$1,Charge!$A$2:$G$25,6,0)-VLOOKUP($A9,Charge!$A$2:$G$25,6,0))</f>
        <v>0.99749440733271422</v>
      </c>
      <c r="J9" s="6">
        <f>IF($A9=J$1,VLOOKUP($A9,Charge!$A$2:$G$25,6,0),VLOOKUP(J$1,Charge!$A$2:$G$25,6,0)-VLOOKUP($A9,Charge!$A$2:$G$25,6,0))</f>
        <v>-4.2098352219501756E-3</v>
      </c>
      <c r="K9" s="6">
        <f>IF($A9=K$1,VLOOKUP($A9,Charge!$A$2:$G$25,6,0),VLOOKUP(K$1,Charge!$A$2:$G$25,6,0)-VLOOKUP($A9,Charge!$A$2:$G$25,6,0))</f>
        <v>4.20652593660642E-4</v>
      </c>
      <c r="L9" s="6">
        <f>IF($A9=L$1,VLOOKUP($A9,Charge!$A$2:$G$25,6,0),VLOOKUP(L$1,Charge!$A$2:$G$25,6,0)-VLOOKUP($A9,Charge!$A$2:$G$25,6,0))</f>
        <v>4.20652593660642E-4</v>
      </c>
      <c r="M9" s="6">
        <f>IF($A9=M$1,VLOOKUP($A9,Charge!$A$2:$G$25,6,0),VLOOKUP(M$1,Charge!$A$2:$G$25,6,0)-VLOOKUP($A9,Charge!$A$2:$G$25,6,0))</f>
        <v>-8.5900961990219571E-3</v>
      </c>
      <c r="N9" s="6">
        <f>IF($A9=N$1,VLOOKUP($A9,Charge!$A$2:$G$25,6,0),VLOOKUP(N$1,Charge!$A$2:$G$25,6,0)-VLOOKUP($A9,Charge!$A$2:$G$25,6,0))</f>
        <v>-3.622571397996599E-3</v>
      </c>
      <c r="O9" s="6">
        <f>IF($A9=O$1,VLOOKUP($A9,Charge!$A$2:$G$25,6,0),VLOOKUP(O$1,Charge!$A$2:$G$25,6,0)-VLOOKUP($A9,Charge!$A$2:$G$25,6,0))</f>
        <v>-4.8529600408862006E-3</v>
      </c>
      <c r="P9" s="6">
        <f>IF($A9=P$1,VLOOKUP($A9,Charge!$A$2:$G$25,6,0),VLOOKUP(P$1,Charge!$A$2:$G$25,6,0)-VLOOKUP($A9,Charge!$A$2:$G$25,6,0))</f>
        <v>2.2544671040243269E-3</v>
      </c>
      <c r="Q9" s="6">
        <f>IF($A9=Q$1,VLOOKUP($A9,Charge!$A$2:$G$25,6,0),VLOOKUP(Q$1,Charge!$A$2:$G$25,6,0)-VLOOKUP($A9,Charge!$A$2:$G$25,6,0))</f>
        <v>-4.5240987723534909E-3</v>
      </c>
      <c r="R9" s="6">
        <f>IF($A9=R$1,VLOOKUP($A9,Charge!$A$2:$G$25,6,0),VLOOKUP(R$1,Charge!$A$2:$G$25,6,0)-VLOOKUP($A9,Charge!$A$2:$G$25,6,0))</f>
        <v>2.1341954253479845E-3</v>
      </c>
      <c r="S9" s="6">
        <f>IF($A9=S$1,VLOOKUP($A9,Charge!$A$2:$G$25,6,0),VLOOKUP(S$1,Charge!$A$2:$G$25,6,0)-VLOOKUP($A9,Charge!$A$2:$G$25,6,0))</f>
        <v>-1.5516815756730917E-3</v>
      </c>
      <c r="T9" s="6">
        <f>IF($A9=T$1,VLOOKUP($A9,Charge!$A$2:$G$25,6,0),VLOOKUP(T$1,Charge!$A$2:$G$25,6,0)-VLOOKUP($A9,Charge!$A$2:$G$25,6,0))</f>
        <v>-5.1970866727212295E-3</v>
      </c>
      <c r="U9" s="6">
        <f>IF($A9=U$1,VLOOKUP($A9,Charge!$A$2:$G$25,6,0),VLOOKUP(U$1,Charge!$A$2:$G$25,6,0)-VLOOKUP($A9,Charge!$A$2:$G$25,6,0))</f>
        <v>1.1250037683085967E-4</v>
      </c>
      <c r="V9" s="6">
        <f>IF($A9=V$1,VLOOKUP($A9,Charge!$A$2:$G$25,6,0),VLOOKUP(V$1,Charge!$A$2:$G$25,6,0)-VLOOKUP($A9,Charge!$A$2:$G$25,6,0))</f>
        <v>-2.3683241143286349E-3</v>
      </c>
      <c r="W9" s="6">
        <f>IF($A9=W$1,VLOOKUP($A9,Charge!$A$2:$G$25,6,0),VLOOKUP(W$1,Charge!$A$2:$G$25,6,0)-VLOOKUP($A9,Charge!$A$2:$G$25,6,0))</f>
        <v>-1.4596929518664314E-3</v>
      </c>
      <c r="X9" s="6">
        <f>IF($A9=X$1,VLOOKUP($A9,Charge!$A$2:$G$25,6,0),VLOOKUP(X$1,Charge!$A$2:$G$25,6,0)-VLOOKUP($A9,Charge!$A$2:$G$25,6,0))</f>
        <v>-5.3050541358035108E-4</v>
      </c>
      <c r="Y9" s="6">
        <f>IF($A9=Y$1,VLOOKUP($A9,Charge!$A$2:$G$25,6,0),VLOOKUP(Y$1,Charge!$A$2:$G$25,6,0)-VLOOKUP($A9,Charge!$A$2:$G$25,6,0))</f>
        <v>0</v>
      </c>
    </row>
    <row r="10" spans="1:25" x14ac:dyDescent="0.2">
      <c r="A10" s="1" t="s">
        <v>8</v>
      </c>
      <c r="B10" s="6">
        <f>IF($A10=B$1,VLOOKUP($A10,Charge!$A$2:$G$25,6,0),VLOOKUP(B$1,Charge!$A$2:$G$25,6,0)-VLOOKUP($A10,Charge!$A$2:$G$25,6,0))</f>
        <v>4.6778501443633935E-3</v>
      </c>
      <c r="C10" s="6">
        <f>IF($A10=C$1,VLOOKUP($A10,Charge!$A$2:$G$25,6,0),VLOOKUP(C$1,Charge!$A$2:$G$25,6,0)-VLOOKUP($A10,Charge!$A$2:$G$25,6,0))</f>
        <v>-2.322255849003696E-3</v>
      </c>
      <c r="D10" s="6">
        <f>IF($A10=D$1,VLOOKUP($A10,Charge!$A$2:$G$25,6,0),VLOOKUP(D$1,Charge!$A$2:$G$25,6,0)-VLOOKUP($A10,Charge!$A$2:$G$25,6,0))</f>
        <v>-8.8862343525936138E-3</v>
      </c>
      <c r="E10" s="6">
        <f>IF($A10=E$1,VLOOKUP($A10,Charge!$A$2:$G$25,6,0),VLOOKUP(E$1,Charge!$A$2:$G$25,6,0)-VLOOKUP($A10,Charge!$A$2:$G$25,6,0))</f>
        <v>5.2041540463241276E-3</v>
      </c>
      <c r="F10" s="6">
        <f>IF($A10=F$1,VLOOKUP($A10,Charge!$A$2:$G$25,6,0),VLOOKUP(F$1,Charge!$A$2:$G$25,6,0)-VLOOKUP($A10,Charge!$A$2:$G$25,6,0))</f>
        <v>6.5494967362090817E-3</v>
      </c>
      <c r="G10" s="6">
        <f>IF($A10=G$1,VLOOKUP($A10,Charge!$A$2:$G$25,6,0),VLOOKUP(G$1,Charge!$A$2:$G$25,6,0)-VLOOKUP($A10,Charge!$A$2:$G$25,6,0))</f>
        <v>-6.4312481893602502E-4</v>
      </c>
      <c r="H10" s="6">
        <f>IF($A10=H$1,VLOOKUP($A10,Charge!$A$2:$G$25,6,0),VLOOKUP(H$1,Charge!$A$2:$G$25,6,0)-VLOOKUP($A10,Charge!$A$2:$G$25,6,0))</f>
        <v>4.582026930106009E-3</v>
      </c>
      <c r="I10" s="6">
        <f>IF($A10=I$1,VLOOKUP($A10,Charge!$A$2:$G$25,6,0),VLOOKUP(I$1,Charge!$A$2:$G$25,6,0)-VLOOKUP($A10,Charge!$A$2:$G$25,6,0))</f>
        <v>4.2098352219501756E-3</v>
      </c>
      <c r="J10" s="6">
        <f>IF($A10=J$1,VLOOKUP($A10,Charge!$A$2:$G$25,6,0),VLOOKUP(J$1,Charge!$A$2:$G$25,6,0)-VLOOKUP($A10,Charge!$A$2:$G$25,6,0))</f>
        <v>0.99328457211076404</v>
      </c>
      <c r="K10" s="6">
        <f>IF($A10=K$1,VLOOKUP($A10,Charge!$A$2:$G$25,6,0),VLOOKUP(K$1,Charge!$A$2:$G$25,6,0)-VLOOKUP($A10,Charge!$A$2:$G$25,6,0))</f>
        <v>4.6304878156108176E-3</v>
      </c>
      <c r="L10" s="6">
        <f>IF($A10=L$1,VLOOKUP($A10,Charge!$A$2:$G$25,6,0),VLOOKUP(L$1,Charge!$A$2:$G$25,6,0)-VLOOKUP($A10,Charge!$A$2:$G$25,6,0))</f>
        <v>4.6304878156108176E-3</v>
      </c>
      <c r="M10" s="6">
        <f>IF($A10=M$1,VLOOKUP($A10,Charge!$A$2:$G$25,6,0),VLOOKUP(M$1,Charge!$A$2:$G$25,6,0)-VLOOKUP($A10,Charge!$A$2:$G$25,6,0))</f>
        <v>-4.3802609770717815E-3</v>
      </c>
      <c r="N10" s="6">
        <f>IF($A10=N$1,VLOOKUP($A10,Charge!$A$2:$G$25,6,0),VLOOKUP(N$1,Charge!$A$2:$G$25,6,0)-VLOOKUP($A10,Charge!$A$2:$G$25,6,0))</f>
        <v>5.8726382395357657E-4</v>
      </c>
      <c r="O10" s="6">
        <f>IF($A10=O$1,VLOOKUP($A10,Charge!$A$2:$G$25,6,0),VLOOKUP(O$1,Charge!$A$2:$G$25,6,0)-VLOOKUP($A10,Charge!$A$2:$G$25,6,0))</f>
        <v>-6.4312481893602502E-4</v>
      </c>
      <c r="P10" s="6">
        <f>IF($A10=P$1,VLOOKUP($A10,Charge!$A$2:$G$25,6,0),VLOOKUP(P$1,Charge!$A$2:$G$25,6,0)-VLOOKUP($A10,Charge!$A$2:$G$25,6,0))</f>
        <v>6.4643023259745025E-3</v>
      </c>
      <c r="Q10" s="6">
        <f>IF($A10=Q$1,VLOOKUP($A10,Charge!$A$2:$G$25,6,0),VLOOKUP(Q$1,Charge!$A$2:$G$25,6,0)-VLOOKUP($A10,Charge!$A$2:$G$25,6,0))</f>
        <v>-3.1426355040331533E-4</v>
      </c>
      <c r="R10" s="6">
        <f>IF($A10=R$1,VLOOKUP($A10,Charge!$A$2:$G$25,6,0),VLOOKUP(R$1,Charge!$A$2:$G$25,6,0)-VLOOKUP($A10,Charge!$A$2:$G$25,6,0))</f>
        <v>6.34403064729816E-3</v>
      </c>
      <c r="S10" s="6">
        <f>IF($A10=S$1,VLOOKUP($A10,Charge!$A$2:$G$25,6,0),VLOOKUP(S$1,Charge!$A$2:$G$25,6,0)-VLOOKUP($A10,Charge!$A$2:$G$25,6,0))</f>
        <v>2.6581536462770838E-3</v>
      </c>
      <c r="T10" s="6">
        <f>IF($A10=T$1,VLOOKUP($A10,Charge!$A$2:$G$25,6,0),VLOOKUP(T$1,Charge!$A$2:$G$25,6,0)-VLOOKUP($A10,Charge!$A$2:$G$25,6,0))</f>
        <v>-9.8725145077105392E-4</v>
      </c>
      <c r="U10" s="6">
        <f>IF($A10=U$1,VLOOKUP($A10,Charge!$A$2:$G$25,6,0),VLOOKUP(U$1,Charge!$A$2:$G$25,6,0)-VLOOKUP($A10,Charge!$A$2:$G$25,6,0))</f>
        <v>4.3223355987810352E-3</v>
      </c>
      <c r="V10" s="6">
        <f>IF($A10=V$1,VLOOKUP($A10,Charge!$A$2:$G$25,6,0),VLOOKUP(V$1,Charge!$A$2:$G$25,6,0)-VLOOKUP($A10,Charge!$A$2:$G$25,6,0))</f>
        <v>1.8415111076215407E-3</v>
      </c>
      <c r="W10" s="6">
        <f>IF($A10=W$1,VLOOKUP($A10,Charge!$A$2:$G$25,6,0),VLOOKUP(W$1,Charge!$A$2:$G$25,6,0)-VLOOKUP($A10,Charge!$A$2:$G$25,6,0))</f>
        <v>2.7501422700837441E-3</v>
      </c>
      <c r="X10" s="6">
        <f>IF($A10=X$1,VLOOKUP($A10,Charge!$A$2:$G$25,6,0),VLOOKUP(X$1,Charge!$A$2:$G$25,6,0)-VLOOKUP($A10,Charge!$A$2:$G$25,6,0))</f>
        <v>3.6793298083698245E-3</v>
      </c>
      <c r="Y10" s="6">
        <f>IF($A10=Y$1,VLOOKUP($A10,Charge!$A$2:$G$25,6,0),VLOOKUP(Y$1,Charge!$A$2:$G$25,6,0)-VLOOKUP($A10,Charge!$A$2:$G$25,6,0))</f>
        <v>4.2098352219501756E-3</v>
      </c>
    </row>
    <row r="11" spans="1:25" x14ac:dyDescent="0.2">
      <c r="A11" s="1" t="s">
        <v>9</v>
      </c>
      <c r="B11" s="6">
        <f>IF($A11=B$1,VLOOKUP($A11,Charge!$A$2:$G$25,6,0),VLOOKUP(B$1,Charge!$A$2:$G$25,6,0)-VLOOKUP($A11,Charge!$A$2:$G$25,6,0))</f>
        <v>4.7362328752575955E-5</v>
      </c>
      <c r="C11" s="6">
        <f>IF($A11=C$1,VLOOKUP($A11,Charge!$A$2:$G$25,6,0),VLOOKUP(C$1,Charge!$A$2:$G$25,6,0)-VLOOKUP($A11,Charge!$A$2:$G$25,6,0))</f>
        <v>-6.9527436646145135E-3</v>
      </c>
      <c r="D11" s="6">
        <f>IF($A11=D$1,VLOOKUP($A11,Charge!$A$2:$G$25,6,0),VLOOKUP(D$1,Charge!$A$2:$G$25,6,0)-VLOOKUP($A11,Charge!$A$2:$G$25,6,0))</f>
        <v>-1.3516722168204431E-2</v>
      </c>
      <c r="E11" s="6">
        <f>IF($A11=E$1,VLOOKUP($A11,Charge!$A$2:$G$25,6,0),VLOOKUP(E$1,Charge!$A$2:$G$25,6,0)-VLOOKUP($A11,Charge!$A$2:$G$25,6,0))</f>
        <v>5.7366623071331002E-4</v>
      </c>
      <c r="F11" s="6">
        <f>IF($A11=F$1,VLOOKUP($A11,Charge!$A$2:$G$25,6,0),VLOOKUP(F$1,Charge!$A$2:$G$25,6,0)-VLOOKUP($A11,Charge!$A$2:$G$25,6,0))</f>
        <v>1.9190089205982641E-3</v>
      </c>
      <c r="G11" s="6">
        <f>IF($A11=G$1,VLOOKUP($A11,Charge!$A$2:$G$25,6,0),VLOOKUP(G$1,Charge!$A$2:$G$25,6,0)-VLOOKUP($A11,Charge!$A$2:$G$25,6,0))</f>
        <v>-5.2736126345468426E-3</v>
      </c>
      <c r="H11" s="6">
        <f>IF($A11=H$1,VLOOKUP($A11,Charge!$A$2:$G$25,6,0),VLOOKUP(H$1,Charge!$A$2:$G$25,6,0)-VLOOKUP($A11,Charge!$A$2:$G$25,6,0))</f>
        <v>-4.8460885504808537E-5</v>
      </c>
      <c r="I11" s="6">
        <f>IF($A11=I$1,VLOOKUP($A11,Charge!$A$2:$G$25,6,0),VLOOKUP(I$1,Charge!$A$2:$G$25,6,0)-VLOOKUP($A11,Charge!$A$2:$G$25,6,0))</f>
        <v>-4.20652593660642E-4</v>
      </c>
      <c r="J11" s="6">
        <f>IF($A11=J$1,VLOOKUP($A11,Charge!$A$2:$G$25,6,0),VLOOKUP(J$1,Charge!$A$2:$G$25,6,0)-VLOOKUP($A11,Charge!$A$2:$G$25,6,0))</f>
        <v>-4.6304878156108176E-3</v>
      </c>
      <c r="K11" s="6">
        <f>IF($A11=K$1,VLOOKUP($A11,Charge!$A$2:$G$25,6,0),VLOOKUP(K$1,Charge!$A$2:$G$25,6,0)-VLOOKUP($A11,Charge!$A$2:$G$25,6,0))</f>
        <v>0.99791505992637486</v>
      </c>
      <c r="L11" s="6">
        <f>IF($A11=L$1,VLOOKUP($A11,Charge!$A$2:$G$25,6,0),VLOOKUP(L$1,Charge!$A$2:$G$25,6,0)-VLOOKUP($A11,Charge!$A$2:$G$25,6,0))</f>
        <v>0</v>
      </c>
      <c r="M11" s="6">
        <f>IF($A11=M$1,VLOOKUP($A11,Charge!$A$2:$G$25,6,0),VLOOKUP(M$1,Charge!$A$2:$G$25,6,0)-VLOOKUP($A11,Charge!$A$2:$G$25,6,0))</f>
        <v>-9.0107487926825991E-3</v>
      </c>
      <c r="N11" s="6">
        <f>IF($A11=N$1,VLOOKUP($A11,Charge!$A$2:$G$25,6,0),VLOOKUP(N$1,Charge!$A$2:$G$25,6,0)-VLOOKUP($A11,Charge!$A$2:$G$25,6,0))</f>
        <v>-4.043223991657241E-3</v>
      </c>
      <c r="O11" s="6">
        <f>IF($A11=O$1,VLOOKUP($A11,Charge!$A$2:$G$25,6,0),VLOOKUP(O$1,Charge!$A$2:$G$25,6,0)-VLOOKUP($A11,Charge!$A$2:$G$25,6,0))</f>
        <v>-5.2736126345468426E-3</v>
      </c>
      <c r="P11" s="6">
        <f>IF($A11=P$1,VLOOKUP($A11,Charge!$A$2:$G$25,6,0),VLOOKUP(P$1,Charge!$A$2:$G$25,6,0)-VLOOKUP($A11,Charge!$A$2:$G$25,6,0))</f>
        <v>1.8338145103636849E-3</v>
      </c>
      <c r="Q11" s="6">
        <f>IF($A11=Q$1,VLOOKUP($A11,Charge!$A$2:$G$25,6,0),VLOOKUP(Q$1,Charge!$A$2:$G$25,6,0)-VLOOKUP($A11,Charge!$A$2:$G$25,6,0))</f>
        <v>-4.9447513660141329E-3</v>
      </c>
      <c r="R11" s="6">
        <f>IF($A11=R$1,VLOOKUP($A11,Charge!$A$2:$G$25,6,0),VLOOKUP(R$1,Charge!$A$2:$G$25,6,0)-VLOOKUP($A11,Charge!$A$2:$G$25,6,0))</f>
        <v>1.7135428316873424E-3</v>
      </c>
      <c r="S11" s="6">
        <f>IF($A11=S$1,VLOOKUP($A11,Charge!$A$2:$G$25,6,0),VLOOKUP(S$1,Charge!$A$2:$G$25,6,0)-VLOOKUP($A11,Charge!$A$2:$G$25,6,0))</f>
        <v>-1.9723341693337337E-3</v>
      </c>
      <c r="T11" s="6">
        <f>IF($A11=T$1,VLOOKUP($A11,Charge!$A$2:$G$25,6,0),VLOOKUP(T$1,Charge!$A$2:$G$25,6,0)-VLOOKUP($A11,Charge!$A$2:$G$25,6,0))</f>
        <v>-5.6177392663818715E-3</v>
      </c>
      <c r="U11" s="6">
        <f>IF($A11=U$1,VLOOKUP($A11,Charge!$A$2:$G$25,6,0),VLOOKUP(U$1,Charge!$A$2:$G$25,6,0)-VLOOKUP($A11,Charge!$A$2:$G$25,6,0))</f>
        <v>-3.0815221682978233E-4</v>
      </c>
      <c r="V11" s="6">
        <f>IF($A11=V$1,VLOOKUP($A11,Charge!$A$2:$G$25,6,0),VLOOKUP(V$1,Charge!$A$2:$G$25,6,0)-VLOOKUP($A11,Charge!$A$2:$G$25,6,0))</f>
        <v>-2.7889767079892769E-3</v>
      </c>
      <c r="W11" s="6">
        <f>IF($A11=W$1,VLOOKUP($A11,Charge!$A$2:$G$25,6,0),VLOOKUP(W$1,Charge!$A$2:$G$25,6,0)-VLOOKUP($A11,Charge!$A$2:$G$25,6,0))</f>
        <v>-1.8803455455270734E-3</v>
      </c>
      <c r="X11" s="6">
        <f>IF($A11=X$1,VLOOKUP($A11,Charge!$A$2:$G$25,6,0),VLOOKUP(X$1,Charge!$A$2:$G$25,6,0)-VLOOKUP($A11,Charge!$A$2:$G$25,6,0))</f>
        <v>-9.5115800724099309E-4</v>
      </c>
      <c r="Y11" s="6">
        <f>IF($A11=Y$1,VLOOKUP($A11,Charge!$A$2:$G$25,6,0),VLOOKUP(Y$1,Charge!$A$2:$G$25,6,0)-VLOOKUP($A11,Charge!$A$2:$G$25,6,0))</f>
        <v>-4.20652593660642E-4</v>
      </c>
    </row>
    <row r="12" spans="1:25" x14ac:dyDescent="0.2">
      <c r="A12" s="1" t="s">
        <v>10</v>
      </c>
      <c r="B12" s="6">
        <f>IF($A12=B$1,VLOOKUP($A12,Charge!$A$2:$G$25,6,0),VLOOKUP(B$1,Charge!$A$2:$G$25,6,0)-VLOOKUP($A12,Charge!$A$2:$G$25,6,0))</f>
        <v>4.7362328752575955E-5</v>
      </c>
      <c r="C12" s="6">
        <f>IF($A12=C$1,VLOOKUP($A12,Charge!$A$2:$G$25,6,0),VLOOKUP(C$1,Charge!$A$2:$G$25,6,0)-VLOOKUP($A12,Charge!$A$2:$G$25,6,0))</f>
        <v>-6.9527436646145135E-3</v>
      </c>
      <c r="D12" s="6">
        <f>IF($A12=D$1,VLOOKUP($A12,Charge!$A$2:$G$25,6,0),VLOOKUP(D$1,Charge!$A$2:$G$25,6,0)-VLOOKUP($A12,Charge!$A$2:$G$25,6,0))</f>
        <v>-1.3516722168204431E-2</v>
      </c>
      <c r="E12" s="6">
        <f>IF($A12=E$1,VLOOKUP($A12,Charge!$A$2:$G$25,6,0),VLOOKUP(E$1,Charge!$A$2:$G$25,6,0)-VLOOKUP($A12,Charge!$A$2:$G$25,6,0))</f>
        <v>5.7366623071331002E-4</v>
      </c>
      <c r="F12" s="6">
        <f>IF($A12=F$1,VLOOKUP($A12,Charge!$A$2:$G$25,6,0),VLOOKUP(F$1,Charge!$A$2:$G$25,6,0)-VLOOKUP($A12,Charge!$A$2:$G$25,6,0))</f>
        <v>1.9190089205982641E-3</v>
      </c>
      <c r="G12" s="6">
        <f>IF($A12=G$1,VLOOKUP($A12,Charge!$A$2:$G$25,6,0),VLOOKUP(G$1,Charge!$A$2:$G$25,6,0)-VLOOKUP($A12,Charge!$A$2:$G$25,6,0))</f>
        <v>-5.2736126345468426E-3</v>
      </c>
      <c r="H12" s="6">
        <f>IF($A12=H$1,VLOOKUP($A12,Charge!$A$2:$G$25,6,0),VLOOKUP(H$1,Charge!$A$2:$G$25,6,0)-VLOOKUP($A12,Charge!$A$2:$G$25,6,0))</f>
        <v>-4.8460885504808537E-5</v>
      </c>
      <c r="I12" s="6">
        <f>IF($A12=I$1,VLOOKUP($A12,Charge!$A$2:$G$25,6,0),VLOOKUP(I$1,Charge!$A$2:$G$25,6,0)-VLOOKUP($A12,Charge!$A$2:$G$25,6,0))</f>
        <v>-4.20652593660642E-4</v>
      </c>
      <c r="J12" s="6">
        <f>IF($A12=J$1,VLOOKUP($A12,Charge!$A$2:$G$25,6,0),VLOOKUP(J$1,Charge!$A$2:$G$25,6,0)-VLOOKUP($A12,Charge!$A$2:$G$25,6,0))</f>
        <v>-4.6304878156108176E-3</v>
      </c>
      <c r="K12" s="6">
        <f>IF($A12=K$1,VLOOKUP($A12,Charge!$A$2:$G$25,6,0),VLOOKUP(K$1,Charge!$A$2:$G$25,6,0)-VLOOKUP($A12,Charge!$A$2:$G$25,6,0))</f>
        <v>0</v>
      </c>
      <c r="L12" s="6">
        <f>IF($A12=L$1,VLOOKUP($A12,Charge!$A$2:$G$25,6,0),VLOOKUP(L$1,Charge!$A$2:$G$25,6,0)-VLOOKUP($A12,Charge!$A$2:$G$25,6,0))</f>
        <v>0.99791505992637486</v>
      </c>
      <c r="M12" s="6">
        <f>IF($A12=M$1,VLOOKUP($A12,Charge!$A$2:$G$25,6,0),VLOOKUP(M$1,Charge!$A$2:$G$25,6,0)-VLOOKUP($A12,Charge!$A$2:$G$25,6,0))</f>
        <v>-9.0107487926825991E-3</v>
      </c>
      <c r="N12" s="6">
        <f>IF($A12=N$1,VLOOKUP($A12,Charge!$A$2:$G$25,6,0),VLOOKUP(N$1,Charge!$A$2:$G$25,6,0)-VLOOKUP($A12,Charge!$A$2:$G$25,6,0))</f>
        <v>-4.043223991657241E-3</v>
      </c>
      <c r="O12" s="6">
        <f>IF($A12=O$1,VLOOKUP($A12,Charge!$A$2:$G$25,6,0),VLOOKUP(O$1,Charge!$A$2:$G$25,6,0)-VLOOKUP($A12,Charge!$A$2:$G$25,6,0))</f>
        <v>-5.2736126345468426E-3</v>
      </c>
      <c r="P12" s="6">
        <f>IF($A12=P$1,VLOOKUP($A12,Charge!$A$2:$G$25,6,0),VLOOKUP(P$1,Charge!$A$2:$G$25,6,0)-VLOOKUP($A12,Charge!$A$2:$G$25,6,0))</f>
        <v>1.8338145103636849E-3</v>
      </c>
      <c r="Q12" s="6">
        <f>IF($A12=Q$1,VLOOKUP($A12,Charge!$A$2:$G$25,6,0),VLOOKUP(Q$1,Charge!$A$2:$G$25,6,0)-VLOOKUP($A12,Charge!$A$2:$G$25,6,0))</f>
        <v>-4.9447513660141329E-3</v>
      </c>
      <c r="R12" s="6">
        <f>IF($A12=R$1,VLOOKUP($A12,Charge!$A$2:$G$25,6,0),VLOOKUP(R$1,Charge!$A$2:$G$25,6,0)-VLOOKUP($A12,Charge!$A$2:$G$25,6,0))</f>
        <v>1.7135428316873424E-3</v>
      </c>
      <c r="S12" s="6">
        <f>IF($A12=S$1,VLOOKUP($A12,Charge!$A$2:$G$25,6,0),VLOOKUP(S$1,Charge!$A$2:$G$25,6,0)-VLOOKUP($A12,Charge!$A$2:$G$25,6,0))</f>
        <v>-1.9723341693337337E-3</v>
      </c>
      <c r="T12" s="6">
        <f>IF($A12=T$1,VLOOKUP($A12,Charge!$A$2:$G$25,6,0),VLOOKUP(T$1,Charge!$A$2:$G$25,6,0)-VLOOKUP($A12,Charge!$A$2:$G$25,6,0))</f>
        <v>-5.6177392663818715E-3</v>
      </c>
      <c r="U12" s="6">
        <f>IF($A12=U$1,VLOOKUP($A12,Charge!$A$2:$G$25,6,0),VLOOKUP(U$1,Charge!$A$2:$G$25,6,0)-VLOOKUP($A12,Charge!$A$2:$G$25,6,0))</f>
        <v>-3.0815221682978233E-4</v>
      </c>
      <c r="V12" s="6">
        <f>IF($A12=V$1,VLOOKUP($A12,Charge!$A$2:$G$25,6,0),VLOOKUP(V$1,Charge!$A$2:$G$25,6,0)-VLOOKUP($A12,Charge!$A$2:$G$25,6,0))</f>
        <v>-2.7889767079892769E-3</v>
      </c>
      <c r="W12" s="6">
        <f>IF($A12=W$1,VLOOKUP($A12,Charge!$A$2:$G$25,6,0),VLOOKUP(W$1,Charge!$A$2:$G$25,6,0)-VLOOKUP($A12,Charge!$A$2:$G$25,6,0))</f>
        <v>-1.8803455455270734E-3</v>
      </c>
      <c r="X12" s="6">
        <f>IF($A12=X$1,VLOOKUP($A12,Charge!$A$2:$G$25,6,0),VLOOKUP(X$1,Charge!$A$2:$G$25,6,0)-VLOOKUP($A12,Charge!$A$2:$G$25,6,0))</f>
        <v>-9.5115800724099309E-4</v>
      </c>
      <c r="Y12" s="6">
        <f>IF($A12=Y$1,VLOOKUP($A12,Charge!$A$2:$G$25,6,0),VLOOKUP(Y$1,Charge!$A$2:$G$25,6,0)-VLOOKUP($A12,Charge!$A$2:$G$25,6,0))</f>
        <v>-4.20652593660642E-4</v>
      </c>
    </row>
    <row r="13" spans="1:25" x14ac:dyDescent="0.2">
      <c r="A13" s="1" t="s">
        <v>11</v>
      </c>
      <c r="B13" s="6">
        <f>IF($A13=B$1,VLOOKUP($A13,Charge!$A$2:$G$25,6,0),VLOOKUP(B$1,Charge!$A$2:$G$25,6,0)-VLOOKUP($A13,Charge!$A$2:$G$25,6,0))</f>
        <v>9.0581111214351751E-3</v>
      </c>
      <c r="C13" s="6">
        <f>IF($A13=C$1,VLOOKUP($A13,Charge!$A$2:$G$25,6,0),VLOOKUP(C$1,Charge!$A$2:$G$25,6,0)-VLOOKUP($A13,Charge!$A$2:$G$25,6,0))</f>
        <v>2.0580051280680856E-3</v>
      </c>
      <c r="D13" s="6">
        <f>IF($A13=D$1,VLOOKUP($A13,Charge!$A$2:$G$25,6,0),VLOOKUP(D$1,Charge!$A$2:$G$25,6,0)-VLOOKUP($A13,Charge!$A$2:$G$25,6,0))</f>
        <v>-4.5059733755218323E-3</v>
      </c>
      <c r="E13" s="6">
        <f>IF($A13=E$1,VLOOKUP($A13,Charge!$A$2:$G$25,6,0),VLOOKUP(E$1,Charge!$A$2:$G$25,6,0)-VLOOKUP($A13,Charge!$A$2:$G$25,6,0))</f>
        <v>9.5844150233959091E-3</v>
      </c>
      <c r="F13" s="6">
        <f>IF($A13=F$1,VLOOKUP($A13,Charge!$A$2:$G$25,6,0),VLOOKUP(F$1,Charge!$A$2:$G$25,6,0)-VLOOKUP($A13,Charge!$A$2:$G$25,6,0))</f>
        <v>1.0929757713280863E-2</v>
      </c>
      <c r="G13" s="6">
        <f>IF($A13=G$1,VLOOKUP($A13,Charge!$A$2:$G$25,6,0),VLOOKUP(G$1,Charge!$A$2:$G$25,6,0)-VLOOKUP($A13,Charge!$A$2:$G$25,6,0))</f>
        <v>3.7371361581357565E-3</v>
      </c>
      <c r="H13" s="6">
        <f>IF($A13=H$1,VLOOKUP($A13,Charge!$A$2:$G$25,6,0),VLOOKUP(H$1,Charge!$A$2:$G$25,6,0)-VLOOKUP($A13,Charge!$A$2:$G$25,6,0))</f>
        <v>8.9622879071777906E-3</v>
      </c>
      <c r="I13" s="6">
        <f>IF($A13=I$1,VLOOKUP($A13,Charge!$A$2:$G$25,6,0),VLOOKUP(I$1,Charge!$A$2:$G$25,6,0)-VLOOKUP($A13,Charge!$A$2:$G$25,6,0))</f>
        <v>8.5900961990219571E-3</v>
      </c>
      <c r="J13" s="6">
        <f>IF($A13=J$1,VLOOKUP($A13,Charge!$A$2:$G$25,6,0),VLOOKUP(J$1,Charge!$A$2:$G$25,6,0)-VLOOKUP($A13,Charge!$A$2:$G$25,6,0))</f>
        <v>4.3802609770717815E-3</v>
      </c>
      <c r="K13" s="6">
        <f>IF($A13=K$1,VLOOKUP($A13,Charge!$A$2:$G$25,6,0),VLOOKUP(K$1,Charge!$A$2:$G$25,6,0)-VLOOKUP($A13,Charge!$A$2:$G$25,6,0))</f>
        <v>9.0107487926825991E-3</v>
      </c>
      <c r="L13" s="6">
        <f>IF($A13=L$1,VLOOKUP($A13,Charge!$A$2:$G$25,6,0),VLOOKUP(L$1,Charge!$A$2:$G$25,6,0)-VLOOKUP($A13,Charge!$A$2:$G$25,6,0))</f>
        <v>9.0107487926825991E-3</v>
      </c>
      <c r="M13" s="6">
        <f>IF($A13=M$1,VLOOKUP($A13,Charge!$A$2:$G$25,6,0),VLOOKUP(M$1,Charge!$A$2:$G$25,6,0)-VLOOKUP($A13,Charge!$A$2:$G$25,6,0))</f>
        <v>0.98890431113369226</v>
      </c>
      <c r="N13" s="6">
        <f>IF($A13=N$1,VLOOKUP($A13,Charge!$A$2:$G$25,6,0),VLOOKUP(N$1,Charge!$A$2:$G$25,6,0)-VLOOKUP($A13,Charge!$A$2:$G$25,6,0))</f>
        <v>4.9675248010253581E-3</v>
      </c>
      <c r="O13" s="6">
        <f>IF($A13=O$1,VLOOKUP($A13,Charge!$A$2:$G$25,6,0),VLOOKUP(O$1,Charge!$A$2:$G$25,6,0)-VLOOKUP($A13,Charge!$A$2:$G$25,6,0))</f>
        <v>3.7371361581357565E-3</v>
      </c>
      <c r="P13" s="6">
        <f>IF($A13=P$1,VLOOKUP($A13,Charge!$A$2:$G$25,6,0),VLOOKUP(P$1,Charge!$A$2:$G$25,6,0)-VLOOKUP($A13,Charge!$A$2:$G$25,6,0))</f>
        <v>1.0844563303046284E-2</v>
      </c>
      <c r="Q13" s="6">
        <f>IF($A13=Q$1,VLOOKUP($A13,Charge!$A$2:$G$25,6,0),VLOOKUP(Q$1,Charge!$A$2:$G$25,6,0)-VLOOKUP($A13,Charge!$A$2:$G$25,6,0))</f>
        <v>4.0659974266684662E-3</v>
      </c>
      <c r="R13" s="6">
        <f>IF($A13=R$1,VLOOKUP($A13,Charge!$A$2:$G$25,6,0),VLOOKUP(R$1,Charge!$A$2:$G$25,6,0)-VLOOKUP($A13,Charge!$A$2:$G$25,6,0))</f>
        <v>1.0724291624369942E-2</v>
      </c>
      <c r="S13" s="6">
        <f>IF($A13=S$1,VLOOKUP($A13,Charge!$A$2:$G$25,6,0),VLOOKUP(S$1,Charge!$A$2:$G$25,6,0)-VLOOKUP($A13,Charge!$A$2:$G$25,6,0))</f>
        <v>7.0384146233488654E-3</v>
      </c>
      <c r="T13" s="6">
        <f>IF($A13=T$1,VLOOKUP($A13,Charge!$A$2:$G$25,6,0),VLOOKUP(T$1,Charge!$A$2:$G$25,6,0)-VLOOKUP($A13,Charge!$A$2:$G$25,6,0))</f>
        <v>3.3930095263007276E-3</v>
      </c>
      <c r="U13" s="6">
        <f>IF($A13=U$1,VLOOKUP($A13,Charge!$A$2:$G$25,6,0),VLOOKUP(U$1,Charge!$A$2:$G$25,6,0)-VLOOKUP($A13,Charge!$A$2:$G$25,6,0))</f>
        <v>8.7025965758528168E-3</v>
      </c>
      <c r="V13" s="6">
        <f>IF($A13=V$1,VLOOKUP($A13,Charge!$A$2:$G$25,6,0),VLOOKUP(V$1,Charge!$A$2:$G$25,6,0)-VLOOKUP($A13,Charge!$A$2:$G$25,6,0))</f>
        <v>6.2217720846933222E-3</v>
      </c>
      <c r="W13" s="6">
        <f>IF($A13=W$1,VLOOKUP($A13,Charge!$A$2:$G$25,6,0),VLOOKUP(W$1,Charge!$A$2:$G$25,6,0)-VLOOKUP($A13,Charge!$A$2:$G$25,6,0))</f>
        <v>7.1304032471555256E-3</v>
      </c>
      <c r="X13" s="6">
        <f>IF($A13=X$1,VLOOKUP($A13,Charge!$A$2:$G$25,6,0),VLOOKUP(X$1,Charge!$A$2:$G$25,6,0)-VLOOKUP($A13,Charge!$A$2:$G$25,6,0))</f>
        <v>8.059590785441606E-3</v>
      </c>
      <c r="Y13" s="6">
        <f>IF($A13=Y$1,VLOOKUP($A13,Charge!$A$2:$G$25,6,0),VLOOKUP(Y$1,Charge!$A$2:$G$25,6,0)-VLOOKUP($A13,Charge!$A$2:$G$25,6,0))</f>
        <v>8.5900961990219571E-3</v>
      </c>
    </row>
    <row r="14" spans="1:25" x14ac:dyDescent="0.2">
      <c r="A14" s="1" t="s">
        <v>12</v>
      </c>
      <c r="B14" s="6">
        <f>IF($A14=B$1,VLOOKUP($A14,Charge!$A$2:$G$25,6,0),VLOOKUP(B$1,Charge!$A$2:$G$25,6,0)-VLOOKUP($A14,Charge!$A$2:$G$25,6,0))</f>
        <v>4.090586320409817E-3</v>
      </c>
      <c r="C14" s="6">
        <f>IF($A14=C$1,VLOOKUP($A14,Charge!$A$2:$G$25,6,0),VLOOKUP(C$1,Charge!$A$2:$G$25,6,0)-VLOOKUP($A14,Charge!$A$2:$G$25,6,0))</f>
        <v>-2.9095196729572725E-3</v>
      </c>
      <c r="D14" s="6">
        <f>IF($A14=D$1,VLOOKUP($A14,Charge!$A$2:$G$25,6,0),VLOOKUP(D$1,Charge!$A$2:$G$25,6,0)-VLOOKUP($A14,Charge!$A$2:$G$25,6,0))</f>
        <v>-9.4734981765471904E-3</v>
      </c>
      <c r="E14" s="6">
        <f>IF($A14=E$1,VLOOKUP($A14,Charge!$A$2:$G$25,6,0),VLOOKUP(E$1,Charge!$A$2:$G$25,6,0)-VLOOKUP($A14,Charge!$A$2:$G$25,6,0))</f>
        <v>4.616890222370551E-3</v>
      </c>
      <c r="F14" s="6">
        <f>IF($A14=F$1,VLOOKUP($A14,Charge!$A$2:$G$25,6,0),VLOOKUP(F$1,Charge!$A$2:$G$25,6,0)-VLOOKUP($A14,Charge!$A$2:$G$25,6,0))</f>
        <v>5.9622329122555051E-3</v>
      </c>
      <c r="G14" s="6">
        <f>IF($A14=G$1,VLOOKUP($A14,Charge!$A$2:$G$25,6,0),VLOOKUP(G$1,Charge!$A$2:$G$25,6,0)-VLOOKUP($A14,Charge!$A$2:$G$25,6,0))</f>
        <v>-1.2303886428896016E-3</v>
      </c>
      <c r="H14" s="6">
        <f>IF($A14=H$1,VLOOKUP($A14,Charge!$A$2:$G$25,6,0),VLOOKUP(H$1,Charge!$A$2:$G$25,6,0)-VLOOKUP($A14,Charge!$A$2:$G$25,6,0))</f>
        <v>3.9947631061524325E-3</v>
      </c>
      <c r="I14" s="6">
        <f>IF($A14=I$1,VLOOKUP($A14,Charge!$A$2:$G$25,6,0),VLOOKUP(I$1,Charge!$A$2:$G$25,6,0)-VLOOKUP($A14,Charge!$A$2:$G$25,6,0))</f>
        <v>3.622571397996599E-3</v>
      </c>
      <c r="J14" s="6">
        <f>IF($A14=J$1,VLOOKUP($A14,Charge!$A$2:$G$25,6,0),VLOOKUP(J$1,Charge!$A$2:$G$25,6,0)-VLOOKUP($A14,Charge!$A$2:$G$25,6,0))</f>
        <v>-5.8726382395357657E-4</v>
      </c>
      <c r="K14" s="6">
        <f>IF($A14=K$1,VLOOKUP($A14,Charge!$A$2:$G$25,6,0),VLOOKUP(K$1,Charge!$A$2:$G$25,6,0)-VLOOKUP($A14,Charge!$A$2:$G$25,6,0))</f>
        <v>4.043223991657241E-3</v>
      </c>
      <c r="L14" s="6">
        <f>IF($A14=L$1,VLOOKUP($A14,Charge!$A$2:$G$25,6,0),VLOOKUP(L$1,Charge!$A$2:$G$25,6,0)-VLOOKUP($A14,Charge!$A$2:$G$25,6,0))</f>
        <v>4.043223991657241E-3</v>
      </c>
      <c r="M14" s="6">
        <f>IF($A14=M$1,VLOOKUP($A14,Charge!$A$2:$G$25,6,0),VLOOKUP(M$1,Charge!$A$2:$G$25,6,0)-VLOOKUP($A14,Charge!$A$2:$G$25,6,0))</f>
        <v>-4.9675248010253581E-3</v>
      </c>
      <c r="N14" s="6">
        <f>IF($A14=N$1,VLOOKUP($A14,Charge!$A$2:$G$25,6,0),VLOOKUP(N$1,Charge!$A$2:$G$25,6,0)-VLOOKUP($A14,Charge!$A$2:$G$25,6,0))</f>
        <v>0.99387183593471762</v>
      </c>
      <c r="O14" s="6">
        <f>IF($A14=O$1,VLOOKUP($A14,Charge!$A$2:$G$25,6,0),VLOOKUP(O$1,Charge!$A$2:$G$25,6,0)-VLOOKUP($A14,Charge!$A$2:$G$25,6,0))</f>
        <v>-1.2303886428896016E-3</v>
      </c>
      <c r="P14" s="6">
        <f>IF($A14=P$1,VLOOKUP($A14,Charge!$A$2:$G$25,6,0),VLOOKUP(P$1,Charge!$A$2:$G$25,6,0)-VLOOKUP($A14,Charge!$A$2:$G$25,6,0))</f>
        <v>5.8770385020209259E-3</v>
      </c>
      <c r="Q14" s="6">
        <f>IF($A14=Q$1,VLOOKUP($A14,Charge!$A$2:$G$25,6,0),VLOOKUP(Q$1,Charge!$A$2:$G$25,6,0)-VLOOKUP($A14,Charge!$A$2:$G$25,6,0))</f>
        <v>-9.015273743568919E-4</v>
      </c>
      <c r="R14" s="6">
        <f>IF($A14=R$1,VLOOKUP($A14,Charge!$A$2:$G$25,6,0),VLOOKUP(R$1,Charge!$A$2:$G$25,6,0)-VLOOKUP($A14,Charge!$A$2:$G$25,6,0))</f>
        <v>5.7567668233445835E-3</v>
      </c>
      <c r="S14" s="6">
        <f>IF($A14=S$1,VLOOKUP($A14,Charge!$A$2:$G$25,6,0),VLOOKUP(S$1,Charge!$A$2:$G$25,6,0)-VLOOKUP($A14,Charge!$A$2:$G$25,6,0))</f>
        <v>2.0708898223235073E-3</v>
      </c>
      <c r="T14" s="6">
        <f>IF($A14=T$1,VLOOKUP($A14,Charge!$A$2:$G$25,6,0),VLOOKUP(T$1,Charge!$A$2:$G$25,6,0)-VLOOKUP($A14,Charge!$A$2:$G$25,6,0))</f>
        <v>-1.5745152747246305E-3</v>
      </c>
      <c r="U14" s="6">
        <f>IF($A14=U$1,VLOOKUP($A14,Charge!$A$2:$G$25,6,0),VLOOKUP(U$1,Charge!$A$2:$G$25,6,0)-VLOOKUP($A14,Charge!$A$2:$G$25,6,0))</f>
        <v>3.7350717748274587E-3</v>
      </c>
      <c r="V14" s="6">
        <f>IF($A14=V$1,VLOOKUP($A14,Charge!$A$2:$G$25,6,0),VLOOKUP(V$1,Charge!$A$2:$G$25,6,0)-VLOOKUP($A14,Charge!$A$2:$G$25,6,0))</f>
        <v>1.2542472836679641E-3</v>
      </c>
      <c r="W14" s="6">
        <f>IF($A14=W$1,VLOOKUP($A14,Charge!$A$2:$G$25,6,0),VLOOKUP(W$1,Charge!$A$2:$G$25,6,0)-VLOOKUP($A14,Charge!$A$2:$G$25,6,0))</f>
        <v>2.1628784461301676E-3</v>
      </c>
      <c r="X14" s="6">
        <f>IF($A14=X$1,VLOOKUP($A14,Charge!$A$2:$G$25,6,0),VLOOKUP(X$1,Charge!$A$2:$G$25,6,0)-VLOOKUP($A14,Charge!$A$2:$G$25,6,0))</f>
        <v>3.0920659844162479E-3</v>
      </c>
      <c r="Y14" s="6">
        <f>IF($A14=Y$1,VLOOKUP($A14,Charge!$A$2:$G$25,6,0),VLOOKUP(Y$1,Charge!$A$2:$G$25,6,0)-VLOOKUP($A14,Charge!$A$2:$G$25,6,0))</f>
        <v>3.622571397996599E-3</v>
      </c>
    </row>
    <row r="15" spans="1:25" x14ac:dyDescent="0.2">
      <c r="A15" s="1" t="s">
        <v>13</v>
      </c>
      <c r="B15" s="6">
        <f>IF($A15=B$1,VLOOKUP($A15,Charge!$A$2:$G$25,6,0),VLOOKUP(B$1,Charge!$A$2:$G$25,6,0)-VLOOKUP($A15,Charge!$A$2:$G$25,6,0))</f>
        <v>5.3209749632994185E-3</v>
      </c>
      <c r="C15" s="6">
        <f>IF($A15=C$1,VLOOKUP($A15,Charge!$A$2:$G$25,6,0),VLOOKUP(C$1,Charge!$A$2:$G$25,6,0)-VLOOKUP($A15,Charge!$A$2:$G$25,6,0))</f>
        <v>-1.6791310300676709E-3</v>
      </c>
      <c r="D15" s="6">
        <f>IF($A15=D$1,VLOOKUP($A15,Charge!$A$2:$G$25,6,0),VLOOKUP(D$1,Charge!$A$2:$G$25,6,0)-VLOOKUP($A15,Charge!$A$2:$G$25,6,0))</f>
        <v>-8.2431095336575888E-3</v>
      </c>
      <c r="E15" s="6">
        <f>IF($A15=E$1,VLOOKUP($A15,Charge!$A$2:$G$25,6,0),VLOOKUP(E$1,Charge!$A$2:$G$25,6,0)-VLOOKUP($A15,Charge!$A$2:$G$25,6,0))</f>
        <v>5.8472788652601526E-3</v>
      </c>
      <c r="F15" s="6">
        <f>IF($A15=F$1,VLOOKUP($A15,Charge!$A$2:$G$25,6,0),VLOOKUP(F$1,Charge!$A$2:$G$25,6,0)-VLOOKUP($A15,Charge!$A$2:$G$25,6,0))</f>
        <v>7.1926215551451067E-3</v>
      </c>
      <c r="G15" s="6">
        <f>IF($A15=G$1,VLOOKUP($A15,Charge!$A$2:$G$25,6,0),VLOOKUP(G$1,Charge!$A$2:$G$25,6,0)-VLOOKUP($A15,Charge!$A$2:$G$25,6,0))</f>
        <v>0</v>
      </c>
      <c r="H15" s="6">
        <f>IF($A15=H$1,VLOOKUP($A15,Charge!$A$2:$G$25,6,0),VLOOKUP(H$1,Charge!$A$2:$G$25,6,0)-VLOOKUP($A15,Charge!$A$2:$G$25,6,0))</f>
        <v>5.2251517490420341E-3</v>
      </c>
      <c r="I15" s="6">
        <f>IF($A15=I$1,VLOOKUP($A15,Charge!$A$2:$G$25,6,0),VLOOKUP(I$1,Charge!$A$2:$G$25,6,0)-VLOOKUP($A15,Charge!$A$2:$G$25,6,0))</f>
        <v>4.8529600408862006E-3</v>
      </c>
      <c r="J15" s="6">
        <f>IF($A15=J$1,VLOOKUP($A15,Charge!$A$2:$G$25,6,0),VLOOKUP(J$1,Charge!$A$2:$G$25,6,0)-VLOOKUP($A15,Charge!$A$2:$G$25,6,0))</f>
        <v>6.4312481893602502E-4</v>
      </c>
      <c r="K15" s="6">
        <f>IF($A15=K$1,VLOOKUP($A15,Charge!$A$2:$G$25,6,0),VLOOKUP(K$1,Charge!$A$2:$G$25,6,0)-VLOOKUP($A15,Charge!$A$2:$G$25,6,0))</f>
        <v>5.2736126345468426E-3</v>
      </c>
      <c r="L15" s="6">
        <f>IF($A15=L$1,VLOOKUP($A15,Charge!$A$2:$G$25,6,0),VLOOKUP(L$1,Charge!$A$2:$G$25,6,0)-VLOOKUP($A15,Charge!$A$2:$G$25,6,0))</f>
        <v>5.2736126345468426E-3</v>
      </c>
      <c r="M15" s="6">
        <f>IF($A15=M$1,VLOOKUP($A15,Charge!$A$2:$G$25,6,0),VLOOKUP(M$1,Charge!$A$2:$G$25,6,0)-VLOOKUP($A15,Charge!$A$2:$G$25,6,0))</f>
        <v>-3.7371361581357565E-3</v>
      </c>
      <c r="N15" s="6">
        <f>IF($A15=N$1,VLOOKUP($A15,Charge!$A$2:$G$25,6,0),VLOOKUP(N$1,Charge!$A$2:$G$25,6,0)-VLOOKUP($A15,Charge!$A$2:$G$25,6,0))</f>
        <v>1.2303886428896016E-3</v>
      </c>
      <c r="O15" s="6">
        <f>IF($A15=O$1,VLOOKUP($A15,Charge!$A$2:$G$25,6,0),VLOOKUP(O$1,Charge!$A$2:$G$25,6,0)-VLOOKUP($A15,Charge!$A$2:$G$25,6,0))</f>
        <v>0.99264144729182802</v>
      </c>
      <c r="P15" s="6">
        <f>IF($A15=P$1,VLOOKUP($A15,Charge!$A$2:$G$25,6,0),VLOOKUP(P$1,Charge!$A$2:$G$25,6,0)-VLOOKUP($A15,Charge!$A$2:$G$25,6,0))</f>
        <v>7.1074271449105275E-3</v>
      </c>
      <c r="Q15" s="6">
        <f>IF($A15=Q$1,VLOOKUP($A15,Charge!$A$2:$G$25,6,0),VLOOKUP(Q$1,Charge!$A$2:$G$25,6,0)-VLOOKUP($A15,Charge!$A$2:$G$25,6,0))</f>
        <v>3.2886126853270969E-4</v>
      </c>
      <c r="R15" s="6">
        <f>IF($A15=R$1,VLOOKUP($A15,Charge!$A$2:$G$25,6,0),VLOOKUP(R$1,Charge!$A$2:$G$25,6,0)-VLOOKUP($A15,Charge!$A$2:$G$25,6,0))</f>
        <v>6.987155466234185E-3</v>
      </c>
      <c r="S15" s="6">
        <f>IF($A15=S$1,VLOOKUP($A15,Charge!$A$2:$G$25,6,0),VLOOKUP(S$1,Charge!$A$2:$G$25,6,0)-VLOOKUP($A15,Charge!$A$2:$G$25,6,0))</f>
        <v>3.3012784652131089E-3</v>
      </c>
      <c r="T15" s="6">
        <f>IF($A15=T$1,VLOOKUP($A15,Charge!$A$2:$G$25,6,0),VLOOKUP(T$1,Charge!$A$2:$G$25,6,0)-VLOOKUP($A15,Charge!$A$2:$G$25,6,0))</f>
        <v>-3.441266318350289E-4</v>
      </c>
      <c r="U15" s="6">
        <f>IF($A15=U$1,VLOOKUP($A15,Charge!$A$2:$G$25,6,0),VLOOKUP(U$1,Charge!$A$2:$G$25,6,0)-VLOOKUP($A15,Charge!$A$2:$G$25,6,0))</f>
        <v>4.9654604177170603E-3</v>
      </c>
      <c r="V15" s="6">
        <f>IF($A15=V$1,VLOOKUP($A15,Charge!$A$2:$G$25,6,0),VLOOKUP(V$1,Charge!$A$2:$G$25,6,0)-VLOOKUP($A15,Charge!$A$2:$G$25,6,0))</f>
        <v>2.4846359265575657E-3</v>
      </c>
      <c r="W15" s="6">
        <f>IF($A15=W$1,VLOOKUP($A15,Charge!$A$2:$G$25,6,0),VLOOKUP(W$1,Charge!$A$2:$G$25,6,0)-VLOOKUP($A15,Charge!$A$2:$G$25,6,0))</f>
        <v>3.3932670890197691E-3</v>
      </c>
      <c r="X15" s="6">
        <f>IF($A15=X$1,VLOOKUP($A15,Charge!$A$2:$G$25,6,0),VLOOKUP(X$1,Charge!$A$2:$G$25,6,0)-VLOOKUP($A15,Charge!$A$2:$G$25,6,0))</f>
        <v>4.3224546273058495E-3</v>
      </c>
      <c r="Y15" s="6">
        <f>IF($A15=Y$1,VLOOKUP($A15,Charge!$A$2:$G$25,6,0),VLOOKUP(Y$1,Charge!$A$2:$G$25,6,0)-VLOOKUP($A15,Charge!$A$2:$G$25,6,0))</f>
        <v>4.8529600408862006E-3</v>
      </c>
    </row>
    <row r="16" spans="1:25" x14ac:dyDescent="0.2">
      <c r="A16" s="1" t="s">
        <v>14</v>
      </c>
      <c r="B16" s="6">
        <f>IF($A16=B$1,VLOOKUP($A16,Charge!$A$2:$G$25,6,0),VLOOKUP(B$1,Charge!$A$2:$G$25,6,0)-VLOOKUP($A16,Charge!$A$2:$G$25,6,0))</f>
        <v>-1.786452181611109E-3</v>
      </c>
      <c r="C16" s="6">
        <f>IF($A16=C$1,VLOOKUP($A16,Charge!$A$2:$G$25,6,0),VLOOKUP(C$1,Charge!$A$2:$G$25,6,0)-VLOOKUP($A16,Charge!$A$2:$G$25,6,0))</f>
        <v>-8.7865581749781985E-3</v>
      </c>
      <c r="D16" s="6">
        <f>IF($A16=D$1,VLOOKUP($A16,Charge!$A$2:$G$25,6,0),VLOOKUP(D$1,Charge!$A$2:$G$25,6,0)-VLOOKUP($A16,Charge!$A$2:$G$25,6,0))</f>
        <v>-1.5350536678568116E-2</v>
      </c>
      <c r="E16" s="6">
        <f>IF($A16=E$1,VLOOKUP($A16,Charge!$A$2:$G$25,6,0),VLOOKUP(E$1,Charge!$A$2:$G$25,6,0)-VLOOKUP($A16,Charge!$A$2:$G$25,6,0))</f>
        <v>-1.2601482796503749E-3</v>
      </c>
      <c r="F16" s="6">
        <f>IF($A16=F$1,VLOOKUP($A16,Charge!$A$2:$G$25,6,0),VLOOKUP(F$1,Charge!$A$2:$G$25,6,0)-VLOOKUP($A16,Charge!$A$2:$G$25,6,0))</f>
        <v>8.5194410234579188E-5</v>
      </c>
      <c r="G16" s="6">
        <f>IF($A16=G$1,VLOOKUP($A16,Charge!$A$2:$G$25,6,0),VLOOKUP(G$1,Charge!$A$2:$G$25,6,0)-VLOOKUP($A16,Charge!$A$2:$G$25,6,0))</f>
        <v>-7.1074271449105275E-3</v>
      </c>
      <c r="H16" s="6">
        <f>IF($A16=H$1,VLOOKUP($A16,Charge!$A$2:$G$25,6,0),VLOOKUP(H$1,Charge!$A$2:$G$25,6,0)-VLOOKUP($A16,Charge!$A$2:$G$25,6,0))</f>
        <v>-1.8822753958684935E-3</v>
      </c>
      <c r="I16" s="6">
        <f>IF($A16=I$1,VLOOKUP($A16,Charge!$A$2:$G$25,6,0),VLOOKUP(I$1,Charge!$A$2:$G$25,6,0)-VLOOKUP($A16,Charge!$A$2:$G$25,6,0))</f>
        <v>-2.2544671040243269E-3</v>
      </c>
      <c r="J16" s="6">
        <f>IF($A16=J$1,VLOOKUP($A16,Charge!$A$2:$G$25,6,0),VLOOKUP(J$1,Charge!$A$2:$G$25,6,0)-VLOOKUP($A16,Charge!$A$2:$G$25,6,0))</f>
        <v>-6.4643023259745025E-3</v>
      </c>
      <c r="K16" s="6">
        <f>IF($A16=K$1,VLOOKUP($A16,Charge!$A$2:$G$25,6,0),VLOOKUP(K$1,Charge!$A$2:$G$25,6,0)-VLOOKUP($A16,Charge!$A$2:$G$25,6,0))</f>
        <v>-1.8338145103636849E-3</v>
      </c>
      <c r="L16" s="6">
        <f>IF($A16=L$1,VLOOKUP($A16,Charge!$A$2:$G$25,6,0),VLOOKUP(L$1,Charge!$A$2:$G$25,6,0)-VLOOKUP($A16,Charge!$A$2:$G$25,6,0))</f>
        <v>-1.8338145103636849E-3</v>
      </c>
      <c r="M16" s="6">
        <f>IF($A16=M$1,VLOOKUP($A16,Charge!$A$2:$G$25,6,0),VLOOKUP(M$1,Charge!$A$2:$G$25,6,0)-VLOOKUP($A16,Charge!$A$2:$G$25,6,0))</f>
        <v>-1.0844563303046284E-2</v>
      </c>
      <c r="N16" s="6">
        <f>IF($A16=N$1,VLOOKUP($A16,Charge!$A$2:$G$25,6,0),VLOOKUP(N$1,Charge!$A$2:$G$25,6,0)-VLOOKUP($A16,Charge!$A$2:$G$25,6,0))</f>
        <v>-5.8770385020209259E-3</v>
      </c>
      <c r="O16" s="6">
        <f>IF($A16=O$1,VLOOKUP($A16,Charge!$A$2:$G$25,6,0),VLOOKUP(O$1,Charge!$A$2:$G$25,6,0)-VLOOKUP($A16,Charge!$A$2:$G$25,6,0))</f>
        <v>-7.1074271449105275E-3</v>
      </c>
      <c r="P16" s="6">
        <f>IF($A16=P$1,VLOOKUP($A16,Charge!$A$2:$G$25,6,0),VLOOKUP(P$1,Charge!$A$2:$G$25,6,0)-VLOOKUP($A16,Charge!$A$2:$G$25,6,0))</f>
        <v>0.99974887443673854</v>
      </c>
      <c r="Q16" s="6">
        <f>IF($A16=Q$1,VLOOKUP($A16,Charge!$A$2:$G$25,6,0),VLOOKUP(Q$1,Charge!$A$2:$G$25,6,0)-VLOOKUP($A16,Charge!$A$2:$G$25,6,0))</f>
        <v>-6.7785658763778178E-3</v>
      </c>
      <c r="R16" s="6">
        <f>IF($A16=R$1,VLOOKUP($A16,Charge!$A$2:$G$25,6,0),VLOOKUP(R$1,Charge!$A$2:$G$25,6,0)-VLOOKUP($A16,Charge!$A$2:$G$25,6,0))</f>
        <v>-1.2027167867634248E-4</v>
      </c>
      <c r="S16" s="6">
        <f>IF($A16=S$1,VLOOKUP($A16,Charge!$A$2:$G$25,6,0),VLOOKUP(S$1,Charge!$A$2:$G$25,6,0)-VLOOKUP($A16,Charge!$A$2:$G$25,6,0))</f>
        <v>-3.8061486796974187E-3</v>
      </c>
      <c r="T16" s="6">
        <f>IF($A16=T$1,VLOOKUP($A16,Charge!$A$2:$G$25,6,0),VLOOKUP(T$1,Charge!$A$2:$G$25,6,0)-VLOOKUP($A16,Charge!$A$2:$G$25,6,0))</f>
        <v>-7.4515537767455564E-3</v>
      </c>
      <c r="U16" s="6">
        <f>IF($A16=U$1,VLOOKUP($A16,Charge!$A$2:$G$25,6,0),VLOOKUP(U$1,Charge!$A$2:$G$25,6,0)-VLOOKUP($A16,Charge!$A$2:$G$25,6,0))</f>
        <v>-2.1419667271934673E-3</v>
      </c>
      <c r="V16" s="6">
        <f>IF($A16=V$1,VLOOKUP($A16,Charge!$A$2:$G$25,6,0),VLOOKUP(V$1,Charge!$A$2:$G$25,6,0)-VLOOKUP($A16,Charge!$A$2:$G$25,6,0))</f>
        <v>-4.6227912183529618E-3</v>
      </c>
      <c r="W16" s="6">
        <f>IF($A16=W$1,VLOOKUP($A16,Charge!$A$2:$G$25,6,0),VLOOKUP(W$1,Charge!$A$2:$G$25,6,0)-VLOOKUP($A16,Charge!$A$2:$G$25,6,0))</f>
        <v>-3.7141600558907584E-3</v>
      </c>
      <c r="X16" s="6">
        <f>IF($A16=X$1,VLOOKUP($A16,Charge!$A$2:$G$25,6,0),VLOOKUP(X$1,Charge!$A$2:$G$25,6,0)-VLOOKUP($A16,Charge!$A$2:$G$25,6,0))</f>
        <v>-2.784972517604678E-3</v>
      </c>
      <c r="Y16" s="6">
        <f>IF($A16=Y$1,VLOOKUP($A16,Charge!$A$2:$G$25,6,0),VLOOKUP(Y$1,Charge!$A$2:$G$25,6,0)-VLOOKUP($A16,Charge!$A$2:$G$25,6,0))</f>
        <v>-2.2544671040243269E-3</v>
      </c>
    </row>
    <row r="17" spans="1:25" x14ac:dyDescent="0.2">
      <c r="A17" s="1" t="s">
        <v>15</v>
      </c>
      <c r="B17" s="6">
        <f>IF($A17=B$1,VLOOKUP($A17,Charge!$A$2:$G$25,6,0),VLOOKUP(B$1,Charge!$A$2:$G$25,6,0)-VLOOKUP($A17,Charge!$A$2:$G$25,6,0))</f>
        <v>4.9921136947667089E-3</v>
      </c>
      <c r="C17" s="6">
        <f>IF($A17=C$1,VLOOKUP($A17,Charge!$A$2:$G$25,6,0),VLOOKUP(C$1,Charge!$A$2:$G$25,6,0)-VLOOKUP($A17,Charge!$A$2:$G$25,6,0))</f>
        <v>-2.0079922986003806E-3</v>
      </c>
      <c r="D17" s="6">
        <f>IF($A17=D$1,VLOOKUP($A17,Charge!$A$2:$G$25,6,0),VLOOKUP(D$1,Charge!$A$2:$G$25,6,0)-VLOOKUP($A17,Charge!$A$2:$G$25,6,0))</f>
        <v>-8.5719708021902985E-3</v>
      </c>
      <c r="E17" s="6">
        <f>IF($A17=E$1,VLOOKUP($A17,Charge!$A$2:$G$25,6,0),VLOOKUP(E$1,Charge!$A$2:$G$25,6,0)-VLOOKUP($A17,Charge!$A$2:$G$25,6,0))</f>
        <v>5.5184175967274429E-3</v>
      </c>
      <c r="F17" s="6">
        <f>IF($A17=F$1,VLOOKUP($A17,Charge!$A$2:$G$25,6,0),VLOOKUP(F$1,Charge!$A$2:$G$25,6,0)-VLOOKUP($A17,Charge!$A$2:$G$25,6,0))</f>
        <v>6.863760286612397E-3</v>
      </c>
      <c r="G17" s="6">
        <f>IF($A17=G$1,VLOOKUP($A17,Charge!$A$2:$G$25,6,0),VLOOKUP(G$1,Charge!$A$2:$G$25,6,0)-VLOOKUP($A17,Charge!$A$2:$G$25,6,0))</f>
        <v>-3.2886126853270969E-4</v>
      </c>
      <c r="H17" s="6">
        <f>IF($A17=H$1,VLOOKUP($A17,Charge!$A$2:$G$25,6,0),VLOOKUP(H$1,Charge!$A$2:$G$25,6,0)-VLOOKUP($A17,Charge!$A$2:$G$25,6,0))</f>
        <v>4.8962904805093244E-3</v>
      </c>
      <c r="I17" s="6">
        <f>IF($A17=I$1,VLOOKUP($A17,Charge!$A$2:$G$25,6,0),VLOOKUP(I$1,Charge!$A$2:$G$25,6,0)-VLOOKUP($A17,Charge!$A$2:$G$25,6,0))</f>
        <v>4.5240987723534909E-3</v>
      </c>
      <c r="J17" s="6">
        <f>IF($A17=J$1,VLOOKUP($A17,Charge!$A$2:$G$25,6,0),VLOOKUP(J$1,Charge!$A$2:$G$25,6,0)-VLOOKUP($A17,Charge!$A$2:$G$25,6,0))</f>
        <v>3.1426355040331533E-4</v>
      </c>
      <c r="K17" s="6">
        <f>IF($A17=K$1,VLOOKUP($A17,Charge!$A$2:$G$25,6,0),VLOOKUP(K$1,Charge!$A$2:$G$25,6,0)-VLOOKUP($A17,Charge!$A$2:$G$25,6,0))</f>
        <v>4.9447513660141329E-3</v>
      </c>
      <c r="L17" s="6">
        <f>IF($A17=L$1,VLOOKUP($A17,Charge!$A$2:$G$25,6,0),VLOOKUP(L$1,Charge!$A$2:$G$25,6,0)-VLOOKUP($A17,Charge!$A$2:$G$25,6,0))</f>
        <v>4.9447513660141329E-3</v>
      </c>
      <c r="M17" s="6">
        <f>IF($A17=M$1,VLOOKUP($A17,Charge!$A$2:$G$25,6,0),VLOOKUP(M$1,Charge!$A$2:$G$25,6,0)-VLOOKUP($A17,Charge!$A$2:$G$25,6,0))</f>
        <v>-4.0659974266684662E-3</v>
      </c>
      <c r="N17" s="6">
        <f>IF($A17=N$1,VLOOKUP($A17,Charge!$A$2:$G$25,6,0),VLOOKUP(N$1,Charge!$A$2:$G$25,6,0)-VLOOKUP($A17,Charge!$A$2:$G$25,6,0))</f>
        <v>9.015273743568919E-4</v>
      </c>
      <c r="O17" s="6">
        <f>IF($A17=O$1,VLOOKUP($A17,Charge!$A$2:$G$25,6,0),VLOOKUP(O$1,Charge!$A$2:$G$25,6,0)-VLOOKUP($A17,Charge!$A$2:$G$25,6,0))</f>
        <v>-3.2886126853270969E-4</v>
      </c>
      <c r="P17" s="6">
        <f>IF($A17=P$1,VLOOKUP($A17,Charge!$A$2:$G$25,6,0),VLOOKUP(P$1,Charge!$A$2:$G$25,6,0)-VLOOKUP($A17,Charge!$A$2:$G$25,6,0))</f>
        <v>6.7785658763778178E-3</v>
      </c>
      <c r="Q17" s="6">
        <f>IF($A17=Q$1,VLOOKUP($A17,Charge!$A$2:$G$25,6,0),VLOOKUP(Q$1,Charge!$A$2:$G$25,6,0)-VLOOKUP($A17,Charge!$A$2:$G$25,6,0))</f>
        <v>0.99297030856036073</v>
      </c>
      <c r="R17" s="6">
        <f>IF($A17=R$1,VLOOKUP($A17,Charge!$A$2:$G$25,6,0),VLOOKUP(R$1,Charge!$A$2:$G$25,6,0)-VLOOKUP($A17,Charge!$A$2:$G$25,6,0))</f>
        <v>6.6582941977014753E-3</v>
      </c>
      <c r="S17" s="6">
        <f>IF($A17=S$1,VLOOKUP($A17,Charge!$A$2:$G$25,6,0),VLOOKUP(S$1,Charge!$A$2:$G$25,6,0)-VLOOKUP($A17,Charge!$A$2:$G$25,6,0))</f>
        <v>2.9724171966803992E-3</v>
      </c>
      <c r="T17" s="6">
        <f>IF($A17=T$1,VLOOKUP($A17,Charge!$A$2:$G$25,6,0),VLOOKUP(T$1,Charge!$A$2:$G$25,6,0)-VLOOKUP($A17,Charge!$A$2:$G$25,6,0))</f>
        <v>-6.7298790036773859E-4</v>
      </c>
      <c r="U17" s="6">
        <f>IF($A17=U$1,VLOOKUP($A17,Charge!$A$2:$G$25,6,0),VLOOKUP(U$1,Charge!$A$2:$G$25,6,0)-VLOOKUP($A17,Charge!$A$2:$G$25,6,0))</f>
        <v>4.6365991491843506E-3</v>
      </c>
      <c r="V17" s="6">
        <f>IF($A17=V$1,VLOOKUP($A17,Charge!$A$2:$G$25,6,0),VLOOKUP(V$1,Charge!$A$2:$G$25,6,0)-VLOOKUP($A17,Charge!$A$2:$G$25,6,0))</f>
        <v>2.155774658024856E-3</v>
      </c>
      <c r="W17" s="6">
        <f>IF($A17=W$1,VLOOKUP($A17,Charge!$A$2:$G$25,6,0),VLOOKUP(W$1,Charge!$A$2:$G$25,6,0)-VLOOKUP($A17,Charge!$A$2:$G$25,6,0))</f>
        <v>3.0644058204870595E-3</v>
      </c>
      <c r="X17" s="6">
        <f>IF($A17=X$1,VLOOKUP($A17,Charge!$A$2:$G$25,6,0),VLOOKUP(X$1,Charge!$A$2:$G$25,6,0)-VLOOKUP($A17,Charge!$A$2:$G$25,6,0))</f>
        <v>3.9935933587731398E-3</v>
      </c>
      <c r="Y17" s="6">
        <f>IF($A17=Y$1,VLOOKUP($A17,Charge!$A$2:$G$25,6,0),VLOOKUP(Y$1,Charge!$A$2:$G$25,6,0)-VLOOKUP($A17,Charge!$A$2:$G$25,6,0))</f>
        <v>4.5240987723534909E-3</v>
      </c>
    </row>
    <row r="18" spans="1:25" x14ac:dyDescent="0.2">
      <c r="A18" s="1" t="s">
        <v>16</v>
      </c>
      <c r="B18" s="6">
        <f>IF($A18=B$1,VLOOKUP($A18,Charge!$A$2:$G$25,6,0),VLOOKUP(B$1,Charge!$A$2:$G$25,6,0)-VLOOKUP($A18,Charge!$A$2:$G$25,6,0))</f>
        <v>-1.6661805029347665E-3</v>
      </c>
      <c r="C18" s="6">
        <f>IF($A18=C$1,VLOOKUP($A18,Charge!$A$2:$G$25,6,0),VLOOKUP(C$1,Charge!$A$2:$G$25,6,0)-VLOOKUP($A18,Charge!$A$2:$G$25,6,0))</f>
        <v>-8.666286496301856E-3</v>
      </c>
      <c r="D18" s="6">
        <f>IF($A18=D$1,VLOOKUP($A18,Charge!$A$2:$G$25,6,0),VLOOKUP(D$1,Charge!$A$2:$G$25,6,0)-VLOOKUP($A18,Charge!$A$2:$G$25,6,0))</f>
        <v>-1.5230264999891774E-2</v>
      </c>
      <c r="E18" s="6">
        <f>IF($A18=E$1,VLOOKUP($A18,Charge!$A$2:$G$25,6,0),VLOOKUP(E$1,Charge!$A$2:$G$25,6,0)-VLOOKUP($A18,Charge!$A$2:$G$25,6,0))</f>
        <v>-1.1398766009740324E-3</v>
      </c>
      <c r="F18" s="6">
        <f>IF($A18=F$1,VLOOKUP($A18,Charge!$A$2:$G$25,6,0),VLOOKUP(F$1,Charge!$A$2:$G$25,6,0)-VLOOKUP($A18,Charge!$A$2:$G$25,6,0))</f>
        <v>2.0546608891092166E-4</v>
      </c>
      <c r="G18" s="6">
        <f>IF($A18=G$1,VLOOKUP($A18,Charge!$A$2:$G$25,6,0),VLOOKUP(G$1,Charge!$A$2:$G$25,6,0)-VLOOKUP($A18,Charge!$A$2:$G$25,6,0))</f>
        <v>-6.987155466234185E-3</v>
      </c>
      <c r="H18" s="6">
        <f>IF($A18=H$1,VLOOKUP($A18,Charge!$A$2:$G$25,6,0),VLOOKUP(H$1,Charge!$A$2:$G$25,6,0)-VLOOKUP($A18,Charge!$A$2:$G$25,6,0))</f>
        <v>-1.762003717192151E-3</v>
      </c>
      <c r="I18" s="6">
        <f>IF($A18=I$1,VLOOKUP($A18,Charge!$A$2:$G$25,6,0),VLOOKUP(I$1,Charge!$A$2:$G$25,6,0)-VLOOKUP($A18,Charge!$A$2:$G$25,6,0))</f>
        <v>-2.1341954253479845E-3</v>
      </c>
      <c r="J18" s="6">
        <f>IF($A18=J$1,VLOOKUP($A18,Charge!$A$2:$G$25,6,0),VLOOKUP(J$1,Charge!$A$2:$G$25,6,0)-VLOOKUP($A18,Charge!$A$2:$G$25,6,0))</f>
        <v>-6.34403064729816E-3</v>
      </c>
      <c r="K18" s="6">
        <f>IF($A18=K$1,VLOOKUP($A18,Charge!$A$2:$G$25,6,0),VLOOKUP(K$1,Charge!$A$2:$G$25,6,0)-VLOOKUP($A18,Charge!$A$2:$G$25,6,0))</f>
        <v>-1.7135428316873424E-3</v>
      </c>
      <c r="L18" s="6">
        <f>IF($A18=L$1,VLOOKUP($A18,Charge!$A$2:$G$25,6,0),VLOOKUP(L$1,Charge!$A$2:$G$25,6,0)-VLOOKUP($A18,Charge!$A$2:$G$25,6,0))</f>
        <v>-1.7135428316873424E-3</v>
      </c>
      <c r="M18" s="6">
        <f>IF($A18=M$1,VLOOKUP($A18,Charge!$A$2:$G$25,6,0),VLOOKUP(M$1,Charge!$A$2:$G$25,6,0)-VLOOKUP($A18,Charge!$A$2:$G$25,6,0))</f>
        <v>-1.0724291624369942E-2</v>
      </c>
      <c r="N18" s="6">
        <f>IF($A18=N$1,VLOOKUP($A18,Charge!$A$2:$G$25,6,0),VLOOKUP(N$1,Charge!$A$2:$G$25,6,0)-VLOOKUP($A18,Charge!$A$2:$G$25,6,0))</f>
        <v>-5.7567668233445835E-3</v>
      </c>
      <c r="O18" s="6">
        <f>IF($A18=O$1,VLOOKUP($A18,Charge!$A$2:$G$25,6,0),VLOOKUP(O$1,Charge!$A$2:$G$25,6,0)-VLOOKUP($A18,Charge!$A$2:$G$25,6,0))</f>
        <v>-6.987155466234185E-3</v>
      </c>
      <c r="P18" s="6">
        <f>IF($A18=P$1,VLOOKUP($A18,Charge!$A$2:$G$25,6,0),VLOOKUP(P$1,Charge!$A$2:$G$25,6,0)-VLOOKUP($A18,Charge!$A$2:$G$25,6,0))</f>
        <v>1.2027167867634248E-4</v>
      </c>
      <c r="Q18" s="6">
        <f>IF($A18=Q$1,VLOOKUP($A18,Charge!$A$2:$G$25,6,0),VLOOKUP(Q$1,Charge!$A$2:$G$25,6,0)-VLOOKUP($A18,Charge!$A$2:$G$25,6,0))</f>
        <v>-6.6582941977014753E-3</v>
      </c>
      <c r="R18" s="6">
        <f>IF($A18=R$1,VLOOKUP($A18,Charge!$A$2:$G$25,6,0),VLOOKUP(R$1,Charge!$A$2:$G$25,6,0)-VLOOKUP($A18,Charge!$A$2:$G$25,6,0))</f>
        <v>0.9996286027580622</v>
      </c>
      <c r="S18" s="6">
        <f>IF($A18=S$1,VLOOKUP($A18,Charge!$A$2:$G$25,6,0),VLOOKUP(S$1,Charge!$A$2:$G$25,6,0)-VLOOKUP($A18,Charge!$A$2:$G$25,6,0))</f>
        <v>-3.6858770010210762E-3</v>
      </c>
      <c r="T18" s="6">
        <f>IF($A18=T$1,VLOOKUP($A18,Charge!$A$2:$G$25,6,0),VLOOKUP(T$1,Charge!$A$2:$G$25,6,0)-VLOOKUP($A18,Charge!$A$2:$G$25,6,0))</f>
        <v>-7.3312820980692139E-3</v>
      </c>
      <c r="U18" s="6">
        <f>IF($A18=U$1,VLOOKUP($A18,Charge!$A$2:$G$25,6,0),VLOOKUP(U$1,Charge!$A$2:$G$25,6,0)-VLOOKUP($A18,Charge!$A$2:$G$25,6,0))</f>
        <v>-2.0216950485171248E-3</v>
      </c>
      <c r="V18" s="6">
        <f>IF($A18=V$1,VLOOKUP($A18,Charge!$A$2:$G$25,6,0),VLOOKUP(V$1,Charge!$A$2:$G$25,6,0)-VLOOKUP($A18,Charge!$A$2:$G$25,6,0))</f>
        <v>-4.5025195396766193E-3</v>
      </c>
      <c r="W18" s="6">
        <f>IF($A18=W$1,VLOOKUP($A18,Charge!$A$2:$G$25,6,0),VLOOKUP(W$1,Charge!$A$2:$G$25,6,0)-VLOOKUP($A18,Charge!$A$2:$G$25,6,0))</f>
        <v>-3.5938883772144159E-3</v>
      </c>
      <c r="X18" s="6">
        <f>IF($A18=X$1,VLOOKUP($A18,Charge!$A$2:$G$25,6,0),VLOOKUP(X$1,Charge!$A$2:$G$25,6,0)-VLOOKUP($A18,Charge!$A$2:$G$25,6,0))</f>
        <v>-2.6647008389283355E-3</v>
      </c>
      <c r="Y18" s="6">
        <f>IF($A18=Y$1,VLOOKUP($A18,Charge!$A$2:$G$25,6,0),VLOOKUP(Y$1,Charge!$A$2:$G$25,6,0)-VLOOKUP($A18,Charge!$A$2:$G$25,6,0))</f>
        <v>-2.1341954253479845E-3</v>
      </c>
    </row>
    <row r="19" spans="1:25" x14ac:dyDescent="0.2">
      <c r="A19" s="1" t="s">
        <v>17</v>
      </c>
      <c r="B19" s="6">
        <f>IF($A19=B$1,VLOOKUP($A19,Charge!$A$2:$G$25,6,0),VLOOKUP(B$1,Charge!$A$2:$G$25,6,0)-VLOOKUP($A19,Charge!$A$2:$G$25,6,0))</f>
        <v>2.0196964980863097E-3</v>
      </c>
      <c r="C19" s="6">
        <f>IF($A19=C$1,VLOOKUP($A19,Charge!$A$2:$G$25,6,0),VLOOKUP(C$1,Charge!$A$2:$G$25,6,0)-VLOOKUP($A19,Charge!$A$2:$G$25,6,0))</f>
        <v>-4.9804094952807798E-3</v>
      </c>
      <c r="D19" s="6">
        <f>IF($A19=D$1,VLOOKUP($A19,Charge!$A$2:$G$25,6,0),VLOOKUP(D$1,Charge!$A$2:$G$25,6,0)-VLOOKUP($A19,Charge!$A$2:$G$25,6,0))</f>
        <v>-1.1544387998870698E-2</v>
      </c>
      <c r="E19" s="6">
        <f>IF($A19=E$1,VLOOKUP($A19,Charge!$A$2:$G$25,6,0),VLOOKUP(E$1,Charge!$A$2:$G$25,6,0)-VLOOKUP($A19,Charge!$A$2:$G$25,6,0))</f>
        <v>2.5460004000470438E-3</v>
      </c>
      <c r="F19" s="6">
        <f>IF($A19=F$1,VLOOKUP($A19,Charge!$A$2:$G$25,6,0),VLOOKUP(F$1,Charge!$A$2:$G$25,6,0)-VLOOKUP($A19,Charge!$A$2:$G$25,6,0))</f>
        <v>3.8913430899319978E-3</v>
      </c>
      <c r="G19" s="6">
        <f>IF($A19=G$1,VLOOKUP($A19,Charge!$A$2:$G$25,6,0),VLOOKUP(G$1,Charge!$A$2:$G$25,6,0)-VLOOKUP($A19,Charge!$A$2:$G$25,6,0))</f>
        <v>-3.3012784652131089E-3</v>
      </c>
      <c r="H19" s="6">
        <f>IF($A19=H$1,VLOOKUP($A19,Charge!$A$2:$G$25,6,0),VLOOKUP(H$1,Charge!$A$2:$G$25,6,0)-VLOOKUP($A19,Charge!$A$2:$G$25,6,0))</f>
        <v>1.9238732838289252E-3</v>
      </c>
      <c r="I19" s="6">
        <f>IF($A19=I$1,VLOOKUP($A19,Charge!$A$2:$G$25,6,0),VLOOKUP(I$1,Charge!$A$2:$G$25,6,0)-VLOOKUP($A19,Charge!$A$2:$G$25,6,0))</f>
        <v>1.5516815756730917E-3</v>
      </c>
      <c r="J19" s="6">
        <f>IF($A19=J$1,VLOOKUP($A19,Charge!$A$2:$G$25,6,0),VLOOKUP(J$1,Charge!$A$2:$G$25,6,0)-VLOOKUP($A19,Charge!$A$2:$G$25,6,0))</f>
        <v>-2.6581536462770838E-3</v>
      </c>
      <c r="K19" s="6">
        <f>IF($A19=K$1,VLOOKUP($A19,Charge!$A$2:$G$25,6,0),VLOOKUP(K$1,Charge!$A$2:$G$25,6,0)-VLOOKUP($A19,Charge!$A$2:$G$25,6,0))</f>
        <v>1.9723341693337337E-3</v>
      </c>
      <c r="L19" s="6">
        <f>IF($A19=L$1,VLOOKUP($A19,Charge!$A$2:$G$25,6,0),VLOOKUP(L$1,Charge!$A$2:$G$25,6,0)-VLOOKUP($A19,Charge!$A$2:$G$25,6,0))</f>
        <v>1.9723341693337337E-3</v>
      </c>
      <c r="M19" s="6">
        <f>IF($A19=M$1,VLOOKUP($A19,Charge!$A$2:$G$25,6,0),VLOOKUP(M$1,Charge!$A$2:$G$25,6,0)-VLOOKUP($A19,Charge!$A$2:$G$25,6,0))</f>
        <v>-7.0384146233488654E-3</v>
      </c>
      <c r="N19" s="6">
        <f>IF($A19=N$1,VLOOKUP($A19,Charge!$A$2:$G$25,6,0),VLOOKUP(N$1,Charge!$A$2:$G$25,6,0)-VLOOKUP($A19,Charge!$A$2:$G$25,6,0))</f>
        <v>-2.0708898223235073E-3</v>
      </c>
      <c r="O19" s="6">
        <f>IF($A19=O$1,VLOOKUP($A19,Charge!$A$2:$G$25,6,0),VLOOKUP(O$1,Charge!$A$2:$G$25,6,0)-VLOOKUP($A19,Charge!$A$2:$G$25,6,0))</f>
        <v>-3.3012784652131089E-3</v>
      </c>
      <c r="P19" s="6">
        <f>IF($A19=P$1,VLOOKUP($A19,Charge!$A$2:$G$25,6,0),VLOOKUP(P$1,Charge!$A$2:$G$25,6,0)-VLOOKUP($A19,Charge!$A$2:$G$25,6,0))</f>
        <v>3.8061486796974187E-3</v>
      </c>
      <c r="Q19" s="6">
        <f>IF($A19=Q$1,VLOOKUP($A19,Charge!$A$2:$G$25,6,0),VLOOKUP(Q$1,Charge!$A$2:$G$25,6,0)-VLOOKUP($A19,Charge!$A$2:$G$25,6,0))</f>
        <v>-2.9724171966803992E-3</v>
      </c>
      <c r="R19" s="6">
        <f>IF($A19=R$1,VLOOKUP($A19,Charge!$A$2:$G$25,6,0),VLOOKUP(R$1,Charge!$A$2:$G$25,6,0)-VLOOKUP($A19,Charge!$A$2:$G$25,6,0))</f>
        <v>3.6858770010210762E-3</v>
      </c>
      <c r="S19" s="6">
        <f>IF($A19=S$1,VLOOKUP($A19,Charge!$A$2:$G$25,6,0),VLOOKUP(S$1,Charge!$A$2:$G$25,6,0)-VLOOKUP($A19,Charge!$A$2:$G$25,6,0))</f>
        <v>0.99594272575704113</v>
      </c>
      <c r="T19" s="6">
        <f>IF($A19=T$1,VLOOKUP($A19,Charge!$A$2:$G$25,6,0),VLOOKUP(T$1,Charge!$A$2:$G$25,6,0)-VLOOKUP($A19,Charge!$A$2:$G$25,6,0))</f>
        <v>-3.6454050970481378E-3</v>
      </c>
      <c r="U19" s="6">
        <f>IF($A19=U$1,VLOOKUP($A19,Charge!$A$2:$G$25,6,0),VLOOKUP(U$1,Charge!$A$2:$G$25,6,0)-VLOOKUP($A19,Charge!$A$2:$G$25,6,0))</f>
        <v>1.6641819525039514E-3</v>
      </c>
      <c r="V19" s="6">
        <f>IF($A19=V$1,VLOOKUP($A19,Charge!$A$2:$G$25,6,0),VLOOKUP(V$1,Charge!$A$2:$G$25,6,0)-VLOOKUP($A19,Charge!$A$2:$G$25,6,0))</f>
        <v>-8.1664253865554315E-4</v>
      </c>
      <c r="W19" s="6">
        <f>IF($A19=W$1,VLOOKUP($A19,Charge!$A$2:$G$25,6,0),VLOOKUP(W$1,Charge!$A$2:$G$25,6,0)-VLOOKUP($A19,Charge!$A$2:$G$25,6,0))</f>
        <v>9.1988623806660286E-5</v>
      </c>
      <c r="X19" s="6">
        <f>IF($A19=X$1,VLOOKUP($A19,Charge!$A$2:$G$25,6,0),VLOOKUP(X$1,Charge!$A$2:$G$25,6,0)-VLOOKUP($A19,Charge!$A$2:$G$25,6,0))</f>
        <v>1.0211761620927406E-3</v>
      </c>
      <c r="Y19" s="6">
        <f>IF($A19=Y$1,VLOOKUP($A19,Charge!$A$2:$G$25,6,0),VLOOKUP(Y$1,Charge!$A$2:$G$25,6,0)-VLOOKUP($A19,Charge!$A$2:$G$25,6,0))</f>
        <v>1.5516815756730917E-3</v>
      </c>
    </row>
    <row r="20" spans="1:25" x14ac:dyDescent="0.2">
      <c r="A20" s="1" t="s">
        <v>18</v>
      </c>
      <c r="B20" s="6">
        <f>IF($A20=B$1,VLOOKUP($A20,Charge!$A$2:$G$25,6,0),VLOOKUP(B$1,Charge!$A$2:$G$25,6,0)-VLOOKUP($A20,Charge!$A$2:$G$25,6,0))</f>
        <v>5.6651015951344474E-3</v>
      </c>
      <c r="C20" s="6">
        <f>IF($A20=C$1,VLOOKUP($A20,Charge!$A$2:$G$25,6,0),VLOOKUP(C$1,Charge!$A$2:$G$25,6,0)-VLOOKUP($A20,Charge!$A$2:$G$25,6,0))</f>
        <v>-1.3350043982326421E-3</v>
      </c>
      <c r="D20" s="6">
        <f>IF($A20=D$1,VLOOKUP($A20,Charge!$A$2:$G$25,6,0),VLOOKUP(D$1,Charge!$A$2:$G$25,6,0)-VLOOKUP($A20,Charge!$A$2:$G$25,6,0))</f>
        <v>-7.8989829018225599E-3</v>
      </c>
      <c r="E20" s="6">
        <f>IF($A20=E$1,VLOOKUP($A20,Charge!$A$2:$G$25,6,0),VLOOKUP(E$1,Charge!$A$2:$G$25,6,0)-VLOOKUP($A20,Charge!$A$2:$G$25,6,0))</f>
        <v>6.1914054970951815E-3</v>
      </c>
      <c r="F20" s="6">
        <f>IF($A20=F$1,VLOOKUP($A20,Charge!$A$2:$G$25,6,0),VLOOKUP(F$1,Charge!$A$2:$G$25,6,0)-VLOOKUP($A20,Charge!$A$2:$G$25,6,0))</f>
        <v>7.5367481869801356E-3</v>
      </c>
      <c r="G20" s="6">
        <f>IF($A20=G$1,VLOOKUP($A20,Charge!$A$2:$G$25,6,0),VLOOKUP(G$1,Charge!$A$2:$G$25,6,0)-VLOOKUP($A20,Charge!$A$2:$G$25,6,0))</f>
        <v>3.441266318350289E-4</v>
      </c>
      <c r="H20" s="6">
        <f>IF($A20=H$1,VLOOKUP($A20,Charge!$A$2:$G$25,6,0),VLOOKUP(H$1,Charge!$A$2:$G$25,6,0)-VLOOKUP($A20,Charge!$A$2:$G$25,6,0))</f>
        <v>5.569278380877063E-3</v>
      </c>
      <c r="I20" s="6">
        <f>IF($A20=I$1,VLOOKUP($A20,Charge!$A$2:$G$25,6,0),VLOOKUP(I$1,Charge!$A$2:$G$25,6,0)-VLOOKUP($A20,Charge!$A$2:$G$25,6,0))</f>
        <v>5.1970866727212295E-3</v>
      </c>
      <c r="J20" s="6">
        <f>IF($A20=J$1,VLOOKUP($A20,Charge!$A$2:$G$25,6,0),VLOOKUP(J$1,Charge!$A$2:$G$25,6,0)-VLOOKUP($A20,Charge!$A$2:$G$25,6,0))</f>
        <v>9.8725145077105392E-4</v>
      </c>
      <c r="K20" s="6">
        <f>IF($A20=K$1,VLOOKUP($A20,Charge!$A$2:$G$25,6,0),VLOOKUP(K$1,Charge!$A$2:$G$25,6,0)-VLOOKUP($A20,Charge!$A$2:$G$25,6,0))</f>
        <v>5.6177392663818715E-3</v>
      </c>
      <c r="L20" s="6">
        <f>IF($A20=L$1,VLOOKUP($A20,Charge!$A$2:$G$25,6,0),VLOOKUP(L$1,Charge!$A$2:$G$25,6,0)-VLOOKUP($A20,Charge!$A$2:$G$25,6,0))</f>
        <v>5.6177392663818715E-3</v>
      </c>
      <c r="M20" s="6">
        <f>IF($A20=M$1,VLOOKUP($A20,Charge!$A$2:$G$25,6,0),VLOOKUP(M$1,Charge!$A$2:$G$25,6,0)-VLOOKUP($A20,Charge!$A$2:$G$25,6,0))</f>
        <v>-3.3930095263007276E-3</v>
      </c>
      <c r="N20" s="6">
        <f>IF($A20=N$1,VLOOKUP($A20,Charge!$A$2:$G$25,6,0),VLOOKUP(N$1,Charge!$A$2:$G$25,6,0)-VLOOKUP($A20,Charge!$A$2:$G$25,6,0))</f>
        <v>1.5745152747246305E-3</v>
      </c>
      <c r="O20" s="6">
        <f>IF($A20=O$1,VLOOKUP($A20,Charge!$A$2:$G$25,6,0),VLOOKUP(O$1,Charge!$A$2:$G$25,6,0)-VLOOKUP($A20,Charge!$A$2:$G$25,6,0))</f>
        <v>3.441266318350289E-4</v>
      </c>
      <c r="P20" s="6">
        <f>IF($A20=P$1,VLOOKUP($A20,Charge!$A$2:$G$25,6,0),VLOOKUP(P$1,Charge!$A$2:$G$25,6,0)-VLOOKUP($A20,Charge!$A$2:$G$25,6,0))</f>
        <v>7.4515537767455564E-3</v>
      </c>
      <c r="Q20" s="6">
        <f>IF($A20=Q$1,VLOOKUP($A20,Charge!$A$2:$G$25,6,0),VLOOKUP(Q$1,Charge!$A$2:$G$25,6,0)-VLOOKUP($A20,Charge!$A$2:$G$25,6,0))</f>
        <v>6.7298790036773859E-4</v>
      </c>
      <c r="R20" s="6">
        <f>IF($A20=R$1,VLOOKUP($A20,Charge!$A$2:$G$25,6,0),VLOOKUP(R$1,Charge!$A$2:$G$25,6,0)-VLOOKUP($A20,Charge!$A$2:$G$25,6,0))</f>
        <v>7.3312820980692139E-3</v>
      </c>
      <c r="S20" s="6">
        <f>IF($A20=S$1,VLOOKUP($A20,Charge!$A$2:$G$25,6,0),VLOOKUP(S$1,Charge!$A$2:$G$25,6,0)-VLOOKUP($A20,Charge!$A$2:$G$25,6,0))</f>
        <v>3.6454050970481378E-3</v>
      </c>
      <c r="T20" s="6">
        <f>IF($A20=T$1,VLOOKUP($A20,Charge!$A$2:$G$25,6,0),VLOOKUP(T$1,Charge!$A$2:$G$25,6,0)-VLOOKUP($A20,Charge!$A$2:$G$25,6,0))</f>
        <v>0.99229732065999299</v>
      </c>
      <c r="U20" s="6">
        <f>IF($A20=U$1,VLOOKUP($A20,Charge!$A$2:$G$25,6,0),VLOOKUP(U$1,Charge!$A$2:$G$25,6,0)-VLOOKUP($A20,Charge!$A$2:$G$25,6,0))</f>
        <v>5.3095870495520892E-3</v>
      </c>
      <c r="V20" s="6">
        <f>IF($A20=V$1,VLOOKUP($A20,Charge!$A$2:$G$25,6,0),VLOOKUP(V$1,Charge!$A$2:$G$25,6,0)-VLOOKUP($A20,Charge!$A$2:$G$25,6,0))</f>
        <v>2.8287625583925946E-3</v>
      </c>
      <c r="W20" s="6">
        <f>IF($A20=W$1,VLOOKUP($A20,Charge!$A$2:$G$25,6,0),VLOOKUP(W$1,Charge!$A$2:$G$25,6,0)-VLOOKUP($A20,Charge!$A$2:$G$25,6,0))</f>
        <v>3.737393720854798E-3</v>
      </c>
      <c r="X20" s="6">
        <f>IF($A20=X$1,VLOOKUP($A20,Charge!$A$2:$G$25,6,0),VLOOKUP(X$1,Charge!$A$2:$G$25,6,0)-VLOOKUP($A20,Charge!$A$2:$G$25,6,0))</f>
        <v>4.6665812591408784E-3</v>
      </c>
      <c r="Y20" s="6">
        <f>IF($A20=Y$1,VLOOKUP($A20,Charge!$A$2:$G$25,6,0),VLOOKUP(Y$1,Charge!$A$2:$G$25,6,0)-VLOOKUP($A20,Charge!$A$2:$G$25,6,0))</f>
        <v>5.1970866727212295E-3</v>
      </c>
    </row>
    <row r="21" spans="1:25" x14ac:dyDescent="0.2">
      <c r="A21" s="1" t="s">
        <v>19</v>
      </c>
      <c r="B21" s="6">
        <f>IF($A21=B$1,VLOOKUP($A21,Charge!$A$2:$G$25,6,0),VLOOKUP(B$1,Charge!$A$2:$G$25,6,0)-VLOOKUP($A21,Charge!$A$2:$G$25,6,0))</f>
        <v>3.5551454558235829E-4</v>
      </c>
      <c r="C21" s="6">
        <f>IF($A21=C$1,VLOOKUP($A21,Charge!$A$2:$G$25,6,0),VLOOKUP(C$1,Charge!$A$2:$G$25,6,0)-VLOOKUP($A21,Charge!$A$2:$G$25,6,0))</f>
        <v>-6.6445914477847312E-3</v>
      </c>
      <c r="D21" s="6">
        <f>IF($A21=D$1,VLOOKUP($A21,Charge!$A$2:$G$25,6,0),VLOOKUP(D$1,Charge!$A$2:$G$25,6,0)-VLOOKUP($A21,Charge!$A$2:$G$25,6,0))</f>
        <v>-1.3208569951374649E-2</v>
      </c>
      <c r="E21" s="6">
        <f>IF($A21=E$1,VLOOKUP($A21,Charge!$A$2:$G$25,6,0),VLOOKUP(E$1,Charge!$A$2:$G$25,6,0)-VLOOKUP($A21,Charge!$A$2:$G$25,6,0))</f>
        <v>8.8181844754309235E-4</v>
      </c>
      <c r="F21" s="6">
        <f>IF($A21=F$1,VLOOKUP($A21,Charge!$A$2:$G$25,6,0),VLOOKUP(F$1,Charge!$A$2:$G$25,6,0)-VLOOKUP($A21,Charge!$A$2:$G$25,6,0))</f>
        <v>2.2271611374280464E-3</v>
      </c>
      <c r="G21" s="6">
        <f>IF($A21=G$1,VLOOKUP($A21,Charge!$A$2:$G$25,6,0),VLOOKUP(G$1,Charge!$A$2:$G$25,6,0)-VLOOKUP($A21,Charge!$A$2:$G$25,6,0))</f>
        <v>-4.9654604177170603E-3</v>
      </c>
      <c r="H21" s="6">
        <f>IF($A21=H$1,VLOOKUP($A21,Charge!$A$2:$G$25,6,0),VLOOKUP(H$1,Charge!$A$2:$G$25,6,0)-VLOOKUP($A21,Charge!$A$2:$G$25,6,0))</f>
        <v>2.596913313249738E-4</v>
      </c>
      <c r="I21" s="6">
        <f>IF($A21=I$1,VLOOKUP($A21,Charge!$A$2:$G$25,6,0),VLOOKUP(I$1,Charge!$A$2:$G$25,6,0)-VLOOKUP($A21,Charge!$A$2:$G$25,6,0))</f>
        <v>-1.1250037683085967E-4</v>
      </c>
      <c r="J21" s="6">
        <f>IF($A21=J$1,VLOOKUP($A21,Charge!$A$2:$G$25,6,0),VLOOKUP(J$1,Charge!$A$2:$G$25,6,0)-VLOOKUP($A21,Charge!$A$2:$G$25,6,0))</f>
        <v>-4.3223355987810352E-3</v>
      </c>
      <c r="K21" s="6">
        <f>IF($A21=K$1,VLOOKUP($A21,Charge!$A$2:$G$25,6,0),VLOOKUP(K$1,Charge!$A$2:$G$25,6,0)-VLOOKUP($A21,Charge!$A$2:$G$25,6,0))</f>
        <v>3.0815221682978233E-4</v>
      </c>
      <c r="L21" s="6">
        <f>IF($A21=L$1,VLOOKUP($A21,Charge!$A$2:$G$25,6,0),VLOOKUP(L$1,Charge!$A$2:$G$25,6,0)-VLOOKUP($A21,Charge!$A$2:$G$25,6,0))</f>
        <v>3.0815221682978233E-4</v>
      </c>
      <c r="M21" s="6">
        <f>IF($A21=M$1,VLOOKUP($A21,Charge!$A$2:$G$25,6,0),VLOOKUP(M$1,Charge!$A$2:$G$25,6,0)-VLOOKUP($A21,Charge!$A$2:$G$25,6,0))</f>
        <v>-8.7025965758528168E-3</v>
      </c>
      <c r="N21" s="6">
        <f>IF($A21=N$1,VLOOKUP($A21,Charge!$A$2:$G$25,6,0),VLOOKUP(N$1,Charge!$A$2:$G$25,6,0)-VLOOKUP($A21,Charge!$A$2:$G$25,6,0))</f>
        <v>-3.7350717748274587E-3</v>
      </c>
      <c r="O21" s="6">
        <f>IF($A21=O$1,VLOOKUP($A21,Charge!$A$2:$G$25,6,0),VLOOKUP(O$1,Charge!$A$2:$G$25,6,0)-VLOOKUP($A21,Charge!$A$2:$G$25,6,0))</f>
        <v>-4.9654604177170603E-3</v>
      </c>
      <c r="P21" s="6">
        <f>IF($A21=P$1,VLOOKUP($A21,Charge!$A$2:$G$25,6,0),VLOOKUP(P$1,Charge!$A$2:$G$25,6,0)-VLOOKUP($A21,Charge!$A$2:$G$25,6,0))</f>
        <v>2.1419667271934673E-3</v>
      </c>
      <c r="Q21" s="6">
        <f>IF($A21=Q$1,VLOOKUP($A21,Charge!$A$2:$G$25,6,0),VLOOKUP(Q$1,Charge!$A$2:$G$25,6,0)-VLOOKUP($A21,Charge!$A$2:$G$25,6,0))</f>
        <v>-4.6365991491843506E-3</v>
      </c>
      <c r="R21" s="6">
        <f>IF($A21=R$1,VLOOKUP($A21,Charge!$A$2:$G$25,6,0),VLOOKUP(R$1,Charge!$A$2:$G$25,6,0)-VLOOKUP($A21,Charge!$A$2:$G$25,6,0))</f>
        <v>2.0216950485171248E-3</v>
      </c>
      <c r="S21" s="6">
        <f>IF($A21=S$1,VLOOKUP($A21,Charge!$A$2:$G$25,6,0),VLOOKUP(S$1,Charge!$A$2:$G$25,6,0)-VLOOKUP($A21,Charge!$A$2:$G$25,6,0))</f>
        <v>-1.6641819525039514E-3</v>
      </c>
      <c r="T21" s="6">
        <f>IF($A21=T$1,VLOOKUP($A21,Charge!$A$2:$G$25,6,0),VLOOKUP(T$1,Charge!$A$2:$G$25,6,0)-VLOOKUP($A21,Charge!$A$2:$G$25,6,0))</f>
        <v>-5.3095870495520892E-3</v>
      </c>
      <c r="U21" s="6">
        <f>IF($A21=U$1,VLOOKUP($A21,Charge!$A$2:$G$25,6,0),VLOOKUP(U$1,Charge!$A$2:$G$25,6,0)-VLOOKUP($A21,Charge!$A$2:$G$25,6,0))</f>
        <v>0.99760690770954508</v>
      </c>
      <c r="V21" s="6">
        <f>IF($A21=V$1,VLOOKUP($A21,Charge!$A$2:$G$25,6,0),VLOOKUP(V$1,Charge!$A$2:$G$25,6,0)-VLOOKUP($A21,Charge!$A$2:$G$25,6,0))</f>
        <v>-2.4808244911594945E-3</v>
      </c>
      <c r="W21" s="6">
        <f>IF($A21=W$1,VLOOKUP($A21,Charge!$A$2:$G$25,6,0),VLOOKUP(W$1,Charge!$A$2:$G$25,6,0)-VLOOKUP($A21,Charge!$A$2:$G$25,6,0))</f>
        <v>-1.5721933286972911E-3</v>
      </c>
      <c r="X21" s="6">
        <f>IF($A21=X$1,VLOOKUP($A21,Charge!$A$2:$G$25,6,0),VLOOKUP(X$1,Charge!$A$2:$G$25,6,0)-VLOOKUP($A21,Charge!$A$2:$G$25,6,0))</f>
        <v>-6.4300579041121075E-4</v>
      </c>
      <c r="Y21" s="6">
        <f>IF($A21=Y$1,VLOOKUP($A21,Charge!$A$2:$G$25,6,0),VLOOKUP(Y$1,Charge!$A$2:$G$25,6,0)-VLOOKUP($A21,Charge!$A$2:$G$25,6,0))</f>
        <v>-1.1250037683085967E-4</v>
      </c>
    </row>
    <row r="22" spans="1:25" x14ac:dyDescent="0.2">
      <c r="A22" s="1" t="s">
        <v>20</v>
      </c>
      <c r="B22" s="6">
        <f>IF($A22=B$1,VLOOKUP($A22,Charge!$A$2:$G$25,6,0),VLOOKUP(B$1,Charge!$A$2:$G$25,6,0)-VLOOKUP($A22,Charge!$A$2:$G$25,6,0))</f>
        <v>2.8363390367418528E-3</v>
      </c>
      <c r="C22" s="6">
        <f>IF($A22=C$1,VLOOKUP($A22,Charge!$A$2:$G$25,6,0),VLOOKUP(C$1,Charge!$A$2:$G$25,6,0)-VLOOKUP($A22,Charge!$A$2:$G$25,6,0))</f>
        <v>-4.1637669566252367E-3</v>
      </c>
      <c r="D22" s="6">
        <f>IF($A22=D$1,VLOOKUP($A22,Charge!$A$2:$G$25,6,0),VLOOKUP(D$1,Charge!$A$2:$G$25,6,0)-VLOOKUP($A22,Charge!$A$2:$G$25,6,0))</f>
        <v>-1.0727745460215155E-2</v>
      </c>
      <c r="E22" s="6">
        <f>IF($A22=E$1,VLOOKUP($A22,Charge!$A$2:$G$25,6,0),VLOOKUP(E$1,Charge!$A$2:$G$25,6,0)-VLOOKUP($A22,Charge!$A$2:$G$25,6,0))</f>
        <v>3.3626429387025869E-3</v>
      </c>
      <c r="F22" s="6">
        <f>IF($A22=F$1,VLOOKUP($A22,Charge!$A$2:$G$25,6,0),VLOOKUP(F$1,Charge!$A$2:$G$25,6,0)-VLOOKUP($A22,Charge!$A$2:$G$25,6,0))</f>
        <v>4.707985628587541E-3</v>
      </c>
      <c r="G22" s="6">
        <f>IF($A22=G$1,VLOOKUP($A22,Charge!$A$2:$G$25,6,0),VLOOKUP(G$1,Charge!$A$2:$G$25,6,0)-VLOOKUP($A22,Charge!$A$2:$G$25,6,0))</f>
        <v>-2.4846359265575657E-3</v>
      </c>
      <c r="H22" s="6">
        <f>IF($A22=H$1,VLOOKUP($A22,Charge!$A$2:$G$25,6,0),VLOOKUP(H$1,Charge!$A$2:$G$25,6,0)-VLOOKUP($A22,Charge!$A$2:$G$25,6,0))</f>
        <v>2.7405158224844683E-3</v>
      </c>
      <c r="I22" s="6">
        <f>IF($A22=I$1,VLOOKUP($A22,Charge!$A$2:$G$25,6,0),VLOOKUP(I$1,Charge!$A$2:$G$25,6,0)-VLOOKUP($A22,Charge!$A$2:$G$25,6,0))</f>
        <v>2.3683241143286349E-3</v>
      </c>
      <c r="J22" s="6">
        <f>IF($A22=J$1,VLOOKUP($A22,Charge!$A$2:$G$25,6,0),VLOOKUP(J$1,Charge!$A$2:$G$25,6,0)-VLOOKUP($A22,Charge!$A$2:$G$25,6,0))</f>
        <v>-1.8415111076215407E-3</v>
      </c>
      <c r="K22" s="6">
        <f>IF($A22=K$1,VLOOKUP($A22,Charge!$A$2:$G$25,6,0),VLOOKUP(K$1,Charge!$A$2:$G$25,6,0)-VLOOKUP($A22,Charge!$A$2:$G$25,6,0))</f>
        <v>2.7889767079892769E-3</v>
      </c>
      <c r="L22" s="6">
        <f>IF($A22=L$1,VLOOKUP($A22,Charge!$A$2:$G$25,6,0),VLOOKUP(L$1,Charge!$A$2:$G$25,6,0)-VLOOKUP($A22,Charge!$A$2:$G$25,6,0))</f>
        <v>2.7889767079892769E-3</v>
      </c>
      <c r="M22" s="6">
        <f>IF($A22=M$1,VLOOKUP($A22,Charge!$A$2:$G$25,6,0),VLOOKUP(M$1,Charge!$A$2:$G$25,6,0)-VLOOKUP($A22,Charge!$A$2:$G$25,6,0))</f>
        <v>-6.2217720846933222E-3</v>
      </c>
      <c r="N22" s="6">
        <f>IF($A22=N$1,VLOOKUP($A22,Charge!$A$2:$G$25,6,0),VLOOKUP(N$1,Charge!$A$2:$G$25,6,0)-VLOOKUP($A22,Charge!$A$2:$G$25,6,0))</f>
        <v>-1.2542472836679641E-3</v>
      </c>
      <c r="O22" s="6">
        <f>IF($A22=O$1,VLOOKUP($A22,Charge!$A$2:$G$25,6,0),VLOOKUP(O$1,Charge!$A$2:$G$25,6,0)-VLOOKUP($A22,Charge!$A$2:$G$25,6,0))</f>
        <v>-2.4846359265575657E-3</v>
      </c>
      <c r="P22" s="6">
        <f>IF($A22=P$1,VLOOKUP($A22,Charge!$A$2:$G$25,6,0),VLOOKUP(P$1,Charge!$A$2:$G$25,6,0)-VLOOKUP($A22,Charge!$A$2:$G$25,6,0))</f>
        <v>4.6227912183529618E-3</v>
      </c>
      <c r="Q22" s="6">
        <f>IF($A22=Q$1,VLOOKUP($A22,Charge!$A$2:$G$25,6,0),VLOOKUP(Q$1,Charge!$A$2:$G$25,6,0)-VLOOKUP($A22,Charge!$A$2:$G$25,6,0))</f>
        <v>-2.155774658024856E-3</v>
      </c>
      <c r="R22" s="6">
        <f>IF($A22=R$1,VLOOKUP($A22,Charge!$A$2:$G$25,6,0),VLOOKUP(R$1,Charge!$A$2:$G$25,6,0)-VLOOKUP($A22,Charge!$A$2:$G$25,6,0))</f>
        <v>4.5025195396766193E-3</v>
      </c>
      <c r="S22" s="6">
        <f>IF($A22=S$1,VLOOKUP($A22,Charge!$A$2:$G$25,6,0),VLOOKUP(S$1,Charge!$A$2:$G$25,6,0)-VLOOKUP($A22,Charge!$A$2:$G$25,6,0))</f>
        <v>8.1664253865554315E-4</v>
      </c>
      <c r="T22" s="6">
        <f>IF($A22=T$1,VLOOKUP($A22,Charge!$A$2:$G$25,6,0),VLOOKUP(T$1,Charge!$A$2:$G$25,6,0)-VLOOKUP($A22,Charge!$A$2:$G$25,6,0))</f>
        <v>-2.8287625583925946E-3</v>
      </c>
      <c r="U22" s="6">
        <f>IF($A22=U$1,VLOOKUP($A22,Charge!$A$2:$G$25,6,0),VLOOKUP(U$1,Charge!$A$2:$G$25,6,0)-VLOOKUP($A22,Charge!$A$2:$G$25,6,0))</f>
        <v>2.4808244911594945E-3</v>
      </c>
      <c r="V22" s="6">
        <f>IF($A22=V$1,VLOOKUP($A22,Charge!$A$2:$G$25,6,0),VLOOKUP(V$1,Charge!$A$2:$G$25,6,0)-VLOOKUP($A22,Charge!$A$2:$G$25,6,0))</f>
        <v>0.99512608321838558</v>
      </c>
      <c r="W22" s="6">
        <f>IF($A22=W$1,VLOOKUP($A22,Charge!$A$2:$G$25,6,0),VLOOKUP(W$1,Charge!$A$2:$G$25,6,0)-VLOOKUP($A22,Charge!$A$2:$G$25,6,0))</f>
        <v>9.0863116246220343E-4</v>
      </c>
      <c r="X22" s="6">
        <f>IF($A22=X$1,VLOOKUP($A22,Charge!$A$2:$G$25,6,0),VLOOKUP(X$1,Charge!$A$2:$G$25,6,0)-VLOOKUP($A22,Charge!$A$2:$G$25,6,0))</f>
        <v>1.8378187007482838E-3</v>
      </c>
      <c r="Y22" s="6">
        <f>IF($A22=Y$1,VLOOKUP($A22,Charge!$A$2:$G$25,6,0),VLOOKUP(Y$1,Charge!$A$2:$G$25,6,0)-VLOOKUP($A22,Charge!$A$2:$G$25,6,0))</f>
        <v>2.3683241143286349E-3</v>
      </c>
    </row>
    <row r="23" spans="1:25" x14ac:dyDescent="0.2">
      <c r="A23" s="1" t="s">
        <v>21</v>
      </c>
      <c r="B23" s="6">
        <f>IF($A23=B$1,VLOOKUP($A23,Charge!$A$2:$G$25,6,0),VLOOKUP(B$1,Charge!$A$2:$G$25,6,0)-VLOOKUP($A23,Charge!$A$2:$G$25,6,0))</f>
        <v>1.9277078742796494E-3</v>
      </c>
      <c r="C23" s="6">
        <f>IF($A23=C$1,VLOOKUP($A23,Charge!$A$2:$G$25,6,0),VLOOKUP(C$1,Charge!$A$2:$G$25,6,0)-VLOOKUP($A23,Charge!$A$2:$G$25,6,0))</f>
        <v>-5.0723981190874401E-3</v>
      </c>
      <c r="D23" s="6">
        <f>IF($A23=D$1,VLOOKUP($A23,Charge!$A$2:$G$25,6,0),VLOOKUP(D$1,Charge!$A$2:$G$25,6,0)-VLOOKUP($A23,Charge!$A$2:$G$25,6,0))</f>
        <v>-1.1636376622677358E-2</v>
      </c>
      <c r="E23" s="6">
        <f>IF($A23=E$1,VLOOKUP($A23,Charge!$A$2:$G$25,6,0),VLOOKUP(E$1,Charge!$A$2:$G$25,6,0)-VLOOKUP($A23,Charge!$A$2:$G$25,6,0))</f>
        <v>2.4540117762403835E-3</v>
      </c>
      <c r="F23" s="6">
        <f>IF($A23=F$1,VLOOKUP($A23,Charge!$A$2:$G$25,6,0),VLOOKUP(F$1,Charge!$A$2:$G$25,6,0)-VLOOKUP($A23,Charge!$A$2:$G$25,6,0))</f>
        <v>3.7993544661253376E-3</v>
      </c>
      <c r="G23" s="6">
        <f>IF($A23=G$1,VLOOKUP($A23,Charge!$A$2:$G$25,6,0),VLOOKUP(G$1,Charge!$A$2:$G$25,6,0)-VLOOKUP($A23,Charge!$A$2:$G$25,6,0))</f>
        <v>-3.3932670890197691E-3</v>
      </c>
      <c r="H23" s="6">
        <f>IF($A23=H$1,VLOOKUP($A23,Charge!$A$2:$G$25,6,0),VLOOKUP(H$1,Charge!$A$2:$G$25,6,0)-VLOOKUP($A23,Charge!$A$2:$G$25,6,0))</f>
        <v>1.8318846600222649E-3</v>
      </c>
      <c r="I23" s="6">
        <f>IF($A23=I$1,VLOOKUP($A23,Charge!$A$2:$G$25,6,0),VLOOKUP(I$1,Charge!$A$2:$G$25,6,0)-VLOOKUP($A23,Charge!$A$2:$G$25,6,0))</f>
        <v>1.4596929518664314E-3</v>
      </c>
      <c r="J23" s="6">
        <f>IF($A23=J$1,VLOOKUP($A23,Charge!$A$2:$G$25,6,0),VLOOKUP(J$1,Charge!$A$2:$G$25,6,0)-VLOOKUP($A23,Charge!$A$2:$G$25,6,0))</f>
        <v>-2.7501422700837441E-3</v>
      </c>
      <c r="K23" s="6">
        <f>IF($A23=K$1,VLOOKUP($A23,Charge!$A$2:$G$25,6,0),VLOOKUP(K$1,Charge!$A$2:$G$25,6,0)-VLOOKUP($A23,Charge!$A$2:$G$25,6,0))</f>
        <v>1.8803455455270734E-3</v>
      </c>
      <c r="L23" s="6">
        <f>IF($A23=L$1,VLOOKUP($A23,Charge!$A$2:$G$25,6,0),VLOOKUP(L$1,Charge!$A$2:$G$25,6,0)-VLOOKUP($A23,Charge!$A$2:$G$25,6,0))</f>
        <v>1.8803455455270734E-3</v>
      </c>
      <c r="M23" s="6">
        <f>IF($A23=M$1,VLOOKUP($A23,Charge!$A$2:$G$25,6,0),VLOOKUP(M$1,Charge!$A$2:$G$25,6,0)-VLOOKUP($A23,Charge!$A$2:$G$25,6,0))</f>
        <v>-7.1304032471555256E-3</v>
      </c>
      <c r="N23" s="6">
        <f>IF($A23=N$1,VLOOKUP($A23,Charge!$A$2:$G$25,6,0),VLOOKUP(N$1,Charge!$A$2:$G$25,6,0)-VLOOKUP($A23,Charge!$A$2:$G$25,6,0))</f>
        <v>-2.1628784461301676E-3</v>
      </c>
      <c r="O23" s="6">
        <f>IF($A23=O$1,VLOOKUP($A23,Charge!$A$2:$G$25,6,0),VLOOKUP(O$1,Charge!$A$2:$G$25,6,0)-VLOOKUP($A23,Charge!$A$2:$G$25,6,0))</f>
        <v>-3.3932670890197691E-3</v>
      </c>
      <c r="P23" s="6">
        <f>IF($A23=P$1,VLOOKUP($A23,Charge!$A$2:$G$25,6,0),VLOOKUP(P$1,Charge!$A$2:$G$25,6,0)-VLOOKUP($A23,Charge!$A$2:$G$25,6,0))</f>
        <v>3.7141600558907584E-3</v>
      </c>
      <c r="Q23" s="6">
        <f>IF($A23=Q$1,VLOOKUP($A23,Charge!$A$2:$G$25,6,0),VLOOKUP(Q$1,Charge!$A$2:$G$25,6,0)-VLOOKUP($A23,Charge!$A$2:$G$25,6,0))</f>
        <v>-3.0644058204870595E-3</v>
      </c>
      <c r="R23" s="6">
        <f>IF($A23=R$1,VLOOKUP($A23,Charge!$A$2:$G$25,6,0),VLOOKUP(R$1,Charge!$A$2:$G$25,6,0)-VLOOKUP($A23,Charge!$A$2:$G$25,6,0))</f>
        <v>3.5938883772144159E-3</v>
      </c>
      <c r="S23" s="6">
        <f>IF($A23=S$1,VLOOKUP($A23,Charge!$A$2:$G$25,6,0),VLOOKUP(S$1,Charge!$A$2:$G$25,6,0)-VLOOKUP($A23,Charge!$A$2:$G$25,6,0))</f>
        <v>-9.1988623806660286E-5</v>
      </c>
      <c r="T23" s="6">
        <f>IF($A23=T$1,VLOOKUP($A23,Charge!$A$2:$G$25,6,0),VLOOKUP(T$1,Charge!$A$2:$G$25,6,0)-VLOOKUP($A23,Charge!$A$2:$G$25,6,0))</f>
        <v>-3.737393720854798E-3</v>
      </c>
      <c r="U23" s="6">
        <f>IF($A23=U$1,VLOOKUP($A23,Charge!$A$2:$G$25,6,0),VLOOKUP(U$1,Charge!$A$2:$G$25,6,0)-VLOOKUP($A23,Charge!$A$2:$G$25,6,0))</f>
        <v>1.5721933286972911E-3</v>
      </c>
      <c r="V23" s="6">
        <f>IF($A23=V$1,VLOOKUP($A23,Charge!$A$2:$G$25,6,0),VLOOKUP(V$1,Charge!$A$2:$G$25,6,0)-VLOOKUP($A23,Charge!$A$2:$G$25,6,0))</f>
        <v>-9.0863116246220343E-4</v>
      </c>
      <c r="W23" s="6">
        <f>IF($A23=W$1,VLOOKUP($A23,Charge!$A$2:$G$25,6,0),VLOOKUP(W$1,Charge!$A$2:$G$25,6,0)-VLOOKUP($A23,Charge!$A$2:$G$25,6,0))</f>
        <v>0.99603471438084779</v>
      </c>
      <c r="X23" s="6">
        <f>IF($A23=X$1,VLOOKUP($A23,Charge!$A$2:$G$25,6,0),VLOOKUP(X$1,Charge!$A$2:$G$25,6,0)-VLOOKUP($A23,Charge!$A$2:$G$25,6,0))</f>
        <v>9.2918753828608036E-4</v>
      </c>
      <c r="Y23" s="6">
        <f>IF($A23=Y$1,VLOOKUP($A23,Charge!$A$2:$G$25,6,0),VLOOKUP(Y$1,Charge!$A$2:$G$25,6,0)-VLOOKUP($A23,Charge!$A$2:$G$25,6,0))</f>
        <v>1.4596929518664314E-3</v>
      </c>
    </row>
    <row r="24" spans="1:25" x14ac:dyDescent="0.2">
      <c r="A24" s="1" t="s">
        <v>22</v>
      </c>
      <c r="B24" s="6">
        <f>IF($A24=B$1,VLOOKUP($A24,Charge!$A$2:$G$25,6,0),VLOOKUP(B$1,Charge!$A$2:$G$25,6,0)-VLOOKUP($A24,Charge!$A$2:$G$25,6,0))</f>
        <v>9.9852033599356904E-4</v>
      </c>
      <c r="C24" s="6">
        <f>IF($A24=C$1,VLOOKUP($A24,Charge!$A$2:$G$25,6,0),VLOOKUP(C$1,Charge!$A$2:$G$25,6,0)-VLOOKUP($A24,Charge!$A$2:$G$25,6,0))</f>
        <v>-6.0015856573735205E-3</v>
      </c>
      <c r="D24" s="6">
        <f>IF($A24=D$1,VLOOKUP($A24,Charge!$A$2:$G$25,6,0),VLOOKUP(D$1,Charge!$A$2:$G$25,6,0)-VLOOKUP($A24,Charge!$A$2:$G$25,6,0))</f>
        <v>-1.2565564160963438E-2</v>
      </c>
      <c r="E24" s="6">
        <f>IF($A24=E$1,VLOOKUP($A24,Charge!$A$2:$G$25,6,0),VLOOKUP(E$1,Charge!$A$2:$G$25,6,0)-VLOOKUP($A24,Charge!$A$2:$G$25,6,0))</f>
        <v>1.5248242379543031E-3</v>
      </c>
      <c r="F24" s="6">
        <f>IF($A24=F$1,VLOOKUP($A24,Charge!$A$2:$G$25,6,0),VLOOKUP(F$1,Charge!$A$2:$G$25,6,0)-VLOOKUP($A24,Charge!$A$2:$G$25,6,0))</f>
        <v>2.8701669278392572E-3</v>
      </c>
      <c r="G24" s="6">
        <f>IF($A24=G$1,VLOOKUP($A24,Charge!$A$2:$G$25,6,0),VLOOKUP(G$1,Charge!$A$2:$G$25,6,0)-VLOOKUP($A24,Charge!$A$2:$G$25,6,0))</f>
        <v>-4.3224546273058495E-3</v>
      </c>
      <c r="H24" s="6">
        <f>IF($A24=H$1,VLOOKUP($A24,Charge!$A$2:$G$25,6,0),VLOOKUP(H$1,Charge!$A$2:$G$25,6,0)-VLOOKUP($A24,Charge!$A$2:$G$25,6,0))</f>
        <v>9.0269712173618455E-4</v>
      </c>
      <c r="I24" s="6">
        <f>IF($A24=I$1,VLOOKUP($A24,Charge!$A$2:$G$25,6,0),VLOOKUP(I$1,Charge!$A$2:$G$25,6,0)-VLOOKUP($A24,Charge!$A$2:$G$25,6,0))</f>
        <v>5.3050541358035108E-4</v>
      </c>
      <c r="J24" s="6">
        <f>IF($A24=J$1,VLOOKUP($A24,Charge!$A$2:$G$25,6,0),VLOOKUP(J$1,Charge!$A$2:$G$25,6,0)-VLOOKUP($A24,Charge!$A$2:$G$25,6,0))</f>
        <v>-3.6793298083698245E-3</v>
      </c>
      <c r="K24" s="6">
        <f>IF($A24=K$1,VLOOKUP($A24,Charge!$A$2:$G$25,6,0),VLOOKUP(K$1,Charge!$A$2:$G$25,6,0)-VLOOKUP($A24,Charge!$A$2:$G$25,6,0))</f>
        <v>9.5115800724099309E-4</v>
      </c>
      <c r="L24" s="6">
        <f>IF($A24=L$1,VLOOKUP($A24,Charge!$A$2:$G$25,6,0),VLOOKUP(L$1,Charge!$A$2:$G$25,6,0)-VLOOKUP($A24,Charge!$A$2:$G$25,6,0))</f>
        <v>9.5115800724099309E-4</v>
      </c>
      <c r="M24" s="6">
        <f>IF($A24=M$1,VLOOKUP($A24,Charge!$A$2:$G$25,6,0),VLOOKUP(M$1,Charge!$A$2:$G$25,6,0)-VLOOKUP($A24,Charge!$A$2:$G$25,6,0))</f>
        <v>-8.059590785441606E-3</v>
      </c>
      <c r="N24" s="6">
        <f>IF($A24=N$1,VLOOKUP($A24,Charge!$A$2:$G$25,6,0),VLOOKUP(N$1,Charge!$A$2:$G$25,6,0)-VLOOKUP($A24,Charge!$A$2:$G$25,6,0))</f>
        <v>-3.0920659844162479E-3</v>
      </c>
      <c r="O24" s="6">
        <f>IF($A24=O$1,VLOOKUP($A24,Charge!$A$2:$G$25,6,0),VLOOKUP(O$1,Charge!$A$2:$G$25,6,0)-VLOOKUP($A24,Charge!$A$2:$G$25,6,0))</f>
        <v>-4.3224546273058495E-3</v>
      </c>
      <c r="P24" s="6">
        <f>IF($A24=P$1,VLOOKUP($A24,Charge!$A$2:$G$25,6,0),VLOOKUP(P$1,Charge!$A$2:$G$25,6,0)-VLOOKUP($A24,Charge!$A$2:$G$25,6,0))</f>
        <v>2.784972517604678E-3</v>
      </c>
      <c r="Q24" s="6">
        <f>IF($A24=Q$1,VLOOKUP($A24,Charge!$A$2:$G$25,6,0),VLOOKUP(Q$1,Charge!$A$2:$G$25,6,0)-VLOOKUP($A24,Charge!$A$2:$G$25,6,0))</f>
        <v>-3.9935933587731398E-3</v>
      </c>
      <c r="R24" s="6">
        <f>IF($A24=R$1,VLOOKUP($A24,Charge!$A$2:$G$25,6,0),VLOOKUP(R$1,Charge!$A$2:$G$25,6,0)-VLOOKUP($A24,Charge!$A$2:$G$25,6,0))</f>
        <v>2.6647008389283355E-3</v>
      </c>
      <c r="S24" s="6">
        <f>IF($A24=S$1,VLOOKUP($A24,Charge!$A$2:$G$25,6,0),VLOOKUP(S$1,Charge!$A$2:$G$25,6,0)-VLOOKUP($A24,Charge!$A$2:$G$25,6,0))</f>
        <v>-1.0211761620927406E-3</v>
      </c>
      <c r="T24" s="6">
        <f>IF($A24=T$1,VLOOKUP($A24,Charge!$A$2:$G$25,6,0),VLOOKUP(T$1,Charge!$A$2:$G$25,6,0)-VLOOKUP($A24,Charge!$A$2:$G$25,6,0))</f>
        <v>-4.6665812591408784E-3</v>
      </c>
      <c r="U24" s="6">
        <f>IF($A24=U$1,VLOOKUP($A24,Charge!$A$2:$G$25,6,0),VLOOKUP(U$1,Charge!$A$2:$G$25,6,0)-VLOOKUP($A24,Charge!$A$2:$G$25,6,0))</f>
        <v>6.4300579041121075E-4</v>
      </c>
      <c r="V24" s="6">
        <f>IF($A24=V$1,VLOOKUP($A24,Charge!$A$2:$G$25,6,0),VLOOKUP(V$1,Charge!$A$2:$G$25,6,0)-VLOOKUP($A24,Charge!$A$2:$G$25,6,0))</f>
        <v>-1.8378187007482838E-3</v>
      </c>
      <c r="W24" s="6">
        <f>IF($A24=W$1,VLOOKUP($A24,Charge!$A$2:$G$25,6,0),VLOOKUP(W$1,Charge!$A$2:$G$25,6,0)-VLOOKUP($A24,Charge!$A$2:$G$25,6,0))</f>
        <v>-9.2918753828608036E-4</v>
      </c>
      <c r="X24" s="6">
        <f>IF($A24=X$1,VLOOKUP($A24,Charge!$A$2:$G$25,6,0),VLOOKUP(X$1,Charge!$A$2:$G$25,6,0)-VLOOKUP($A24,Charge!$A$2:$G$25,6,0))</f>
        <v>0.99696390191913387</v>
      </c>
      <c r="Y24" s="6">
        <f>IF($A24=Y$1,VLOOKUP($A24,Charge!$A$2:$G$25,6,0),VLOOKUP(Y$1,Charge!$A$2:$G$25,6,0)-VLOOKUP($A24,Charge!$A$2:$G$25,6,0))</f>
        <v>5.3050541358035108E-4</v>
      </c>
    </row>
    <row r="25" spans="1:25" x14ac:dyDescent="0.2">
      <c r="A25" s="1" t="s">
        <v>23</v>
      </c>
      <c r="B25" s="6">
        <f>IF($A25=B$1,VLOOKUP($A25,Charge!$A$2:$G$25,6,0),VLOOKUP(B$1,Charge!$A$2:$G$25,6,0)-VLOOKUP($A25,Charge!$A$2:$G$25,6,0))</f>
        <v>4.6801492241321796E-4</v>
      </c>
      <c r="C25" s="6">
        <f>IF($A25=C$1,VLOOKUP($A25,Charge!$A$2:$G$25,6,0),VLOOKUP(C$1,Charge!$A$2:$G$25,6,0)-VLOOKUP($A25,Charge!$A$2:$G$25,6,0))</f>
        <v>-6.5320910709538715E-3</v>
      </c>
      <c r="D25" s="6">
        <f>IF($A25=D$1,VLOOKUP($A25,Charge!$A$2:$G$25,6,0),VLOOKUP(D$1,Charge!$A$2:$G$25,6,0)-VLOOKUP($A25,Charge!$A$2:$G$25,6,0))</f>
        <v>-1.3096069574543789E-2</v>
      </c>
      <c r="E25" s="6">
        <f>IF($A25=E$1,VLOOKUP($A25,Charge!$A$2:$G$25,6,0),VLOOKUP(E$1,Charge!$A$2:$G$25,6,0)-VLOOKUP($A25,Charge!$A$2:$G$25,6,0))</f>
        <v>9.9431882437395203E-4</v>
      </c>
      <c r="F25" s="6">
        <f>IF($A25=F$1,VLOOKUP($A25,Charge!$A$2:$G$25,6,0),VLOOKUP(F$1,Charge!$A$2:$G$25,6,0)-VLOOKUP($A25,Charge!$A$2:$G$25,6,0))</f>
        <v>2.3396615142589061E-3</v>
      </c>
      <c r="G25" s="6">
        <f>IF($A25=G$1,VLOOKUP($A25,Charge!$A$2:$G$25,6,0),VLOOKUP(G$1,Charge!$A$2:$G$25,6,0)-VLOOKUP($A25,Charge!$A$2:$G$25,6,0))</f>
        <v>-4.8529600408862006E-3</v>
      </c>
      <c r="H25" s="6">
        <f>IF($A25=H$1,VLOOKUP($A25,Charge!$A$2:$G$25,6,0),VLOOKUP(H$1,Charge!$A$2:$G$25,6,0)-VLOOKUP($A25,Charge!$A$2:$G$25,6,0))</f>
        <v>3.7219170815583347E-4</v>
      </c>
      <c r="I25" s="6">
        <f>IF($A25=I$1,VLOOKUP($A25,Charge!$A$2:$G$25,6,0),VLOOKUP(I$1,Charge!$A$2:$G$25,6,0)-VLOOKUP($A25,Charge!$A$2:$G$25,6,0))</f>
        <v>0</v>
      </c>
      <c r="J25" s="6">
        <f>IF($A25=J$1,VLOOKUP($A25,Charge!$A$2:$G$25,6,0),VLOOKUP(J$1,Charge!$A$2:$G$25,6,0)-VLOOKUP($A25,Charge!$A$2:$G$25,6,0))</f>
        <v>-4.2098352219501756E-3</v>
      </c>
      <c r="K25" s="6">
        <f>IF($A25=K$1,VLOOKUP($A25,Charge!$A$2:$G$25,6,0),VLOOKUP(K$1,Charge!$A$2:$G$25,6,0)-VLOOKUP($A25,Charge!$A$2:$G$25,6,0))</f>
        <v>4.20652593660642E-4</v>
      </c>
      <c r="L25" s="6">
        <f>IF($A25=L$1,VLOOKUP($A25,Charge!$A$2:$G$25,6,0),VLOOKUP(L$1,Charge!$A$2:$G$25,6,0)-VLOOKUP($A25,Charge!$A$2:$G$25,6,0))</f>
        <v>4.20652593660642E-4</v>
      </c>
      <c r="M25" s="6">
        <f>IF($A25=M$1,VLOOKUP($A25,Charge!$A$2:$G$25,6,0),VLOOKUP(M$1,Charge!$A$2:$G$25,6,0)-VLOOKUP($A25,Charge!$A$2:$G$25,6,0))</f>
        <v>-8.5900961990219571E-3</v>
      </c>
      <c r="N25" s="6">
        <f>IF($A25=N$1,VLOOKUP($A25,Charge!$A$2:$G$25,6,0),VLOOKUP(N$1,Charge!$A$2:$G$25,6,0)-VLOOKUP($A25,Charge!$A$2:$G$25,6,0))</f>
        <v>-3.622571397996599E-3</v>
      </c>
      <c r="O25" s="6">
        <f>IF($A25=O$1,VLOOKUP($A25,Charge!$A$2:$G$25,6,0),VLOOKUP(O$1,Charge!$A$2:$G$25,6,0)-VLOOKUP($A25,Charge!$A$2:$G$25,6,0))</f>
        <v>-4.8529600408862006E-3</v>
      </c>
      <c r="P25" s="6">
        <f>IF($A25=P$1,VLOOKUP($A25,Charge!$A$2:$G$25,6,0),VLOOKUP(P$1,Charge!$A$2:$G$25,6,0)-VLOOKUP($A25,Charge!$A$2:$G$25,6,0))</f>
        <v>2.2544671040243269E-3</v>
      </c>
      <c r="Q25" s="6">
        <f>IF($A25=Q$1,VLOOKUP($A25,Charge!$A$2:$G$25,6,0),VLOOKUP(Q$1,Charge!$A$2:$G$25,6,0)-VLOOKUP($A25,Charge!$A$2:$G$25,6,0))</f>
        <v>-4.5240987723534909E-3</v>
      </c>
      <c r="R25" s="6">
        <f>IF($A25=R$1,VLOOKUP($A25,Charge!$A$2:$G$25,6,0),VLOOKUP(R$1,Charge!$A$2:$G$25,6,0)-VLOOKUP($A25,Charge!$A$2:$G$25,6,0))</f>
        <v>2.1341954253479845E-3</v>
      </c>
      <c r="S25" s="6">
        <f>IF($A25=S$1,VLOOKUP($A25,Charge!$A$2:$G$25,6,0),VLOOKUP(S$1,Charge!$A$2:$G$25,6,0)-VLOOKUP($A25,Charge!$A$2:$G$25,6,0))</f>
        <v>-1.5516815756730917E-3</v>
      </c>
      <c r="T25" s="6">
        <f>IF($A25=T$1,VLOOKUP($A25,Charge!$A$2:$G$25,6,0),VLOOKUP(T$1,Charge!$A$2:$G$25,6,0)-VLOOKUP($A25,Charge!$A$2:$G$25,6,0))</f>
        <v>-5.1970866727212295E-3</v>
      </c>
      <c r="U25" s="6">
        <f>IF($A25=U$1,VLOOKUP($A25,Charge!$A$2:$G$25,6,0),VLOOKUP(U$1,Charge!$A$2:$G$25,6,0)-VLOOKUP($A25,Charge!$A$2:$G$25,6,0))</f>
        <v>1.1250037683085967E-4</v>
      </c>
      <c r="V25" s="6">
        <f>IF($A25=V$1,VLOOKUP($A25,Charge!$A$2:$G$25,6,0),VLOOKUP(V$1,Charge!$A$2:$G$25,6,0)-VLOOKUP($A25,Charge!$A$2:$G$25,6,0))</f>
        <v>-2.3683241143286349E-3</v>
      </c>
      <c r="W25" s="6">
        <f>IF($A25=W$1,VLOOKUP($A25,Charge!$A$2:$G$25,6,0),VLOOKUP(W$1,Charge!$A$2:$G$25,6,0)-VLOOKUP($A25,Charge!$A$2:$G$25,6,0))</f>
        <v>-1.4596929518664314E-3</v>
      </c>
      <c r="X25" s="6">
        <f>IF($A25=X$1,VLOOKUP($A25,Charge!$A$2:$G$25,6,0),VLOOKUP(X$1,Charge!$A$2:$G$25,6,0)-VLOOKUP($A25,Charge!$A$2:$G$25,6,0))</f>
        <v>-5.3050541358035108E-4</v>
      </c>
      <c r="Y25" s="6">
        <f>IF($A25=Y$1,VLOOKUP($A25,Charge!$A$2:$G$25,6,0),VLOOKUP(Y$1,Charge!$A$2:$G$25,6,0)-VLOOKUP($A25,Charge!$A$2:$G$25,6,0))</f>
        <v>0.99749440733271422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21BB-A565-1346-BAE5-7E8E7B2ECDE7}">
  <dimension ref="A1:Y25"/>
  <sheetViews>
    <sheetView workbookViewId="0">
      <selection sqref="A1:Y25"/>
    </sheetView>
  </sheetViews>
  <sheetFormatPr baseColWidth="10" defaultRowHeight="16" x14ac:dyDescent="0.2"/>
  <cols>
    <col min="2" max="2" width="11.33203125" bestFit="1" customWidth="1"/>
    <col min="3" max="3" width="11" bestFit="1" customWidth="1"/>
    <col min="4" max="25" width="11.33203125" bestFit="1" customWidth="1"/>
  </cols>
  <sheetData>
    <row r="1" spans="1:25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0</v>
      </c>
      <c r="B2" s="6">
        <f>IF($A2=B$1,VLOOKUP($A2,Charge!$A$2:$G$25,7,0),VLOOKUP(B$1,Charge!$A$2:$G$25,7,0)-VLOOKUP($A2,Charge!$A$2:$G$25,7,0))</f>
        <v>0</v>
      </c>
      <c r="C2" s="6">
        <f>IF($A2=C$1,VLOOKUP($A2,Charge!$A$2:$G$25,7,0),VLOOKUP(C$1,Charge!$A$2:$G$25,7,0)-VLOOKUP($A2,Charge!$A$2:$G$25,7,0))</f>
        <v>0.99999668869974989</v>
      </c>
      <c r="D2" s="6">
        <f>IF($A2=D$1,VLOOKUP($A2,Charge!$A$2:$G$25,7,0),VLOOKUP(D$1,Charge!$A$2:$G$25,7,0)-VLOOKUP($A2,Charge!$A$2:$G$25,7,0))</f>
        <v>0</v>
      </c>
      <c r="E2" s="6">
        <f>IF($A2=E$1,VLOOKUP($A2,Charge!$A$2:$G$25,7,0),VLOOKUP(E$1,Charge!$A$2:$G$25,7,0)-VLOOKUP($A2,Charge!$A$2:$G$25,7,0))</f>
        <v>-0.99927608846747096</v>
      </c>
      <c r="F2" s="6">
        <f>IF($A2=F$1,VLOOKUP($A2,Charge!$A$2:$G$25,7,0),VLOOKUP(F$1,Charge!$A$2:$G$25,7,0)-VLOOKUP($A2,Charge!$A$2:$G$25,7,0))</f>
        <v>-4.4683509371797249E-2</v>
      </c>
      <c r="G2" s="6">
        <f>IF($A2=G$1,VLOOKUP($A2,Charge!$A$2:$G$25,7,0),VLOOKUP(G$1,Charge!$A$2:$G$25,7,0)-VLOOKUP($A2,Charge!$A$2:$G$25,7,0))</f>
        <v>0</v>
      </c>
      <c r="H2" s="6">
        <f>IF($A2=H$1,VLOOKUP($A2,Charge!$A$2:$G$25,7,0),VLOOKUP(H$1,Charge!$A$2:$G$25,7,0)-VLOOKUP($A2,Charge!$A$2:$G$25,7,0))</f>
        <v>-0.99822487725419018</v>
      </c>
      <c r="I2" s="6">
        <f>IF($A2=I$1,VLOOKUP($A2,Charge!$A$2:$G$25,7,0),VLOOKUP(I$1,Charge!$A$2:$G$25,7,0)-VLOOKUP($A2,Charge!$A$2:$G$25,7,0))</f>
        <v>0</v>
      </c>
      <c r="J2" s="6">
        <f>IF($A2=J$1,VLOOKUP($A2,Charge!$A$2:$G$25,7,0),VLOOKUP(J$1,Charge!$A$2:$G$25,7,0)-VLOOKUP($A2,Charge!$A$2:$G$25,7,0))</f>
        <v>9.0909090909090939E-2</v>
      </c>
      <c r="K2" s="6">
        <f>IF($A2=K$1,VLOOKUP($A2,Charge!$A$2:$G$25,7,0),VLOOKUP(K$1,Charge!$A$2:$G$25,7,0)-VLOOKUP($A2,Charge!$A$2:$G$25,7,0))</f>
        <v>0</v>
      </c>
      <c r="L2" s="6">
        <f>IF($A2=L$1,VLOOKUP($A2,Charge!$A$2:$G$25,7,0),VLOOKUP(L$1,Charge!$A$2:$G$25,7,0)-VLOOKUP($A2,Charge!$A$2:$G$25,7,0))</f>
        <v>0</v>
      </c>
      <c r="M2" s="6">
        <f>IF($A2=M$1,VLOOKUP($A2,Charge!$A$2:$G$25,7,0),VLOOKUP(M$1,Charge!$A$2:$G$25,7,0)-VLOOKUP($A2,Charge!$A$2:$G$25,7,0))</f>
        <v>0.99970496614799598</v>
      </c>
      <c r="N2" s="6">
        <f>IF($A2=N$1,VLOOKUP($A2,Charge!$A$2:$G$25,7,0),VLOOKUP(N$1,Charge!$A$2:$G$25,7,0)-VLOOKUP($A2,Charge!$A$2:$G$25,7,0))</f>
        <v>0</v>
      </c>
      <c r="O2" s="6">
        <f>IF($A2=O$1,VLOOKUP($A2,Charge!$A$2:$G$25,7,0),VLOOKUP(O$1,Charge!$A$2:$G$25,7,0)-VLOOKUP($A2,Charge!$A$2:$G$25,7,0))</f>
        <v>0</v>
      </c>
      <c r="P2" s="6">
        <f>IF($A2=P$1,VLOOKUP($A2,Charge!$A$2:$G$25,7,0),VLOOKUP(P$1,Charge!$A$2:$G$25,7,0)-VLOOKUP($A2,Charge!$A$2:$G$25,7,0))</f>
        <v>0</v>
      </c>
      <c r="Q2" s="6">
        <f>IF($A2=Q$1,VLOOKUP($A2,Charge!$A$2:$G$25,7,0),VLOOKUP(Q$1,Charge!$A$2:$G$25,7,0)-VLOOKUP($A2,Charge!$A$2:$G$25,7,0))</f>
        <v>0</v>
      </c>
      <c r="R2" s="6">
        <f>IF($A2=R$1,VLOOKUP($A2,Charge!$A$2:$G$25,7,0),VLOOKUP(R$1,Charge!$A$2:$G$25,7,0)-VLOOKUP($A2,Charge!$A$2:$G$25,7,0))</f>
        <v>0</v>
      </c>
      <c r="S2" s="6">
        <f>IF($A2=S$1,VLOOKUP($A2,Charge!$A$2:$G$25,7,0),VLOOKUP(S$1,Charge!$A$2:$G$25,7,0)-VLOOKUP($A2,Charge!$A$2:$G$25,7,0))</f>
        <v>0</v>
      </c>
      <c r="T2" s="6">
        <f>IF($A2=T$1,VLOOKUP($A2,Charge!$A$2:$G$25,7,0),VLOOKUP(T$1,Charge!$A$2:$G$25,7,0)-VLOOKUP($A2,Charge!$A$2:$G$25,7,0))</f>
        <v>-8.5041421831294072E-4</v>
      </c>
      <c r="U2" s="6">
        <f>IF($A2=U$1,VLOOKUP($A2,Charge!$A$2:$G$25,7,0),VLOOKUP(U$1,Charge!$A$2:$G$25,7,0)-VLOOKUP($A2,Charge!$A$2:$G$25,7,0))</f>
        <v>0</v>
      </c>
      <c r="V2" s="6">
        <f>IF($A2=V$1,VLOOKUP($A2,Charge!$A$2:$G$25,7,0),VLOOKUP(V$1,Charge!$A$2:$G$25,7,0)-VLOOKUP($A2,Charge!$A$2:$G$25,7,0))</f>
        <v>0</v>
      </c>
      <c r="W2" s="6">
        <f>IF($A2=W$1,VLOOKUP($A2,Charge!$A$2:$G$25,7,0),VLOOKUP(W$1,Charge!$A$2:$G$25,7,0)-VLOOKUP($A2,Charge!$A$2:$G$25,7,0))</f>
        <v>0</v>
      </c>
      <c r="X2" s="6">
        <f>IF($A2=X$1,VLOOKUP($A2,Charge!$A$2:$G$25,7,0),VLOOKUP(X$1,Charge!$A$2:$G$25,7,0)-VLOOKUP($A2,Charge!$A$2:$G$25,7,0))</f>
        <v>0</v>
      </c>
      <c r="Y2" s="6">
        <f>IF($A2=Y$1,VLOOKUP($A2,Charge!$A$2:$G$25,7,0),VLOOKUP(Y$1,Charge!$A$2:$G$25,7,0)-VLOOKUP($A2,Charge!$A$2:$G$25,7,0))</f>
        <v>0</v>
      </c>
    </row>
    <row r="3" spans="1:25" x14ac:dyDescent="0.2">
      <c r="A3" s="1" t="s">
        <v>1</v>
      </c>
      <c r="B3" s="6">
        <f>IF($A3=B$1,VLOOKUP($A3,Charge!$A$2:$G$25,7,0),VLOOKUP(B$1,Charge!$A$2:$G$25,7,0)-VLOOKUP($A3,Charge!$A$2:$G$25,7,0))</f>
        <v>-0.99999668869974989</v>
      </c>
      <c r="C3" s="6">
        <f>IF($A3=C$1,VLOOKUP($A3,Charge!$A$2:$G$25,7,0),VLOOKUP(C$1,Charge!$A$2:$G$25,7,0)-VLOOKUP($A3,Charge!$A$2:$G$25,7,0))</f>
        <v>0.99999668869974989</v>
      </c>
      <c r="D3" s="6">
        <f>IF($A3=D$1,VLOOKUP($A3,Charge!$A$2:$G$25,7,0),VLOOKUP(D$1,Charge!$A$2:$G$25,7,0)-VLOOKUP($A3,Charge!$A$2:$G$25,7,0))</f>
        <v>-0.99999668869974989</v>
      </c>
      <c r="E3" s="6">
        <f>IF($A3=E$1,VLOOKUP($A3,Charge!$A$2:$G$25,7,0),VLOOKUP(E$1,Charge!$A$2:$G$25,7,0)-VLOOKUP($A3,Charge!$A$2:$G$25,7,0))</f>
        <v>-1.9992727771672207</v>
      </c>
      <c r="F3" s="6">
        <f>IF($A3=F$1,VLOOKUP($A3,Charge!$A$2:$G$25,7,0),VLOOKUP(F$1,Charge!$A$2:$G$25,7,0)-VLOOKUP($A3,Charge!$A$2:$G$25,7,0))</f>
        <v>-1.0446801980715472</v>
      </c>
      <c r="G3" s="6">
        <f>IF($A3=G$1,VLOOKUP($A3,Charge!$A$2:$G$25,7,0),VLOOKUP(G$1,Charge!$A$2:$G$25,7,0)-VLOOKUP($A3,Charge!$A$2:$G$25,7,0))</f>
        <v>-0.99999668869974989</v>
      </c>
      <c r="H3" s="6">
        <f>IF($A3=H$1,VLOOKUP($A3,Charge!$A$2:$G$25,7,0),VLOOKUP(H$1,Charge!$A$2:$G$25,7,0)-VLOOKUP($A3,Charge!$A$2:$G$25,7,0))</f>
        <v>-1.9982215659539402</v>
      </c>
      <c r="I3" s="6">
        <f>IF($A3=I$1,VLOOKUP($A3,Charge!$A$2:$G$25,7,0),VLOOKUP(I$1,Charge!$A$2:$G$25,7,0)-VLOOKUP($A3,Charge!$A$2:$G$25,7,0))</f>
        <v>-0.99999668869974989</v>
      </c>
      <c r="J3" s="6">
        <f>IF($A3=J$1,VLOOKUP($A3,Charge!$A$2:$G$25,7,0),VLOOKUP(J$1,Charge!$A$2:$G$25,7,0)-VLOOKUP($A3,Charge!$A$2:$G$25,7,0))</f>
        <v>-0.90908759779065895</v>
      </c>
      <c r="K3" s="6">
        <f>IF($A3=K$1,VLOOKUP($A3,Charge!$A$2:$G$25,7,0),VLOOKUP(K$1,Charge!$A$2:$G$25,7,0)-VLOOKUP($A3,Charge!$A$2:$G$25,7,0))</f>
        <v>-0.99999668869974989</v>
      </c>
      <c r="L3" s="6">
        <f>IF($A3=L$1,VLOOKUP($A3,Charge!$A$2:$G$25,7,0),VLOOKUP(L$1,Charge!$A$2:$G$25,7,0)-VLOOKUP($A3,Charge!$A$2:$G$25,7,0))</f>
        <v>-0.99999668869974989</v>
      </c>
      <c r="M3" s="6">
        <f>IF($A3=M$1,VLOOKUP($A3,Charge!$A$2:$G$25,7,0),VLOOKUP(M$1,Charge!$A$2:$G$25,7,0)-VLOOKUP($A3,Charge!$A$2:$G$25,7,0))</f>
        <v>-2.9172255175391459E-4</v>
      </c>
      <c r="N3" s="6">
        <f>IF($A3=N$1,VLOOKUP($A3,Charge!$A$2:$G$25,7,0),VLOOKUP(N$1,Charge!$A$2:$G$25,7,0)-VLOOKUP($A3,Charge!$A$2:$G$25,7,0))</f>
        <v>-0.99999668869974989</v>
      </c>
      <c r="O3" s="6">
        <f>IF($A3=O$1,VLOOKUP($A3,Charge!$A$2:$G$25,7,0),VLOOKUP(O$1,Charge!$A$2:$G$25,7,0)-VLOOKUP($A3,Charge!$A$2:$G$25,7,0))</f>
        <v>-0.99999668869974989</v>
      </c>
      <c r="P3" s="6">
        <f>IF($A3=P$1,VLOOKUP($A3,Charge!$A$2:$G$25,7,0),VLOOKUP(P$1,Charge!$A$2:$G$25,7,0)-VLOOKUP($A3,Charge!$A$2:$G$25,7,0))</f>
        <v>-0.99999668869974989</v>
      </c>
      <c r="Q3" s="6">
        <f>IF($A3=Q$1,VLOOKUP($A3,Charge!$A$2:$G$25,7,0),VLOOKUP(Q$1,Charge!$A$2:$G$25,7,0)-VLOOKUP($A3,Charge!$A$2:$G$25,7,0))</f>
        <v>-0.99999668869974989</v>
      </c>
      <c r="R3" s="6">
        <f>IF($A3=R$1,VLOOKUP($A3,Charge!$A$2:$G$25,7,0),VLOOKUP(R$1,Charge!$A$2:$G$25,7,0)-VLOOKUP($A3,Charge!$A$2:$G$25,7,0))</f>
        <v>-0.99999668869974989</v>
      </c>
      <c r="S3" s="6">
        <f>IF($A3=S$1,VLOOKUP($A3,Charge!$A$2:$G$25,7,0),VLOOKUP(S$1,Charge!$A$2:$G$25,7,0)-VLOOKUP($A3,Charge!$A$2:$G$25,7,0))</f>
        <v>-0.99999668869974989</v>
      </c>
      <c r="T3" s="6">
        <f>IF($A3=T$1,VLOOKUP($A3,Charge!$A$2:$G$25,7,0),VLOOKUP(T$1,Charge!$A$2:$G$25,7,0)-VLOOKUP($A3,Charge!$A$2:$G$25,7,0))</f>
        <v>-1.0008471029180628</v>
      </c>
      <c r="U3" s="6">
        <f>IF($A3=U$1,VLOOKUP($A3,Charge!$A$2:$G$25,7,0),VLOOKUP(U$1,Charge!$A$2:$G$25,7,0)-VLOOKUP($A3,Charge!$A$2:$G$25,7,0))</f>
        <v>-0.99999668869974989</v>
      </c>
      <c r="V3" s="6">
        <f>IF($A3=V$1,VLOOKUP($A3,Charge!$A$2:$G$25,7,0),VLOOKUP(V$1,Charge!$A$2:$G$25,7,0)-VLOOKUP($A3,Charge!$A$2:$G$25,7,0))</f>
        <v>-0.99999668869974989</v>
      </c>
      <c r="W3" s="6">
        <f>IF($A3=W$1,VLOOKUP($A3,Charge!$A$2:$G$25,7,0),VLOOKUP(W$1,Charge!$A$2:$G$25,7,0)-VLOOKUP($A3,Charge!$A$2:$G$25,7,0))</f>
        <v>-0.99999668869974989</v>
      </c>
      <c r="X3" s="6">
        <f>IF($A3=X$1,VLOOKUP($A3,Charge!$A$2:$G$25,7,0),VLOOKUP(X$1,Charge!$A$2:$G$25,7,0)-VLOOKUP($A3,Charge!$A$2:$G$25,7,0))</f>
        <v>-0.99999668869974989</v>
      </c>
      <c r="Y3" s="6">
        <f>IF($A3=Y$1,VLOOKUP($A3,Charge!$A$2:$G$25,7,0),VLOOKUP(Y$1,Charge!$A$2:$G$25,7,0)-VLOOKUP($A3,Charge!$A$2:$G$25,7,0))</f>
        <v>-0.99999668869974989</v>
      </c>
    </row>
    <row r="4" spans="1:25" x14ac:dyDescent="0.2">
      <c r="A4" s="1" t="s">
        <v>2</v>
      </c>
      <c r="B4" s="6">
        <f>IF($A4=B$1,VLOOKUP($A4,Charge!$A$2:$G$25,7,0),VLOOKUP(B$1,Charge!$A$2:$G$25,7,0)-VLOOKUP($A4,Charge!$A$2:$G$25,7,0))</f>
        <v>0</v>
      </c>
      <c r="C4" s="6">
        <f>IF($A4=C$1,VLOOKUP($A4,Charge!$A$2:$G$25,7,0),VLOOKUP(C$1,Charge!$A$2:$G$25,7,0)-VLOOKUP($A4,Charge!$A$2:$G$25,7,0))</f>
        <v>0.99999668869974989</v>
      </c>
      <c r="D4" s="6">
        <f>IF($A4=D$1,VLOOKUP($A4,Charge!$A$2:$G$25,7,0),VLOOKUP(D$1,Charge!$A$2:$G$25,7,0)-VLOOKUP($A4,Charge!$A$2:$G$25,7,0))</f>
        <v>0</v>
      </c>
      <c r="E4" s="6">
        <f>IF($A4=E$1,VLOOKUP($A4,Charge!$A$2:$G$25,7,0),VLOOKUP(E$1,Charge!$A$2:$G$25,7,0)-VLOOKUP($A4,Charge!$A$2:$G$25,7,0))</f>
        <v>-0.99927608846747096</v>
      </c>
      <c r="F4" s="6">
        <f>IF($A4=F$1,VLOOKUP($A4,Charge!$A$2:$G$25,7,0),VLOOKUP(F$1,Charge!$A$2:$G$25,7,0)-VLOOKUP($A4,Charge!$A$2:$G$25,7,0))</f>
        <v>-4.4683509371797249E-2</v>
      </c>
      <c r="G4" s="6">
        <f>IF($A4=G$1,VLOOKUP($A4,Charge!$A$2:$G$25,7,0),VLOOKUP(G$1,Charge!$A$2:$G$25,7,0)-VLOOKUP($A4,Charge!$A$2:$G$25,7,0))</f>
        <v>0</v>
      </c>
      <c r="H4" s="6">
        <f>IF($A4=H$1,VLOOKUP($A4,Charge!$A$2:$G$25,7,0),VLOOKUP(H$1,Charge!$A$2:$G$25,7,0)-VLOOKUP($A4,Charge!$A$2:$G$25,7,0))</f>
        <v>-0.99822487725419018</v>
      </c>
      <c r="I4" s="6">
        <f>IF($A4=I$1,VLOOKUP($A4,Charge!$A$2:$G$25,7,0),VLOOKUP(I$1,Charge!$A$2:$G$25,7,0)-VLOOKUP($A4,Charge!$A$2:$G$25,7,0))</f>
        <v>0</v>
      </c>
      <c r="J4" s="6">
        <f>IF($A4=J$1,VLOOKUP($A4,Charge!$A$2:$G$25,7,0),VLOOKUP(J$1,Charge!$A$2:$G$25,7,0)-VLOOKUP($A4,Charge!$A$2:$G$25,7,0))</f>
        <v>9.0909090909090939E-2</v>
      </c>
      <c r="K4" s="6">
        <f>IF($A4=K$1,VLOOKUP($A4,Charge!$A$2:$G$25,7,0),VLOOKUP(K$1,Charge!$A$2:$G$25,7,0)-VLOOKUP($A4,Charge!$A$2:$G$25,7,0))</f>
        <v>0</v>
      </c>
      <c r="L4" s="6">
        <f>IF($A4=L$1,VLOOKUP($A4,Charge!$A$2:$G$25,7,0),VLOOKUP(L$1,Charge!$A$2:$G$25,7,0)-VLOOKUP($A4,Charge!$A$2:$G$25,7,0))</f>
        <v>0</v>
      </c>
      <c r="M4" s="6">
        <f>IF($A4=M$1,VLOOKUP($A4,Charge!$A$2:$G$25,7,0),VLOOKUP(M$1,Charge!$A$2:$G$25,7,0)-VLOOKUP($A4,Charge!$A$2:$G$25,7,0))</f>
        <v>0.99970496614799598</v>
      </c>
      <c r="N4" s="6">
        <f>IF($A4=N$1,VLOOKUP($A4,Charge!$A$2:$G$25,7,0),VLOOKUP(N$1,Charge!$A$2:$G$25,7,0)-VLOOKUP($A4,Charge!$A$2:$G$25,7,0))</f>
        <v>0</v>
      </c>
      <c r="O4" s="6">
        <f>IF($A4=O$1,VLOOKUP($A4,Charge!$A$2:$G$25,7,0),VLOOKUP(O$1,Charge!$A$2:$G$25,7,0)-VLOOKUP($A4,Charge!$A$2:$G$25,7,0))</f>
        <v>0</v>
      </c>
      <c r="P4" s="6">
        <f>IF($A4=P$1,VLOOKUP($A4,Charge!$A$2:$G$25,7,0),VLOOKUP(P$1,Charge!$A$2:$G$25,7,0)-VLOOKUP($A4,Charge!$A$2:$G$25,7,0))</f>
        <v>0</v>
      </c>
      <c r="Q4" s="6">
        <f>IF($A4=Q$1,VLOOKUP($A4,Charge!$A$2:$G$25,7,0),VLOOKUP(Q$1,Charge!$A$2:$G$25,7,0)-VLOOKUP($A4,Charge!$A$2:$G$25,7,0))</f>
        <v>0</v>
      </c>
      <c r="R4" s="6">
        <f>IF($A4=R$1,VLOOKUP($A4,Charge!$A$2:$G$25,7,0),VLOOKUP(R$1,Charge!$A$2:$G$25,7,0)-VLOOKUP($A4,Charge!$A$2:$G$25,7,0))</f>
        <v>0</v>
      </c>
      <c r="S4" s="6">
        <f>IF($A4=S$1,VLOOKUP($A4,Charge!$A$2:$G$25,7,0),VLOOKUP(S$1,Charge!$A$2:$G$25,7,0)-VLOOKUP($A4,Charge!$A$2:$G$25,7,0))</f>
        <v>0</v>
      </c>
      <c r="T4" s="6">
        <f>IF($A4=T$1,VLOOKUP($A4,Charge!$A$2:$G$25,7,0),VLOOKUP(T$1,Charge!$A$2:$G$25,7,0)-VLOOKUP($A4,Charge!$A$2:$G$25,7,0))</f>
        <v>-8.5041421831294072E-4</v>
      </c>
      <c r="U4" s="6">
        <f>IF($A4=U$1,VLOOKUP($A4,Charge!$A$2:$G$25,7,0),VLOOKUP(U$1,Charge!$A$2:$G$25,7,0)-VLOOKUP($A4,Charge!$A$2:$G$25,7,0))</f>
        <v>0</v>
      </c>
      <c r="V4" s="6">
        <f>IF($A4=V$1,VLOOKUP($A4,Charge!$A$2:$G$25,7,0),VLOOKUP(V$1,Charge!$A$2:$G$25,7,0)-VLOOKUP($A4,Charge!$A$2:$G$25,7,0))</f>
        <v>0</v>
      </c>
      <c r="W4" s="6">
        <f>IF($A4=W$1,VLOOKUP($A4,Charge!$A$2:$G$25,7,0),VLOOKUP(W$1,Charge!$A$2:$G$25,7,0)-VLOOKUP($A4,Charge!$A$2:$G$25,7,0))</f>
        <v>0</v>
      </c>
      <c r="X4" s="6">
        <f>IF($A4=X$1,VLOOKUP($A4,Charge!$A$2:$G$25,7,0),VLOOKUP(X$1,Charge!$A$2:$G$25,7,0)-VLOOKUP($A4,Charge!$A$2:$G$25,7,0))</f>
        <v>0</v>
      </c>
      <c r="Y4" s="6">
        <f>IF($A4=Y$1,VLOOKUP($A4,Charge!$A$2:$G$25,7,0),VLOOKUP(Y$1,Charge!$A$2:$G$25,7,0)-VLOOKUP($A4,Charge!$A$2:$G$25,7,0))</f>
        <v>0</v>
      </c>
    </row>
    <row r="5" spans="1:25" x14ac:dyDescent="0.2">
      <c r="A5" s="1" t="s">
        <v>3</v>
      </c>
      <c r="B5" s="6">
        <f>IF($A5=B$1,VLOOKUP($A5,Charge!$A$2:$G$25,7,0),VLOOKUP(B$1,Charge!$A$2:$G$25,7,0)-VLOOKUP($A5,Charge!$A$2:$G$25,7,0))</f>
        <v>0.99927608846747096</v>
      </c>
      <c r="C5" s="6">
        <f>IF($A5=C$1,VLOOKUP($A5,Charge!$A$2:$G$25,7,0),VLOOKUP(C$1,Charge!$A$2:$G$25,7,0)-VLOOKUP($A5,Charge!$A$2:$G$25,7,0))</f>
        <v>1.9992727771672207</v>
      </c>
      <c r="D5" s="6">
        <f>IF($A5=D$1,VLOOKUP($A5,Charge!$A$2:$G$25,7,0),VLOOKUP(D$1,Charge!$A$2:$G$25,7,0)-VLOOKUP($A5,Charge!$A$2:$G$25,7,0))</f>
        <v>0.99927608846747096</v>
      </c>
      <c r="E5" s="6">
        <f>IF($A5=E$1,VLOOKUP($A5,Charge!$A$2:$G$25,7,0),VLOOKUP(E$1,Charge!$A$2:$G$25,7,0)-VLOOKUP($A5,Charge!$A$2:$G$25,7,0))</f>
        <v>-0.99927608846747096</v>
      </c>
      <c r="F5" s="6">
        <f>IF($A5=F$1,VLOOKUP($A5,Charge!$A$2:$G$25,7,0),VLOOKUP(F$1,Charge!$A$2:$G$25,7,0)-VLOOKUP($A5,Charge!$A$2:$G$25,7,0))</f>
        <v>0.95459257909567374</v>
      </c>
      <c r="G5" s="6">
        <f>IF($A5=G$1,VLOOKUP($A5,Charge!$A$2:$G$25,7,0),VLOOKUP(G$1,Charge!$A$2:$G$25,7,0)-VLOOKUP($A5,Charge!$A$2:$G$25,7,0))</f>
        <v>0.99927608846747096</v>
      </c>
      <c r="H5" s="6">
        <f>IF($A5=H$1,VLOOKUP($A5,Charge!$A$2:$G$25,7,0),VLOOKUP(H$1,Charge!$A$2:$G$25,7,0)-VLOOKUP($A5,Charge!$A$2:$G$25,7,0))</f>
        <v>1.0512112132807783E-3</v>
      </c>
      <c r="I5" s="6">
        <f>IF($A5=I$1,VLOOKUP($A5,Charge!$A$2:$G$25,7,0),VLOOKUP(I$1,Charge!$A$2:$G$25,7,0)-VLOOKUP($A5,Charge!$A$2:$G$25,7,0))</f>
        <v>0.99927608846747096</v>
      </c>
      <c r="J5" s="6">
        <f>IF($A5=J$1,VLOOKUP($A5,Charge!$A$2:$G$25,7,0),VLOOKUP(J$1,Charge!$A$2:$G$25,7,0)-VLOOKUP($A5,Charge!$A$2:$G$25,7,0))</f>
        <v>1.090185179376562</v>
      </c>
      <c r="K5" s="6">
        <f>IF($A5=K$1,VLOOKUP($A5,Charge!$A$2:$G$25,7,0),VLOOKUP(K$1,Charge!$A$2:$G$25,7,0)-VLOOKUP($A5,Charge!$A$2:$G$25,7,0))</f>
        <v>0.99927608846747096</v>
      </c>
      <c r="L5" s="6">
        <f>IF($A5=L$1,VLOOKUP($A5,Charge!$A$2:$G$25,7,0),VLOOKUP(L$1,Charge!$A$2:$G$25,7,0)-VLOOKUP($A5,Charge!$A$2:$G$25,7,0))</f>
        <v>0.99927608846747096</v>
      </c>
      <c r="M5" s="6">
        <f>IF($A5=M$1,VLOOKUP($A5,Charge!$A$2:$G$25,7,0),VLOOKUP(M$1,Charge!$A$2:$G$25,7,0)-VLOOKUP($A5,Charge!$A$2:$G$25,7,0))</f>
        <v>1.9989810546154669</v>
      </c>
      <c r="N5" s="6">
        <f>IF($A5=N$1,VLOOKUP($A5,Charge!$A$2:$G$25,7,0),VLOOKUP(N$1,Charge!$A$2:$G$25,7,0)-VLOOKUP($A5,Charge!$A$2:$G$25,7,0))</f>
        <v>0.99927608846747096</v>
      </c>
      <c r="O5" s="6">
        <f>IF($A5=O$1,VLOOKUP($A5,Charge!$A$2:$G$25,7,0),VLOOKUP(O$1,Charge!$A$2:$G$25,7,0)-VLOOKUP($A5,Charge!$A$2:$G$25,7,0))</f>
        <v>0.99927608846747096</v>
      </c>
      <c r="P5" s="6">
        <f>IF($A5=P$1,VLOOKUP($A5,Charge!$A$2:$G$25,7,0),VLOOKUP(P$1,Charge!$A$2:$G$25,7,0)-VLOOKUP($A5,Charge!$A$2:$G$25,7,0))</f>
        <v>0.99927608846747096</v>
      </c>
      <c r="Q5" s="6">
        <f>IF($A5=Q$1,VLOOKUP($A5,Charge!$A$2:$G$25,7,0),VLOOKUP(Q$1,Charge!$A$2:$G$25,7,0)-VLOOKUP($A5,Charge!$A$2:$G$25,7,0))</f>
        <v>0.99927608846747096</v>
      </c>
      <c r="R5" s="6">
        <f>IF($A5=R$1,VLOOKUP($A5,Charge!$A$2:$G$25,7,0),VLOOKUP(R$1,Charge!$A$2:$G$25,7,0)-VLOOKUP($A5,Charge!$A$2:$G$25,7,0))</f>
        <v>0.99927608846747096</v>
      </c>
      <c r="S5" s="6">
        <f>IF($A5=S$1,VLOOKUP($A5,Charge!$A$2:$G$25,7,0),VLOOKUP(S$1,Charge!$A$2:$G$25,7,0)-VLOOKUP($A5,Charge!$A$2:$G$25,7,0))</f>
        <v>0.99927608846747096</v>
      </c>
      <c r="T5" s="6">
        <f>IF($A5=T$1,VLOOKUP($A5,Charge!$A$2:$G$25,7,0),VLOOKUP(T$1,Charge!$A$2:$G$25,7,0)-VLOOKUP($A5,Charge!$A$2:$G$25,7,0))</f>
        <v>0.99842567424915807</v>
      </c>
      <c r="U5" s="6">
        <f>IF($A5=U$1,VLOOKUP($A5,Charge!$A$2:$G$25,7,0),VLOOKUP(U$1,Charge!$A$2:$G$25,7,0)-VLOOKUP($A5,Charge!$A$2:$G$25,7,0))</f>
        <v>0.99927608846747096</v>
      </c>
      <c r="V5" s="6">
        <f>IF($A5=V$1,VLOOKUP($A5,Charge!$A$2:$G$25,7,0),VLOOKUP(V$1,Charge!$A$2:$G$25,7,0)-VLOOKUP($A5,Charge!$A$2:$G$25,7,0))</f>
        <v>0.99927608846747096</v>
      </c>
      <c r="W5" s="6">
        <f>IF($A5=W$1,VLOOKUP($A5,Charge!$A$2:$G$25,7,0),VLOOKUP(W$1,Charge!$A$2:$G$25,7,0)-VLOOKUP($A5,Charge!$A$2:$G$25,7,0))</f>
        <v>0.99927608846747096</v>
      </c>
      <c r="X5" s="6">
        <f>IF($A5=X$1,VLOOKUP($A5,Charge!$A$2:$G$25,7,0),VLOOKUP(X$1,Charge!$A$2:$G$25,7,0)-VLOOKUP($A5,Charge!$A$2:$G$25,7,0))</f>
        <v>0.99927608846747096</v>
      </c>
      <c r="Y5" s="6">
        <f>IF($A5=Y$1,VLOOKUP($A5,Charge!$A$2:$G$25,7,0),VLOOKUP(Y$1,Charge!$A$2:$G$25,7,0)-VLOOKUP($A5,Charge!$A$2:$G$25,7,0))</f>
        <v>0.99927608846747096</v>
      </c>
    </row>
    <row r="6" spans="1:25" x14ac:dyDescent="0.2">
      <c r="A6" s="1" t="s">
        <v>4</v>
      </c>
      <c r="B6" s="6">
        <f>IF($A6=B$1,VLOOKUP($A6,Charge!$A$2:$G$25,7,0),VLOOKUP(B$1,Charge!$A$2:$G$25,7,0)-VLOOKUP($A6,Charge!$A$2:$G$25,7,0))</f>
        <v>4.4683509371797249E-2</v>
      </c>
      <c r="C6" s="6">
        <f>IF($A6=C$1,VLOOKUP($A6,Charge!$A$2:$G$25,7,0),VLOOKUP(C$1,Charge!$A$2:$G$25,7,0)-VLOOKUP($A6,Charge!$A$2:$G$25,7,0))</f>
        <v>1.0446801980715472</v>
      </c>
      <c r="D6" s="6">
        <f>IF($A6=D$1,VLOOKUP($A6,Charge!$A$2:$G$25,7,0),VLOOKUP(D$1,Charge!$A$2:$G$25,7,0)-VLOOKUP($A6,Charge!$A$2:$G$25,7,0))</f>
        <v>4.4683509371797249E-2</v>
      </c>
      <c r="E6" s="6">
        <f>IF($A6=E$1,VLOOKUP($A6,Charge!$A$2:$G$25,7,0),VLOOKUP(E$1,Charge!$A$2:$G$25,7,0)-VLOOKUP($A6,Charge!$A$2:$G$25,7,0))</f>
        <v>-0.95459257909567374</v>
      </c>
      <c r="F6" s="6">
        <f>IF($A6=F$1,VLOOKUP($A6,Charge!$A$2:$G$25,7,0),VLOOKUP(F$1,Charge!$A$2:$G$25,7,0)-VLOOKUP($A6,Charge!$A$2:$G$25,7,0))</f>
        <v>-4.4683509371797249E-2</v>
      </c>
      <c r="G6" s="6">
        <f>IF($A6=G$1,VLOOKUP($A6,Charge!$A$2:$G$25,7,0),VLOOKUP(G$1,Charge!$A$2:$G$25,7,0)-VLOOKUP($A6,Charge!$A$2:$G$25,7,0))</f>
        <v>4.4683509371797249E-2</v>
      </c>
      <c r="H6" s="6">
        <f>IF($A6=H$1,VLOOKUP($A6,Charge!$A$2:$G$25,7,0),VLOOKUP(H$1,Charge!$A$2:$G$25,7,0)-VLOOKUP($A6,Charge!$A$2:$G$25,7,0))</f>
        <v>-0.95354136788239297</v>
      </c>
      <c r="I6" s="6">
        <f>IF($A6=I$1,VLOOKUP($A6,Charge!$A$2:$G$25,7,0),VLOOKUP(I$1,Charge!$A$2:$G$25,7,0)-VLOOKUP($A6,Charge!$A$2:$G$25,7,0))</f>
        <v>4.4683509371797249E-2</v>
      </c>
      <c r="J6" s="6">
        <f>IF($A6=J$1,VLOOKUP($A6,Charge!$A$2:$G$25,7,0),VLOOKUP(J$1,Charge!$A$2:$G$25,7,0)-VLOOKUP($A6,Charge!$A$2:$G$25,7,0))</f>
        <v>0.13559260028088818</v>
      </c>
      <c r="K6" s="6">
        <f>IF($A6=K$1,VLOOKUP($A6,Charge!$A$2:$G$25,7,0),VLOOKUP(K$1,Charge!$A$2:$G$25,7,0)-VLOOKUP($A6,Charge!$A$2:$G$25,7,0))</f>
        <v>4.4683509371797249E-2</v>
      </c>
      <c r="L6" s="6">
        <f>IF($A6=L$1,VLOOKUP($A6,Charge!$A$2:$G$25,7,0),VLOOKUP(L$1,Charge!$A$2:$G$25,7,0)-VLOOKUP($A6,Charge!$A$2:$G$25,7,0))</f>
        <v>4.4683509371797249E-2</v>
      </c>
      <c r="M6" s="6">
        <f>IF($A6=M$1,VLOOKUP($A6,Charge!$A$2:$G$25,7,0),VLOOKUP(M$1,Charge!$A$2:$G$25,7,0)-VLOOKUP($A6,Charge!$A$2:$G$25,7,0))</f>
        <v>1.0443884755197932</v>
      </c>
      <c r="N6" s="6">
        <f>IF($A6=N$1,VLOOKUP($A6,Charge!$A$2:$G$25,7,0),VLOOKUP(N$1,Charge!$A$2:$G$25,7,0)-VLOOKUP($A6,Charge!$A$2:$G$25,7,0))</f>
        <v>4.4683509371797249E-2</v>
      </c>
      <c r="O6" s="6">
        <f>IF($A6=O$1,VLOOKUP($A6,Charge!$A$2:$G$25,7,0),VLOOKUP(O$1,Charge!$A$2:$G$25,7,0)-VLOOKUP($A6,Charge!$A$2:$G$25,7,0))</f>
        <v>4.4683509371797249E-2</v>
      </c>
      <c r="P6" s="6">
        <f>IF($A6=P$1,VLOOKUP($A6,Charge!$A$2:$G$25,7,0),VLOOKUP(P$1,Charge!$A$2:$G$25,7,0)-VLOOKUP($A6,Charge!$A$2:$G$25,7,0))</f>
        <v>4.4683509371797249E-2</v>
      </c>
      <c r="Q6" s="6">
        <f>IF($A6=Q$1,VLOOKUP($A6,Charge!$A$2:$G$25,7,0),VLOOKUP(Q$1,Charge!$A$2:$G$25,7,0)-VLOOKUP($A6,Charge!$A$2:$G$25,7,0))</f>
        <v>4.4683509371797249E-2</v>
      </c>
      <c r="R6" s="6">
        <f>IF($A6=R$1,VLOOKUP($A6,Charge!$A$2:$G$25,7,0),VLOOKUP(R$1,Charge!$A$2:$G$25,7,0)-VLOOKUP($A6,Charge!$A$2:$G$25,7,0))</f>
        <v>4.4683509371797249E-2</v>
      </c>
      <c r="S6" s="6">
        <f>IF($A6=S$1,VLOOKUP($A6,Charge!$A$2:$G$25,7,0),VLOOKUP(S$1,Charge!$A$2:$G$25,7,0)-VLOOKUP($A6,Charge!$A$2:$G$25,7,0))</f>
        <v>4.4683509371797249E-2</v>
      </c>
      <c r="T6" s="6">
        <f>IF($A6=T$1,VLOOKUP($A6,Charge!$A$2:$G$25,7,0),VLOOKUP(T$1,Charge!$A$2:$G$25,7,0)-VLOOKUP($A6,Charge!$A$2:$G$25,7,0))</f>
        <v>4.3833095153484311E-2</v>
      </c>
      <c r="U6" s="6">
        <f>IF($A6=U$1,VLOOKUP($A6,Charge!$A$2:$G$25,7,0),VLOOKUP(U$1,Charge!$A$2:$G$25,7,0)-VLOOKUP($A6,Charge!$A$2:$G$25,7,0))</f>
        <v>4.4683509371797249E-2</v>
      </c>
      <c r="V6" s="6">
        <f>IF($A6=V$1,VLOOKUP($A6,Charge!$A$2:$G$25,7,0),VLOOKUP(V$1,Charge!$A$2:$G$25,7,0)-VLOOKUP($A6,Charge!$A$2:$G$25,7,0))</f>
        <v>4.4683509371797249E-2</v>
      </c>
      <c r="W6" s="6">
        <f>IF($A6=W$1,VLOOKUP($A6,Charge!$A$2:$G$25,7,0),VLOOKUP(W$1,Charge!$A$2:$G$25,7,0)-VLOOKUP($A6,Charge!$A$2:$G$25,7,0))</f>
        <v>4.4683509371797249E-2</v>
      </c>
      <c r="X6" s="6">
        <f>IF($A6=X$1,VLOOKUP($A6,Charge!$A$2:$G$25,7,0),VLOOKUP(X$1,Charge!$A$2:$G$25,7,0)-VLOOKUP($A6,Charge!$A$2:$G$25,7,0))</f>
        <v>4.4683509371797249E-2</v>
      </c>
      <c r="Y6" s="6">
        <f>IF($A6=Y$1,VLOOKUP($A6,Charge!$A$2:$G$25,7,0),VLOOKUP(Y$1,Charge!$A$2:$G$25,7,0)-VLOOKUP($A6,Charge!$A$2:$G$25,7,0))</f>
        <v>4.4683509371797249E-2</v>
      </c>
    </row>
    <row r="7" spans="1:25" x14ac:dyDescent="0.2">
      <c r="A7" s="1" t="s">
        <v>5</v>
      </c>
      <c r="B7" s="6">
        <f>IF($A7=B$1,VLOOKUP($A7,Charge!$A$2:$G$25,7,0),VLOOKUP(B$1,Charge!$A$2:$G$25,7,0)-VLOOKUP($A7,Charge!$A$2:$G$25,7,0))</f>
        <v>0</v>
      </c>
      <c r="C7" s="6">
        <f>IF($A7=C$1,VLOOKUP($A7,Charge!$A$2:$G$25,7,0),VLOOKUP(C$1,Charge!$A$2:$G$25,7,0)-VLOOKUP($A7,Charge!$A$2:$G$25,7,0))</f>
        <v>0.99999668869974989</v>
      </c>
      <c r="D7" s="6">
        <f>IF($A7=D$1,VLOOKUP($A7,Charge!$A$2:$G$25,7,0),VLOOKUP(D$1,Charge!$A$2:$G$25,7,0)-VLOOKUP($A7,Charge!$A$2:$G$25,7,0))</f>
        <v>0</v>
      </c>
      <c r="E7" s="6">
        <f>IF($A7=E$1,VLOOKUP($A7,Charge!$A$2:$G$25,7,0),VLOOKUP(E$1,Charge!$A$2:$G$25,7,0)-VLOOKUP($A7,Charge!$A$2:$G$25,7,0))</f>
        <v>-0.99927608846747096</v>
      </c>
      <c r="F7" s="6">
        <f>IF($A7=F$1,VLOOKUP($A7,Charge!$A$2:$G$25,7,0),VLOOKUP(F$1,Charge!$A$2:$G$25,7,0)-VLOOKUP($A7,Charge!$A$2:$G$25,7,0))</f>
        <v>-4.4683509371797249E-2</v>
      </c>
      <c r="G7" s="6">
        <f>IF($A7=G$1,VLOOKUP($A7,Charge!$A$2:$G$25,7,0),VLOOKUP(G$1,Charge!$A$2:$G$25,7,0)-VLOOKUP($A7,Charge!$A$2:$G$25,7,0))</f>
        <v>0</v>
      </c>
      <c r="H7" s="6">
        <f>IF($A7=H$1,VLOOKUP($A7,Charge!$A$2:$G$25,7,0),VLOOKUP(H$1,Charge!$A$2:$G$25,7,0)-VLOOKUP($A7,Charge!$A$2:$G$25,7,0))</f>
        <v>-0.99822487725419018</v>
      </c>
      <c r="I7" s="6">
        <f>IF($A7=I$1,VLOOKUP($A7,Charge!$A$2:$G$25,7,0),VLOOKUP(I$1,Charge!$A$2:$G$25,7,0)-VLOOKUP($A7,Charge!$A$2:$G$25,7,0))</f>
        <v>0</v>
      </c>
      <c r="J7" s="6">
        <f>IF($A7=J$1,VLOOKUP($A7,Charge!$A$2:$G$25,7,0),VLOOKUP(J$1,Charge!$A$2:$G$25,7,0)-VLOOKUP($A7,Charge!$A$2:$G$25,7,0))</f>
        <v>9.0909090909090939E-2</v>
      </c>
      <c r="K7" s="6">
        <f>IF($A7=K$1,VLOOKUP($A7,Charge!$A$2:$G$25,7,0),VLOOKUP(K$1,Charge!$A$2:$G$25,7,0)-VLOOKUP($A7,Charge!$A$2:$G$25,7,0))</f>
        <v>0</v>
      </c>
      <c r="L7" s="6">
        <f>IF($A7=L$1,VLOOKUP($A7,Charge!$A$2:$G$25,7,0),VLOOKUP(L$1,Charge!$A$2:$G$25,7,0)-VLOOKUP($A7,Charge!$A$2:$G$25,7,0))</f>
        <v>0</v>
      </c>
      <c r="M7" s="6">
        <f>IF($A7=M$1,VLOOKUP($A7,Charge!$A$2:$G$25,7,0),VLOOKUP(M$1,Charge!$A$2:$G$25,7,0)-VLOOKUP($A7,Charge!$A$2:$G$25,7,0))</f>
        <v>0.99970496614799598</v>
      </c>
      <c r="N7" s="6">
        <f>IF($A7=N$1,VLOOKUP($A7,Charge!$A$2:$G$25,7,0),VLOOKUP(N$1,Charge!$A$2:$G$25,7,0)-VLOOKUP($A7,Charge!$A$2:$G$25,7,0))</f>
        <v>0</v>
      </c>
      <c r="O7" s="6">
        <f>IF($A7=O$1,VLOOKUP($A7,Charge!$A$2:$G$25,7,0),VLOOKUP(O$1,Charge!$A$2:$G$25,7,0)-VLOOKUP($A7,Charge!$A$2:$G$25,7,0))</f>
        <v>0</v>
      </c>
      <c r="P7" s="6">
        <f>IF($A7=P$1,VLOOKUP($A7,Charge!$A$2:$G$25,7,0),VLOOKUP(P$1,Charge!$A$2:$G$25,7,0)-VLOOKUP($A7,Charge!$A$2:$G$25,7,0))</f>
        <v>0</v>
      </c>
      <c r="Q7" s="6">
        <f>IF($A7=Q$1,VLOOKUP($A7,Charge!$A$2:$G$25,7,0),VLOOKUP(Q$1,Charge!$A$2:$G$25,7,0)-VLOOKUP($A7,Charge!$A$2:$G$25,7,0))</f>
        <v>0</v>
      </c>
      <c r="R7" s="6">
        <f>IF($A7=R$1,VLOOKUP($A7,Charge!$A$2:$G$25,7,0),VLOOKUP(R$1,Charge!$A$2:$G$25,7,0)-VLOOKUP($A7,Charge!$A$2:$G$25,7,0))</f>
        <v>0</v>
      </c>
      <c r="S7" s="6">
        <f>IF($A7=S$1,VLOOKUP($A7,Charge!$A$2:$G$25,7,0),VLOOKUP(S$1,Charge!$A$2:$G$25,7,0)-VLOOKUP($A7,Charge!$A$2:$G$25,7,0))</f>
        <v>0</v>
      </c>
      <c r="T7" s="6">
        <f>IF($A7=T$1,VLOOKUP($A7,Charge!$A$2:$G$25,7,0),VLOOKUP(T$1,Charge!$A$2:$G$25,7,0)-VLOOKUP($A7,Charge!$A$2:$G$25,7,0))</f>
        <v>-8.5041421831294072E-4</v>
      </c>
      <c r="U7" s="6">
        <f>IF($A7=U$1,VLOOKUP($A7,Charge!$A$2:$G$25,7,0),VLOOKUP(U$1,Charge!$A$2:$G$25,7,0)-VLOOKUP($A7,Charge!$A$2:$G$25,7,0))</f>
        <v>0</v>
      </c>
      <c r="V7" s="6">
        <f>IF($A7=V$1,VLOOKUP($A7,Charge!$A$2:$G$25,7,0),VLOOKUP(V$1,Charge!$A$2:$G$25,7,0)-VLOOKUP($A7,Charge!$A$2:$G$25,7,0))</f>
        <v>0</v>
      </c>
      <c r="W7" s="6">
        <f>IF($A7=W$1,VLOOKUP($A7,Charge!$A$2:$G$25,7,0),VLOOKUP(W$1,Charge!$A$2:$G$25,7,0)-VLOOKUP($A7,Charge!$A$2:$G$25,7,0))</f>
        <v>0</v>
      </c>
      <c r="X7" s="6">
        <f>IF($A7=X$1,VLOOKUP($A7,Charge!$A$2:$G$25,7,0),VLOOKUP(X$1,Charge!$A$2:$G$25,7,0)-VLOOKUP($A7,Charge!$A$2:$G$25,7,0))</f>
        <v>0</v>
      </c>
      <c r="Y7" s="6">
        <f>IF($A7=Y$1,VLOOKUP($A7,Charge!$A$2:$G$25,7,0),VLOOKUP(Y$1,Charge!$A$2:$G$25,7,0)-VLOOKUP($A7,Charge!$A$2:$G$25,7,0))</f>
        <v>0</v>
      </c>
    </row>
    <row r="8" spans="1:25" x14ac:dyDescent="0.2">
      <c r="A8" s="1" t="s">
        <v>6</v>
      </c>
      <c r="B8" s="6">
        <f>IF($A8=B$1,VLOOKUP($A8,Charge!$A$2:$G$25,7,0),VLOOKUP(B$1,Charge!$A$2:$G$25,7,0)-VLOOKUP($A8,Charge!$A$2:$G$25,7,0))</f>
        <v>0.99822487725419018</v>
      </c>
      <c r="C8" s="6">
        <f>IF($A8=C$1,VLOOKUP($A8,Charge!$A$2:$G$25,7,0),VLOOKUP(C$1,Charge!$A$2:$G$25,7,0)-VLOOKUP($A8,Charge!$A$2:$G$25,7,0))</f>
        <v>1.9982215659539402</v>
      </c>
      <c r="D8" s="6">
        <f>IF($A8=D$1,VLOOKUP($A8,Charge!$A$2:$G$25,7,0),VLOOKUP(D$1,Charge!$A$2:$G$25,7,0)-VLOOKUP($A8,Charge!$A$2:$G$25,7,0))</f>
        <v>0.99822487725419018</v>
      </c>
      <c r="E8" s="6">
        <f>IF($A8=E$1,VLOOKUP($A8,Charge!$A$2:$G$25,7,0),VLOOKUP(E$1,Charge!$A$2:$G$25,7,0)-VLOOKUP($A8,Charge!$A$2:$G$25,7,0))</f>
        <v>-1.0512112132807783E-3</v>
      </c>
      <c r="F8" s="6">
        <f>IF($A8=F$1,VLOOKUP($A8,Charge!$A$2:$G$25,7,0),VLOOKUP(F$1,Charge!$A$2:$G$25,7,0)-VLOOKUP($A8,Charge!$A$2:$G$25,7,0))</f>
        <v>0.95354136788239297</v>
      </c>
      <c r="G8" s="6">
        <f>IF($A8=G$1,VLOOKUP($A8,Charge!$A$2:$G$25,7,0),VLOOKUP(G$1,Charge!$A$2:$G$25,7,0)-VLOOKUP($A8,Charge!$A$2:$G$25,7,0))</f>
        <v>0.99822487725419018</v>
      </c>
      <c r="H8" s="6">
        <f>IF($A8=H$1,VLOOKUP($A8,Charge!$A$2:$G$25,7,0),VLOOKUP(H$1,Charge!$A$2:$G$25,7,0)-VLOOKUP($A8,Charge!$A$2:$G$25,7,0))</f>
        <v>-0.99822487725419018</v>
      </c>
      <c r="I8" s="6">
        <f>IF($A8=I$1,VLOOKUP($A8,Charge!$A$2:$G$25,7,0),VLOOKUP(I$1,Charge!$A$2:$G$25,7,0)-VLOOKUP($A8,Charge!$A$2:$G$25,7,0))</f>
        <v>0.99822487725419018</v>
      </c>
      <c r="J8" s="6">
        <f>IF($A8=J$1,VLOOKUP($A8,Charge!$A$2:$G$25,7,0),VLOOKUP(J$1,Charge!$A$2:$G$25,7,0)-VLOOKUP($A8,Charge!$A$2:$G$25,7,0))</f>
        <v>1.089133968163281</v>
      </c>
      <c r="K8" s="6">
        <f>IF($A8=K$1,VLOOKUP($A8,Charge!$A$2:$G$25,7,0),VLOOKUP(K$1,Charge!$A$2:$G$25,7,0)-VLOOKUP($A8,Charge!$A$2:$G$25,7,0))</f>
        <v>0.99822487725419018</v>
      </c>
      <c r="L8" s="6">
        <f>IF($A8=L$1,VLOOKUP($A8,Charge!$A$2:$G$25,7,0),VLOOKUP(L$1,Charge!$A$2:$G$25,7,0)-VLOOKUP($A8,Charge!$A$2:$G$25,7,0))</f>
        <v>0.99822487725419018</v>
      </c>
      <c r="M8" s="6">
        <f>IF($A8=M$1,VLOOKUP($A8,Charge!$A$2:$G$25,7,0),VLOOKUP(M$1,Charge!$A$2:$G$25,7,0)-VLOOKUP($A8,Charge!$A$2:$G$25,7,0))</f>
        <v>1.9979298434021862</v>
      </c>
      <c r="N8" s="6">
        <f>IF($A8=N$1,VLOOKUP($A8,Charge!$A$2:$G$25,7,0),VLOOKUP(N$1,Charge!$A$2:$G$25,7,0)-VLOOKUP($A8,Charge!$A$2:$G$25,7,0))</f>
        <v>0.99822487725419018</v>
      </c>
      <c r="O8" s="6">
        <f>IF($A8=O$1,VLOOKUP($A8,Charge!$A$2:$G$25,7,0),VLOOKUP(O$1,Charge!$A$2:$G$25,7,0)-VLOOKUP($A8,Charge!$A$2:$G$25,7,0))</f>
        <v>0.99822487725419018</v>
      </c>
      <c r="P8" s="6">
        <f>IF($A8=P$1,VLOOKUP($A8,Charge!$A$2:$G$25,7,0),VLOOKUP(P$1,Charge!$A$2:$G$25,7,0)-VLOOKUP($A8,Charge!$A$2:$G$25,7,0))</f>
        <v>0.99822487725419018</v>
      </c>
      <c r="Q8" s="6">
        <f>IF($A8=Q$1,VLOOKUP($A8,Charge!$A$2:$G$25,7,0),VLOOKUP(Q$1,Charge!$A$2:$G$25,7,0)-VLOOKUP($A8,Charge!$A$2:$G$25,7,0))</f>
        <v>0.99822487725419018</v>
      </c>
      <c r="R8" s="6">
        <f>IF($A8=R$1,VLOOKUP($A8,Charge!$A$2:$G$25,7,0),VLOOKUP(R$1,Charge!$A$2:$G$25,7,0)-VLOOKUP($A8,Charge!$A$2:$G$25,7,0))</f>
        <v>0.99822487725419018</v>
      </c>
      <c r="S8" s="6">
        <f>IF($A8=S$1,VLOOKUP($A8,Charge!$A$2:$G$25,7,0),VLOOKUP(S$1,Charge!$A$2:$G$25,7,0)-VLOOKUP($A8,Charge!$A$2:$G$25,7,0))</f>
        <v>0.99822487725419018</v>
      </c>
      <c r="T8" s="6">
        <f>IF($A8=T$1,VLOOKUP($A8,Charge!$A$2:$G$25,7,0),VLOOKUP(T$1,Charge!$A$2:$G$25,7,0)-VLOOKUP($A8,Charge!$A$2:$G$25,7,0))</f>
        <v>0.99737446303587729</v>
      </c>
      <c r="U8" s="6">
        <f>IF($A8=U$1,VLOOKUP($A8,Charge!$A$2:$G$25,7,0),VLOOKUP(U$1,Charge!$A$2:$G$25,7,0)-VLOOKUP($A8,Charge!$A$2:$G$25,7,0))</f>
        <v>0.99822487725419018</v>
      </c>
      <c r="V8" s="6">
        <f>IF($A8=V$1,VLOOKUP($A8,Charge!$A$2:$G$25,7,0),VLOOKUP(V$1,Charge!$A$2:$G$25,7,0)-VLOOKUP($A8,Charge!$A$2:$G$25,7,0))</f>
        <v>0.99822487725419018</v>
      </c>
      <c r="W8" s="6">
        <f>IF($A8=W$1,VLOOKUP($A8,Charge!$A$2:$G$25,7,0),VLOOKUP(W$1,Charge!$A$2:$G$25,7,0)-VLOOKUP($A8,Charge!$A$2:$G$25,7,0))</f>
        <v>0.99822487725419018</v>
      </c>
      <c r="X8" s="6">
        <f>IF($A8=X$1,VLOOKUP($A8,Charge!$A$2:$G$25,7,0),VLOOKUP(X$1,Charge!$A$2:$G$25,7,0)-VLOOKUP($A8,Charge!$A$2:$G$25,7,0))</f>
        <v>0.99822487725419018</v>
      </c>
      <c r="Y8" s="6">
        <f>IF($A8=Y$1,VLOOKUP($A8,Charge!$A$2:$G$25,7,0),VLOOKUP(Y$1,Charge!$A$2:$G$25,7,0)-VLOOKUP($A8,Charge!$A$2:$G$25,7,0))</f>
        <v>0.99822487725419018</v>
      </c>
    </row>
    <row r="9" spans="1:25" x14ac:dyDescent="0.2">
      <c r="A9" s="1" t="s">
        <v>7</v>
      </c>
      <c r="B9" s="6">
        <f>IF($A9=B$1,VLOOKUP($A9,Charge!$A$2:$G$25,7,0),VLOOKUP(B$1,Charge!$A$2:$G$25,7,0)-VLOOKUP($A9,Charge!$A$2:$G$25,7,0))</f>
        <v>0</v>
      </c>
      <c r="C9" s="6">
        <f>IF($A9=C$1,VLOOKUP($A9,Charge!$A$2:$G$25,7,0),VLOOKUP(C$1,Charge!$A$2:$G$25,7,0)-VLOOKUP($A9,Charge!$A$2:$G$25,7,0))</f>
        <v>0.99999668869974989</v>
      </c>
      <c r="D9" s="6">
        <f>IF($A9=D$1,VLOOKUP($A9,Charge!$A$2:$G$25,7,0),VLOOKUP(D$1,Charge!$A$2:$G$25,7,0)-VLOOKUP($A9,Charge!$A$2:$G$25,7,0))</f>
        <v>0</v>
      </c>
      <c r="E9" s="6">
        <f>IF($A9=E$1,VLOOKUP($A9,Charge!$A$2:$G$25,7,0),VLOOKUP(E$1,Charge!$A$2:$G$25,7,0)-VLOOKUP($A9,Charge!$A$2:$G$25,7,0))</f>
        <v>-0.99927608846747096</v>
      </c>
      <c r="F9" s="6">
        <f>IF($A9=F$1,VLOOKUP($A9,Charge!$A$2:$G$25,7,0),VLOOKUP(F$1,Charge!$A$2:$G$25,7,0)-VLOOKUP($A9,Charge!$A$2:$G$25,7,0))</f>
        <v>-4.4683509371797249E-2</v>
      </c>
      <c r="G9" s="6">
        <f>IF($A9=G$1,VLOOKUP($A9,Charge!$A$2:$G$25,7,0),VLOOKUP(G$1,Charge!$A$2:$G$25,7,0)-VLOOKUP($A9,Charge!$A$2:$G$25,7,0))</f>
        <v>0</v>
      </c>
      <c r="H9" s="6">
        <f>IF($A9=H$1,VLOOKUP($A9,Charge!$A$2:$G$25,7,0),VLOOKUP(H$1,Charge!$A$2:$G$25,7,0)-VLOOKUP($A9,Charge!$A$2:$G$25,7,0))</f>
        <v>-0.99822487725419018</v>
      </c>
      <c r="I9" s="6">
        <f>IF($A9=I$1,VLOOKUP($A9,Charge!$A$2:$G$25,7,0),VLOOKUP(I$1,Charge!$A$2:$G$25,7,0)-VLOOKUP($A9,Charge!$A$2:$G$25,7,0))</f>
        <v>0</v>
      </c>
      <c r="J9" s="6">
        <f>IF($A9=J$1,VLOOKUP($A9,Charge!$A$2:$G$25,7,0),VLOOKUP(J$1,Charge!$A$2:$G$25,7,0)-VLOOKUP($A9,Charge!$A$2:$G$25,7,0))</f>
        <v>9.0909090909090939E-2</v>
      </c>
      <c r="K9" s="6">
        <f>IF($A9=K$1,VLOOKUP($A9,Charge!$A$2:$G$25,7,0),VLOOKUP(K$1,Charge!$A$2:$G$25,7,0)-VLOOKUP($A9,Charge!$A$2:$G$25,7,0))</f>
        <v>0</v>
      </c>
      <c r="L9" s="6">
        <f>IF($A9=L$1,VLOOKUP($A9,Charge!$A$2:$G$25,7,0),VLOOKUP(L$1,Charge!$A$2:$G$25,7,0)-VLOOKUP($A9,Charge!$A$2:$G$25,7,0))</f>
        <v>0</v>
      </c>
      <c r="M9" s="6">
        <f>IF($A9=M$1,VLOOKUP($A9,Charge!$A$2:$G$25,7,0),VLOOKUP(M$1,Charge!$A$2:$G$25,7,0)-VLOOKUP($A9,Charge!$A$2:$G$25,7,0))</f>
        <v>0.99970496614799598</v>
      </c>
      <c r="N9" s="6">
        <f>IF($A9=N$1,VLOOKUP($A9,Charge!$A$2:$G$25,7,0),VLOOKUP(N$1,Charge!$A$2:$G$25,7,0)-VLOOKUP($A9,Charge!$A$2:$G$25,7,0))</f>
        <v>0</v>
      </c>
      <c r="O9" s="6">
        <f>IF($A9=O$1,VLOOKUP($A9,Charge!$A$2:$G$25,7,0),VLOOKUP(O$1,Charge!$A$2:$G$25,7,0)-VLOOKUP($A9,Charge!$A$2:$G$25,7,0))</f>
        <v>0</v>
      </c>
      <c r="P9" s="6">
        <f>IF($A9=P$1,VLOOKUP($A9,Charge!$A$2:$G$25,7,0),VLOOKUP(P$1,Charge!$A$2:$G$25,7,0)-VLOOKUP($A9,Charge!$A$2:$G$25,7,0))</f>
        <v>0</v>
      </c>
      <c r="Q9" s="6">
        <f>IF($A9=Q$1,VLOOKUP($A9,Charge!$A$2:$G$25,7,0),VLOOKUP(Q$1,Charge!$A$2:$G$25,7,0)-VLOOKUP($A9,Charge!$A$2:$G$25,7,0))</f>
        <v>0</v>
      </c>
      <c r="R9" s="6">
        <f>IF($A9=R$1,VLOOKUP($A9,Charge!$A$2:$G$25,7,0),VLOOKUP(R$1,Charge!$A$2:$G$25,7,0)-VLOOKUP($A9,Charge!$A$2:$G$25,7,0))</f>
        <v>0</v>
      </c>
      <c r="S9" s="6">
        <f>IF($A9=S$1,VLOOKUP($A9,Charge!$A$2:$G$25,7,0),VLOOKUP(S$1,Charge!$A$2:$G$25,7,0)-VLOOKUP($A9,Charge!$A$2:$G$25,7,0))</f>
        <v>0</v>
      </c>
      <c r="T9" s="6">
        <f>IF($A9=T$1,VLOOKUP($A9,Charge!$A$2:$G$25,7,0),VLOOKUP(T$1,Charge!$A$2:$G$25,7,0)-VLOOKUP($A9,Charge!$A$2:$G$25,7,0))</f>
        <v>-8.5041421831294072E-4</v>
      </c>
      <c r="U9" s="6">
        <f>IF($A9=U$1,VLOOKUP($A9,Charge!$A$2:$G$25,7,0),VLOOKUP(U$1,Charge!$A$2:$G$25,7,0)-VLOOKUP($A9,Charge!$A$2:$G$25,7,0))</f>
        <v>0</v>
      </c>
      <c r="V9" s="6">
        <f>IF($A9=V$1,VLOOKUP($A9,Charge!$A$2:$G$25,7,0),VLOOKUP(V$1,Charge!$A$2:$G$25,7,0)-VLOOKUP($A9,Charge!$A$2:$G$25,7,0))</f>
        <v>0</v>
      </c>
      <c r="W9" s="6">
        <f>IF($A9=W$1,VLOOKUP($A9,Charge!$A$2:$G$25,7,0),VLOOKUP(W$1,Charge!$A$2:$G$25,7,0)-VLOOKUP($A9,Charge!$A$2:$G$25,7,0))</f>
        <v>0</v>
      </c>
      <c r="X9" s="6">
        <f>IF($A9=X$1,VLOOKUP($A9,Charge!$A$2:$G$25,7,0),VLOOKUP(X$1,Charge!$A$2:$G$25,7,0)-VLOOKUP($A9,Charge!$A$2:$G$25,7,0))</f>
        <v>0</v>
      </c>
      <c r="Y9" s="6">
        <f>IF($A9=Y$1,VLOOKUP($A9,Charge!$A$2:$G$25,7,0),VLOOKUP(Y$1,Charge!$A$2:$G$25,7,0)-VLOOKUP($A9,Charge!$A$2:$G$25,7,0))</f>
        <v>0</v>
      </c>
    </row>
    <row r="10" spans="1:25" x14ac:dyDescent="0.2">
      <c r="A10" s="1" t="s">
        <v>8</v>
      </c>
      <c r="B10" s="6">
        <f>IF($A10=B$1,VLOOKUP($A10,Charge!$A$2:$G$25,7,0),VLOOKUP(B$1,Charge!$A$2:$G$25,7,0)-VLOOKUP($A10,Charge!$A$2:$G$25,7,0))</f>
        <v>-9.0909090909090939E-2</v>
      </c>
      <c r="C10" s="6">
        <f>IF($A10=C$1,VLOOKUP($A10,Charge!$A$2:$G$25,7,0),VLOOKUP(C$1,Charge!$A$2:$G$25,7,0)-VLOOKUP($A10,Charge!$A$2:$G$25,7,0))</f>
        <v>0.90908759779065895</v>
      </c>
      <c r="D10" s="6">
        <f>IF($A10=D$1,VLOOKUP($A10,Charge!$A$2:$G$25,7,0),VLOOKUP(D$1,Charge!$A$2:$G$25,7,0)-VLOOKUP($A10,Charge!$A$2:$G$25,7,0))</f>
        <v>-9.0909090909090939E-2</v>
      </c>
      <c r="E10" s="6">
        <f>IF($A10=E$1,VLOOKUP($A10,Charge!$A$2:$G$25,7,0),VLOOKUP(E$1,Charge!$A$2:$G$25,7,0)-VLOOKUP($A10,Charge!$A$2:$G$25,7,0))</f>
        <v>-1.090185179376562</v>
      </c>
      <c r="F10" s="6">
        <f>IF($A10=F$1,VLOOKUP($A10,Charge!$A$2:$G$25,7,0),VLOOKUP(F$1,Charge!$A$2:$G$25,7,0)-VLOOKUP($A10,Charge!$A$2:$G$25,7,0))</f>
        <v>-0.13559260028088818</v>
      </c>
      <c r="G10" s="6">
        <f>IF($A10=G$1,VLOOKUP($A10,Charge!$A$2:$G$25,7,0),VLOOKUP(G$1,Charge!$A$2:$G$25,7,0)-VLOOKUP($A10,Charge!$A$2:$G$25,7,0))</f>
        <v>-9.0909090909090939E-2</v>
      </c>
      <c r="H10" s="6">
        <f>IF($A10=H$1,VLOOKUP($A10,Charge!$A$2:$G$25,7,0),VLOOKUP(H$1,Charge!$A$2:$G$25,7,0)-VLOOKUP($A10,Charge!$A$2:$G$25,7,0))</f>
        <v>-1.089133968163281</v>
      </c>
      <c r="I10" s="6">
        <f>IF($A10=I$1,VLOOKUP($A10,Charge!$A$2:$G$25,7,0),VLOOKUP(I$1,Charge!$A$2:$G$25,7,0)-VLOOKUP($A10,Charge!$A$2:$G$25,7,0))</f>
        <v>-9.0909090909090939E-2</v>
      </c>
      <c r="J10" s="6">
        <f>IF($A10=J$1,VLOOKUP($A10,Charge!$A$2:$G$25,7,0),VLOOKUP(J$1,Charge!$A$2:$G$25,7,0)-VLOOKUP($A10,Charge!$A$2:$G$25,7,0))</f>
        <v>9.0909090909090939E-2</v>
      </c>
      <c r="K10" s="6">
        <f>IF($A10=K$1,VLOOKUP($A10,Charge!$A$2:$G$25,7,0),VLOOKUP(K$1,Charge!$A$2:$G$25,7,0)-VLOOKUP($A10,Charge!$A$2:$G$25,7,0))</f>
        <v>-9.0909090909090939E-2</v>
      </c>
      <c r="L10" s="6">
        <f>IF($A10=L$1,VLOOKUP($A10,Charge!$A$2:$G$25,7,0),VLOOKUP(L$1,Charge!$A$2:$G$25,7,0)-VLOOKUP($A10,Charge!$A$2:$G$25,7,0))</f>
        <v>-9.0909090909090939E-2</v>
      </c>
      <c r="M10" s="6">
        <f>IF($A10=M$1,VLOOKUP($A10,Charge!$A$2:$G$25,7,0),VLOOKUP(M$1,Charge!$A$2:$G$25,7,0)-VLOOKUP($A10,Charge!$A$2:$G$25,7,0))</f>
        <v>0.90879587523890504</v>
      </c>
      <c r="N10" s="6">
        <f>IF($A10=N$1,VLOOKUP($A10,Charge!$A$2:$G$25,7,0),VLOOKUP(N$1,Charge!$A$2:$G$25,7,0)-VLOOKUP($A10,Charge!$A$2:$G$25,7,0))</f>
        <v>-9.0909090909090939E-2</v>
      </c>
      <c r="O10" s="6">
        <f>IF($A10=O$1,VLOOKUP($A10,Charge!$A$2:$G$25,7,0),VLOOKUP(O$1,Charge!$A$2:$G$25,7,0)-VLOOKUP($A10,Charge!$A$2:$G$25,7,0))</f>
        <v>-9.0909090909090939E-2</v>
      </c>
      <c r="P10" s="6">
        <f>IF($A10=P$1,VLOOKUP($A10,Charge!$A$2:$G$25,7,0),VLOOKUP(P$1,Charge!$A$2:$G$25,7,0)-VLOOKUP($A10,Charge!$A$2:$G$25,7,0))</f>
        <v>-9.0909090909090939E-2</v>
      </c>
      <c r="Q10" s="6">
        <f>IF($A10=Q$1,VLOOKUP($A10,Charge!$A$2:$G$25,7,0),VLOOKUP(Q$1,Charge!$A$2:$G$25,7,0)-VLOOKUP($A10,Charge!$A$2:$G$25,7,0))</f>
        <v>-9.0909090909090939E-2</v>
      </c>
      <c r="R10" s="6">
        <f>IF($A10=R$1,VLOOKUP($A10,Charge!$A$2:$G$25,7,0),VLOOKUP(R$1,Charge!$A$2:$G$25,7,0)-VLOOKUP($A10,Charge!$A$2:$G$25,7,0))</f>
        <v>-9.0909090909090939E-2</v>
      </c>
      <c r="S10" s="6">
        <f>IF($A10=S$1,VLOOKUP($A10,Charge!$A$2:$G$25,7,0),VLOOKUP(S$1,Charge!$A$2:$G$25,7,0)-VLOOKUP($A10,Charge!$A$2:$G$25,7,0))</f>
        <v>-9.0909090909090939E-2</v>
      </c>
      <c r="T10" s="6">
        <f>IF($A10=T$1,VLOOKUP($A10,Charge!$A$2:$G$25,7,0),VLOOKUP(T$1,Charge!$A$2:$G$25,7,0)-VLOOKUP($A10,Charge!$A$2:$G$25,7,0))</f>
        <v>-9.1759505127403884E-2</v>
      </c>
      <c r="U10" s="6">
        <f>IF($A10=U$1,VLOOKUP($A10,Charge!$A$2:$G$25,7,0),VLOOKUP(U$1,Charge!$A$2:$G$25,7,0)-VLOOKUP($A10,Charge!$A$2:$G$25,7,0))</f>
        <v>-9.0909090909090939E-2</v>
      </c>
      <c r="V10" s="6">
        <f>IF($A10=V$1,VLOOKUP($A10,Charge!$A$2:$G$25,7,0),VLOOKUP(V$1,Charge!$A$2:$G$25,7,0)-VLOOKUP($A10,Charge!$A$2:$G$25,7,0))</f>
        <v>-9.0909090909090939E-2</v>
      </c>
      <c r="W10" s="6">
        <f>IF($A10=W$1,VLOOKUP($A10,Charge!$A$2:$G$25,7,0),VLOOKUP(W$1,Charge!$A$2:$G$25,7,0)-VLOOKUP($A10,Charge!$A$2:$G$25,7,0))</f>
        <v>-9.0909090909090939E-2</v>
      </c>
      <c r="X10" s="6">
        <f>IF($A10=X$1,VLOOKUP($A10,Charge!$A$2:$G$25,7,0),VLOOKUP(X$1,Charge!$A$2:$G$25,7,0)-VLOOKUP($A10,Charge!$A$2:$G$25,7,0))</f>
        <v>-9.0909090909090939E-2</v>
      </c>
      <c r="Y10" s="6">
        <f>IF($A10=Y$1,VLOOKUP($A10,Charge!$A$2:$G$25,7,0),VLOOKUP(Y$1,Charge!$A$2:$G$25,7,0)-VLOOKUP($A10,Charge!$A$2:$G$25,7,0))</f>
        <v>-9.0909090909090939E-2</v>
      </c>
    </row>
    <row r="11" spans="1:25" x14ac:dyDescent="0.2">
      <c r="A11" s="1" t="s">
        <v>9</v>
      </c>
      <c r="B11" s="6">
        <f>IF($A11=B$1,VLOOKUP($A11,Charge!$A$2:$G$25,7,0),VLOOKUP(B$1,Charge!$A$2:$G$25,7,0)-VLOOKUP($A11,Charge!$A$2:$G$25,7,0))</f>
        <v>0</v>
      </c>
      <c r="C11" s="6">
        <f>IF($A11=C$1,VLOOKUP($A11,Charge!$A$2:$G$25,7,0),VLOOKUP(C$1,Charge!$A$2:$G$25,7,0)-VLOOKUP($A11,Charge!$A$2:$G$25,7,0))</f>
        <v>0.99999668869974989</v>
      </c>
      <c r="D11" s="6">
        <f>IF($A11=D$1,VLOOKUP($A11,Charge!$A$2:$G$25,7,0),VLOOKUP(D$1,Charge!$A$2:$G$25,7,0)-VLOOKUP($A11,Charge!$A$2:$G$25,7,0))</f>
        <v>0</v>
      </c>
      <c r="E11" s="6">
        <f>IF($A11=E$1,VLOOKUP($A11,Charge!$A$2:$G$25,7,0),VLOOKUP(E$1,Charge!$A$2:$G$25,7,0)-VLOOKUP($A11,Charge!$A$2:$G$25,7,0))</f>
        <v>-0.99927608846747096</v>
      </c>
      <c r="F11" s="6">
        <f>IF($A11=F$1,VLOOKUP($A11,Charge!$A$2:$G$25,7,0),VLOOKUP(F$1,Charge!$A$2:$G$25,7,0)-VLOOKUP($A11,Charge!$A$2:$G$25,7,0))</f>
        <v>-4.4683509371797249E-2</v>
      </c>
      <c r="G11" s="6">
        <f>IF($A11=G$1,VLOOKUP($A11,Charge!$A$2:$G$25,7,0),VLOOKUP(G$1,Charge!$A$2:$G$25,7,0)-VLOOKUP($A11,Charge!$A$2:$G$25,7,0))</f>
        <v>0</v>
      </c>
      <c r="H11" s="6">
        <f>IF($A11=H$1,VLOOKUP($A11,Charge!$A$2:$G$25,7,0),VLOOKUP(H$1,Charge!$A$2:$G$25,7,0)-VLOOKUP($A11,Charge!$A$2:$G$25,7,0))</f>
        <v>-0.99822487725419018</v>
      </c>
      <c r="I11" s="6">
        <f>IF($A11=I$1,VLOOKUP($A11,Charge!$A$2:$G$25,7,0),VLOOKUP(I$1,Charge!$A$2:$G$25,7,0)-VLOOKUP($A11,Charge!$A$2:$G$25,7,0))</f>
        <v>0</v>
      </c>
      <c r="J11" s="6">
        <f>IF($A11=J$1,VLOOKUP($A11,Charge!$A$2:$G$25,7,0),VLOOKUP(J$1,Charge!$A$2:$G$25,7,0)-VLOOKUP($A11,Charge!$A$2:$G$25,7,0))</f>
        <v>9.0909090909090939E-2</v>
      </c>
      <c r="K11" s="6">
        <f>IF($A11=K$1,VLOOKUP($A11,Charge!$A$2:$G$25,7,0),VLOOKUP(K$1,Charge!$A$2:$G$25,7,0)-VLOOKUP($A11,Charge!$A$2:$G$25,7,0))</f>
        <v>0</v>
      </c>
      <c r="L11" s="6">
        <f>IF($A11=L$1,VLOOKUP($A11,Charge!$A$2:$G$25,7,0),VLOOKUP(L$1,Charge!$A$2:$G$25,7,0)-VLOOKUP($A11,Charge!$A$2:$G$25,7,0))</f>
        <v>0</v>
      </c>
      <c r="M11" s="6">
        <f>IF($A11=M$1,VLOOKUP($A11,Charge!$A$2:$G$25,7,0),VLOOKUP(M$1,Charge!$A$2:$G$25,7,0)-VLOOKUP($A11,Charge!$A$2:$G$25,7,0))</f>
        <v>0.99970496614799598</v>
      </c>
      <c r="N11" s="6">
        <f>IF($A11=N$1,VLOOKUP($A11,Charge!$A$2:$G$25,7,0),VLOOKUP(N$1,Charge!$A$2:$G$25,7,0)-VLOOKUP($A11,Charge!$A$2:$G$25,7,0))</f>
        <v>0</v>
      </c>
      <c r="O11" s="6">
        <f>IF($A11=O$1,VLOOKUP($A11,Charge!$A$2:$G$25,7,0),VLOOKUP(O$1,Charge!$A$2:$G$25,7,0)-VLOOKUP($A11,Charge!$A$2:$G$25,7,0))</f>
        <v>0</v>
      </c>
      <c r="P11" s="6">
        <f>IF($A11=P$1,VLOOKUP($A11,Charge!$A$2:$G$25,7,0),VLOOKUP(P$1,Charge!$A$2:$G$25,7,0)-VLOOKUP($A11,Charge!$A$2:$G$25,7,0))</f>
        <v>0</v>
      </c>
      <c r="Q11" s="6">
        <f>IF($A11=Q$1,VLOOKUP($A11,Charge!$A$2:$G$25,7,0),VLOOKUP(Q$1,Charge!$A$2:$G$25,7,0)-VLOOKUP($A11,Charge!$A$2:$G$25,7,0))</f>
        <v>0</v>
      </c>
      <c r="R11" s="6">
        <f>IF($A11=R$1,VLOOKUP($A11,Charge!$A$2:$G$25,7,0),VLOOKUP(R$1,Charge!$A$2:$G$25,7,0)-VLOOKUP($A11,Charge!$A$2:$G$25,7,0))</f>
        <v>0</v>
      </c>
      <c r="S11" s="6">
        <f>IF($A11=S$1,VLOOKUP($A11,Charge!$A$2:$G$25,7,0),VLOOKUP(S$1,Charge!$A$2:$G$25,7,0)-VLOOKUP($A11,Charge!$A$2:$G$25,7,0))</f>
        <v>0</v>
      </c>
      <c r="T11" s="6">
        <f>IF($A11=T$1,VLOOKUP($A11,Charge!$A$2:$G$25,7,0),VLOOKUP(T$1,Charge!$A$2:$G$25,7,0)-VLOOKUP($A11,Charge!$A$2:$G$25,7,0))</f>
        <v>-8.5041421831294072E-4</v>
      </c>
      <c r="U11" s="6">
        <f>IF($A11=U$1,VLOOKUP($A11,Charge!$A$2:$G$25,7,0),VLOOKUP(U$1,Charge!$A$2:$G$25,7,0)-VLOOKUP($A11,Charge!$A$2:$G$25,7,0))</f>
        <v>0</v>
      </c>
      <c r="V11" s="6">
        <f>IF($A11=V$1,VLOOKUP($A11,Charge!$A$2:$G$25,7,0),VLOOKUP(V$1,Charge!$A$2:$G$25,7,0)-VLOOKUP($A11,Charge!$A$2:$G$25,7,0))</f>
        <v>0</v>
      </c>
      <c r="W11" s="6">
        <f>IF($A11=W$1,VLOOKUP($A11,Charge!$A$2:$G$25,7,0),VLOOKUP(W$1,Charge!$A$2:$G$25,7,0)-VLOOKUP($A11,Charge!$A$2:$G$25,7,0))</f>
        <v>0</v>
      </c>
      <c r="X11" s="6">
        <f>IF($A11=X$1,VLOOKUP($A11,Charge!$A$2:$G$25,7,0),VLOOKUP(X$1,Charge!$A$2:$G$25,7,0)-VLOOKUP($A11,Charge!$A$2:$G$25,7,0))</f>
        <v>0</v>
      </c>
      <c r="Y11" s="6">
        <f>IF($A11=Y$1,VLOOKUP($A11,Charge!$A$2:$G$25,7,0),VLOOKUP(Y$1,Charge!$A$2:$G$25,7,0)-VLOOKUP($A11,Charge!$A$2:$G$25,7,0))</f>
        <v>0</v>
      </c>
    </row>
    <row r="12" spans="1:25" x14ac:dyDescent="0.2">
      <c r="A12" s="1" t="s">
        <v>10</v>
      </c>
      <c r="B12" s="6">
        <f>IF($A12=B$1,VLOOKUP($A12,Charge!$A$2:$G$25,7,0),VLOOKUP(B$1,Charge!$A$2:$G$25,7,0)-VLOOKUP($A12,Charge!$A$2:$G$25,7,0))</f>
        <v>0</v>
      </c>
      <c r="C12" s="6">
        <f>IF($A12=C$1,VLOOKUP($A12,Charge!$A$2:$G$25,7,0),VLOOKUP(C$1,Charge!$A$2:$G$25,7,0)-VLOOKUP($A12,Charge!$A$2:$G$25,7,0))</f>
        <v>0.99999668869974989</v>
      </c>
      <c r="D12" s="6">
        <f>IF($A12=D$1,VLOOKUP($A12,Charge!$A$2:$G$25,7,0),VLOOKUP(D$1,Charge!$A$2:$G$25,7,0)-VLOOKUP($A12,Charge!$A$2:$G$25,7,0))</f>
        <v>0</v>
      </c>
      <c r="E12" s="6">
        <f>IF($A12=E$1,VLOOKUP($A12,Charge!$A$2:$G$25,7,0),VLOOKUP(E$1,Charge!$A$2:$G$25,7,0)-VLOOKUP($A12,Charge!$A$2:$G$25,7,0))</f>
        <v>-0.99927608846747096</v>
      </c>
      <c r="F12" s="6">
        <f>IF($A12=F$1,VLOOKUP($A12,Charge!$A$2:$G$25,7,0),VLOOKUP(F$1,Charge!$A$2:$G$25,7,0)-VLOOKUP($A12,Charge!$A$2:$G$25,7,0))</f>
        <v>-4.4683509371797249E-2</v>
      </c>
      <c r="G12" s="6">
        <f>IF($A12=G$1,VLOOKUP($A12,Charge!$A$2:$G$25,7,0),VLOOKUP(G$1,Charge!$A$2:$G$25,7,0)-VLOOKUP($A12,Charge!$A$2:$G$25,7,0))</f>
        <v>0</v>
      </c>
      <c r="H12" s="6">
        <f>IF($A12=H$1,VLOOKUP($A12,Charge!$A$2:$G$25,7,0),VLOOKUP(H$1,Charge!$A$2:$G$25,7,0)-VLOOKUP($A12,Charge!$A$2:$G$25,7,0))</f>
        <v>-0.99822487725419018</v>
      </c>
      <c r="I12" s="6">
        <f>IF($A12=I$1,VLOOKUP($A12,Charge!$A$2:$G$25,7,0),VLOOKUP(I$1,Charge!$A$2:$G$25,7,0)-VLOOKUP($A12,Charge!$A$2:$G$25,7,0))</f>
        <v>0</v>
      </c>
      <c r="J12" s="6">
        <f>IF($A12=J$1,VLOOKUP($A12,Charge!$A$2:$G$25,7,0),VLOOKUP(J$1,Charge!$A$2:$G$25,7,0)-VLOOKUP($A12,Charge!$A$2:$G$25,7,0))</f>
        <v>9.0909090909090939E-2</v>
      </c>
      <c r="K12" s="6">
        <f>IF($A12=K$1,VLOOKUP($A12,Charge!$A$2:$G$25,7,0),VLOOKUP(K$1,Charge!$A$2:$G$25,7,0)-VLOOKUP($A12,Charge!$A$2:$G$25,7,0))</f>
        <v>0</v>
      </c>
      <c r="L12" s="6">
        <f>IF($A12=L$1,VLOOKUP($A12,Charge!$A$2:$G$25,7,0),VLOOKUP(L$1,Charge!$A$2:$G$25,7,0)-VLOOKUP($A12,Charge!$A$2:$G$25,7,0))</f>
        <v>0</v>
      </c>
      <c r="M12" s="6">
        <f>IF($A12=M$1,VLOOKUP($A12,Charge!$A$2:$G$25,7,0),VLOOKUP(M$1,Charge!$A$2:$G$25,7,0)-VLOOKUP($A12,Charge!$A$2:$G$25,7,0))</f>
        <v>0.99970496614799598</v>
      </c>
      <c r="N12" s="6">
        <f>IF($A12=N$1,VLOOKUP($A12,Charge!$A$2:$G$25,7,0),VLOOKUP(N$1,Charge!$A$2:$G$25,7,0)-VLOOKUP($A12,Charge!$A$2:$G$25,7,0))</f>
        <v>0</v>
      </c>
      <c r="O12" s="6">
        <f>IF($A12=O$1,VLOOKUP($A12,Charge!$A$2:$G$25,7,0),VLOOKUP(O$1,Charge!$A$2:$G$25,7,0)-VLOOKUP($A12,Charge!$A$2:$G$25,7,0))</f>
        <v>0</v>
      </c>
      <c r="P12" s="6">
        <f>IF($A12=P$1,VLOOKUP($A12,Charge!$A$2:$G$25,7,0),VLOOKUP(P$1,Charge!$A$2:$G$25,7,0)-VLOOKUP($A12,Charge!$A$2:$G$25,7,0))</f>
        <v>0</v>
      </c>
      <c r="Q12" s="6">
        <f>IF($A12=Q$1,VLOOKUP($A12,Charge!$A$2:$G$25,7,0),VLOOKUP(Q$1,Charge!$A$2:$G$25,7,0)-VLOOKUP($A12,Charge!$A$2:$G$25,7,0))</f>
        <v>0</v>
      </c>
      <c r="R12" s="6">
        <f>IF($A12=R$1,VLOOKUP($A12,Charge!$A$2:$G$25,7,0),VLOOKUP(R$1,Charge!$A$2:$G$25,7,0)-VLOOKUP($A12,Charge!$A$2:$G$25,7,0))</f>
        <v>0</v>
      </c>
      <c r="S12" s="6">
        <f>IF($A12=S$1,VLOOKUP($A12,Charge!$A$2:$G$25,7,0),VLOOKUP(S$1,Charge!$A$2:$G$25,7,0)-VLOOKUP($A12,Charge!$A$2:$G$25,7,0))</f>
        <v>0</v>
      </c>
      <c r="T12" s="6">
        <f>IF($A12=T$1,VLOOKUP($A12,Charge!$A$2:$G$25,7,0),VLOOKUP(T$1,Charge!$A$2:$G$25,7,0)-VLOOKUP($A12,Charge!$A$2:$G$25,7,0))</f>
        <v>-8.5041421831294072E-4</v>
      </c>
      <c r="U12" s="6">
        <f>IF($A12=U$1,VLOOKUP($A12,Charge!$A$2:$G$25,7,0),VLOOKUP(U$1,Charge!$A$2:$G$25,7,0)-VLOOKUP($A12,Charge!$A$2:$G$25,7,0))</f>
        <v>0</v>
      </c>
      <c r="V12" s="6">
        <f>IF($A12=V$1,VLOOKUP($A12,Charge!$A$2:$G$25,7,0),VLOOKUP(V$1,Charge!$A$2:$G$25,7,0)-VLOOKUP($A12,Charge!$A$2:$G$25,7,0))</f>
        <v>0</v>
      </c>
      <c r="W12" s="6">
        <f>IF($A12=W$1,VLOOKUP($A12,Charge!$A$2:$G$25,7,0),VLOOKUP(W$1,Charge!$A$2:$G$25,7,0)-VLOOKUP($A12,Charge!$A$2:$G$25,7,0))</f>
        <v>0</v>
      </c>
      <c r="X12" s="6">
        <f>IF($A12=X$1,VLOOKUP($A12,Charge!$A$2:$G$25,7,0),VLOOKUP(X$1,Charge!$A$2:$G$25,7,0)-VLOOKUP($A12,Charge!$A$2:$G$25,7,0))</f>
        <v>0</v>
      </c>
      <c r="Y12" s="6">
        <f>IF($A12=Y$1,VLOOKUP($A12,Charge!$A$2:$G$25,7,0),VLOOKUP(Y$1,Charge!$A$2:$G$25,7,0)-VLOOKUP($A12,Charge!$A$2:$G$25,7,0))</f>
        <v>0</v>
      </c>
    </row>
    <row r="13" spans="1:25" x14ac:dyDescent="0.2">
      <c r="A13" s="1" t="s">
        <v>11</v>
      </c>
      <c r="B13" s="6">
        <f>IF($A13=B$1,VLOOKUP($A13,Charge!$A$2:$G$25,7,0),VLOOKUP(B$1,Charge!$A$2:$G$25,7,0)-VLOOKUP($A13,Charge!$A$2:$G$25,7,0))</f>
        <v>-0.99970496614799598</v>
      </c>
      <c r="C13" s="6">
        <f>IF($A13=C$1,VLOOKUP($A13,Charge!$A$2:$G$25,7,0),VLOOKUP(C$1,Charge!$A$2:$G$25,7,0)-VLOOKUP($A13,Charge!$A$2:$G$25,7,0))</f>
        <v>2.9172255175391459E-4</v>
      </c>
      <c r="D13" s="6">
        <f>IF($A13=D$1,VLOOKUP($A13,Charge!$A$2:$G$25,7,0),VLOOKUP(D$1,Charge!$A$2:$G$25,7,0)-VLOOKUP($A13,Charge!$A$2:$G$25,7,0))</f>
        <v>-0.99970496614799598</v>
      </c>
      <c r="E13" s="6">
        <f>IF($A13=E$1,VLOOKUP($A13,Charge!$A$2:$G$25,7,0),VLOOKUP(E$1,Charge!$A$2:$G$25,7,0)-VLOOKUP($A13,Charge!$A$2:$G$25,7,0))</f>
        <v>-1.9989810546154669</v>
      </c>
      <c r="F13" s="6">
        <f>IF($A13=F$1,VLOOKUP($A13,Charge!$A$2:$G$25,7,0),VLOOKUP(F$1,Charge!$A$2:$G$25,7,0)-VLOOKUP($A13,Charge!$A$2:$G$25,7,0))</f>
        <v>-1.0443884755197932</v>
      </c>
      <c r="G13" s="6">
        <f>IF($A13=G$1,VLOOKUP($A13,Charge!$A$2:$G$25,7,0),VLOOKUP(G$1,Charge!$A$2:$G$25,7,0)-VLOOKUP($A13,Charge!$A$2:$G$25,7,0))</f>
        <v>-0.99970496614799598</v>
      </c>
      <c r="H13" s="6">
        <f>IF($A13=H$1,VLOOKUP($A13,Charge!$A$2:$G$25,7,0),VLOOKUP(H$1,Charge!$A$2:$G$25,7,0)-VLOOKUP($A13,Charge!$A$2:$G$25,7,0))</f>
        <v>-1.9979298434021862</v>
      </c>
      <c r="I13" s="6">
        <f>IF($A13=I$1,VLOOKUP($A13,Charge!$A$2:$G$25,7,0),VLOOKUP(I$1,Charge!$A$2:$G$25,7,0)-VLOOKUP($A13,Charge!$A$2:$G$25,7,0))</f>
        <v>-0.99970496614799598</v>
      </c>
      <c r="J13" s="6">
        <f>IF($A13=J$1,VLOOKUP($A13,Charge!$A$2:$G$25,7,0),VLOOKUP(J$1,Charge!$A$2:$G$25,7,0)-VLOOKUP($A13,Charge!$A$2:$G$25,7,0))</f>
        <v>-0.90879587523890504</v>
      </c>
      <c r="K13" s="6">
        <f>IF($A13=K$1,VLOOKUP($A13,Charge!$A$2:$G$25,7,0),VLOOKUP(K$1,Charge!$A$2:$G$25,7,0)-VLOOKUP($A13,Charge!$A$2:$G$25,7,0))</f>
        <v>-0.99970496614799598</v>
      </c>
      <c r="L13" s="6">
        <f>IF($A13=L$1,VLOOKUP($A13,Charge!$A$2:$G$25,7,0),VLOOKUP(L$1,Charge!$A$2:$G$25,7,0)-VLOOKUP($A13,Charge!$A$2:$G$25,7,0))</f>
        <v>-0.99970496614799598</v>
      </c>
      <c r="M13" s="6">
        <f>IF($A13=M$1,VLOOKUP($A13,Charge!$A$2:$G$25,7,0),VLOOKUP(M$1,Charge!$A$2:$G$25,7,0)-VLOOKUP($A13,Charge!$A$2:$G$25,7,0))</f>
        <v>0.99970496614799598</v>
      </c>
      <c r="N13" s="6">
        <f>IF($A13=N$1,VLOOKUP($A13,Charge!$A$2:$G$25,7,0),VLOOKUP(N$1,Charge!$A$2:$G$25,7,0)-VLOOKUP($A13,Charge!$A$2:$G$25,7,0))</f>
        <v>-0.99970496614799598</v>
      </c>
      <c r="O13" s="6">
        <f>IF($A13=O$1,VLOOKUP($A13,Charge!$A$2:$G$25,7,0),VLOOKUP(O$1,Charge!$A$2:$G$25,7,0)-VLOOKUP($A13,Charge!$A$2:$G$25,7,0))</f>
        <v>-0.99970496614799598</v>
      </c>
      <c r="P13" s="6">
        <f>IF($A13=P$1,VLOOKUP($A13,Charge!$A$2:$G$25,7,0),VLOOKUP(P$1,Charge!$A$2:$G$25,7,0)-VLOOKUP($A13,Charge!$A$2:$G$25,7,0))</f>
        <v>-0.99970496614799598</v>
      </c>
      <c r="Q13" s="6">
        <f>IF($A13=Q$1,VLOOKUP($A13,Charge!$A$2:$G$25,7,0),VLOOKUP(Q$1,Charge!$A$2:$G$25,7,0)-VLOOKUP($A13,Charge!$A$2:$G$25,7,0))</f>
        <v>-0.99970496614799598</v>
      </c>
      <c r="R13" s="6">
        <f>IF($A13=R$1,VLOOKUP($A13,Charge!$A$2:$G$25,7,0),VLOOKUP(R$1,Charge!$A$2:$G$25,7,0)-VLOOKUP($A13,Charge!$A$2:$G$25,7,0))</f>
        <v>-0.99970496614799598</v>
      </c>
      <c r="S13" s="6">
        <f>IF($A13=S$1,VLOOKUP($A13,Charge!$A$2:$G$25,7,0),VLOOKUP(S$1,Charge!$A$2:$G$25,7,0)-VLOOKUP($A13,Charge!$A$2:$G$25,7,0))</f>
        <v>-0.99970496614799598</v>
      </c>
      <c r="T13" s="6">
        <f>IF($A13=T$1,VLOOKUP($A13,Charge!$A$2:$G$25,7,0),VLOOKUP(T$1,Charge!$A$2:$G$25,7,0)-VLOOKUP($A13,Charge!$A$2:$G$25,7,0))</f>
        <v>-1.000555380366309</v>
      </c>
      <c r="U13" s="6">
        <f>IF($A13=U$1,VLOOKUP($A13,Charge!$A$2:$G$25,7,0),VLOOKUP(U$1,Charge!$A$2:$G$25,7,0)-VLOOKUP($A13,Charge!$A$2:$G$25,7,0))</f>
        <v>-0.99970496614799598</v>
      </c>
      <c r="V13" s="6">
        <f>IF($A13=V$1,VLOOKUP($A13,Charge!$A$2:$G$25,7,0),VLOOKUP(V$1,Charge!$A$2:$G$25,7,0)-VLOOKUP($A13,Charge!$A$2:$G$25,7,0))</f>
        <v>-0.99970496614799598</v>
      </c>
      <c r="W13" s="6">
        <f>IF($A13=W$1,VLOOKUP($A13,Charge!$A$2:$G$25,7,0),VLOOKUP(W$1,Charge!$A$2:$G$25,7,0)-VLOOKUP($A13,Charge!$A$2:$G$25,7,0))</f>
        <v>-0.99970496614799598</v>
      </c>
      <c r="X13" s="6">
        <f>IF($A13=X$1,VLOOKUP($A13,Charge!$A$2:$G$25,7,0),VLOOKUP(X$1,Charge!$A$2:$G$25,7,0)-VLOOKUP($A13,Charge!$A$2:$G$25,7,0))</f>
        <v>-0.99970496614799598</v>
      </c>
      <c r="Y13" s="6">
        <f>IF($A13=Y$1,VLOOKUP($A13,Charge!$A$2:$G$25,7,0),VLOOKUP(Y$1,Charge!$A$2:$G$25,7,0)-VLOOKUP($A13,Charge!$A$2:$G$25,7,0))</f>
        <v>-0.99970496614799598</v>
      </c>
    </row>
    <row r="14" spans="1:25" x14ac:dyDescent="0.2">
      <c r="A14" s="1" t="s">
        <v>12</v>
      </c>
      <c r="B14" s="6">
        <f>IF($A14=B$1,VLOOKUP($A14,Charge!$A$2:$G$25,7,0),VLOOKUP(B$1,Charge!$A$2:$G$25,7,0)-VLOOKUP($A14,Charge!$A$2:$G$25,7,0))</f>
        <v>0</v>
      </c>
      <c r="C14" s="6">
        <f>IF($A14=C$1,VLOOKUP($A14,Charge!$A$2:$G$25,7,0),VLOOKUP(C$1,Charge!$A$2:$G$25,7,0)-VLOOKUP($A14,Charge!$A$2:$G$25,7,0))</f>
        <v>0.99999668869974989</v>
      </c>
      <c r="D14" s="6">
        <f>IF($A14=D$1,VLOOKUP($A14,Charge!$A$2:$G$25,7,0),VLOOKUP(D$1,Charge!$A$2:$G$25,7,0)-VLOOKUP($A14,Charge!$A$2:$G$25,7,0))</f>
        <v>0</v>
      </c>
      <c r="E14" s="6">
        <f>IF($A14=E$1,VLOOKUP($A14,Charge!$A$2:$G$25,7,0),VLOOKUP(E$1,Charge!$A$2:$G$25,7,0)-VLOOKUP($A14,Charge!$A$2:$G$25,7,0))</f>
        <v>-0.99927608846747096</v>
      </c>
      <c r="F14" s="6">
        <f>IF($A14=F$1,VLOOKUP($A14,Charge!$A$2:$G$25,7,0),VLOOKUP(F$1,Charge!$A$2:$G$25,7,0)-VLOOKUP($A14,Charge!$A$2:$G$25,7,0))</f>
        <v>-4.4683509371797249E-2</v>
      </c>
      <c r="G14" s="6">
        <f>IF($A14=G$1,VLOOKUP($A14,Charge!$A$2:$G$25,7,0),VLOOKUP(G$1,Charge!$A$2:$G$25,7,0)-VLOOKUP($A14,Charge!$A$2:$G$25,7,0))</f>
        <v>0</v>
      </c>
      <c r="H14" s="6">
        <f>IF($A14=H$1,VLOOKUP($A14,Charge!$A$2:$G$25,7,0),VLOOKUP(H$1,Charge!$A$2:$G$25,7,0)-VLOOKUP($A14,Charge!$A$2:$G$25,7,0))</f>
        <v>-0.99822487725419018</v>
      </c>
      <c r="I14" s="6">
        <f>IF($A14=I$1,VLOOKUP($A14,Charge!$A$2:$G$25,7,0),VLOOKUP(I$1,Charge!$A$2:$G$25,7,0)-VLOOKUP($A14,Charge!$A$2:$G$25,7,0))</f>
        <v>0</v>
      </c>
      <c r="J14" s="6">
        <f>IF($A14=J$1,VLOOKUP($A14,Charge!$A$2:$G$25,7,0),VLOOKUP(J$1,Charge!$A$2:$G$25,7,0)-VLOOKUP($A14,Charge!$A$2:$G$25,7,0))</f>
        <v>9.0909090909090939E-2</v>
      </c>
      <c r="K14" s="6">
        <f>IF($A14=K$1,VLOOKUP($A14,Charge!$A$2:$G$25,7,0),VLOOKUP(K$1,Charge!$A$2:$G$25,7,0)-VLOOKUP($A14,Charge!$A$2:$G$25,7,0))</f>
        <v>0</v>
      </c>
      <c r="L14" s="6">
        <f>IF($A14=L$1,VLOOKUP($A14,Charge!$A$2:$G$25,7,0),VLOOKUP(L$1,Charge!$A$2:$G$25,7,0)-VLOOKUP($A14,Charge!$A$2:$G$25,7,0))</f>
        <v>0</v>
      </c>
      <c r="M14" s="6">
        <f>IF($A14=M$1,VLOOKUP($A14,Charge!$A$2:$G$25,7,0),VLOOKUP(M$1,Charge!$A$2:$G$25,7,0)-VLOOKUP($A14,Charge!$A$2:$G$25,7,0))</f>
        <v>0.99970496614799598</v>
      </c>
      <c r="N14" s="6">
        <f>IF($A14=N$1,VLOOKUP($A14,Charge!$A$2:$G$25,7,0),VLOOKUP(N$1,Charge!$A$2:$G$25,7,0)-VLOOKUP($A14,Charge!$A$2:$G$25,7,0))</f>
        <v>0</v>
      </c>
      <c r="O14" s="6">
        <f>IF($A14=O$1,VLOOKUP($A14,Charge!$A$2:$G$25,7,0),VLOOKUP(O$1,Charge!$A$2:$G$25,7,0)-VLOOKUP($A14,Charge!$A$2:$G$25,7,0))</f>
        <v>0</v>
      </c>
      <c r="P14" s="6">
        <f>IF($A14=P$1,VLOOKUP($A14,Charge!$A$2:$G$25,7,0),VLOOKUP(P$1,Charge!$A$2:$G$25,7,0)-VLOOKUP($A14,Charge!$A$2:$G$25,7,0))</f>
        <v>0</v>
      </c>
      <c r="Q14" s="6">
        <f>IF($A14=Q$1,VLOOKUP($A14,Charge!$A$2:$G$25,7,0),VLOOKUP(Q$1,Charge!$A$2:$G$25,7,0)-VLOOKUP($A14,Charge!$A$2:$G$25,7,0))</f>
        <v>0</v>
      </c>
      <c r="R14" s="6">
        <f>IF($A14=R$1,VLOOKUP($A14,Charge!$A$2:$G$25,7,0),VLOOKUP(R$1,Charge!$A$2:$G$25,7,0)-VLOOKUP($A14,Charge!$A$2:$G$25,7,0))</f>
        <v>0</v>
      </c>
      <c r="S14" s="6">
        <f>IF($A14=S$1,VLOOKUP($A14,Charge!$A$2:$G$25,7,0),VLOOKUP(S$1,Charge!$A$2:$G$25,7,0)-VLOOKUP($A14,Charge!$A$2:$G$25,7,0))</f>
        <v>0</v>
      </c>
      <c r="T14" s="6">
        <f>IF($A14=T$1,VLOOKUP($A14,Charge!$A$2:$G$25,7,0),VLOOKUP(T$1,Charge!$A$2:$G$25,7,0)-VLOOKUP($A14,Charge!$A$2:$G$25,7,0))</f>
        <v>-8.5041421831294072E-4</v>
      </c>
      <c r="U14" s="6">
        <f>IF($A14=U$1,VLOOKUP($A14,Charge!$A$2:$G$25,7,0),VLOOKUP(U$1,Charge!$A$2:$G$25,7,0)-VLOOKUP($A14,Charge!$A$2:$G$25,7,0))</f>
        <v>0</v>
      </c>
      <c r="V14" s="6">
        <f>IF($A14=V$1,VLOOKUP($A14,Charge!$A$2:$G$25,7,0),VLOOKUP(V$1,Charge!$A$2:$G$25,7,0)-VLOOKUP($A14,Charge!$A$2:$G$25,7,0))</f>
        <v>0</v>
      </c>
      <c r="W14" s="6">
        <f>IF($A14=W$1,VLOOKUP($A14,Charge!$A$2:$G$25,7,0),VLOOKUP(W$1,Charge!$A$2:$G$25,7,0)-VLOOKUP($A14,Charge!$A$2:$G$25,7,0))</f>
        <v>0</v>
      </c>
      <c r="X14" s="6">
        <f>IF($A14=X$1,VLOOKUP($A14,Charge!$A$2:$G$25,7,0),VLOOKUP(X$1,Charge!$A$2:$G$25,7,0)-VLOOKUP($A14,Charge!$A$2:$G$25,7,0))</f>
        <v>0</v>
      </c>
      <c r="Y14" s="6">
        <f>IF($A14=Y$1,VLOOKUP($A14,Charge!$A$2:$G$25,7,0),VLOOKUP(Y$1,Charge!$A$2:$G$25,7,0)-VLOOKUP($A14,Charge!$A$2:$G$25,7,0))</f>
        <v>0</v>
      </c>
    </row>
    <row r="15" spans="1:25" x14ac:dyDescent="0.2">
      <c r="A15" s="1" t="s">
        <v>13</v>
      </c>
      <c r="B15" s="6">
        <f>IF($A15=B$1,VLOOKUP($A15,Charge!$A$2:$G$25,7,0),VLOOKUP(B$1,Charge!$A$2:$G$25,7,0)-VLOOKUP($A15,Charge!$A$2:$G$25,7,0))</f>
        <v>0</v>
      </c>
      <c r="C15" s="6">
        <f>IF($A15=C$1,VLOOKUP($A15,Charge!$A$2:$G$25,7,0),VLOOKUP(C$1,Charge!$A$2:$G$25,7,0)-VLOOKUP($A15,Charge!$A$2:$G$25,7,0))</f>
        <v>0.99999668869974989</v>
      </c>
      <c r="D15" s="6">
        <f>IF($A15=D$1,VLOOKUP($A15,Charge!$A$2:$G$25,7,0),VLOOKUP(D$1,Charge!$A$2:$G$25,7,0)-VLOOKUP($A15,Charge!$A$2:$G$25,7,0))</f>
        <v>0</v>
      </c>
      <c r="E15" s="6">
        <f>IF($A15=E$1,VLOOKUP($A15,Charge!$A$2:$G$25,7,0),VLOOKUP(E$1,Charge!$A$2:$G$25,7,0)-VLOOKUP($A15,Charge!$A$2:$G$25,7,0))</f>
        <v>-0.99927608846747096</v>
      </c>
      <c r="F15" s="6">
        <f>IF($A15=F$1,VLOOKUP($A15,Charge!$A$2:$G$25,7,0),VLOOKUP(F$1,Charge!$A$2:$G$25,7,0)-VLOOKUP($A15,Charge!$A$2:$G$25,7,0))</f>
        <v>-4.4683509371797249E-2</v>
      </c>
      <c r="G15" s="6">
        <f>IF($A15=G$1,VLOOKUP($A15,Charge!$A$2:$G$25,7,0),VLOOKUP(G$1,Charge!$A$2:$G$25,7,0)-VLOOKUP($A15,Charge!$A$2:$G$25,7,0))</f>
        <v>0</v>
      </c>
      <c r="H15" s="6">
        <f>IF($A15=H$1,VLOOKUP($A15,Charge!$A$2:$G$25,7,0),VLOOKUP(H$1,Charge!$A$2:$G$25,7,0)-VLOOKUP($A15,Charge!$A$2:$G$25,7,0))</f>
        <v>-0.99822487725419018</v>
      </c>
      <c r="I15" s="6">
        <f>IF($A15=I$1,VLOOKUP($A15,Charge!$A$2:$G$25,7,0),VLOOKUP(I$1,Charge!$A$2:$G$25,7,0)-VLOOKUP($A15,Charge!$A$2:$G$25,7,0))</f>
        <v>0</v>
      </c>
      <c r="J15" s="6">
        <f>IF($A15=J$1,VLOOKUP($A15,Charge!$A$2:$G$25,7,0),VLOOKUP(J$1,Charge!$A$2:$G$25,7,0)-VLOOKUP($A15,Charge!$A$2:$G$25,7,0))</f>
        <v>9.0909090909090939E-2</v>
      </c>
      <c r="K15" s="6">
        <f>IF($A15=K$1,VLOOKUP($A15,Charge!$A$2:$G$25,7,0),VLOOKUP(K$1,Charge!$A$2:$G$25,7,0)-VLOOKUP($A15,Charge!$A$2:$G$25,7,0))</f>
        <v>0</v>
      </c>
      <c r="L15" s="6">
        <f>IF($A15=L$1,VLOOKUP($A15,Charge!$A$2:$G$25,7,0),VLOOKUP(L$1,Charge!$A$2:$G$25,7,0)-VLOOKUP($A15,Charge!$A$2:$G$25,7,0))</f>
        <v>0</v>
      </c>
      <c r="M15" s="6">
        <f>IF($A15=M$1,VLOOKUP($A15,Charge!$A$2:$G$25,7,0),VLOOKUP(M$1,Charge!$A$2:$G$25,7,0)-VLOOKUP($A15,Charge!$A$2:$G$25,7,0))</f>
        <v>0.99970496614799598</v>
      </c>
      <c r="N15" s="6">
        <f>IF($A15=N$1,VLOOKUP($A15,Charge!$A$2:$G$25,7,0),VLOOKUP(N$1,Charge!$A$2:$G$25,7,0)-VLOOKUP($A15,Charge!$A$2:$G$25,7,0))</f>
        <v>0</v>
      </c>
      <c r="O15" s="6">
        <f>IF($A15=O$1,VLOOKUP($A15,Charge!$A$2:$G$25,7,0),VLOOKUP(O$1,Charge!$A$2:$G$25,7,0)-VLOOKUP($A15,Charge!$A$2:$G$25,7,0))</f>
        <v>0</v>
      </c>
      <c r="P15" s="6">
        <f>IF($A15=P$1,VLOOKUP($A15,Charge!$A$2:$G$25,7,0),VLOOKUP(P$1,Charge!$A$2:$G$25,7,0)-VLOOKUP($A15,Charge!$A$2:$G$25,7,0))</f>
        <v>0</v>
      </c>
      <c r="Q15" s="6">
        <f>IF($A15=Q$1,VLOOKUP($A15,Charge!$A$2:$G$25,7,0),VLOOKUP(Q$1,Charge!$A$2:$G$25,7,0)-VLOOKUP($A15,Charge!$A$2:$G$25,7,0))</f>
        <v>0</v>
      </c>
      <c r="R15" s="6">
        <f>IF($A15=R$1,VLOOKUP($A15,Charge!$A$2:$G$25,7,0),VLOOKUP(R$1,Charge!$A$2:$G$25,7,0)-VLOOKUP($A15,Charge!$A$2:$G$25,7,0))</f>
        <v>0</v>
      </c>
      <c r="S15" s="6">
        <f>IF($A15=S$1,VLOOKUP($A15,Charge!$A$2:$G$25,7,0),VLOOKUP(S$1,Charge!$A$2:$G$25,7,0)-VLOOKUP($A15,Charge!$A$2:$G$25,7,0))</f>
        <v>0</v>
      </c>
      <c r="T15" s="6">
        <f>IF($A15=T$1,VLOOKUP($A15,Charge!$A$2:$G$25,7,0),VLOOKUP(T$1,Charge!$A$2:$G$25,7,0)-VLOOKUP($A15,Charge!$A$2:$G$25,7,0))</f>
        <v>-8.5041421831294072E-4</v>
      </c>
      <c r="U15" s="6">
        <f>IF($A15=U$1,VLOOKUP($A15,Charge!$A$2:$G$25,7,0),VLOOKUP(U$1,Charge!$A$2:$G$25,7,0)-VLOOKUP($A15,Charge!$A$2:$G$25,7,0))</f>
        <v>0</v>
      </c>
      <c r="V15" s="6">
        <f>IF($A15=V$1,VLOOKUP($A15,Charge!$A$2:$G$25,7,0),VLOOKUP(V$1,Charge!$A$2:$G$25,7,0)-VLOOKUP($A15,Charge!$A$2:$G$25,7,0))</f>
        <v>0</v>
      </c>
      <c r="W15" s="6">
        <f>IF($A15=W$1,VLOOKUP($A15,Charge!$A$2:$G$25,7,0),VLOOKUP(W$1,Charge!$A$2:$G$25,7,0)-VLOOKUP($A15,Charge!$A$2:$G$25,7,0))</f>
        <v>0</v>
      </c>
      <c r="X15" s="6">
        <f>IF($A15=X$1,VLOOKUP($A15,Charge!$A$2:$G$25,7,0),VLOOKUP(X$1,Charge!$A$2:$G$25,7,0)-VLOOKUP($A15,Charge!$A$2:$G$25,7,0))</f>
        <v>0</v>
      </c>
      <c r="Y15" s="6">
        <f>IF($A15=Y$1,VLOOKUP($A15,Charge!$A$2:$G$25,7,0),VLOOKUP(Y$1,Charge!$A$2:$G$25,7,0)-VLOOKUP($A15,Charge!$A$2:$G$25,7,0))</f>
        <v>0</v>
      </c>
    </row>
    <row r="16" spans="1:25" x14ac:dyDescent="0.2">
      <c r="A16" s="1" t="s">
        <v>14</v>
      </c>
      <c r="B16" s="6">
        <f>IF($A16=B$1,VLOOKUP($A16,Charge!$A$2:$G$25,7,0),VLOOKUP(B$1,Charge!$A$2:$G$25,7,0)-VLOOKUP($A16,Charge!$A$2:$G$25,7,0))</f>
        <v>0</v>
      </c>
      <c r="C16" s="6">
        <f>IF($A16=C$1,VLOOKUP($A16,Charge!$A$2:$G$25,7,0),VLOOKUP(C$1,Charge!$A$2:$G$25,7,0)-VLOOKUP($A16,Charge!$A$2:$G$25,7,0))</f>
        <v>0.99999668869974989</v>
      </c>
      <c r="D16" s="6">
        <f>IF($A16=D$1,VLOOKUP($A16,Charge!$A$2:$G$25,7,0),VLOOKUP(D$1,Charge!$A$2:$G$25,7,0)-VLOOKUP($A16,Charge!$A$2:$G$25,7,0))</f>
        <v>0</v>
      </c>
      <c r="E16" s="6">
        <f>IF($A16=E$1,VLOOKUP($A16,Charge!$A$2:$G$25,7,0),VLOOKUP(E$1,Charge!$A$2:$G$25,7,0)-VLOOKUP($A16,Charge!$A$2:$G$25,7,0))</f>
        <v>-0.99927608846747096</v>
      </c>
      <c r="F16" s="6">
        <f>IF($A16=F$1,VLOOKUP($A16,Charge!$A$2:$G$25,7,0),VLOOKUP(F$1,Charge!$A$2:$G$25,7,0)-VLOOKUP($A16,Charge!$A$2:$G$25,7,0))</f>
        <v>-4.4683509371797249E-2</v>
      </c>
      <c r="G16" s="6">
        <f>IF($A16=G$1,VLOOKUP($A16,Charge!$A$2:$G$25,7,0),VLOOKUP(G$1,Charge!$A$2:$G$25,7,0)-VLOOKUP($A16,Charge!$A$2:$G$25,7,0))</f>
        <v>0</v>
      </c>
      <c r="H16" s="6">
        <f>IF($A16=H$1,VLOOKUP($A16,Charge!$A$2:$G$25,7,0),VLOOKUP(H$1,Charge!$A$2:$G$25,7,0)-VLOOKUP($A16,Charge!$A$2:$G$25,7,0))</f>
        <v>-0.99822487725419018</v>
      </c>
      <c r="I16" s="6">
        <f>IF($A16=I$1,VLOOKUP($A16,Charge!$A$2:$G$25,7,0),VLOOKUP(I$1,Charge!$A$2:$G$25,7,0)-VLOOKUP($A16,Charge!$A$2:$G$25,7,0))</f>
        <v>0</v>
      </c>
      <c r="J16" s="6">
        <f>IF($A16=J$1,VLOOKUP($A16,Charge!$A$2:$G$25,7,0),VLOOKUP(J$1,Charge!$A$2:$G$25,7,0)-VLOOKUP($A16,Charge!$A$2:$G$25,7,0))</f>
        <v>9.0909090909090939E-2</v>
      </c>
      <c r="K16" s="6">
        <f>IF($A16=K$1,VLOOKUP($A16,Charge!$A$2:$G$25,7,0),VLOOKUP(K$1,Charge!$A$2:$G$25,7,0)-VLOOKUP($A16,Charge!$A$2:$G$25,7,0))</f>
        <v>0</v>
      </c>
      <c r="L16" s="6">
        <f>IF($A16=L$1,VLOOKUP($A16,Charge!$A$2:$G$25,7,0),VLOOKUP(L$1,Charge!$A$2:$G$25,7,0)-VLOOKUP($A16,Charge!$A$2:$G$25,7,0))</f>
        <v>0</v>
      </c>
      <c r="M16" s="6">
        <f>IF($A16=M$1,VLOOKUP($A16,Charge!$A$2:$G$25,7,0),VLOOKUP(M$1,Charge!$A$2:$G$25,7,0)-VLOOKUP($A16,Charge!$A$2:$G$25,7,0))</f>
        <v>0.99970496614799598</v>
      </c>
      <c r="N16" s="6">
        <f>IF($A16=N$1,VLOOKUP($A16,Charge!$A$2:$G$25,7,0),VLOOKUP(N$1,Charge!$A$2:$G$25,7,0)-VLOOKUP($A16,Charge!$A$2:$G$25,7,0))</f>
        <v>0</v>
      </c>
      <c r="O16" s="6">
        <f>IF($A16=O$1,VLOOKUP($A16,Charge!$A$2:$G$25,7,0),VLOOKUP(O$1,Charge!$A$2:$G$25,7,0)-VLOOKUP($A16,Charge!$A$2:$G$25,7,0))</f>
        <v>0</v>
      </c>
      <c r="P16" s="6">
        <f>IF($A16=P$1,VLOOKUP($A16,Charge!$A$2:$G$25,7,0),VLOOKUP(P$1,Charge!$A$2:$G$25,7,0)-VLOOKUP($A16,Charge!$A$2:$G$25,7,0))</f>
        <v>0</v>
      </c>
      <c r="Q16" s="6">
        <f>IF($A16=Q$1,VLOOKUP($A16,Charge!$A$2:$G$25,7,0),VLOOKUP(Q$1,Charge!$A$2:$G$25,7,0)-VLOOKUP($A16,Charge!$A$2:$G$25,7,0))</f>
        <v>0</v>
      </c>
      <c r="R16" s="6">
        <f>IF($A16=R$1,VLOOKUP($A16,Charge!$A$2:$G$25,7,0),VLOOKUP(R$1,Charge!$A$2:$G$25,7,0)-VLOOKUP($A16,Charge!$A$2:$G$25,7,0))</f>
        <v>0</v>
      </c>
      <c r="S16" s="6">
        <f>IF($A16=S$1,VLOOKUP($A16,Charge!$A$2:$G$25,7,0),VLOOKUP(S$1,Charge!$A$2:$G$25,7,0)-VLOOKUP($A16,Charge!$A$2:$G$25,7,0))</f>
        <v>0</v>
      </c>
      <c r="T16" s="6">
        <f>IF($A16=T$1,VLOOKUP($A16,Charge!$A$2:$G$25,7,0),VLOOKUP(T$1,Charge!$A$2:$G$25,7,0)-VLOOKUP($A16,Charge!$A$2:$G$25,7,0))</f>
        <v>-8.5041421831294072E-4</v>
      </c>
      <c r="U16" s="6">
        <f>IF($A16=U$1,VLOOKUP($A16,Charge!$A$2:$G$25,7,0),VLOOKUP(U$1,Charge!$A$2:$G$25,7,0)-VLOOKUP($A16,Charge!$A$2:$G$25,7,0))</f>
        <v>0</v>
      </c>
      <c r="V16" s="6">
        <f>IF($A16=V$1,VLOOKUP($A16,Charge!$A$2:$G$25,7,0),VLOOKUP(V$1,Charge!$A$2:$G$25,7,0)-VLOOKUP($A16,Charge!$A$2:$G$25,7,0))</f>
        <v>0</v>
      </c>
      <c r="W16" s="6">
        <f>IF($A16=W$1,VLOOKUP($A16,Charge!$A$2:$G$25,7,0),VLOOKUP(W$1,Charge!$A$2:$G$25,7,0)-VLOOKUP($A16,Charge!$A$2:$G$25,7,0))</f>
        <v>0</v>
      </c>
      <c r="X16" s="6">
        <f>IF($A16=X$1,VLOOKUP($A16,Charge!$A$2:$G$25,7,0),VLOOKUP(X$1,Charge!$A$2:$G$25,7,0)-VLOOKUP($A16,Charge!$A$2:$G$25,7,0))</f>
        <v>0</v>
      </c>
      <c r="Y16" s="6">
        <f>IF($A16=Y$1,VLOOKUP($A16,Charge!$A$2:$G$25,7,0),VLOOKUP(Y$1,Charge!$A$2:$G$25,7,0)-VLOOKUP($A16,Charge!$A$2:$G$25,7,0))</f>
        <v>0</v>
      </c>
    </row>
    <row r="17" spans="1:25" x14ac:dyDescent="0.2">
      <c r="A17" s="1" t="s">
        <v>15</v>
      </c>
      <c r="B17" s="6">
        <f>IF($A17=B$1,VLOOKUP($A17,Charge!$A$2:$G$25,7,0),VLOOKUP(B$1,Charge!$A$2:$G$25,7,0)-VLOOKUP($A17,Charge!$A$2:$G$25,7,0))</f>
        <v>0</v>
      </c>
      <c r="C17" s="6">
        <f>IF($A17=C$1,VLOOKUP($A17,Charge!$A$2:$G$25,7,0),VLOOKUP(C$1,Charge!$A$2:$G$25,7,0)-VLOOKUP($A17,Charge!$A$2:$G$25,7,0))</f>
        <v>0.99999668869974989</v>
      </c>
      <c r="D17" s="6">
        <f>IF($A17=D$1,VLOOKUP($A17,Charge!$A$2:$G$25,7,0),VLOOKUP(D$1,Charge!$A$2:$G$25,7,0)-VLOOKUP($A17,Charge!$A$2:$G$25,7,0))</f>
        <v>0</v>
      </c>
      <c r="E17" s="6">
        <f>IF($A17=E$1,VLOOKUP($A17,Charge!$A$2:$G$25,7,0),VLOOKUP(E$1,Charge!$A$2:$G$25,7,0)-VLOOKUP($A17,Charge!$A$2:$G$25,7,0))</f>
        <v>-0.99927608846747096</v>
      </c>
      <c r="F17" s="6">
        <f>IF($A17=F$1,VLOOKUP($A17,Charge!$A$2:$G$25,7,0),VLOOKUP(F$1,Charge!$A$2:$G$25,7,0)-VLOOKUP($A17,Charge!$A$2:$G$25,7,0))</f>
        <v>-4.4683509371797249E-2</v>
      </c>
      <c r="G17" s="6">
        <f>IF($A17=G$1,VLOOKUP($A17,Charge!$A$2:$G$25,7,0),VLOOKUP(G$1,Charge!$A$2:$G$25,7,0)-VLOOKUP($A17,Charge!$A$2:$G$25,7,0))</f>
        <v>0</v>
      </c>
      <c r="H17" s="6">
        <f>IF($A17=H$1,VLOOKUP($A17,Charge!$A$2:$G$25,7,0),VLOOKUP(H$1,Charge!$A$2:$G$25,7,0)-VLOOKUP($A17,Charge!$A$2:$G$25,7,0))</f>
        <v>-0.99822487725419018</v>
      </c>
      <c r="I17" s="6">
        <f>IF($A17=I$1,VLOOKUP($A17,Charge!$A$2:$G$25,7,0),VLOOKUP(I$1,Charge!$A$2:$G$25,7,0)-VLOOKUP($A17,Charge!$A$2:$G$25,7,0))</f>
        <v>0</v>
      </c>
      <c r="J17" s="6">
        <f>IF($A17=J$1,VLOOKUP($A17,Charge!$A$2:$G$25,7,0),VLOOKUP(J$1,Charge!$A$2:$G$25,7,0)-VLOOKUP($A17,Charge!$A$2:$G$25,7,0))</f>
        <v>9.0909090909090939E-2</v>
      </c>
      <c r="K17" s="6">
        <f>IF($A17=K$1,VLOOKUP($A17,Charge!$A$2:$G$25,7,0),VLOOKUP(K$1,Charge!$A$2:$G$25,7,0)-VLOOKUP($A17,Charge!$A$2:$G$25,7,0))</f>
        <v>0</v>
      </c>
      <c r="L17" s="6">
        <f>IF($A17=L$1,VLOOKUP($A17,Charge!$A$2:$G$25,7,0),VLOOKUP(L$1,Charge!$A$2:$G$25,7,0)-VLOOKUP($A17,Charge!$A$2:$G$25,7,0))</f>
        <v>0</v>
      </c>
      <c r="M17" s="6">
        <f>IF($A17=M$1,VLOOKUP($A17,Charge!$A$2:$G$25,7,0),VLOOKUP(M$1,Charge!$A$2:$G$25,7,0)-VLOOKUP($A17,Charge!$A$2:$G$25,7,0))</f>
        <v>0.99970496614799598</v>
      </c>
      <c r="N17" s="6">
        <f>IF($A17=N$1,VLOOKUP($A17,Charge!$A$2:$G$25,7,0),VLOOKUP(N$1,Charge!$A$2:$G$25,7,0)-VLOOKUP($A17,Charge!$A$2:$G$25,7,0))</f>
        <v>0</v>
      </c>
      <c r="O17" s="6">
        <f>IF($A17=O$1,VLOOKUP($A17,Charge!$A$2:$G$25,7,0),VLOOKUP(O$1,Charge!$A$2:$G$25,7,0)-VLOOKUP($A17,Charge!$A$2:$G$25,7,0))</f>
        <v>0</v>
      </c>
      <c r="P17" s="6">
        <f>IF($A17=P$1,VLOOKUP($A17,Charge!$A$2:$G$25,7,0),VLOOKUP(P$1,Charge!$A$2:$G$25,7,0)-VLOOKUP($A17,Charge!$A$2:$G$25,7,0))</f>
        <v>0</v>
      </c>
      <c r="Q17" s="6">
        <f>IF($A17=Q$1,VLOOKUP($A17,Charge!$A$2:$G$25,7,0),VLOOKUP(Q$1,Charge!$A$2:$G$25,7,0)-VLOOKUP($A17,Charge!$A$2:$G$25,7,0))</f>
        <v>0</v>
      </c>
      <c r="R17" s="6">
        <f>IF($A17=R$1,VLOOKUP($A17,Charge!$A$2:$G$25,7,0),VLOOKUP(R$1,Charge!$A$2:$G$25,7,0)-VLOOKUP($A17,Charge!$A$2:$G$25,7,0))</f>
        <v>0</v>
      </c>
      <c r="S17" s="6">
        <f>IF($A17=S$1,VLOOKUP($A17,Charge!$A$2:$G$25,7,0),VLOOKUP(S$1,Charge!$A$2:$G$25,7,0)-VLOOKUP($A17,Charge!$A$2:$G$25,7,0))</f>
        <v>0</v>
      </c>
      <c r="T17" s="6">
        <f>IF($A17=T$1,VLOOKUP($A17,Charge!$A$2:$G$25,7,0),VLOOKUP(T$1,Charge!$A$2:$G$25,7,0)-VLOOKUP($A17,Charge!$A$2:$G$25,7,0))</f>
        <v>-8.5041421831294072E-4</v>
      </c>
      <c r="U17" s="6">
        <f>IF($A17=U$1,VLOOKUP($A17,Charge!$A$2:$G$25,7,0),VLOOKUP(U$1,Charge!$A$2:$G$25,7,0)-VLOOKUP($A17,Charge!$A$2:$G$25,7,0))</f>
        <v>0</v>
      </c>
      <c r="V17" s="6">
        <f>IF($A17=V$1,VLOOKUP($A17,Charge!$A$2:$G$25,7,0),VLOOKUP(V$1,Charge!$A$2:$G$25,7,0)-VLOOKUP($A17,Charge!$A$2:$G$25,7,0))</f>
        <v>0</v>
      </c>
      <c r="W17" s="6">
        <f>IF($A17=W$1,VLOOKUP($A17,Charge!$A$2:$G$25,7,0),VLOOKUP(W$1,Charge!$A$2:$G$25,7,0)-VLOOKUP($A17,Charge!$A$2:$G$25,7,0))</f>
        <v>0</v>
      </c>
      <c r="X17" s="6">
        <f>IF($A17=X$1,VLOOKUP($A17,Charge!$A$2:$G$25,7,0),VLOOKUP(X$1,Charge!$A$2:$G$25,7,0)-VLOOKUP($A17,Charge!$A$2:$G$25,7,0))</f>
        <v>0</v>
      </c>
      <c r="Y17" s="6">
        <f>IF($A17=Y$1,VLOOKUP($A17,Charge!$A$2:$G$25,7,0),VLOOKUP(Y$1,Charge!$A$2:$G$25,7,0)-VLOOKUP($A17,Charge!$A$2:$G$25,7,0))</f>
        <v>0</v>
      </c>
    </row>
    <row r="18" spans="1:25" x14ac:dyDescent="0.2">
      <c r="A18" s="1" t="s">
        <v>16</v>
      </c>
      <c r="B18" s="6">
        <f>IF($A18=B$1,VLOOKUP($A18,Charge!$A$2:$G$25,7,0),VLOOKUP(B$1,Charge!$A$2:$G$25,7,0)-VLOOKUP($A18,Charge!$A$2:$G$25,7,0))</f>
        <v>0</v>
      </c>
      <c r="C18" s="6">
        <f>IF($A18=C$1,VLOOKUP($A18,Charge!$A$2:$G$25,7,0),VLOOKUP(C$1,Charge!$A$2:$G$25,7,0)-VLOOKUP($A18,Charge!$A$2:$G$25,7,0))</f>
        <v>0.99999668869974989</v>
      </c>
      <c r="D18" s="6">
        <f>IF($A18=D$1,VLOOKUP($A18,Charge!$A$2:$G$25,7,0),VLOOKUP(D$1,Charge!$A$2:$G$25,7,0)-VLOOKUP($A18,Charge!$A$2:$G$25,7,0))</f>
        <v>0</v>
      </c>
      <c r="E18" s="6">
        <f>IF($A18=E$1,VLOOKUP($A18,Charge!$A$2:$G$25,7,0),VLOOKUP(E$1,Charge!$A$2:$G$25,7,0)-VLOOKUP($A18,Charge!$A$2:$G$25,7,0))</f>
        <v>-0.99927608846747096</v>
      </c>
      <c r="F18" s="6">
        <f>IF($A18=F$1,VLOOKUP($A18,Charge!$A$2:$G$25,7,0),VLOOKUP(F$1,Charge!$A$2:$G$25,7,0)-VLOOKUP($A18,Charge!$A$2:$G$25,7,0))</f>
        <v>-4.4683509371797249E-2</v>
      </c>
      <c r="G18" s="6">
        <f>IF($A18=G$1,VLOOKUP($A18,Charge!$A$2:$G$25,7,0),VLOOKUP(G$1,Charge!$A$2:$G$25,7,0)-VLOOKUP($A18,Charge!$A$2:$G$25,7,0))</f>
        <v>0</v>
      </c>
      <c r="H18" s="6">
        <f>IF($A18=H$1,VLOOKUP($A18,Charge!$A$2:$G$25,7,0),VLOOKUP(H$1,Charge!$A$2:$G$25,7,0)-VLOOKUP($A18,Charge!$A$2:$G$25,7,0))</f>
        <v>-0.99822487725419018</v>
      </c>
      <c r="I18" s="6">
        <f>IF($A18=I$1,VLOOKUP($A18,Charge!$A$2:$G$25,7,0),VLOOKUP(I$1,Charge!$A$2:$G$25,7,0)-VLOOKUP($A18,Charge!$A$2:$G$25,7,0))</f>
        <v>0</v>
      </c>
      <c r="J18" s="6">
        <f>IF($A18=J$1,VLOOKUP($A18,Charge!$A$2:$G$25,7,0),VLOOKUP(J$1,Charge!$A$2:$G$25,7,0)-VLOOKUP($A18,Charge!$A$2:$G$25,7,0))</f>
        <v>9.0909090909090939E-2</v>
      </c>
      <c r="K18" s="6">
        <f>IF($A18=K$1,VLOOKUP($A18,Charge!$A$2:$G$25,7,0),VLOOKUP(K$1,Charge!$A$2:$G$25,7,0)-VLOOKUP($A18,Charge!$A$2:$G$25,7,0))</f>
        <v>0</v>
      </c>
      <c r="L18" s="6">
        <f>IF($A18=L$1,VLOOKUP($A18,Charge!$A$2:$G$25,7,0),VLOOKUP(L$1,Charge!$A$2:$G$25,7,0)-VLOOKUP($A18,Charge!$A$2:$G$25,7,0))</f>
        <v>0</v>
      </c>
      <c r="M18" s="6">
        <f>IF($A18=M$1,VLOOKUP($A18,Charge!$A$2:$G$25,7,0),VLOOKUP(M$1,Charge!$A$2:$G$25,7,0)-VLOOKUP($A18,Charge!$A$2:$G$25,7,0))</f>
        <v>0.99970496614799598</v>
      </c>
      <c r="N18" s="6">
        <f>IF($A18=N$1,VLOOKUP($A18,Charge!$A$2:$G$25,7,0),VLOOKUP(N$1,Charge!$A$2:$G$25,7,0)-VLOOKUP($A18,Charge!$A$2:$G$25,7,0))</f>
        <v>0</v>
      </c>
      <c r="O18" s="6">
        <f>IF($A18=O$1,VLOOKUP($A18,Charge!$A$2:$G$25,7,0),VLOOKUP(O$1,Charge!$A$2:$G$25,7,0)-VLOOKUP($A18,Charge!$A$2:$G$25,7,0))</f>
        <v>0</v>
      </c>
      <c r="P18" s="6">
        <f>IF($A18=P$1,VLOOKUP($A18,Charge!$A$2:$G$25,7,0),VLOOKUP(P$1,Charge!$A$2:$G$25,7,0)-VLOOKUP($A18,Charge!$A$2:$G$25,7,0))</f>
        <v>0</v>
      </c>
      <c r="Q18" s="6">
        <f>IF($A18=Q$1,VLOOKUP($A18,Charge!$A$2:$G$25,7,0),VLOOKUP(Q$1,Charge!$A$2:$G$25,7,0)-VLOOKUP($A18,Charge!$A$2:$G$25,7,0))</f>
        <v>0</v>
      </c>
      <c r="R18" s="6">
        <f>IF($A18=R$1,VLOOKUP($A18,Charge!$A$2:$G$25,7,0),VLOOKUP(R$1,Charge!$A$2:$G$25,7,0)-VLOOKUP($A18,Charge!$A$2:$G$25,7,0))</f>
        <v>0</v>
      </c>
      <c r="S18" s="6">
        <f>IF($A18=S$1,VLOOKUP($A18,Charge!$A$2:$G$25,7,0),VLOOKUP(S$1,Charge!$A$2:$G$25,7,0)-VLOOKUP($A18,Charge!$A$2:$G$25,7,0))</f>
        <v>0</v>
      </c>
      <c r="T18" s="6">
        <f>IF($A18=T$1,VLOOKUP($A18,Charge!$A$2:$G$25,7,0),VLOOKUP(T$1,Charge!$A$2:$G$25,7,0)-VLOOKUP($A18,Charge!$A$2:$G$25,7,0))</f>
        <v>-8.5041421831294072E-4</v>
      </c>
      <c r="U18" s="6">
        <f>IF($A18=U$1,VLOOKUP($A18,Charge!$A$2:$G$25,7,0),VLOOKUP(U$1,Charge!$A$2:$G$25,7,0)-VLOOKUP($A18,Charge!$A$2:$G$25,7,0))</f>
        <v>0</v>
      </c>
      <c r="V18" s="6">
        <f>IF($A18=V$1,VLOOKUP($A18,Charge!$A$2:$G$25,7,0),VLOOKUP(V$1,Charge!$A$2:$G$25,7,0)-VLOOKUP($A18,Charge!$A$2:$G$25,7,0))</f>
        <v>0</v>
      </c>
      <c r="W18" s="6">
        <f>IF($A18=W$1,VLOOKUP($A18,Charge!$A$2:$G$25,7,0),VLOOKUP(W$1,Charge!$A$2:$G$25,7,0)-VLOOKUP($A18,Charge!$A$2:$G$25,7,0))</f>
        <v>0</v>
      </c>
      <c r="X18" s="6">
        <f>IF($A18=X$1,VLOOKUP($A18,Charge!$A$2:$G$25,7,0),VLOOKUP(X$1,Charge!$A$2:$G$25,7,0)-VLOOKUP($A18,Charge!$A$2:$G$25,7,0))</f>
        <v>0</v>
      </c>
      <c r="Y18" s="6">
        <f>IF($A18=Y$1,VLOOKUP($A18,Charge!$A$2:$G$25,7,0),VLOOKUP(Y$1,Charge!$A$2:$G$25,7,0)-VLOOKUP($A18,Charge!$A$2:$G$25,7,0))</f>
        <v>0</v>
      </c>
    </row>
    <row r="19" spans="1:25" x14ac:dyDescent="0.2">
      <c r="A19" s="1" t="s">
        <v>17</v>
      </c>
      <c r="B19" s="6">
        <f>IF($A19=B$1,VLOOKUP($A19,Charge!$A$2:$G$25,7,0),VLOOKUP(B$1,Charge!$A$2:$G$25,7,0)-VLOOKUP($A19,Charge!$A$2:$G$25,7,0))</f>
        <v>0</v>
      </c>
      <c r="C19" s="6">
        <f>IF($A19=C$1,VLOOKUP($A19,Charge!$A$2:$G$25,7,0),VLOOKUP(C$1,Charge!$A$2:$G$25,7,0)-VLOOKUP($A19,Charge!$A$2:$G$25,7,0))</f>
        <v>0.99999668869974989</v>
      </c>
      <c r="D19" s="6">
        <f>IF($A19=D$1,VLOOKUP($A19,Charge!$A$2:$G$25,7,0),VLOOKUP(D$1,Charge!$A$2:$G$25,7,0)-VLOOKUP($A19,Charge!$A$2:$G$25,7,0))</f>
        <v>0</v>
      </c>
      <c r="E19" s="6">
        <f>IF($A19=E$1,VLOOKUP($A19,Charge!$A$2:$G$25,7,0),VLOOKUP(E$1,Charge!$A$2:$G$25,7,0)-VLOOKUP($A19,Charge!$A$2:$G$25,7,0))</f>
        <v>-0.99927608846747096</v>
      </c>
      <c r="F19" s="6">
        <f>IF($A19=F$1,VLOOKUP($A19,Charge!$A$2:$G$25,7,0),VLOOKUP(F$1,Charge!$A$2:$G$25,7,0)-VLOOKUP($A19,Charge!$A$2:$G$25,7,0))</f>
        <v>-4.4683509371797249E-2</v>
      </c>
      <c r="G19" s="6">
        <f>IF($A19=G$1,VLOOKUP($A19,Charge!$A$2:$G$25,7,0),VLOOKUP(G$1,Charge!$A$2:$G$25,7,0)-VLOOKUP($A19,Charge!$A$2:$G$25,7,0))</f>
        <v>0</v>
      </c>
      <c r="H19" s="6">
        <f>IF($A19=H$1,VLOOKUP($A19,Charge!$A$2:$G$25,7,0),VLOOKUP(H$1,Charge!$A$2:$G$25,7,0)-VLOOKUP($A19,Charge!$A$2:$G$25,7,0))</f>
        <v>-0.99822487725419018</v>
      </c>
      <c r="I19" s="6">
        <f>IF($A19=I$1,VLOOKUP($A19,Charge!$A$2:$G$25,7,0),VLOOKUP(I$1,Charge!$A$2:$G$25,7,0)-VLOOKUP($A19,Charge!$A$2:$G$25,7,0))</f>
        <v>0</v>
      </c>
      <c r="J19" s="6">
        <f>IF($A19=J$1,VLOOKUP($A19,Charge!$A$2:$G$25,7,0),VLOOKUP(J$1,Charge!$A$2:$G$25,7,0)-VLOOKUP($A19,Charge!$A$2:$G$25,7,0))</f>
        <v>9.0909090909090939E-2</v>
      </c>
      <c r="K19" s="6">
        <f>IF($A19=K$1,VLOOKUP($A19,Charge!$A$2:$G$25,7,0),VLOOKUP(K$1,Charge!$A$2:$G$25,7,0)-VLOOKUP($A19,Charge!$A$2:$G$25,7,0))</f>
        <v>0</v>
      </c>
      <c r="L19" s="6">
        <f>IF($A19=L$1,VLOOKUP($A19,Charge!$A$2:$G$25,7,0),VLOOKUP(L$1,Charge!$A$2:$G$25,7,0)-VLOOKUP($A19,Charge!$A$2:$G$25,7,0))</f>
        <v>0</v>
      </c>
      <c r="M19" s="6">
        <f>IF($A19=M$1,VLOOKUP($A19,Charge!$A$2:$G$25,7,0),VLOOKUP(M$1,Charge!$A$2:$G$25,7,0)-VLOOKUP($A19,Charge!$A$2:$G$25,7,0))</f>
        <v>0.99970496614799598</v>
      </c>
      <c r="N19" s="6">
        <f>IF($A19=N$1,VLOOKUP($A19,Charge!$A$2:$G$25,7,0),VLOOKUP(N$1,Charge!$A$2:$G$25,7,0)-VLOOKUP($A19,Charge!$A$2:$G$25,7,0))</f>
        <v>0</v>
      </c>
      <c r="O19" s="6">
        <f>IF($A19=O$1,VLOOKUP($A19,Charge!$A$2:$G$25,7,0),VLOOKUP(O$1,Charge!$A$2:$G$25,7,0)-VLOOKUP($A19,Charge!$A$2:$G$25,7,0))</f>
        <v>0</v>
      </c>
      <c r="P19" s="6">
        <f>IF($A19=P$1,VLOOKUP($A19,Charge!$A$2:$G$25,7,0),VLOOKUP(P$1,Charge!$A$2:$G$25,7,0)-VLOOKUP($A19,Charge!$A$2:$G$25,7,0))</f>
        <v>0</v>
      </c>
      <c r="Q19" s="6">
        <f>IF($A19=Q$1,VLOOKUP($A19,Charge!$A$2:$G$25,7,0),VLOOKUP(Q$1,Charge!$A$2:$G$25,7,0)-VLOOKUP($A19,Charge!$A$2:$G$25,7,0))</f>
        <v>0</v>
      </c>
      <c r="R19" s="6">
        <f>IF($A19=R$1,VLOOKUP($A19,Charge!$A$2:$G$25,7,0),VLOOKUP(R$1,Charge!$A$2:$G$25,7,0)-VLOOKUP($A19,Charge!$A$2:$G$25,7,0))</f>
        <v>0</v>
      </c>
      <c r="S19" s="6">
        <f>IF($A19=S$1,VLOOKUP($A19,Charge!$A$2:$G$25,7,0),VLOOKUP(S$1,Charge!$A$2:$G$25,7,0)-VLOOKUP($A19,Charge!$A$2:$G$25,7,0))</f>
        <v>0</v>
      </c>
      <c r="T19" s="6">
        <f>IF($A19=T$1,VLOOKUP($A19,Charge!$A$2:$G$25,7,0),VLOOKUP(T$1,Charge!$A$2:$G$25,7,0)-VLOOKUP($A19,Charge!$A$2:$G$25,7,0))</f>
        <v>-8.5041421831294072E-4</v>
      </c>
      <c r="U19" s="6">
        <f>IF($A19=U$1,VLOOKUP($A19,Charge!$A$2:$G$25,7,0),VLOOKUP(U$1,Charge!$A$2:$G$25,7,0)-VLOOKUP($A19,Charge!$A$2:$G$25,7,0))</f>
        <v>0</v>
      </c>
      <c r="V19" s="6">
        <f>IF($A19=V$1,VLOOKUP($A19,Charge!$A$2:$G$25,7,0),VLOOKUP(V$1,Charge!$A$2:$G$25,7,0)-VLOOKUP($A19,Charge!$A$2:$G$25,7,0))</f>
        <v>0</v>
      </c>
      <c r="W19" s="6">
        <f>IF($A19=W$1,VLOOKUP($A19,Charge!$A$2:$G$25,7,0),VLOOKUP(W$1,Charge!$A$2:$G$25,7,0)-VLOOKUP($A19,Charge!$A$2:$G$25,7,0))</f>
        <v>0</v>
      </c>
      <c r="X19" s="6">
        <f>IF($A19=X$1,VLOOKUP($A19,Charge!$A$2:$G$25,7,0),VLOOKUP(X$1,Charge!$A$2:$G$25,7,0)-VLOOKUP($A19,Charge!$A$2:$G$25,7,0))</f>
        <v>0</v>
      </c>
      <c r="Y19" s="6">
        <f>IF($A19=Y$1,VLOOKUP($A19,Charge!$A$2:$G$25,7,0),VLOOKUP(Y$1,Charge!$A$2:$G$25,7,0)-VLOOKUP($A19,Charge!$A$2:$G$25,7,0))</f>
        <v>0</v>
      </c>
    </row>
    <row r="20" spans="1:25" x14ac:dyDescent="0.2">
      <c r="A20" s="1" t="s">
        <v>18</v>
      </c>
      <c r="B20" s="6">
        <f>IF($A20=B$1,VLOOKUP($A20,Charge!$A$2:$G$25,7,0),VLOOKUP(B$1,Charge!$A$2:$G$25,7,0)-VLOOKUP($A20,Charge!$A$2:$G$25,7,0))</f>
        <v>8.5041421831294072E-4</v>
      </c>
      <c r="C20" s="6">
        <f>IF($A20=C$1,VLOOKUP($A20,Charge!$A$2:$G$25,7,0),VLOOKUP(C$1,Charge!$A$2:$G$25,7,0)-VLOOKUP($A20,Charge!$A$2:$G$25,7,0))</f>
        <v>1.0008471029180628</v>
      </c>
      <c r="D20" s="6">
        <f>IF($A20=D$1,VLOOKUP($A20,Charge!$A$2:$G$25,7,0),VLOOKUP(D$1,Charge!$A$2:$G$25,7,0)-VLOOKUP($A20,Charge!$A$2:$G$25,7,0))</f>
        <v>8.5041421831294072E-4</v>
      </c>
      <c r="E20" s="6">
        <f>IF($A20=E$1,VLOOKUP($A20,Charge!$A$2:$G$25,7,0),VLOOKUP(E$1,Charge!$A$2:$G$25,7,0)-VLOOKUP($A20,Charge!$A$2:$G$25,7,0))</f>
        <v>-0.99842567424915807</v>
      </c>
      <c r="F20" s="6">
        <f>IF($A20=F$1,VLOOKUP($A20,Charge!$A$2:$G$25,7,0),VLOOKUP(F$1,Charge!$A$2:$G$25,7,0)-VLOOKUP($A20,Charge!$A$2:$G$25,7,0))</f>
        <v>-4.3833095153484311E-2</v>
      </c>
      <c r="G20" s="6">
        <f>IF($A20=G$1,VLOOKUP($A20,Charge!$A$2:$G$25,7,0),VLOOKUP(G$1,Charge!$A$2:$G$25,7,0)-VLOOKUP($A20,Charge!$A$2:$G$25,7,0))</f>
        <v>8.5041421831294072E-4</v>
      </c>
      <c r="H20" s="6">
        <f>IF($A20=H$1,VLOOKUP($A20,Charge!$A$2:$G$25,7,0),VLOOKUP(H$1,Charge!$A$2:$G$25,7,0)-VLOOKUP($A20,Charge!$A$2:$G$25,7,0))</f>
        <v>-0.99737446303587729</v>
      </c>
      <c r="I20" s="6">
        <f>IF($A20=I$1,VLOOKUP($A20,Charge!$A$2:$G$25,7,0),VLOOKUP(I$1,Charge!$A$2:$G$25,7,0)-VLOOKUP($A20,Charge!$A$2:$G$25,7,0))</f>
        <v>8.5041421831294072E-4</v>
      </c>
      <c r="J20" s="6">
        <f>IF($A20=J$1,VLOOKUP($A20,Charge!$A$2:$G$25,7,0),VLOOKUP(J$1,Charge!$A$2:$G$25,7,0)-VLOOKUP($A20,Charge!$A$2:$G$25,7,0))</f>
        <v>9.1759505127403884E-2</v>
      </c>
      <c r="K20" s="6">
        <f>IF($A20=K$1,VLOOKUP($A20,Charge!$A$2:$G$25,7,0),VLOOKUP(K$1,Charge!$A$2:$G$25,7,0)-VLOOKUP($A20,Charge!$A$2:$G$25,7,0))</f>
        <v>8.5041421831294072E-4</v>
      </c>
      <c r="L20" s="6">
        <f>IF($A20=L$1,VLOOKUP($A20,Charge!$A$2:$G$25,7,0),VLOOKUP(L$1,Charge!$A$2:$G$25,7,0)-VLOOKUP($A20,Charge!$A$2:$G$25,7,0))</f>
        <v>8.5041421831294072E-4</v>
      </c>
      <c r="M20" s="6">
        <f>IF($A20=M$1,VLOOKUP($A20,Charge!$A$2:$G$25,7,0),VLOOKUP(M$1,Charge!$A$2:$G$25,7,0)-VLOOKUP($A20,Charge!$A$2:$G$25,7,0))</f>
        <v>1.000555380366309</v>
      </c>
      <c r="N20" s="6">
        <f>IF($A20=N$1,VLOOKUP($A20,Charge!$A$2:$G$25,7,0),VLOOKUP(N$1,Charge!$A$2:$G$25,7,0)-VLOOKUP($A20,Charge!$A$2:$G$25,7,0))</f>
        <v>8.5041421831294072E-4</v>
      </c>
      <c r="O20" s="6">
        <f>IF($A20=O$1,VLOOKUP($A20,Charge!$A$2:$G$25,7,0),VLOOKUP(O$1,Charge!$A$2:$G$25,7,0)-VLOOKUP($A20,Charge!$A$2:$G$25,7,0))</f>
        <v>8.5041421831294072E-4</v>
      </c>
      <c r="P20" s="6">
        <f>IF($A20=P$1,VLOOKUP($A20,Charge!$A$2:$G$25,7,0),VLOOKUP(P$1,Charge!$A$2:$G$25,7,0)-VLOOKUP($A20,Charge!$A$2:$G$25,7,0))</f>
        <v>8.5041421831294072E-4</v>
      </c>
      <c r="Q20" s="6">
        <f>IF($A20=Q$1,VLOOKUP($A20,Charge!$A$2:$G$25,7,0),VLOOKUP(Q$1,Charge!$A$2:$G$25,7,0)-VLOOKUP($A20,Charge!$A$2:$G$25,7,0))</f>
        <v>8.5041421831294072E-4</v>
      </c>
      <c r="R20" s="6">
        <f>IF($A20=R$1,VLOOKUP($A20,Charge!$A$2:$G$25,7,0),VLOOKUP(R$1,Charge!$A$2:$G$25,7,0)-VLOOKUP($A20,Charge!$A$2:$G$25,7,0))</f>
        <v>8.5041421831294072E-4</v>
      </c>
      <c r="S20" s="6">
        <f>IF($A20=S$1,VLOOKUP($A20,Charge!$A$2:$G$25,7,0),VLOOKUP(S$1,Charge!$A$2:$G$25,7,0)-VLOOKUP($A20,Charge!$A$2:$G$25,7,0))</f>
        <v>8.5041421831294072E-4</v>
      </c>
      <c r="T20" s="6">
        <f>IF($A20=T$1,VLOOKUP($A20,Charge!$A$2:$G$25,7,0),VLOOKUP(T$1,Charge!$A$2:$G$25,7,0)-VLOOKUP($A20,Charge!$A$2:$G$25,7,0))</f>
        <v>-8.5041421831294072E-4</v>
      </c>
      <c r="U20" s="6">
        <f>IF($A20=U$1,VLOOKUP($A20,Charge!$A$2:$G$25,7,0),VLOOKUP(U$1,Charge!$A$2:$G$25,7,0)-VLOOKUP($A20,Charge!$A$2:$G$25,7,0))</f>
        <v>8.5041421831294072E-4</v>
      </c>
      <c r="V20" s="6">
        <f>IF($A20=V$1,VLOOKUP($A20,Charge!$A$2:$G$25,7,0),VLOOKUP(V$1,Charge!$A$2:$G$25,7,0)-VLOOKUP($A20,Charge!$A$2:$G$25,7,0))</f>
        <v>8.5041421831294072E-4</v>
      </c>
      <c r="W20" s="6">
        <f>IF($A20=W$1,VLOOKUP($A20,Charge!$A$2:$G$25,7,0),VLOOKUP(W$1,Charge!$A$2:$G$25,7,0)-VLOOKUP($A20,Charge!$A$2:$G$25,7,0))</f>
        <v>8.5041421831294072E-4</v>
      </c>
      <c r="X20" s="6">
        <f>IF($A20=X$1,VLOOKUP($A20,Charge!$A$2:$G$25,7,0),VLOOKUP(X$1,Charge!$A$2:$G$25,7,0)-VLOOKUP($A20,Charge!$A$2:$G$25,7,0))</f>
        <v>8.5041421831294072E-4</v>
      </c>
      <c r="Y20" s="6">
        <f>IF($A20=Y$1,VLOOKUP($A20,Charge!$A$2:$G$25,7,0),VLOOKUP(Y$1,Charge!$A$2:$G$25,7,0)-VLOOKUP($A20,Charge!$A$2:$G$25,7,0))</f>
        <v>8.5041421831294072E-4</v>
      </c>
    </row>
    <row r="21" spans="1:25" x14ac:dyDescent="0.2">
      <c r="A21" s="1" t="s">
        <v>19</v>
      </c>
      <c r="B21" s="6">
        <f>IF($A21=B$1,VLOOKUP($A21,Charge!$A$2:$G$25,7,0),VLOOKUP(B$1,Charge!$A$2:$G$25,7,0)-VLOOKUP($A21,Charge!$A$2:$G$25,7,0))</f>
        <v>0</v>
      </c>
      <c r="C21" s="6">
        <f>IF($A21=C$1,VLOOKUP($A21,Charge!$A$2:$G$25,7,0),VLOOKUP(C$1,Charge!$A$2:$G$25,7,0)-VLOOKUP($A21,Charge!$A$2:$G$25,7,0))</f>
        <v>0.99999668869974989</v>
      </c>
      <c r="D21" s="6">
        <f>IF($A21=D$1,VLOOKUP($A21,Charge!$A$2:$G$25,7,0),VLOOKUP(D$1,Charge!$A$2:$G$25,7,0)-VLOOKUP($A21,Charge!$A$2:$G$25,7,0))</f>
        <v>0</v>
      </c>
      <c r="E21" s="6">
        <f>IF($A21=E$1,VLOOKUP($A21,Charge!$A$2:$G$25,7,0),VLOOKUP(E$1,Charge!$A$2:$G$25,7,0)-VLOOKUP($A21,Charge!$A$2:$G$25,7,0))</f>
        <v>-0.99927608846747096</v>
      </c>
      <c r="F21" s="6">
        <f>IF($A21=F$1,VLOOKUP($A21,Charge!$A$2:$G$25,7,0),VLOOKUP(F$1,Charge!$A$2:$G$25,7,0)-VLOOKUP($A21,Charge!$A$2:$G$25,7,0))</f>
        <v>-4.4683509371797249E-2</v>
      </c>
      <c r="G21" s="6">
        <f>IF($A21=G$1,VLOOKUP($A21,Charge!$A$2:$G$25,7,0),VLOOKUP(G$1,Charge!$A$2:$G$25,7,0)-VLOOKUP($A21,Charge!$A$2:$G$25,7,0))</f>
        <v>0</v>
      </c>
      <c r="H21" s="6">
        <f>IF($A21=H$1,VLOOKUP($A21,Charge!$A$2:$G$25,7,0),VLOOKUP(H$1,Charge!$A$2:$G$25,7,0)-VLOOKUP($A21,Charge!$A$2:$G$25,7,0))</f>
        <v>-0.99822487725419018</v>
      </c>
      <c r="I21" s="6">
        <f>IF($A21=I$1,VLOOKUP($A21,Charge!$A$2:$G$25,7,0),VLOOKUP(I$1,Charge!$A$2:$G$25,7,0)-VLOOKUP($A21,Charge!$A$2:$G$25,7,0))</f>
        <v>0</v>
      </c>
      <c r="J21" s="6">
        <f>IF($A21=J$1,VLOOKUP($A21,Charge!$A$2:$G$25,7,0),VLOOKUP(J$1,Charge!$A$2:$G$25,7,0)-VLOOKUP($A21,Charge!$A$2:$G$25,7,0))</f>
        <v>9.0909090909090939E-2</v>
      </c>
      <c r="K21" s="6">
        <f>IF($A21=K$1,VLOOKUP($A21,Charge!$A$2:$G$25,7,0),VLOOKUP(K$1,Charge!$A$2:$G$25,7,0)-VLOOKUP($A21,Charge!$A$2:$G$25,7,0))</f>
        <v>0</v>
      </c>
      <c r="L21" s="6">
        <f>IF($A21=L$1,VLOOKUP($A21,Charge!$A$2:$G$25,7,0),VLOOKUP(L$1,Charge!$A$2:$G$25,7,0)-VLOOKUP($A21,Charge!$A$2:$G$25,7,0))</f>
        <v>0</v>
      </c>
      <c r="M21" s="6">
        <f>IF($A21=M$1,VLOOKUP($A21,Charge!$A$2:$G$25,7,0),VLOOKUP(M$1,Charge!$A$2:$G$25,7,0)-VLOOKUP($A21,Charge!$A$2:$G$25,7,0))</f>
        <v>0.99970496614799598</v>
      </c>
      <c r="N21" s="6">
        <f>IF($A21=N$1,VLOOKUP($A21,Charge!$A$2:$G$25,7,0),VLOOKUP(N$1,Charge!$A$2:$G$25,7,0)-VLOOKUP($A21,Charge!$A$2:$G$25,7,0))</f>
        <v>0</v>
      </c>
      <c r="O21" s="6">
        <f>IF($A21=O$1,VLOOKUP($A21,Charge!$A$2:$G$25,7,0),VLOOKUP(O$1,Charge!$A$2:$G$25,7,0)-VLOOKUP($A21,Charge!$A$2:$G$25,7,0))</f>
        <v>0</v>
      </c>
      <c r="P21" s="6">
        <f>IF($A21=P$1,VLOOKUP($A21,Charge!$A$2:$G$25,7,0),VLOOKUP(P$1,Charge!$A$2:$G$25,7,0)-VLOOKUP($A21,Charge!$A$2:$G$25,7,0))</f>
        <v>0</v>
      </c>
      <c r="Q21" s="6">
        <f>IF($A21=Q$1,VLOOKUP($A21,Charge!$A$2:$G$25,7,0),VLOOKUP(Q$1,Charge!$A$2:$G$25,7,0)-VLOOKUP($A21,Charge!$A$2:$G$25,7,0))</f>
        <v>0</v>
      </c>
      <c r="R21" s="6">
        <f>IF($A21=R$1,VLOOKUP($A21,Charge!$A$2:$G$25,7,0),VLOOKUP(R$1,Charge!$A$2:$G$25,7,0)-VLOOKUP($A21,Charge!$A$2:$G$25,7,0))</f>
        <v>0</v>
      </c>
      <c r="S21" s="6">
        <f>IF($A21=S$1,VLOOKUP($A21,Charge!$A$2:$G$25,7,0),VLOOKUP(S$1,Charge!$A$2:$G$25,7,0)-VLOOKUP($A21,Charge!$A$2:$G$25,7,0))</f>
        <v>0</v>
      </c>
      <c r="T21" s="6">
        <f>IF($A21=T$1,VLOOKUP($A21,Charge!$A$2:$G$25,7,0),VLOOKUP(T$1,Charge!$A$2:$G$25,7,0)-VLOOKUP($A21,Charge!$A$2:$G$25,7,0))</f>
        <v>-8.5041421831294072E-4</v>
      </c>
      <c r="U21" s="6">
        <f>IF($A21=U$1,VLOOKUP($A21,Charge!$A$2:$G$25,7,0),VLOOKUP(U$1,Charge!$A$2:$G$25,7,0)-VLOOKUP($A21,Charge!$A$2:$G$25,7,0))</f>
        <v>0</v>
      </c>
      <c r="V21" s="6">
        <f>IF($A21=V$1,VLOOKUP($A21,Charge!$A$2:$G$25,7,0),VLOOKUP(V$1,Charge!$A$2:$G$25,7,0)-VLOOKUP($A21,Charge!$A$2:$G$25,7,0))</f>
        <v>0</v>
      </c>
      <c r="W21" s="6">
        <f>IF($A21=W$1,VLOOKUP($A21,Charge!$A$2:$G$25,7,0),VLOOKUP(W$1,Charge!$A$2:$G$25,7,0)-VLOOKUP($A21,Charge!$A$2:$G$25,7,0))</f>
        <v>0</v>
      </c>
      <c r="X21" s="6">
        <f>IF($A21=X$1,VLOOKUP($A21,Charge!$A$2:$G$25,7,0),VLOOKUP(X$1,Charge!$A$2:$G$25,7,0)-VLOOKUP($A21,Charge!$A$2:$G$25,7,0))</f>
        <v>0</v>
      </c>
      <c r="Y21" s="6">
        <f>IF($A21=Y$1,VLOOKUP($A21,Charge!$A$2:$G$25,7,0),VLOOKUP(Y$1,Charge!$A$2:$G$25,7,0)-VLOOKUP($A21,Charge!$A$2:$G$25,7,0))</f>
        <v>0</v>
      </c>
    </row>
    <row r="22" spans="1:25" x14ac:dyDescent="0.2">
      <c r="A22" s="1" t="s">
        <v>20</v>
      </c>
      <c r="B22" s="6">
        <f>IF($A22=B$1,VLOOKUP($A22,Charge!$A$2:$G$25,7,0),VLOOKUP(B$1,Charge!$A$2:$G$25,7,0)-VLOOKUP($A22,Charge!$A$2:$G$25,7,0))</f>
        <v>0</v>
      </c>
      <c r="C22" s="6">
        <f>IF($A22=C$1,VLOOKUP($A22,Charge!$A$2:$G$25,7,0),VLOOKUP(C$1,Charge!$A$2:$G$25,7,0)-VLOOKUP($A22,Charge!$A$2:$G$25,7,0))</f>
        <v>0.99999668869974989</v>
      </c>
      <c r="D22" s="6">
        <f>IF($A22=D$1,VLOOKUP($A22,Charge!$A$2:$G$25,7,0),VLOOKUP(D$1,Charge!$A$2:$G$25,7,0)-VLOOKUP($A22,Charge!$A$2:$G$25,7,0))</f>
        <v>0</v>
      </c>
      <c r="E22" s="6">
        <f>IF($A22=E$1,VLOOKUP($A22,Charge!$A$2:$G$25,7,0),VLOOKUP(E$1,Charge!$A$2:$G$25,7,0)-VLOOKUP($A22,Charge!$A$2:$G$25,7,0))</f>
        <v>-0.99927608846747096</v>
      </c>
      <c r="F22" s="6">
        <f>IF($A22=F$1,VLOOKUP($A22,Charge!$A$2:$G$25,7,0),VLOOKUP(F$1,Charge!$A$2:$G$25,7,0)-VLOOKUP($A22,Charge!$A$2:$G$25,7,0))</f>
        <v>-4.4683509371797249E-2</v>
      </c>
      <c r="G22" s="6">
        <f>IF($A22=G$1,VLOOKUP($A22,Charge!$A$2:$G$25,7,0),VLOOKUP(G$1,Charge!$A$2:$G$25,7,0)-VLOOKUP($A22,Charge!$A$2:$G$25,7,0))</f>
        <v>0</v>
      </c>
      <c r="H22" s="6">
        <f>IF($A22=H$1,VLOOKUP($A22,Charge!$A$2:$G$25,7,0),VLOOKUP(H$1,Charge!$A$2:$G$25,7,0)-VLOOKUP($A22,Charge!$A$2:$G$25,7,0))</f>
        <v>-0.99822487725419018</v>
      </c>
      <c r="I22" s="6">
        <f>IF($A22=I$1,VLOOKUP($A22,Charge!$A$2:$G$25,7,0),VLOOKUP(I$1,Charge!$A$2:$G$25,7,0)-VLOOKUP($A22,Charge!$A$2:$G$25,7,0))</f>
        <v>0</v>
      </c>
      <c r="J22" s="6">
        <f>IF($A22=J$1,VLOOKUP($A22,Charge!$A$2:$G$25,7,0),VLOOKUP(J$1,Charge!$A$2:$G$25,7,0)-VLOOKUP($A22,Charge!$A$2:$G$25,7,0))</f>
        <v>9.0909090909090939E-2</v>
      </c>
      <c r="K22" s="6">
        <f>IF($A22=K$1,VLOOKUP($A22,Charge!$A$2:$G$25,7,0),VLOOKUP(K$1,Charge!$A$2:$G$25,7,0)-VLOOKUP($A22,Charge!$A$2:$G$25,7,0))</f>
        <v>0</v>
      </c>
      <c r="L22" s="6">
        <f>IF($A22=L$1,VLOOKUP($A22,Charge!$A$2:$G$25,7,0),VLOOKUP(L$1,Charge!$A$2:$G$25,7,0)-VLOOKUP($A22,Charge!$A$2:$G$25,7,0))</f>
        <v>0</v>
      </c>
      <c r="M22" s="6">
        <f>IF($A22=M$1,VLOOKUP($A22,Charge!$A$2:$G$25,7,0),VLOOKUP(M$1,Charge!$A$2:$G$25,7,0)-VLOOKUP($A22,Charge!$A$2:$G$25,7,0))</f>
        <v>0.99970496614799598</v>
      </c>
      <c r="N22" s="6">
        <f>IF($A22=N$1,VLOOKUP($A22,Charge!$A$2:$G$25,7,0),VLOOKUP(N$1,Charge!$A$2:$G$25,7,0)-VLOOKUP($A22,Charge!$A$2:$G$25,7,0))</f>
        <v>0</v>
      </c>
      <c r="O22" s="6">
        <f>IF($A22=O$1,VLOOKUP($A22,Charge!$A$2:$G$25,7,0),VLOOKUP(O$1,Charge!$A$2:$G$25,7,0)-VLOOKUP($A22,Charge!$A$2:$G$25,7,0))</f>
        <v>0</v>
      </c>
      <c r="P22" s="6">
        <f>IF($A22=P$1,VLOOKUP($A22,Charge!$A$2:$G$25,7,0),VLOOKUP(P$1,Charge!$A$2:$G$25,7,0)-VLOOKUP($A22,Charge!$A$2:$G$25,7,0))</f>
        <v>0</v>
      </c>
      <c r="Q22" s="6">
        <f>IF($A22=Q$1,VLOOKUP($A22,Charge!$A$2:$G$25,7,0),VLOOKUP(Q$1,Charge!$A$2:$G$25,7,0)-VLOOKUP($A22,Charge!$A$2:$G$25,7,0))</f>
        <v>0</v>
      </c>
      <c r="R22" s="6">
        <f>IF($A22=R$1,VLOOKUP($A22,Charge!$A$2:$G$25,7,0),VLOOKUP(R$1,Charge!$A$2:$G$25,7,0)-VLOOKUP($A22,Charge!$A$2:$G$25,7,0))</f>
        <v>0</v>
      </c>
      <c r="S22" s="6">
        <f>IF($A22=S$1,VLOOKUP($A22,Charge!$A$2:$G$25,7,0),VLOOKUP(S$1,Charge!$A$2:$G$25,7,0)-VLOOKUP($A22,Charge!$A$2:$G$25,7,0))</f>
        <v>0</v>
      </c>
      <c r="T22" s="6">
        <f>IF($A22=T$1,VLOOKUP($A22,Charge!$A$2:$G$25,7,0),VLOOKUP(T$1,Charge!$A$2:$G$25,7,0)-VLOOKUP($A22,Charge!$A$2:$G$25,7,0))</f>
        <v>-8.5041421831294072E-4</v>
      </c>
      <c r="U22" s="6">
        <f>IF($A22=U$1,VLOOKUP($A22,Charge!$A$2:$G$25,7,0),VLOOKUP(U$1,Charge!$A$2:$G$25,7,0)-VLOOKUP($A22,Charge!$A$2:$G$25,7,0))</f>
        <v>0</v>
      </c>
      <c r="V22" s="6">
        <f>IF($A22=V$1,VLOOKUP($A22,Charge!$A$2:$G$25,7,0),VLOOKUP(V$1,Charge!$A$2:$G$25,7,0)-VLOOKUP($A22,Charge!$A$2:$G$25,7,0))</f>
        <v>0</v>
      </c>
      <c r="W22" s="6">
        <f>IF($A22=W$1,VLOOKUP($A22,Charge!$A$2:$G$25,7,0),VLOOKUP(W$1,Charge!$A$2:$G$25,7,0)-VLOOKUP($A22,Charge!$A$2:$G$25,7,0))</f>
        <v>0</v>
      </c>
      <c r="X22" s="6">
        <f>IF($A22=X$1,VLOOKUP($A22,Charge!$A$2:$G$25,7,0),VLOOKUP(X$1,Charge!$A$2:$G$25,7,0)-VLOOKUP($A22,Charge!$A$2:$G$25,7,0))</f>
        <v>0</v>
      </c>
      <c r="Y22" s="6">
        <f>IF($A22=Y$1,VLOOKUP($A22,Charge!$A$2:$G$25,7,0),VLOOKUP(Y$1,Charge!$A$2:$G$25,7,0)-VLOOKUP($A22,Charge!$A$2:$G$25,7,0))</f>
        <v>0</v>
      </c>
    </row>
    <row r="23" spans="1:25" x14ac:dyDescent="0.2">
      <c r="A23" s="1" t="s">
        <v>21</v>
      </c>
      <c r="B23" s="6">
        <f>IF($A23=B$1,VLOOKUP($A23,Charge!$A$2:$G$25,7,0),VLOOKUP(B$1,Charge!$A$2:$G$25,7,0)-VLOOKUP($A23,Charge!$A$2:$G$25,7,0))</f>
        <v>0</v>
      </c>
      <c r="C23" s="6">
        <f>IF($A23=C$1,VLOOKUP($A23,Charge!$A$2:$G$25,7,0),VLOOKUP(C$1,Charge!$A$2:$G$25,7,0)-VLOOKUP($A23,Charge!$A$2:$G$25,7,0))</f>
        <v>0.99999668869974989</v>
      </c>
      <c r="D23" s="6">
        <f>IF($A23=D$1,VLOOKUP($A23,Charge!$A$2:$G$25,7,0),VLOOKUP(D$1,Charge!$A$2:$G$25,7,0)-VLOOKUP($A23,Charge!$A$2:$G$25,7,0))</f>
        <v>0</v>
      </c>
      <c r="E23" s="6">
        <f>IF($A23=E$1,VLOOKUP($A23,Charge!$A$2:$G$25,7,0),VLOOKUP(E$1,Charge!$A$2:$G$25,7,0)-VLOOKUP($A23,Charge!$A$2:$G$25,7,0))</f>
        <v>-0.99927608846747096</v>
      </c>
      <c r="F23" s="6">
        <f>IF($A23=F$1,VLOOKUP($A23,Charge!$A$2:$G$25,7,0),VLOOKUP(F$1,Charge!$A$2:$G$25,7,0)-VLOOKUP($A23,Charge!$A$2:$G$25,7,0))</f>
        <v>-4.4683509371797249E-2</v>
      </c>
      <c r="G23" s="6">
        <f>IF($A23=G$1,VLOOKUP($A23,Charge!$A$2:$G$25,7,0),VLOOKUP(G$1,Charge!$A$2:$G$25,7,0)-VLOOKUP($A23,Charge!$A$2:$G$25,7,0))</f>
        <v>0</v>
      </c>
      <c r="H23" s="6">
        <f>IF($A23=H$1,VLOOKUP($A23,Charge!$A$2:$G$25,7,0),VLOOKUP(H$1,Charge!$A$2:$G$25,7,0)-VLOOKUP($A23,Charge!$A$2:$G$25,7,0))</f>
        <v>-0.99822487725419018</v>
      </c>
      <c r="I23" s="6">
        <f>IF($A23=I$1,VLOOKUP($A23,Charge!$A$2:$G$25,7,0),VLOOKUP(I$1,Charge!$A$2:$G$25,7,0)-VLOOKUP($A23,Charge!$A$2:$G$25,7,0))</f>
        <v>0</v>
      </c>
      <c r="J23" s="6">
        <f>IF($A23=J$1,VLOOKUP($A23,Charge!$A$2:$G$25,7,0),VLOOKUP(J$1,Charge!$A$2:$G$25,7,0)-VLOOKUP($A23,Charge!$A$2:$G$25,7,0))</f>
        <v>9.0909090909090939E-2</v>
      </c>
      <c r="K23" s="6">
        <f>IF($A23=K$1,VLOOKUP($A23,Charge!$A$2:$G$25,7,0),VLOOKUP(K$1,Charge!$A$2:$G$25,7,0)-VLOOKUP($A23,Charge!$A$2:$G$25,7,0))</f>
        <v>0</v>
      </c>
      <c r="L23" s="6">
        <f>IF($A23=L$1,VLOOKUP($A23,Charge!$A$2:$G$25,7,0),VLOOKUP(L$1,Charge!$A$2:$G$25,7,0)-VLOOKUP($A23,Charge!$A$2:$G$25,7,0))</f>
        <v>0</v>
      </c>
      <c r="M23" s="6">
        <f>IF($A23=M$1,VLOOKUP($A23,Charge!$A$2:$G$25,7,0),VLOOKUP(M$1,Charge!$A$2:$G$25,7,0)-VLOOKUP($A23,Charge!$A$2:$G$25,7,0))</f>
        <v>0.99970496614799598</v>
      </c>
      <c r="N23" s="6">
        <f>IF($A23=N$1,VLOOKUP($A23,Charge!$A$2:$G$25,7,0),VLOOKUP(N$1,Charge!$A$2:$G$25,7,0)-VLOOKUP($A23,Charge!$A$2:$G$25,7,0))</f>
        <v>0</v>
      </c>
      <c r="O23" s="6">
        <f>IF($A23=O$1,VLOOKUP($A23,Charge!$A$2:$G$25,7,0),VLOOKUP(O$1,Charge!$A$2:$G$25,7,0)-VLOOKUP($A23,Charge!$A$2:$G$25,7,0))</f>
        <v>0</v>
      </c>
      <c r="P23" s="6">
        <f>IF($A23=P$1,VLOOKUP($A23,Charge!$A$2:$G$25,7,0),VLOOKUP(P$1,Charge!$A$2:$G$25,7,0)-VLOOKUP($A23,Charge!$A$2:$G$25,7,0))</f>
        <v>0</v>
      </c>
      <c r="Q23" s="6">
        <f>IF($A23=Q$1,VLOOKUP($A23,Charge!$A$2:$G$25,7,0),VLOOKUP(Q$1,Charge!$A$2:$G$25,7,0)-VLOOKUP($A23,Charge!$A$2:$G$25,7,0))</f>
        <v>0</v>
      </c>
      <c r="R23" s="6">
        <f>IF($A23=R$1,VLOOKUP($A23,Charge!$A$2:$G$25,7,0),VLOOKUP(R$1,Charge!$A$2:$G$25,7,0)-VLOOKUP($A23,Charge!$A$2:$G$25,7,0))</f>
        <v>0</v>
      </c>
      <c r="S23" s="6">
        <f>IF($A23=S$1,VLOOKUP($A23,Charge!$A$2:$G$25,7,0),VLOOKUP(S$1,Charge!$A$2:$G$25,7,0)-VLOOKUP($A23,Charge!$A$2:$G$25,7,0))</f>
        <v>0</v>
      </c>
      <c r="T23" s="6">
        <f>IF($A23=T$1,VLOOKUP($A23,Charge!$A$2:$G$25,7,0),VLOOKUP(T$1,Charge!$A$2:$G$25,7,0)-VLOOKUP($A23,Charge!$A$2:$G$25,7,0))</f>
        <v>-8.5041421831294072E-4</v>
      </c>
      <c r="U23" s="6">
        <f>IF($A23=U$1,VLOOKUP($A23,Charge!$A$2:$G$25,7,0),VLOOKUP(U$1,Charge!$A$2:$G$25,7,0)-VLOOKUP($A23,Charge!$A$2:$G$25,7,0))</f>
        <v>0</v>
      </c>
      <c r="V23" s="6">
        <f>IF($A23=V$1,VLOOKUP($A23,Charge!$A$2:$G$25,7,0),VLOOKUP(V$1,Charge!$A$2:$G$25,7,0)-VLOOKUP($A23,Charge!$A$2:$G$25,7,0))</f>
        <v>0</v>
      </c>
      <c r="W23" s="6">
        <f>IF($A23=W$1,VLOOKUP($A23,Charge!$A$2:$G$25,7,0),VLOOKUP(W$1,Charge!$A$2:$G$25,7,0)-VLOOKUP($A23,Charge!$A$2:$G$25,7,0))</f>
        <v>0</v>
      </c>
      <c r="X23" s="6">
        <f>IF($A23=X$1,VLOOKUP($A23,Charge!$A$2:$G$25,7,0),VLOOKUP(X$1,Charge!$A$2:$G$25,7,0)-VLOOKUP($A23,Charge!$A$2:$G$25,7,0))</f>
        <v>0</v>
      </c>
      <c r="Y23" s="6">
        <f>IF($A23=Y$1,VLOOKUP($A23,Charge!$A$2:$G$25,7,0),VLOOKUP(Y$1,Charge!$A$2:$G$25,7,0)-VLOOKUP($A23,Charge!$A$2:$G$25,7,0))</f>
        <v>0</v>
      </c>
    </row>
    <row r="24" spans="1:25" x14ac:dyDescent="0.2">
      <c r="A24" s="1" t="s">
        <v>22</v>
      </c>
      <c r="B24" s="6">
        <f>IF($A24=B$1,VLOOKUP($A24,Charge!$A$2:$G$25,7,0),VLOOKUP(B$1,Charge!$A$2:$G$25,7,0)-VLOOKUP($A24,Charge!$A$2:$G$25,7,0))</f>
        <v>0</v>
      </c>
      <c r="C24" s="6">
        <f>IF($A24=C$1,VLOOKUP($A24,Charge!$A$2:$G$25,7,0),VLOOKUP(C$1,Charge!$A$2:$G$25,7,0)-VLOOKUP($A24,Charge!$A$2:$G$25,7,0))</f>
        <v>0.99999668869974989</v>
      </c>
      <c r="D24" s="6">
        <f>IF($A24=D$1,VLOOKUP($A24,Charge!$A$2:$G$25,7,0),VLOOKUP(D$1,Charge!$A$2:$G$25,7,0)-VLOOKUP($A24,Charge!$A$2:$G$25,7,0))</f>
        <v>0</v>
      </c>
      <c r="E24" s="6">
        <f>IF($A24=E$1,VLOOKUP($A24,Charge!$A$2:$G$25,7,0),VLOOKUP(E$1,Charge!$A$2:$G$25,7,0)-VLOOKUP($A24,Charge!$A$2:$G$25,7,0))</f>
        <v>-0.99927608846747096</v>
      </c>
      <c r="F24" s="6">
        <f>IF($A24=F$1,VLOOKUP($A24,Charge!$A$2:$G$25,7,0),VLOOKUP(F$1,Charge!$A$2:$G$25,7,0)-VLOOKUP($A24,Charge!$A$2:$G$25,7,0))</f>
        <v>-4.4683509371797249E-2</v>
      </c>
      <c r="G24" s="6">
        <f>IF($A24=G$1,VLOOKUP($A24,Charge!$A$2:$G$25,7,0),VLOOKUP(G$1,Charge!$A$2:$G$25,7,0)-VLOOKUP($A24,Charge!$A$2:$G$25,7,0))</f>
        <v>0</v>
      </c>
      <c r="H24" s="6">
        <f>IF($A24=H$1,VLOOKUP($A24,Charge!$A$2:$G$25,7,0),VLOOKUP(H$1,Charge!$A$2:$G$25,7,0)-VLOOKUP($A24,Charge!$A$2:$G$25,7,0))</f>
        <v>-0.99822487725419018</v>
      </c>
      <c r="I24" s="6">
        <f>IF($A24=I$1,VLOOKUP($A24,Charge!$A$2:$G$25,7,0),VLOOKUP(I$1,Charge!$A$2:$G$25,7,0)-VLOOKUP($A24,Charge!$A$2:$G$25,7,0))</f>
        <v>0</v>
      </c>
      <c r="J24" s="6">
        <f>IF($A24=J$1,VLOOKUP($A24,Charge!$A$2:$G$25,7,0),VLOOKUP(J$1,Charge!$A$2:$G$25,7,0)-VLOOKUP($A24,Charge!$A$2:$G$25,7,0))</f>
        <v>9.0909090909090939E-2</v>
      </c>
      <c r="K24" s="6">
        <f>IF($A24=K$1,VLOOKUP($A24,Charge!$A$2:$G$25,7,0),VLOOKUP(K$1,Charge!$A$2:$G$25,7,0)-VLOOKUP($A24,Charge!$A$2:$G$25,7,0))</f>
        <v>0</v>
      </c>
      <c r="L24" s="6">
        <f>IF($A24=L$1,VLOOKUP($A24,Charge!$A$2:$G$25,7,0),VLOOKUP(L$1,Charge!$A$2:$G$25,7,0)-VLOOKUP($A24,Charge!$A$2:$G$25,7,0))</f>
        <v>0</v>
      </c>
      <c r="M24" s="6">
        <f>IF($A24=M$1,VLOOKUP($A24,Charge!$A$2:$G$25,7,0),VLOOKUP(M$1,Charge!$A$2:$G$25,7,0)-VLOOKUP($A24,Charge!$A$2:$G$25,7,0))</f>
        <v>0.99970496614799598</v>
      </c>
      <c r="N24" s="6">
        <f>IF($A24=N$1,VLOOKUP($A24,Charge!$A$2:$G$25,7,0),VLOOKUP(N$1,Charge!$A$2:$G$25,7,0)-VLOOKUP($A24,Charge!$A$2:$G$25,7,0))</f>
        <v>0</v>
      </c>
      <c r="O24" s="6">
        <f>IF($A24=O$1,VLOOKUP($A24,Charge!$A$2:$G$25,7,0),VLOOKUP(O$1,Charge!$A$2:$G$25,7,0)-VLOOKUP($A24,Charge!$A$2:$G$25,7,0))</f>
        <v>0</v>
      </c>
      <c r="P24" s="6">
        <f>IF($A24=P$1,VLOOKUP($A24,Charge!$A$2:$G$25,7,0),VLOOKUP(P$1,Charge!$A$2:$G$25,7,0)-VLOOKUP($A24,Charge!$A$2:$G$25,7,0))</f>
        <v>0</v>
      </c>
      <c r="Q24" s="6">
        <f>IF($A24=Q$1,VLOOKUP($A24,Charge!$A$2:$G$25,7,0),VLOOKUP(Q$1,Charge!$A$2:$G$25,7,0)-VLOOKUP($A24,Charge!$A$2:$G$25,7,0))</f>
        <v>0</v>
      </c>
      <c r="R24" s="6">
        <f>IF($A24=R$1,VLOOKUP($A24,Charge!$A$2:$G$25,7,0),VLOOKUP(R$1,Charge!$A$2:$G$25,7,0)-VLOOKUP($A24,Charge!$A$2:$G$25,7,0))</f>
        <v>0</v>
      </c>
      <c r="S24" s="6">
        <f>IF($A24=S$1,VLOOKUP($A24,Charge!$A$2:$G$25,7,0),VLOOKUP(S$1,Charge!$A$2:$G$25,7,0)-VLOOKUP($A24,Charge!$A$2:$G$25,7,0))</f>
        <v>0</v>
      </c>
      <c r="T24" s="6">
        <f>IF($A24=T$1,VLOOKUP($A24,Charge!$A$2:$G$25,7,0),VLOOKUP(T$1,Charge!$A$2:$G$25,7,0)-VLOOKUP($A24,Charge!$A$2:$G$25,7,0))</f>
        <v>-8.5041421831294072E-4</v>
      </c>
      <c r="U24" s="6">
        <f>IF($A24=U$1,VLOOKUP($A24,Charge!$A$2:$G$25,7,0),VLOOKUP(U$1,Charge!$A$2:$G$25,7,0)-VLOOKUP($A24,Charge!$A$2:$G$25,7,0))</f>
        <v>0</v>
      </c>
      <c r="V24" s="6">
        <f>IF($A24=V$1,VLOOKUP($A24,Charge!$A$2:$G$25,7,0),VLOOKUP(V$1,Charge!$A$2:$G$25,7,0)-VLOOKUP($A24,Charge!$A$2:$G$25,7,0))</f>
        <v>0</v>
      </c>
      <c r="W24" s="6">
        <f>IF($A24=W$1,VLOOKUP($A24,Charge!$A$2:$G$25,7,0),VLOOKUP(W$1,Charge!$A$2:$G$25,7,0)-VLOOKUP($A24,Charge!$A$2:$G$25,7,0))</f>
        <v>0</v>
      </c>
      <c r="X24" s="6">
        <f>IF($A24=X$1,VLOOKUP($A24,Charge!$A$2:$G$25,7,0),VLOOKUP(X$1,Charge!$A$2:$G$25,7,0)-VLOOKUP($A24,Charge!$A$2:$G$25,7,0))</f>
        <v>0</v>
      </c>
      <c r="Y24" s="6">
        <f>IF($A24=Y$1,VLOOKUP($A24,Charge!$A$2:$G$25,7,0),VLOOKUP(Y$1,Charge!$A$2:$G$25,7,0)-VLOOKUP($A24,Charge!$A$2:$G$25,7,0))</f>
        <v>0</v>
      </c>
    </row>
    <row r="25" spans="1:25" x14ac:dyDescent="0.2">
      <c r="A25" s="1" t="s">
        <v>23</v>
      </c>
      <c r="B25" s="6">
        <f>IF($A25=B$1,VLOOKUP($A25,Charge!$A$2:$G$25,7,0),VLOOKUP(B$1,Charge!$A$2:$G$25,7,0)-VLOOKUP($A25,Charge!$A$2:$G$25,7,0))</f>
        <v>0</v>
      </c>
      <c r="C25" s="6">
        <f>IF($A25=C$1,VLOOKUP($A25,Charge!$A$2:$G$25,7,0),VLOOKUP(C$1,Charge!$A$2:$G$25,7,0)-VLOOKUP($A25,Charge!$A$2:$G$25,7,0))</f>
        <v>0.99999668869974989</v>
      </c>
      <c r="D25" s="6">
        <f>IF($A25=D$1,VLOOKUP($A25,Charge!$A$2:$G$25,7,0),VLOOKUP(D$1,Charge!$A$2:$G$25,7,0)-VLOOKUP($A25,Charge!$A$2:$G$25,7,0))</f>
        <v>0</v>
      </c>
      <c r="E25" s="6">
        <f>IF($A25=E$1,VLOOKUP($A25,Charge!$A$2:$G$25,7,0),VLOOKUP(E$1,Charge!$A$2:$G$25,7,0)-VLOOKUP($A25,Charge!$A$2:$G$25,7,0))</f>
        <v>-0.99927608846747096</v>
      </c>
      <c r="F25" s="6">
        <f>IF($A25=F$1,VLOOKUP($A25,Charge!$A$2:$G$25,7,0),VLOOKUP(F$1,Charge!$A$2:$G$25,7,0)-VLOOKUP($A25,Charge!$A$2:$G$25,7,0))</f>
        <v>-4.4683509371797249E-2</v>
      </c>
      <c r="G25" s="6">
        <f>IF($A25=G$1,VLOOKUP($A25,Charge!$A$2:$G$25,7,0),VLOOKUP(G$1,Charge!$A$2:$G$25,7,0)-VLOOKUP($A25,Charge!$A$2:$G$25,7,0))</f>
        <v>0</v>
      </c>
      <c r="H25" s="6">
        <f>IF($A25=H$1,VLOOKUP($A25,Charge!$A$2:$G$25,7,0),VLOOKUP(H$1,Charge!$A$2:$G$25,7,0)-VLOOKUP($A25,Charge!$A$2:$G$25,7,0))</f>
        <v>-0.99822487725419018</v>
      </c>
      <c r="I25" s="6">
        <f>IF($A25=I$1,VLOOKUP($A25,Charge!$A$2:$G$25,7,0),VLOOKUP(I$1,Charge!$A$2:$G$25,7,0)-VLOOKUP($A25,Charge!$A$2:$G$25,7,0))</f>
        <v>0</v>
      </c>
      <c r="J25" s="6">
        <f>IF($A25=J$1,VLOOKUP($A25,Charge!$A$2:$G$25,7,0),VLOOKUP(J$1,Charge!$A$2:$G$25,7,0)-VLOOKUP($A25,Charge!$A$2:$G$25,7,0))</f>
        <v>9.0909090909090939E-2</v>
      </c>
      <c r="K25" s="6">
        <f>IF($A25=K$1,VLOOKUP($A25,Charge!$A$2:$G$25,7,0),VLOOKUP(K$1,Charge!$A$2:$G$25,7,0)-VLOOKUP($A25,Charge!$A$2:$G$25,7,0))</f>
        <v>0</v>
      </c>
      <c r="L25" s="6">
        <f>IF($A25=L$1,VLOOKUP($A25,Charge!$A$2:$G$25,7,0),VLOOKUP(L$1,Charge!$A$2:$G$25,7,0)-VLOOKUP($A25,Charge!$A$2:$G$25,7,0))</f>
        <v>0</v>
      </c>
      <c r="M25" s="6">
        <f>IF($A25=M$1,VLOOKUP($A25,Charge!$A$2:$G$25,7,0),VLOOKUP(M$1,Charge!$A$2:$G$25,7,0)-VLOOKUP($A25,Charge!$A$2:$G$25,7,0))</f>
        <v>0.99970496614799598</v>
      </c>
      <c r="N25" s="6">
        <f>IF($A25=N$1,VLOOKUP($A25,Charge!$A$2:$G$25,7,0),VLOOKUP(N$1,Charge!$A$2:$G$25,7,0)-VLOOKUP($A25,Charge!$A$2:$G$25,7,0))</f>
        <v>0</v>
      </c>
      <c r="O25" s="6">
        <f>IF($A25=O$1,VLOOKUP($A25,Charge!$A$2:$G$25,7,0),VLOOKUP(O$1,Charge!$A$2:$G$25,7,0)-VLOOKUP($A25,Charge!$A$2:$G$25,7,0))</f>
        <v>0</v>
      </c>
      <c r="P25" s="6">
        <f>IF($A25=P$1,VLOOKUP($A25,Charge!$A$2:$G$25,7,0),VLOOKUP(P$1,Charge!$A$2:$G$25,7,0)-VLOOKUP($A25,Charge!$A$2:$G$25,7,0))</f>
        <v>0</v>
      </c>
      <c r="Q25" s="6">
        <f>IF($A25=Q$1,VLOOKUP($A25,Charge!$A$2:$G$25,7,0),VLOOKUP(Q$1,Charge!$A$2:$G$25,7,0)-VLOOKUP($A25,Charge!$A$2:$G$25,7,0))</f>
        <v>0</v>
      </c>
      <c r="R25" s="6">
        <f>IF($A25=R$1,VLOOKUP($A25,Charge!$A$2:$G$25,7,0),VLOOKUP(R$1,Charge!$A$2:$G$25,7,0)-VLOOKUP($A25,Charge!$A$2:$G$25,7,0))</f>
        <v>0</v>
      </c>
      <c r="S25" s="6">
        <f>IF($A25=S$1,VLOOKUP($A25,Charge!$A$2:$G$25,7,0),VLOOKUP(S$1,Charge!$A$2:$G$25,7,0)-VLOOKUP($A25,Charge!$A$2:$G$25,7,0))</f>
        <v>0</v>
      </c>
      <c r="T25" s="6">
        <f>IF($A25=T$1,VLOOKUP($A25,Charge!$A$2:$G$25,7,0),VLOOKUP(T$1,Charge!$A$2:$G$25,7,0)-VLOOKUP($A25,Charge!$A$2:$G$25,7,0))</f>
        <v>-8.5041421831294072E-4</v>
      </c>
      <c r="U25" s="6">
        <f>IF($A25=U$1,VLOOKUP($A25,Charge!$A$2:$G$25,7,0),VLOOKUP(U$1,Charge!$A$2:$G$25,7,0)-VLOOKUP($A25,Charge!$A$2:$G$25,7,0))</f>
        <v>0</v>
      </c>
      <c r="V25" s="6">
        <f>IF($A25=V$1,VLOOKUP($A25,Charge!$A$2:$G$25,7,0),VLOOKUP(V$1,Charge!$A$2:$G$25,7,0)-VLOOKUP($A25,Charge!$A$2:$G$25,7,0))</f>
        <v>0</v>
      </c>
      <c r="W25" s="6">
        <f>IF($A25=W$1,VLOOKUP($A25,Charge!$A$2:$G$25,7,0),VLOOKUP(W$1,Charge!$A$2:$G$25,7,0)-VLOOKUP($A25,Charge!$A$2:$G$25,7,0))</f>
        <v>0</v>
      </c>
      <c r="X25" s="6">
        <f>IF($A25=X$1,VLOOKUP($A25,Charge!$A$2:$G$25,7,0),VLOOKUP(X$1,Charge!$A$2:$G$25,7,0)-VLOOKUP($A25,Charge!$A$2:$G$25,7,0))</f>
        <v>0</v>
      </c>
      <c r="Y25" s="6">
        <f>IF($A25=Y$1,VLOOKUP($A25,Charge!$A$2:$G$25,7,0),VLOOKUP(Y$1,Charge!$A$2:$G$25,7,0)-VLOOKUP($A25,Charge!$A$2:$G$25,7,0))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62A1B-A6AF-8C4F-A55D-19C507D37BC5}">
  <dimension ref="A1:Y25"/>
  <sheetViews>
    <sheetView tabSelected="1" workbookViewId="0">
      <selection activeCell="P33" sqref="P33"/>
    </sheetView>
  </sheetViews>
  <sheetFormatPr baseColWidth="10" defaultRowHeight="16" x14ac:dyDescent="0.2"/>
  <cols>
    <col min="2" max="2" width="12.33203125" bestFit="1" customWidth="1"/>
    <col min="3" max="8" width="11.6640625" bestFit="1" customWidth="1"/>
    <col min="9" max="9" width="12.33203125" bestFit="1" customWidth="1"/>
    <col min="10" max="15" width="11.6640625" bestFit="1" customWidth="1"/>
    <col min="16" max="17" width="11.5" bestFit="1" customWidth="1"/>
    <col min="18" max="20" width="11.6640625" bestFit="1" customWidth="1"/>
    <col min="21" max="21" width="11.5" bestFit="1" customWidth="1"/>
    <col min="22" max="24" width="11.6640625" bestFit="1" customWidth="1"/>
    <col min="25" max="25" width="12.33203125" bestFit="1" customWidth="1"/>
  </cols>
  <sheetData>
    <row r="1" spans="1:25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0</v>
      </c>
      <c r="B2" s="5">
        <f>IF($A2=B$1,VLOOKUP($A2,'Size Lookup'!$A$2:$G$25,3,0),VLOOKUP(B$1,'Size Lookup'!$A$2:$G$25,3,0)-VLOOKUP($A2,'Size Lookup'!$A$2:$G$25,3,0))</f>
        <v>-1.6651214834421464</v>
      </c>
      <c r="C2" s="5">
        <f>IF($A2=C$1,VLOOKUP($A2,'Size Lookup'!$A$2:$G$25,3,0),VLOOKUP(C$1,'Size Lookup'!$A$2:$G$25,3,0)-VLOOKUP($A2,'Size Lookup'!$A$2:$G$25,3,0))</f>
        <v>2.9861704707796597</v>
      </c>
      <c r="D2" s="5">
        <f>IF($A2=D$1,VLOOKUP($A2,'Size Lookup'!$A$2:$G$25,3,0),VLOOKUP(D$1,'Size Lookup'!$A$2:$G$25,3,0)-VLOOKUP($A2,'Size Lookup'!$A$2:$G$25,3,0))</f>
        <v>1.4930852353898298</v>
      </c>
      <c r="E2" s="5">
        <f>IF($A2=E$1,VLOOKUP($A2,'Size Lookup'!$A$2:$G$25,3,0),VLOOKUP(E$1,'Size Lookup'!$A$2:$G$25,3,0)-VLOOKUP($A2,'Size Lookup'!$A$2:$G$25,3,0))</f>
        <v>1.4930852353898298</v>
      </c>
      <c r="F2" s="5">
        <f>IF($A2=F$1,VLOOKUP($A2,'Size Lookup'!$A$2:$G$25,3,0),VLOOKUP(F$1,'Size Lookup'!$A$2:$G$25,3,0)-VLOOKUP($A2,'Size Lookup'!$A$2:$G$25,3,0))</f>
        <v>1.1111331984296409</v>
      </c>
      <c r="G2" s="5">
        <f>IF($A2=G$1,VLOOKUP($A2,'Size Lookup'!$A$2:$G$25,3,0),VLOOKUP(G$1,'Size Lookup'!$A$2:$G$25,3,0)-VLOOKUP($A2,'Size Lookup'!$A$2:$G$25,3,0))</f>
        <v>1.9792060097027977</v>
      </c>
      <c r="H2" s="5">
        <f>IF($A2=H$1,VLOOKUP($A2,'Size Lookup'!$A$2:$G$25,3,0),VLOOKUP(H$1,'Size Lookup'!$A$2:$G$25,3,0)-VLOOKUP($A2,'Size Lookup'!$A$2:$G$25,3,0))</f>
        <v>1.9792060097027977</v>
      </c>
      <c r="I2" s="5">
        <f>IF($A2=I$1,VLOOKUP($A2,'Size Lookup'!$A$2:$G$25,3,0),VLOOKUP(I$1,'Size Lookup'!$A$2:$G$25,3,0)-VLOOKUP($A2,'Size Lookup'!$A$2:$G$25,3,0))</f>
        <v>-0.48612077431296763</v>
      </c>
      <c r="J2" s="5">
        <f>IF($A2=J$1,VLOOKUP($A2,'Size Lookup'!$A$2:$G$25,3,0),VLOOKUP(J$1,'Size Lookup'!$A$2:$G$25,3,0)-VLOOKUP($A2,'Size Lookup'!$A$2:$G$25,3,0))</f>
        <v>2.2917122217611343</v>
      </c>
      <c r="K2" s="5">
        <f>IF($A2=K$1,VLOOKUP($A2,'Size Lookup'!$A$2:$G$25,3,0),VLOOKUP(K$1,'Size Lookup'!$A$2:$G$25,3,0)-VLOOKUP($A2,'Size Lookup'!$A$2:$G$25,3,0))</f>
        <v>1.4583623229389036</v>
      </c>
      <c r="L2" s="5">
        <f>IF($A2=L$1,VLOOKUP($A2,'Size Lookup'!$A$2:$G$25,3,0),VLOOKUP(L$1,'Size Lookup'!$A$2:$G$25,3,0)-VLOOKUP($A2,'Size Lookup'!$A$2:$G$25,3,0))</f>
        <v>1.4583623229389036</v>
      </c>
      <c r="M2" s="5">
        <f>IF($A2=M$1,VLOOKUP($A2,'Size Lookup'!$A$2:$G$25,3,0),VLOOKUP(M$1,'Size Lookup'!$A$2:$G$25,3,0)-VLOOKUP($A2,'Size Lookup'!$A$2:$G$25,3,0))</f>
        <v>2.013928922153724</v>
      </c>
      <c r="N2" s="5">
        <f>IF($A2=N$1,VLOOKUP($A2,'Size Lookup'!$A$2:$G$25,3,0),VLOOKUP(N$1,'Size Lookup'!$A$2:$G$25,3,0)-VLOOKUP($A2,'Size Lookup'!$A$2:$G$25,3,0))</f>
        <v>2.0833747470555766</v>
      </c>
      <c r="O2" s="5">
        <f>IF($A2=O$1,VLOOKUP($A2,'Size Lookup'!$A$2:$G$25,3,0),VLOOKUP(O$1,'Size Lookup'!$A$2:$G$25,3,0)-VLOOKUP($A2,'Size Lookup'!$A$2:$G$25,3,0))</f>
        <v>2.6389413462703972</v>
      </c>
      <c r="P2" s="5">
        <f>IF($A2=P$1,VLOOKUP($A2,'Size Lookup'!$A$2:$G$25,3,0),VLOOKUP(P$1,'Size Lookup'!$A$2:$G$25,3,0)-VLOOKUP($A2,'Size Lookup'!$A$2:$G$25,3,0))</f>
        <v>0.90279572372408323</v>
      </c>
      <c r="Q2" s="5">
        <f>IF($A2=Q$1,VLOOKUP($A2,'Size Lookup'!$A$2:$G$25,3,0),VLOOKUP(Q$1,'Size Lookup'!$A$2:$G$25,3,0)-VLOOKUP($A2,'Size Lookup'!$A$2:$G$25,3,0))</f>
        <v>0.55556659921482043</v>
      </c>
      <c r="R2" s="5">
        <f>IF($A2=R$1,VLOOKUP($A2,'Size Lookup'!$A$2:$G$25,3,0),VLOOKUP(R$1,'Size Lookup'!$A$2:$G$25,3,0)-VLOOKUP($A2,'Size Lookup'!$A$2:$G$25,3,0))</f>
        <v>1.0416873735277883</v>
      </c>
      <c r="S2" s="5">
        <f>IF($A2=S$1,VLOOKUP($A2,'Size Lookup'!$A$2:$G$25,3,0),VLOOKUP(S$1,'Size Lookup'!$A$2:$G$25,3,0)-VLOOKUP($A2,'Size Lookup'!$A$2:$G$25,3,0))</f>
        <v>3.9931349318565217</v>
      </c>
      <c r="T2" s="5">
        <f>IF($A2=T$1,VLOOKUP($A2,'Size Lookup'!$A$2:$G$25,3,0),VLOOKUP(T$1,'Size Lookup'!$A$2:$G$25,3,0)-VLOOKUP($A2,'Size Lookup'!$A$2:$G$25,3,0))</f>
        <v>3.1945079454852174</v>
      </c>
      <c r="U2" s="5">
        <f>IF($A2=U$1,VLOOKUP($A2,'Size Lookup'!$A$2:$G$25,3,0),VLOOKUP(U$1,'Size Lookup'!$A$2:$G$25,3,0)-VLOOKUP($A2,'Size Lookup'!$A$2:$G$25,3,0))</f>
        <v>0.9722415486259357</v>
      </c>
      <c r="V2" s="5">
        <f>IF($A2=V$1,VLOOKUP($A2,'Size Lookup'!$A$2:$G$25,3,0),VLOOKUP(V$1,'Size Lookup'!$A$2:$G$25,3,0)-VLOOKUP($A2,'Size Lookup'!$A$2:$G$25,3,0))</f>
        <v>1.4930852353898298</v>
      </c>
      <c r="W2" s="5">
        <f>IF($A2=W$1,VLOOKUP($A2,'Size Lookup'!$A$2:$G$25,3,0),VLOOKUP(W$1,'Size Lookup'!$A$2:$G$25,3,0)-VLOOKUP($A2,'Size Lookup'!$A$2:$G$25,3,0))</f>
        <v>1.9792060097027977</v>
      </c>
      <c r="X2" s="5">
        <f>IF($A2=X$1,VLOOKUP($A2,'Size Lookup'!$A$2:$G$25,3,0),VLOOKUP(X$1,'Size Lookup'!$A$2:$G$25,3,0)-VLOOKUP($A2,'Size Lookup'!$A$2:$G$25,3,0))</f>
        <v>1.6651214834421464</v>
      </c>
      <c r="Y2" s="5">
        <f>IF($A2=Y$1,VLOOKUP($A2,'Size Lookup'!$A$2:$G$25,3,0),VLOOKUP(Y$1,'Size Lookup'!$A$2:$G$25,3,0)-VLOOKUP($A2,'Size Lookup'!$A$2:$G$25,3,0))</f>
        <v>0</v>
      </c>
    </row>
    <row r="3" spans="1:25" x14ac:dyDescent="0.2">
      <c r="A3" s="1" t="s">
        <v>1</v>
      </c>
      <c r="B3" s="5">
        <f>IF($A3=B$1,VLOOKUP($A3,'Size Lookup'!$A$2:$G$25,3,0),VLOOKUP(B$1,'Size Lookup'!$A$2:$G$25,3,0)-VLOOKUP($A3,'Size Lookup'!$A$2:$G$25,3,0))</f>
        <v>-2.9861704707796597</v>
      </c>
      <c r="C3" s="5">
        <f>IF($A3=C$1,VLOOKUP($A3,'Size Lookup'!$A$2:$G$25,3,0),VLOOKUP(C$1,'Size Lookup'!$A$2:$G$25,3,0)-VLOOKUP($A3,'Size Lookup'!$A$2:$G$25,3,0))</f>
        <v>1.3210489873375133</v>
      </c>
      <c r="D3" s="5">
        <f>IF($A3=D$1,VLOOKUP($A3,'Size Lookup'!$A$2:$G$25,3,0),VLOOKUP(D$1,'Size Lookup'!$A$2:$G$25,3,0)-VLOOKUP($A3,'Size Lookup'!$A$2:$G$25,3,0))</f>
        <v>-1.4930852353898298</v>
      </c>
      <c r="E3" s="5">
        <f>IF($A3=E$1,VLOOKUP($A3,'Size Lookup'!$A$2:$G$25,3,0),VLOOKUP(E$1,'Size Lookup'!$A$2:$G$25,3,0)-VLOOKUP($A3,'Size Lookup'!$A$2:$G$25,3,0))</f>
        <v>-1.4930852353898298</v>
      </c>
      <c r="F3" s="5">
        <f>IF($A3=F$1,VLOOKUP($A3,'Size Lookup'!$A$2:$G$25,3,0),VLOOKUP(F$1,'Size Lookup'!$A$2:$G$25,3,0)-VLOOKUP($A3,'Size Lookup'!$A$2:$G$25,3,0))</f>
        <v>-1.8750372723500188</v>
      </c>
      <c r="G3" s="5">
        <f>IF($A3=G$1,VLOOKUP($A3,'Size Lookup'!$A$2:$G$25,3,0),VLOOKUP(G$1,'Size Lookup'!$A$2:$G$25,3,0)-VLOOKUP($A3,'Size Lookup'!$A$2:$G$25,3,0))</f>
        <v>-1.006964461076862</v>
      </c>
      <c r="H3" s="5">
        <f>IF($A3=H$1,VLOOKUP($A3,'Size Lookup'!$A$2:$G$25,3,0),VLOOKUP(H$1,'Size Lookup'!$A$2:$G$25,3,0)-VLOOKUP($A3,'Size Lookup'!$A$2:$G$25,3,0))</f>
        <v>-1.006964461076862</v>
      </c>
      <c r="I3" s="5">
        <f>IF($A3=I$1,VLOOKUP($A3,'Size Lookup'!$A$2:$G$25,3,0),VLOOKUP(I$1,'Size Lookup'!$A$2:$G$25,3,0)-VLOOKUP($A3,'Size Lookup'!$A$2:$G$25,3,0))</f>
        <v>-3.4722912450926273</v>
      </c>
      <c r="J3" s="5">
        <f>IF($A3=J$1,VLOOKUP($A3,'Size Lookup'!$A$2:$G$25,3,0),VLOOKUP(J$1,'Size Lookup'!$A$2:$G$25,3,0)-VLOOKUP($A3,'Size Lookup'!$A$2:$G$25,3,0))</f>
        <v>-0.69445824901852549</v>
      </c>
      <c r="K3" s="5">
        <f>IF($A3=K$1,VLOOKUP($A3,'Size Lookup'!$A$2:$G$25,3,0),VLOOKUP(K$1,'Size Lookup'!$A$2:$G$25,3,0)-VLOOKUP($A3,'Size Lookup'!$A$2:$G$25,3,0))</f>
        <v>-1.5278081478407561</v>
      </c>
      <c r="L3" s="5">
        <f>IF($A3=L$1,VLOOKUP($A3,'Size Lookup'!$A$2:$G$25,3,0),VLOOKUP(L$1,'Size Lookup'!$A$2:$G$25,3,0)-VLOOKUP($A3,'Size Lookup'!$A$2:$G$25,3,0))</f>
        <v>-1.5278081478407561</v>
      </c>
      <c r="M3" s="5">
        <f>IF($A3=M$1,VLOOKUP($A3,'Size Lookup'!$A$2:$G$25,3,0),VLOOKUP(M$1,'Size Lookup'!$A$2:$G$25,3,0)-VLOOKUP($A3,'Size Lookup'!$A$2:$G$25,3,0))</f>
        <v>-0.9722415486259357</v>
      </c>
      <c r="N3" s="5">
        <f>IF($A3=N$1,VLOOKUP($A3,'Size Lookup'!$A$2:$G$25,3,0),VLOOKUP(N$1,'Size Lookup'!$A$2:$G$25,3,0)-VLOOKUP($A3,'Size Lookup'!$A$2:$G$25,3,0))</f>
        <v>-0.90279572372408312</v>
      </c>
      <c r="O3" s="5">
        <f>IF($A3=O$1,VLOOKUP($A3,'Size Lookup'!$A$2:$G$25,3,0),VLOOKUP(O$1,'Size Lookup'!$A$2:$G$25,3,0)-VLOOKUP($A3,'Size Lookup'!$A$2:$G$25,3,0))</f>
        <v>-0.34722912450926269</v>
      </c>
      <c r="P3" s="5">
        <f>IF($A3=P$1,VLOOKUP($A3,'Size Lookup'!$A$2:$G$25,3,0),VLOOKUP(P$1,'Size Lookup'!$A$2:$G$25,3,0)-VLOOKUP($A3,'Size Lookup'!$A$2:$G$25,3,0))</f>
        <v>-2.0833747470555766</v>
      </c>
      <c r="Q3" s="5">
        <f>IF($A3=Q$1,VLOOKUP($A3,'Size Lookup'!$A$2:$G$25,3,0),VLOOKUP(Q$1,'Size Lookup'!$A$2:$G$25,3,0)-VLOOKUP($A3,'Size Lookup'!$A$2:$G$25,3,0))</f>
        <v>-2.4306038715648395</v>
      </c>
      <c r="R3" s="5">
        <f>IF($A3=R$1,VLOOKUP($A3,'Size Lookup'!$A$2:$G$25,3,0),VLOOKUP(R$1,'Size Lookup'!$A$2:$G$25,3,0)-VLOOKUP($A3,'Size Lookup'!$A$2:$G$25,3,0))</f>
        <v>-1.9444830972518714</v>
      </c>
      <c r="S3" s="5">
        <f>IF($A3=S$1,VLOOKUP($A3,'Size Lookup'!$A$2:$G$25,3,0),VLOOKUP(S$1,'Size Lookup'!$A$2:$G$25,3,0)-VLOOKUP($A3,'Size Lookup'!$A$2:$G$25,3,0))</f>
        <v>1.006964461076862</v>
      </c>
      <c r="T3" s="5">
        <f>IF($A3=T$1,VLOOKUP($A3,'Size Lookup'!$A$2:$G$25,3,0),VLOOKUP(T$1,'Size Lookup'!$A$2:$G$25,3,0)-VLOOKUP($A3,'Size Lookup'!$A$2:$G$25,3,0))</f>
        <v>0.20833747470555775</v>
      </c>
      <c r="U3" s="5">
        <f>IF($A3=U$1,VLOOKUP($A3,'Size Lookup'!$A$2:$G$25,3,0),VLOOKUP(U$1,'Size Lookup'!$A$2:$G$25,3,0)-VLOOKUP($A3,'Size Lookup'!$A$2:$G$25,3,0))</f>
        <v>-2.013928922153724</v>
      </c>
      <c r="V3" s="5">
        <f>IF($A3=V$1,VLOOKUP($A3,'Size Lookup'!$A$2:$G$25,3,0),VLOOKUP(V$1,'Size Lookup'!$A$2:$G$25,3,0)-VLOOKUP($A3,'Size Lookup'!$A$2:$G$25,3,0))</f>
        <v>-1.4930852353898298</v>
      </c>
      <c r="W3" s="5">
        <f>IF($A3=W$1,VLOOKUP($A3,'Size Lookup'!$A$2:$G$25,3,0),VLOOKUP(W$1,'Size Lookup'!$A$2:$G$25,3,0)-VLOOKUP($A3,'Size Lookup'!$A$2:$G$25,3,0))</f>
        <v>-1.006964461076862</v>
      </c>
      <c r="X3" s="5">
        <f>IF($A3=X$1,VLOOKUP($A3,'Size Lookup'!$A$2:$G$25,3,0),VLOOKUP(X$1,'Size Lookup'!$A$2:$G$25,3,0)-VLOOKUP($A3,'Size Lookup'!$A$2:$G$25,3,0))</f>
        <v>-1.3210489873375133</v>
      </c>
      <c r="Y3" s="5">
        <f>IF($A3=Y$1,VLOOKUP($A3,'Size Lookup'!$A$2:$G$25,3,0),VLOOKUP(Y$1,'Size Lookup'!$A$2:$G$25,3,0)-VLOOKUP($A3,'Size Lookup'!$A$2:$G$25,3,0))</f>
        <v>-2.9861704707796597</v>
      </c>
    </row>
    <row r="4" spans="1:25" x14ac:dyDescent="0.2">
      <c r="A4" s="1" t="s">
        <v>2</v>
      </c>
      <c r="B4" s="5">
        <f>IF($A4=B$1,VLOOKUP($A4,'Size Lookup'!$A$2:$G$25,3,0),VLOOKUP(B$1,'Size Lookup'!$A$2:$G$25,3,0)-VLOOKUP($A4,'Size Lookup'!$A$2:$G$25,3,0))</f>
        <v>-1.4930852353898298</v>
      </c>
      <c r="C4" s="5">
        <f>IF($A4=C$1,VLOOKUP($A4,'Size Lookup'!$A$2:$G$25,3,0),VLOOKUP(C$1,'Size Lookup'!$A$2:$G$25,3,0)-VLOOKUP($A4,'Size Lookup'!$A$2:$G$25,3,0))</f>
        <v>1.4930852353898298</v>
      </c>
      <c r="D4" s="5">
        <f>IF($A4=D$1,VLOOKUP($A4,'Size Lookup'!$A$2:$G$25,3,0),VLOOKUP(D$1,'Size Lookup'!$A$2:$G$25,3,0)-VLOOKUP($A4,'Size Lookup'!$A$2:$G$25,3,0))</f>
        <v>-0.17203624805231651</v>
      </c>
      <c r="E4" s="5">
        <f>IF($A4=E$1,VLOOKUP($A4,'Size Lookup'!$A$2:$G$25,3,0),VLOOKUP(E$1,'Size Lookup'!$A$2:$G$25,3,0)-VLOOKUP($A4,'Size Lookup'!$A$2:$G$25,3,0))</f>
        <v>0</v>
      </c>
      <c r="F4" s="5">
        <f>IF($A4=F$1,VLOOKUP($A4,'Size Lookup'!$A$2:$G$25,3,0),VLOOKUP(F$1,'Size Lookup'!$A$2:$G$25,3,0)-VLOOKUP($A4,'Size Lookup'!$A$2:$G$25,3,0))</f>
        <v>-0.38195203696018898</v>
      </c>
      <c r="G4" s="5">
        <f>IF($A4=G$1,VLOOKUP($A4,'Size Lookup'!$A$2:$G$25,3,0),VLOOKUP(G$1,'Size Lookup'!$A$2:$G$25,3,0)-VLOOKUP($A4,'Size Lookup'!$A$2:$G$25,3,0))</f>
        <v>0.48612077431296785</v>
      </c>
      <c r="H4" s="5">
        <f>IF($A4=H$1,VLOOKUP($A4,'Size Lookup'!$A$2:$G$25,3,0),VLOOKUP(H$1,'Size Lookup'!$A$2:$G$25,3,0)-VLOOKUP($A4,'Size Lookup'!$A$2:$G$25,3,0))</f>
        <v>0.48612077431296785</v>
      </c>
      <c r="I4" s="5">
        <f>IF($A4=I$1,VLOOKUP($A4,'Size Lookup'!$A$2:$G$25,3,0),VLOOKUP(I$1,'Size Lookup'!$A$2:$G$25,3,0)-VLOOKUP($A4,'Size Lookup'!$A$2:$G$25,3,0))</f>
        <v>-1.9792060097027975</v>
      </c>
      <c r="J4" s="5">
        <f>IF($A4=J$1,VLOOKUP($A4,'Size Lookup'!$A$2:$G$25,3,0),VLOOKUP(J$1,'Size Lookup'!$A$2:$G$25,3,0)-VLOOKUP($A4,'Size Lookup'!$A$2:$G$25,3,0))</f>
        <v>0.79862698637130436</v>
      </c>
      <c r="K4" s="5">
        <f>IF($A4=K$1,VLOOKUP($A4,'Size Lookup'!$A$2:$G$25,3,0),VLOOKUP(K$1,'Size Lookup'!$A$2:$G$25,3,0)-VLOOKUP($A4,'Size Lookup'!$A$2:$G$25,3,0))</f>
        <v>-3.4722912450926263E-2</v>
      </c>
      <c r="L4" s="5">
        <f>IF($A4=L$1,VLOOKUP($A4,'Size Lookup'!$A$2:$G$25,3,0),VLOOKUP(L$1,'Size Lookup'!$A$2:$G$25,3,0)-VLOOKUP($A4,'Size Lookup'!$A$2:$G$25,3,0))</f>
        <v>-3.4722912450926263E-2</v>
      </c>
      <c r="M4" s="5">
        <f>IF($A4=M$1,VLOOKUP($A4,'Size Lookup'!$A$2:$G$25,3,0),VLOOKUP(M$1,'Size Lookup'!$A$2:$G$25,3,0)-VLOOKUP($A4,'Size Lookup'!$A$2:$G$25,3,0))</f>
        <v>0.52084368676389414</v>
      </c>
      <c r="N4" s="5">
        <f>IF($A4=N$1,VLOOKUP($A4,'Size Lookup'!$A$2:$G$25,3,0),VLOOKUP(N$1,'Size Lookup'!$A$2:$G$25,3,0)-VLOOKUP($A4,'Size Lookup'!$A$2:$G$25,3,0))</f>
        <v>0.59028951166574672</v>
      </c>
      <c r="O4" s="5">
        <f>IF($A4=O$1,VLOOKUP($A4,'Size Lookup'!$A$2:$G$25,3,0),VLOOKUP(O$1,'Size Lookup'!$A$2:$G$25,3,0)-VLOOKUP($A4,'Size Lookup'!$A$2:$G$25,3,0))</f>
        <v>1.1458561108805672</v>
      </c>
      <c r="P4" s="5">
        <f>IF($A4=P$1,VLOOKUP($A4,'Size Lookup'!$A$2:$G$25,3,0),VLOOKUP(P$1,'Size Lookup'!$A$2:$G$25,3,0)-VLOOKUP($A4,'Size Lookup'!$A$2:$G$25,3,0))</f>
        <v>-0.59028951166574661</v>
      </c>
      <c r="Q4" s="5">
        <f>IF($A4=Q$1,VLOOKUP($A4,'Size Lookup'!$A$2:$G$25,3,0),VLOOKUP(Q$1,'Size Lookup'!$A$2:$G$25,3,0)-VLOOKUP($A4,'Size Lookup'!$A$2:$G$25,3,0))</f>
        <v>-0.93751863617500941</v>
      </c>
      <c r="R4" s="5">
        <f>IF($A4=R$1,VLOOKUP($A4,'Size Lookup'!$A$2:$G$25,3,0),VLOOKUP(R$1,'Size Lookup'!$A$2:$G$25,3,0)-VLOOKUP($A4,'Size Lookup'!$A$2:$G$25,3,0))</f>
        <v>-0.45139786186204156</v>
      </c>
      <c r="S4" s="5">
        <f>IF($A4=S$1,VLOOKUP($A4,'Size Lookup'!$A$2:$G$25,3,0),VLOOKUP(S$1,'Size Lookup'!$A$2:$G$25,3,0)-VLOOKUP($A4,'Size Lookup'!$A$2:$G$25,3,0))</f>
        <v>2.5000496964666916</v>
      </c>
      <c r="T4" s="5">
        <f>IF($A4=T$1,VLOOKUP($A4,'Size Lookup'!$A$2:$G$25,3,0),VLOOKUP(T$1,'Size Lookup'!$A$2:$G$25,3,0)-VLOOKUP($A4,'Size Lookup'!$A$2:$G$25,3,0))</f>
        <v>1.7014227100953876</v>
      </c>
      <c r="U4" s="5">
        <f>IF($A4=U$1,VLOOKUP($A4,'Size Lookup'!$A$2:$G$25,3,0),VLOOKUP(U$1,'Size Lookup'!$A$2:$G$25,3,0)-VLOOKUP($A4,'Size Lookup'!$A$2:$G$25,3,0))</f>
        <v>-0.52084368676389414</v>
      </c>
      <c r="V4" s="5">
        <f>IF($A4=V$1,VLOOKUP($A4,'Size Lookup'!$A$2:$G$25,3,0),VLOOKUP(V$1,'Size Lookup'!$A$2:$G$25,3,0)-VLOOKUP($A4,'Size Lookup'!$A$2:$G$25,3,0))</f>
        <v>0</v>
      </c>
      <c r="W4" s="5">
        <f>IF($A4=W$1,VLOOKUP($A4,'Size Lookup'!$A$2:$G$25,3,0),VLOOKUP(W$1,'Size Lookup'!$A$2:$G$25,3,0)-VLOOKUP($A4,'Size Lookup'!$A$2:$G$25,3,0))</f>
        <v>0.48612077431296785</v>
      </c>
      <c r="X4" s="5">
        <f>IF($A4=X$1,VLOOKUP($A4,'Size Lookup'!$A$2:$G$25,3,0),VLOOKUP(X$1,'Size Lookup'!$A$2:$G$25,3,0)-VLOOKUP($A4,'Size Lookup'!$A$2:$G$25,3,0))</f>
        <v>0.17203624805231651</v>
      </c>
      <c r="Y4" s="5">
        <f>IF($A4=Y$1,VLOOKUP($A4,'Size Lookup'!$A$2:$G$25,3,0),VLOOKUP(Y$1,'Size Lookup'!$A$2:$G$25,3,0)-VLOOKUP($A4,'Size Lookup'!$A$2:$G$25,3,0))</f>
        <v>-1.4930852353898298</v>
      </c>
    </row>
    <row r="5" spans="1:25" x14ac:dyDescent="0.2">
      <c r="A5" s="1" t="s">
        <v>3</v>
      </c>
      <c r="B5" s="5">
        <f>IF($A5=B$1,VLOOKUP($A5,'Size Lookup'!$A$2:$G$25,3,0),VLOOKUP(B$1,'Size Lookup'!$A$2:$G$25,3,0)-VLOOKUP($A5,'Size Lookup'!$A$2:$G$25,3,0))</f>
        <v>-1.4930852353898298</v>
      </c>
      <c r="C5" s="5">
        <f>IF($A5=C$1,VLOOKUP($A5,'Size Lookup'!$A$2:$G$25,3,0),VLOOKUP(C$1,'Size Lookup'!$A$2:$G$25,3,0)-VLOOKUP($A5,'Size Lookup'!$A$2:$G$25,3,0))</f>
        <v>1.4930852353898298</v>
      </c>
      <c r="D5" s="5">
        <f>IF($A5=D$1,VLOOKUP($A5,'Size Lookup'!$A$2:$G$25,3,0),VLOOKUP(D$1,'Size Lookup'!$A$2:$G$25,3,0)-VLOOKUP($A5,'Size Lookup'!$A$2:$G$25,3,0))</f>
        <v>0</v>
      </c>
      <c r="E5" s="5">
        <f>IF($A5=E$1,VLOOKUP($A5,'Size Lookup'!$A$2:$G$25,3,0),VLOOKUP(E$1,'Size Lookup'!$A$2:$G$25,3,0)-VLOOKUP($A5,'Size Lookup'!$A$2:$G$25,3,0))</f>
        <v>-0.17203624805231651</v>
      </c>
      <c r="F5" s="5">
        <f>IF($A5=F$1,VLOOKUP($A5,'Size Lookup'!$A$2:$G$25,3,0),VLOOKUP(F$1,'Size Lookup'!$A$2:$G$25,3,0)-VLOOKUP($A5,'Size Lookup'!$A$2:$G$25,3,0))</f>
        <v>-0.38195203696018898</v>
      </c>
      <c r="G5" s="5">
        <f>IF($A5=G$1,VLOOKUP($A5,'Size Lookup'!$A$2:$G$25,3,0),VLOOKUP(G$1,'Size Lookup'!$A$2:$G$25,3,0)-VLOOKUP($A5,'Size Lookup'!$A$2:$G$25,3,0))</f>
        <v>0.48612077431296785</v>
      </c>
      <c r="H5" s="5">
        <f>IF($A5=H$1,VLOOKUP($A5,'Size Lookup'!$A$2:$G$25,3,0),VLOOKUP(H$1,'Size Lookup'!$A$2:$G$25,3,0)-VLOOKUP($A5,'Size Lookup'!$A$2:$G$25,3,0))</f>
        <v>0.48612077431296785</v>
      </c>
      <c r="I5" s="5">
        <f>IF($A5=I$1,VLOOKUP($A5,'Size Lookup'!$A$2:$G$25,3,0),VLOOKUP(I$1,'Size Lookup'!$A$2:$G$25,3,0)-VLOOKUP($A5,'Size Lookup'!$A$2:$G$25,3,0))</f>
        <v>-1.9792060097027975</v>
      </c>
      <c r="J5" s="5">
        <f>IF($A5=J$1,VLOOKUP($A5,'Size Lookup'!$A$2:$G$25,3,0),VLOOKUP(J$1,'Size Lookup'!$A$2:$G$25,3,0)-VLOOKUP($A5,'Size Lookup'!$A$2:$G$25,3,0))</f>
        <v>0.79862698637130436</v>
      </c>
      <c r="K5" s="5">
        <f>IF($A5=K$1,VLOOKUP($A5,'Size Lookup'!$A$2:$G$25,3,0),VLOOKUP(K$1,'Size Lookup'!$A$2:$G$25,3,0)-VLOOKUP($A5,'Size Lookup'!$A$2:$G$25,3,0))</f>
        <v>-3.4722912450926263E-2</v>
      </c>
      <c r="L5" s="5">
        <f>IF($A5=L$1,VLOOKUP($A5,'Size Lookup'!$A$2:$G$25,3,0),VLOOKUP(L$1,'Size Lookup'!$A$2:$G$25,3,0)-VLOOKUP($A5,'Size Lookup'!$A$2:$G$25,3,0))</f>
        <v>-3.4722912450926263E-2</v>
      </c>
      <c r="M5" s="5">
        <f>IF($A5=M$1,VLOOKUP($A5,'Size Lookup'!$A$2:$G$25,3,0),VLOOKUP(M$1,'Size Lookup'!$A$2:$G$25,3,0)-VLOOKUP($A5,'Size Lookup'!$A$2:$G$25,3,0))</f>
        <v>0.52084368676389414</v>
      </c>
      <c r="N5" s="5">
        <f>IF($A5=N$1,VLOOKUP($A5,'Size Lookup'!$A$2:$G$25,3,0),VLOOKUP(N$1,'Size Lookup'!$A$2:$G$25,3,0)-VLOOKUP($A5,'Size Lookup'!$A$2:$G$25,3,0))</f>
        <v>0.59028951166574672</v>
      </c>
      <c r="O5" s="5">
        <f>IF($A5=O$1,VLOOKUP($A5,'Size Lookup'!$A$2:$G$25,3,0),VLOOKUP(O$1,'Size Lookup'!$A$2:$G$25,3,0)-VLOOKUP($A5,'Size Lookup'!$A$2:$G$25,3,0))</f>
        <v>1.1458561108805672</v>
      </c>
      <c r="P5" s="5">
        <f>IF($A5=P$1,VLOOKUP($A5,'Size Lookup'!$A$2:$G$25,3,0),VLOOKUP(P$1,'Size Lookup'!$A$2:$G$25,3,0)-VLOOKUP($A5,'Size Lookup'!$A$2:$G$25,3,0))</f>
        <v>-0.59028951166574661</v>
      </c>
      <c r="Q5" s="5">
        <f>IF($A5=Q$1,VLOOKUP($A5,'Size Lookup'!$A$2:$G$25,3,0),VLOOKUP(Q$1,'Size Lookup'!$A$2:$G$25,3,0)-VLOOKUP($A5,'Size Lookup'!$A$2:$G$25,3,0))</f>
        <v>-0.93751863617500941</v>
      </c>
      <c r="R5" s="5">
        <f>IF($A5=R$1,VLOOKUP($A5,'Size Lookup'!$A$2:$G$25,3,0),VLOOKUP(R$1,'Size Lookup'!$A$2:$G$25,3,0)-VLOOKUP($A5,'Size Lookup'!$A$2:$G$25,3,0))</f>
        <v>-0.45139786186204156</v>
      </c>
      <c r="S5" s="5">
        <f>IF($A5=S$1,VLOOKUP($A5,'Size Lookup'!$A$2:$G$25,3,0),VLOOKUP(S$1,'Size Lookup'!$A$2:$G$25,3,0)-VLOOKUP($A5,'Size Lookup'!$A$2:$G$25,3,0))</f>
        <v>2.5000496964666916</v>
      </c>
      <c r="T5" s="5">
        <f>IF($A5=T$1,VLOOKUP($A5,'Size Lookup'!$A$2:$G$25,3,0),VLOOKUP(T$1,'Size Lookup'!$A$2:$G$25,3,0)-VLOOKUP($A5,'Size Lookup'!$A$2:$G$25,3,0))</f>
        <v>1.7014227100953876</v>
      </c>
      <c r="U5" s="5">
        <f>IF($A5=U$1,VLOOKUP($A5,'Size Lookup'!$A$2:$G$25,3,0),VLOOKUP(U$1,'Size Lookup'!$A$2:$G$25,3,0)-VLOOKUP($A5,'Size Lookup'!$A$2:$G$25,3,0))</f>
        <v>-0.52084368676389414</v>
      </c>
      <c r="V5" s="5">
        <f>IF($A5=V$1,VLOOKUP($A5,'Size Lookup'!$A$2:$G$25,3,0),VLOOKUP(V$1,'Size Lookup'!$A$2:$G$25,3,0)-VLOOKUP($A5,'Size Lookup'!$A$2:$G$25,3,0))</f>
        <v>0</v>
      </c>
      <c r="W5" s="5">
        <f>IF($A5=W$1,VLOOKUP($A5,'Size Lookup'!$A$2:$G$25,3,0),VLOOKUP(W$1,'Size Lookup'!$A$2:$G$25,3,0)-VLOOKUP($A5,'Size Lookup'!$A$2:$G$25,3,0))</f>
        <v>0.48612077431296785</v>
      </c>
      <c r="X5" s="5">
        <f>IF($A5=X$1,VLOOKUP($A5,'Size Lookup'!$A$2:$G$25,3,0),VLOOKUP(X$1,'Size Lookup'!$A$2:$G$25,3,0)-VLOOKUP($A5,'Size Lookup'!$A$2:$G$25,3,0))</f>
        <v>0.17203624805231651</v>
      </c>
      <c r="Y5" s="5">
        <f>IF($A5=Y$1,VLOOKUP($A5,'Size Lookup'!$A$2:$G$25,3,0),VLOOKUP(Y$1,'Size Lookup'!$A$2:$G$25,3,0)-VLOOKUP($A5,'Size Lookup'!$A$2:$G$25,3,0))</f>
        <v>-1.4930852353898298</v>
      </c>
    </row>
    <row r="6" spans="1:25" x14ac:dyDescent="0.2">
      <c r="A6" s="1" t="s">
        <v>4</v>
      </c>
      <c r="B6" s="5">
        <f>IF($A6=B$1,VLOOKUP($A6,'Size Lookup'!$A$2:$G$25,3,0),VLOOKUP(B$1,'Size Lookup'!$A$2:$G$25,3,0)-VLOOKUP($A6,'Size Lookup'!$A$2:$G$25,3,0))</f>
        <v>-1.1111331984296409</v>
      </c>
      <c r="C6" s="5">
        <f>IF($A6=C$1,VLOOKUP($A6,'Size Lookup'!$A$2:$G$25,3,0),VLOOKUP(C$1,'Size Lookup'!$A$2:$G$25,3,0)-VLOOKUP($A6,'Size Lookup'!$A$2:$G$25,3,0))</f>
        <v>1.8750372723500188</v>
      </c>
      <c r="D6" s="5">
        <f>IF($A6=D$1,VLOOKUP($A6,'Size Lookup'!$A$2:$G$25,3,0),VLOOKUP(D$1,'Size Lookup'!$A$2:$G$25,3,0)-VLOOKUP($A6,'Size Lookup'!$A$2:$G$25,3,0))</f>
        <v>0.38195203696018898</v>
      </c>
      <c r="E6" s="5">
        <f>IF($A6=E$1,VLOOKUP($A6,'Size Lookup'!$A$2:$G$25,3,0),VLOOKUP(E$1,'Size Lookup'!$A$2:$G$25,3,0)-VLOOKUP($A6,'Size Lookup'!$A$2:$G$25,3,0))</f>
        <v>0.38195203696018898</v>
      </c>
      <c r="F6" s="5">
        <f>IF($A6=F$1,VLOOKUP($A6,'Size Lookup'!$A$2:$G$25,3,0),VLOOKUP(F$1,'Size Lookup'!$A$2:$G$25,3,0)-VLOOKUP($A6,'Size Lookup'!$A$2:$G$25,3,0))</f>
        <v>-0.55398828501250552</v>
      </c>
      <c r="G6" s="5">
        <f>IF($A6=G$1,VLOOKUP($A6,'Size Lookup'!$A$2:$G$25,3,0),VLOOKUP(G$1,'Size Lookup'!$A$2:$G$25,3,0)-VLOOKUP($A6,'Size Lookup'!$A$2:$G$25,3,0))</f>
        <v>0.86807281127315683</v>
      </c>
      <c r="H6" s="5">
        <f>IF($A6=H$1,VLOOKUP($A6,'Size Lookup'!$A$2:$G$25,3,0),VLOOKUP(H$1,'Size Lookup'!$A$2:$G$25,3,0)-VLOOKUP($A6,'Size Lookup'!$A$2:$G$25,3,0))</f>
        <v>0.86807281127315683</v>
      </c>
      <c r="I6" s="5">
        <f>IF($A6=I$1,VLOOKUP($A6,'Size Lookup'!$A$2:$G$25,3,0),VLOOKUP(I$1,'Size Lookup'!$A$2:$G$25,3,0)-VLOOKUP($A6,'Size Lookup'!$A$2:$G$25,3,0))</f>
        <v>-1.5972539727426085</v>
      </c>
      <c r="J6" s="5">
        <f>IF($A6=J$1,VLOOKUP($A6,'Size Lookup'!$A$2:$G$25,3,0),VLOOKUP(J$1,'Size Lookup'!$A$2:$G$25,3,0)-VLOOKUP($A6,'Size Lookup'!$A$2:$G$25,3,0))</f>
        <v>1.1805790233314934</v>
      </c>
      <c r="K6" s="5">
        <f>IF($A6=K$1,VLOOKUP($A6,'Size Lookup'!$A$2:$G$25,3,0),VLOOKUP(K$1,'Size Lookup'!$A$2:$G$25,3,0)-VLOOKUP($A6,'Size Lookup'!$A$2:$G$25,3,0))</f>
        <v>0.34722912450926274</v>
      </c>
      <c r="L6" s="5">
        <f>IF($A6=L$1,VLOOKUP($A6,'Size Lookup'!$A$2:$G$25,3,0),VLOOKUP(L$1,'Size Lookup'!$A$2:$G$25,3,0)-VLOOKUP($A6,'Size Lookup'!$A$2:$G$25,3,0))</f>
        <v>0.34722912450926274</v>
      </c>
      <c r="M6" s="5">
        <f>IF($A6=M$1,VLOOKUP($A6,'Size Lookup'!$A$2:$G$25,3,0),VLOOKUP(M$1,'Size Lookup'!$A$2:$G$25,3,0)-VLOOKUP($A6,'Size Lookup'!$A$2:$G$25,3,0))</f>
        <v>0.90279572372408312</v>
      </c>
      <c r="N6" s="5">
        <f>IF($A6=N$1,VLOOKUP($A6,'Size Lookup'!$A$2:$G$25,3,0),VLOOKUP(N$1,'Size Lookup'!$A$2:$G$25,3,0)-VLOOKUP($A6,'Size Lookup'!$A$2:$G$25,3,0))</f>
        <v>0.9722415486259357</v>
      </c>
      <c r="O6" s="5">
        <f>IF($A6=O$1,VLOOKUP($A6,'Size Lookup'!$A$2:$G$25,3,0),VLOOKUP(O$1,'Size Lookup'!$A$2:$G$25,3,0)-VLOOKUP($A6,'Size Lookup'!$A$2:$G$25,3,0))</f>
        <v>1.5278081478407561</v>
      </c>
      <c r="P6" s="5">
        <f>IF($A6=P$1,VLOOKUP($A6,'Size Lookup'!$A$2:$G$25,3,0),VLOOKUP(P$1,'Size Lookup'!$A$2:$G$25,3,0)-VLOOKUP($A6,'Size Lookup'!$A$2:$G$25,3,0))</f>
        <v>-0.20833747470555763</v>
      </c>
      <c r="Q6" s="5">
        <f>IF($A6=Q$1,VLOOKUP($A6,'Size Lookup'!$A$2:$G$25,3,0),VLOOKUP(Q$1,'Size Lookup'!$A$2:$G$25,3,0)-VLOOKUP($A6,'Size Lookup'!$A$2:$G$25,3,0))</f>
        <v>-0.55556659921482043</v>
      </c>
      <c r="R6" s="5">
        <f>IF($A6=R$1,VLOOKUP($A6,'Size Lookup'!$A$2:$G$25,3,0),VLOOKUP(R$1,'Size Lookup'!$A$2:$G$25,3,0)-VLOOKUP($A6,'Size Lookup'!$A$2:$G$25,3,0))</f>
        <v>-6.9445824901852582E-2</v>
      </c>
      <c r="S6" s="5">
        <f>IF($A6=S$1,VLOOKUP($A6,'Size Lookup'!$A$2:$G$25,3,0),VLOOKUP(S$1,'Size Lookup'!$A$2:$G$25,3,0)-VLOOKUP($A6,'Size Lookup'!$A$2:$G$25,3,0))</f>
        <v>2.8820017334268808</v>
      </c>
      <c r="T6" s="5">
        <f>IF($A6=T$1,VLOOKUP($A6,'Size Lookup'!$A$2:$G$25,3,0),VLOOKUP(T$1,'Size Lookup'!$A$2:$G$25,3,0)-VLOOKUP($A6,'Size Lookup'!$A$2:$G$25,3,0))</f>
        <v>2.0833747470555766</v>
      </c>
      <c r="U6" s="5">
        <f>IF($A6=U$1,VLOOKUP($A6,'Size Lookup'!$A$2:$G$25,3,0),VLOOKUP(U$1,'Size Lookup'!$A$2:$G$25,3,0)-VLOOKUP($A6,'Size Lookup'!$A$2:$G$25,3,0))</f>
        <v>-0.13889164980370516</v>
      </c>
      <c r="V6" s="5">
        <f>IF($A6=V$1,VLOOKUP($A6,'Size Lookup'!$A$2:$G$25,3,0),VLOOKUP(V$1,'Size Lookup'!$A$2:$G$25,3,0)-VLOOKUP($A6,'Size Lookup'!$A$2:$G$25,3,0))</f>
        <v>0.38195203696018898</v>
      </c>
      <c r="W6" s="5">
        <f>IF($A6=W$1,VLOOKUP($A6,'Size Lookup'!$A$2:$G$25,3,0),VLOOKUP(W$1,'Size Lookup'!$A$2:$G$25,3,0)-VLOOKUP($A6,'Size Lookup'!$A$2:$G$25,3,0))</f>
        <v>0.86807281127315683</v>
      </c>
      <c r="X6" s="5">
        <f>IF($A6=X$1,VLOOKUP($A6,'Size Lookup'!$A$2:$G$25,3,0),VLOOKUP(X$1,'Size Lookup'!$A$2:$G$25,3,0)-VLOOKUP($A6,'Size Lookup'!$A$2:$G$25,3,0))</f>
        <v>0.55398828501250552</v>
      </c>
      <c r="Y6" s="5">
        <f>IF($A6=Y$1,VLOOKUP($A6,'Size Lookup'!$A$2:$G$25,3,0),VLOOKUP(Y$1,'Size Lookup'!$A$2:$G$25,3,0)-VLOOKUP($A6,'Size Lookup'!$A$2:$G$25,3,0))</f>
        <v>-1.1111331984296409</v>
      </c>
    </row>
    <row r="7" spans="1:25" x14ac:dyDescent="0.2">
      <c r="A7" s="1" t="s">
        <v>5</v>
      </c>
      <c r="B7" s="5">
        <f>IF($A7=B$1,VLOOKUP($A7,'Size Lookup'!$A$2:$G$25,3,0),VLOOKUP(B$1,'Size Lookup'!$A$2:$G$25,3,0)-VLOOKUP($A7,'Size Lookup'!$A$2:$G$25,3,0))</f>
        <v>-1.9792060097027977</v>
      </c>
      <c r="C7" s="5">
        <f>IF($A7=C$1,VLOOKUP($A7,'Size Lookup'!$A$2:$G$25,3,0),VLOOKUP(C$1,'Size Lookup'!$A$2:$G$25,3,0)-VLOOKUP($A7,'Size Lookup'!$A$2:$G$25,3,0))</f>
        <v>1.006964461076862</v>
      </c>
      <c r="D7" s="5">
        <f>IF($A7=D$1,VLOOKUP($A7,'Size Lookup'!$A$2:$G$25,3,0),VLOOKUP(D$1,'Size Lookup'!$A$2:$G$25,3,0)-VLOOKUP($A7,'Size Lookup'!$A$2:$G$25,3,0))</f>
        <v>-0.48612077431296785</v>
      </c>
      <c r="E7" s="5">
        <f>IF($A7=E$1,VLOOKUP($A7,'Size Lookup'!$A$2:$G$25,3,0),VLOOKUP(E$1,'Size Lookup'!$A$2:$G$25,3,0)-VLOOKUP($A7,'Size Lookup'!$A$2:$G$25,3,0))</f>
        <v>-0.48612077431296785</v>
      </c>
      <c r="F7" s="5">
        <f>IF($A7=F$1,VLOOKUP($A7,'Size Lookup'!$A$2:$G$25,3,0),VLOOKUP(F$1,'Size Lookup'!$A$2:$G$25,3,0)-VLOOKUP($A7,'Size Lookup'!$A$2:$G$25,3,0))</f>
        <v>-0.86807281127315683</v>
      </c>
      <c r="G7" s="5">
        <f>IF($A7=G$1,VLOOKUP($A7,'Size Lookup'!$A$2:$G$25,3,0),VLOOKUP(G$1,'Size Lookup'!$A$2:$G$25,3,0)-VLOOKUP($A7,'Size Lookup'!$A$2:$G$25,3,0))</f>
        <v>0.31408452626065136</v>
      </c>
      <c r="H7" s="5">
        <f>IF($A7=H$1,VLOOKUP($A7,'Size Lookup'!$A$2:$G$25,3,0),VLOOKUP(H$1,'Size Lookup'!$A$2:$G$25,3,0)-VLOOKUP($A7,'Size Lookup'!$A$2:$G$25,3,0))</f>
        <v>0</v>
      </c>
      <c r="I7" s="5">
        <f>IF($A7=I$1,VLOOKUP($A7,'Size Lookup'!$A$2:$G$25,3,0),VLOOKUP(I$1,'Size Lookup'!$A$2:$G$25,3,0)-VLOOKUP($A7,'Size Lookup'!$A$2:$G$25,3,0))</f>
        <v>-2.4653267840157653</v>
      </c>
      <c r="J7" s="5">
        <f>IF($A7=J$1,VLOOKUP($A7,'Size Lookup'!$A$2:$G$25,3,0),VLOOKUP(J$1,'Size Lookup'!$A$2:$G$25,3,0)-VLOOKUP($A7,'Size Lookup'!$A$2:$G$25,3,0))</f>
        <v>0.31250621205833645</v>
      </c>
      <c r="K7" s="5">
        <f>IF($A7=K$1,VLOOKUP($A7,'Size Lookup'!$A$2:$G$25,3,0),VLOOKUP(K$1,'Size Lookup'!$A$2:$G$25,3,0)-VLOOKUP($A7,'Size Lookup'!$A$2:$G$25,3,0))</f>
        <v>-0.52084368676389414</v>
      </c>
      <c r="L7" s="5">
        <f>IF($A7=L$1,VLOOKUP($A7,'Size Lookup'!$A$2:$G$25,3,0),VLOOKUP(L$1,'Size Lookup'!$A$2:$G$25,3,0)-VLOOKUP($A7,'Size Lookup'!$A$2:$G$25,3,0))</f>
        <v>-0.52084368676389414</v>
      </c>
      <c r="M7" s="5">
        <f>IF($A7=M$1,VLOOKUP($A7,'Size Lookup'!$A$2:$G$25,3,0),VLOOKUP(M$1,'Size Lookup'!$A$2:$G$25,3,0)-VLOOKUP($A7,'Size Lookup'!$A$2:$G$25,3,0))</f>
        <v>3.4722912450926291E-2</v>
      </c>
      <c r="N7" s="5">
        <f>IF($A7=N$1,VLOOKUP($A7,'Size Lookup'!$A$2:$G$25,3,0),VLOOKUP(N$1,'Size Lookup'!$A$2:$G$25,3,0)-VLOOKUP($A7,'Size Lookup'!$A$2:$G$25,3,0))</f>
        <v>0.10416873735277882</v>
      </c>
      <c r="O7" s="5">
        <f>IF($A7=O$1,VLOOKUP($A7,'Size Lookup'!$A$2:$G$25,3,0),VLOOKUP(O$1,'Size Lookup'!$A$2:$G$25,3,0)-VLOOKUP($A7,'Size Lookup'!$A$2:$G$25,3,0))</f>
        <v>0.65973533656759931</v>
      </c>
      <c r="P7" s="5">
        <f>IF($A7=P$1,VLOOKUP($A7,'Size Lookup'!$A$2:$G$25,3,0),VLOOKUP(P$1,'Size Lookup'!$A$2:$G$25,3,0)-VLOOKUP($A7,'Size Lookup'!$A$2:$G$25,3,0))</f>
        <v>-1.0764102859787146</v>
      </c>
      <c r="Q7" s="5">
        <f>IF($A7=Q$1,VLOOKUP($A7,'Size Lookup'!$A$2:$G$25,3,0),VLOOKUP(Q$1,'Size Lookup'!$A$2:$G$25,3,0)-VLOOKUP($A7,'Size Lookup'!$A$2:$G$25,3,0))</f>
        <v>-1.4236394104879773</v>
      </c>
      <c r="R7" s="5">
        <f>IF($A7=R$1,VLOOKUP($A7,'Size Lookup'!$A$2:$G$25,3,0),VLOOKUP(R$1,'Size Lookup'!$A$2:$G$25,3,0)-VLOOKUP($A7,'Size Lookup'!$A$2:$G$25,3,0))</f>
        <v>-0.93751863617500941</v>
      </c>
      <c r="S7" s="5">
        <f>IF($A7=S$1,VLOOKUP($A7,'Size Lookup'!$A$2:$G$25,3,0),VLOOKUP(S$1,'Size Lookup'!$A$2:$G$25,3,0)-VLOOKUP($A7,'Size Lookup'!$A$2:$G$25,3,0))</f>
        <v>2.013928922153724</v>
      </c>
      <c r="T7" s="5">
        <f>IF($A7=T$1,VLOOKUP($A7,'Size Lookup'!$A$2:$G$25,3,0),VLOOKUP(T$1,'Size Lookup'!$A$2:$G$25,3,0)-VLOOKUP($A7,'Size Lookup'!$A$2:$G$25,3,0))</f>
        <v>1.2153019357824197</v>
      </c>
      <c r="U7" s="5">
        <f>IF($A7=U$1,VLOOKUP($A7,'Size Lookup'!$A$2:$G$25,3,0),VLOOKUP(U$1,'Size Lookup'!$A$2:$G$25,3,0)-VLOOKUP($A7,'Size Lookup'!$A$2:$G$25,3,0))</f>
        <v>-1.006964461076862</v>
      </c>
      <c r="V7" s="5">
        <f>IF($A7=V$1,VLOOKUP($A7,'Size Lookup'!$A$2:$G$25,3,0),VLOOKUP(V$1,'Size Lookup'!$A$2:$G$25,3,0)-VLOOKUP($A7,'Size Lookup'!$A$2:$G$25,3,0))</f>
        <v>-0.48612077431296785</v>
      </c>
      <c r="W7" s="5">
        <f>IF($A7=W$1,VLOOKUP($A7,'Size Lookup'!$A$2:$G$25,3,0),VLOOKUP(W$1,'Size Lookup'!$A$2:$G$25,3,0)-VLOOKUP($A7,'Size Lookup'!$A$2:$G$25,3,0))</f>
        <v>0</v>
      </c>
      <c r="X7" s="5">
        <f>IF($A7=X$1,VLOOKUP($A7,'Size Lookup'!$A$2:$G$25,3,0),VLOOKUP(X$1,'Size Lookup'!$A$2:$G$25,3,0)-VLOOKUP($A7,'Size Lookup'!$A$2:$G$25,3,0))</f>
        <v>-0.31408452626065136</v>
      </c>
      <c r="Y7" s="5">
        <f>IF($A7=Y$1,VLOOKUP($A7,'Size Lookup'!$A$2:$G$25,3,0),VLOOKUP(Y$1,'Size Lookup'!$A$2:$G$25,3,0)-VLOOKUP($A7,'Size Lookup'!$A$2:$G$25,3,0))</f>
        <v>-1.9792060097027977</v>
      </c>
    </row>
    <row r="8" spans="1:25" x14ac:dyDescent="0.2">
      <c r="A8" s="1" t="s">
        <v>6</v>
      </c>
      <c r="B8" s="5">
        <f>IF($A8=B$1,VLOOKUP($A8,'Size Lookup'!$A$2:$G$25,3,0),VLOOKUP(B$1,'Size Lookup'!$A$2:$G$25,3,0)-VLOOKUP($A8,'Size Lookup'!$A$2:$G$25,3,0))</f>
        <v>-1.9792060097027977</v>
      </c>
      <c r="C8" s="5">
        <f>IF($A8=C$1,VLOOKUP($A8,'Size Lookup'!$A$2:$G$25,3,0),VLOOKUP(C$1,'Size Lookup'!$A$2:$G$25,3,0)-VLOOKUP($A8,'Size Lookup'!$A$2:$G$25,3,0))</f>
        <v>1.006964461076862</v>
      </c>
      <c r="D8" s="5">
        <f>IF($A8=D$1,VLOOKUP($A8,'Size Lookup'!$A$2:$G$25,3,0),VLOOKUP(D$1,'Size Lookup'!$A$2:$G$25,3,0)-VLOOKUP($A8,'Size Lookup'!$A$2:$G$25,3,0))</f>
        <v>-0.48612077431296785</v>
      </c>
      <c r="E8" s="5">
        <f>IF($A8=E$1,VLOOKUP($A8,'Size Lookup'!$A$2:$G$25,3,0),VLOOKUP(E$1,'Size Lookup'!$A$2:$G$25,3,0)-VLOOKUP($A8,'Size Lookup'!$A$2:$G$25,3,0))</f>
        <v>-0.48612077431296785</v>
      </c>
      <c r="F8" s="5">
        <f>IF($A8=F$1,VLOOKUP($A8,'Size Lookup'!$A$2:$G$25,3,0),VLOOKUP(F$1,'Size Lookup'!$A$2:$G$25,3,0)-VLOOKUP($A8,'Size Lookup'!$A$2:$G$25,3,0))</f>
        <v>-0.86807281127315683</v>
      </c>
      <c r="G8" s="5">
        <f>IF($A8=G$1,VLOOKUP($A8,'Size Lookup'!$A$2:$G$25,3,0),VLOOKUP(G$1,'Size Lookup'!$A$2:$G$25,3,0)-VLOOKUP($A8,'Size Lookup'!$A$2:$G$25,3,0))</f>
        <v>0</v>
      </c>
      <c r="H8" s="5">
        <f>IF($A8=H$1,VLOOKUP($A8,'Size Lookup'!$A$2:$G$25,3,0),VLOOKUP(H$1,'Size Lookup'!$A$2:$G$25,3,0)-VLOOKUP($A8,'Size Lookup'!$A$2:$G$25,3,0))</f>
        <v>0.31408452626065136</v>
      </c>
      <c r="I8" s="5">
        <f>IF($A8=I$1,VLOOKUP($A8,'Size Lookup'!$A$2:$G$25,3,0),VLOOKUP(I$1,'Size Lookup'!$A$2:$G$25,3,0)-VLOOKUP($A8,'Size Lookup'!$A$2:$G$25,3,0))</f>
        <v>-2.4653267840157653</v>
      </c>
      <c r="J8" s="5">
        <f>IF($A8=J$1,VLOOKUP($A8,'Size Lookup'!$A$2:$G$25,3,0),VLOOKUP(J$1,'Size Lookup'!$A$2:$G$25,3,0)-VLOOKUP($A8,'Size Lookup'!$A$2:$G$25,3,0))</f>
        <v>0.31250621205833645</v>
      </c>
      <c r="K8" s="5">
        <f>IF($A8=K$1,VLOOKUP($A8,'Size Lookup'!$A$2:$G$25,3,0),VLOOKUP(K$1,'Size Lookup'!$A$2:$G$25,3,0)-VLOOKUP($A8,'Size Lookup'!$A$2:$G$25,3,0))</f>
        <v>-0.52084368676389414</v>
      </c>
      <c r="L8" s="5">
        <f>IF($A8=L$1,VLOOKUP($A8,'Size Lookup'!$A$2:$G$25,3,0),VLOOKUP(L$1,'Size Lookup'!$A$2:$G$25,3,0)-VLOOKUP($A8,'Size Lookup'!$A$2:$G$25,3,0))</f>
        <v>-0.52084368676389414</v>
      </c>
      <c r="M8" s="5">
        <f>IF($A8=M$1,VLOOKUP($A8,'Size Lookup'!$A$2:$G$25,3,0),VLOOKUP(M$1,'Size Lookup'!$A$2:$G$25,3,0)-VLOOKUP($A8,'Size Lookup'!$A$2:$G$25,3,0))</f>
        <v>3.4722912450926291E-2</v>
      </c>
      <c r="N8" s="5">
        <f>IF($A8=N$1,VLOOKUP($A8,'Size Lookup'!$A$2:$G$25,3,0),VLOOKUP(N$1,'Size Lookup'!$A$2:$G$25,3,0)-VLOOKUP($A8,'Size Lookup'!$A$2:$G$25,3,0))</f>
        <v>0.10416873735277882</v>
      </c>
      <c r="O8" s="5">
        <f>IF($A8=O$1,VLOOKUP($A8,'Size Lookup'!$A$2:$G$25,3,0),VLOOKUP(O$1,'Size Lookup'!$A$2:$G$25,3,0)-VLOOKUP($A8,'Size Lookup'!$A$2:$G$25,3,0))</f>
        <v>0.65973533656759931</v>
      </c>
      <c r="P8" s="5">
        <f>IF($A8=P$1,VLOOKUP($A8,'Size Lookup'!$A$2:$G$25,3,0),VLOOKUP(P$1,'Size Lookup'!$A$2:$G$25,3,0)-VLOOKUP($A8,'Size Lookup'!$A$2:$G$25,3,0))</f>
        <v>-1.0764102859787146</v>
      </c>
      <c r="Q8" s="5">
        <f>IF($A8=Q$1,VLOOKUP($A8,'Size Lookup'!$A$2:$G$25,3,0),VLOOKUP(Q$1,'Size Lookup'!$A$2:$G$25,3,0)-VLOOKUP($A8,'Size Lookup'!$A$2:$G$25,3,0))</f>
        <v>-1.4236394104879773</v>
      </c>
      <c r="R8" s="5">
        <f>IF($A8=R$1,VLOOKUP($A8,'Size Lookup'!$A$2:$G$25,3,0),VLOOKUP(R$1,'Size Lookup'!$A$2:$G$25,3,0)-VLOOKUP($A8,'Size Lookup'!$A$2:$G$25,3,0))</f>
        <v>-0.93751863617500941</v>
      </c>
      <c r="S8" s="5">
        <f>IF($A8=S$1,VLOOKUP($A8,'Size Lookup'!$A$2:$G$25,3,0),VLOOKUP(S$1,'Size Lookup'!$A$2:$G$25,3,0)-VLOOKUP($A8,'Size Lookup'!$A$2:$G$25,3,0))</f>
        <v>2.013928922153724</v>
      </c>
      <c r="T8" s="5">
        <f>IF($A8=T$1,VLOOKUP($A8,'Size Lookup'!$A$2:$G$25,3,0),VLOOKUP(T$1,'Size Lookup'!$A$2:$G$25,3,0)-VLOOKUP($A8,'Size Lookup'!$A$2:$G$25,3,0))</f>
        <v>1.2153019357824197</v>
      </c>
      <c r="U8" s="5">
        <f>IF($A8=U$1,VLOOKUP($A8,'Size Lookup'!$A$2:$G$25,3,0),VLOOKUP(U$1,'Size Lookup'!$A$2:$G$25,3,0)-VLOOKUP($A8,'Size Lookup'!$A$2:$G$25,3,0))</f>
        <v>-1.006964461076862</v>
      </c>
      <c r="V8" s="5">
        <f>IF($A8=V$1,VLOOKUP($A8,'Size Lookup'!$A$2:$G$25,3,0),VLOOKUP(V$1,'Size Lookup'!$A$2:$G$25,3,0)-VLOOKUP($A8,'Size Lookup'!$A$2:$G$25,3,0))</f>
        <v>-0.48612077431296785</v>
      </c>
      <c r="W8" s="5">
        <f>IF($A8=W$1,VLOOKUP($A8,'Size Lookup'!$A$2:$G$25,3,0),VLOOKUP(W$1,'Size Lookup'!$A$2:$G$25,3,0)-VLOOKUP($A8,'Size Lookup'!$A$2:$G$25,3,0))</f>
        <v>0</v>
      </c>
      <c r="X8" s="5">
        <f>IF($A8=X$1,VLOOKUP($A8,'Size Lookup'!$A$2:$G$25,3,0),VLOOKUP(X$1,'Size Lookup'!$A$2:$G$25,3,0)-VLOOKUP($A8,'Size Lookup'!$A$2:$G$25,3,0))</f>
        <v>-0.31408452626065136</v>
      </c>
      <c r="Y8" s="5">
        <f>IF($A8=Y$1,VLOOKUP($A8,'Size Lookup'!$A$2:$G$25,3,0),VLOOKUP(Y$1,'Size Lookup'!$A$2:$G$25,3,0)-VLOOKUP($A8,'Size Lookup'!$A$2:$G$25,3,0))</f>
        <v>-1.9792060097027977</v>
      </c>
    </row>
    <row r="9" spans="1:25" x14ac:dyDescent="0.2">
      <c r="A9" s="1" t="s">
        <v>7</v>
      </c>
      <c r="B9" s="5">
        <f>IF($A9=B$1,VLOOKUP($A9,'Size Lookup'!$A$2:$G$25,3,0),VLOOKUP(B$1,'Size Lookup'!$A$2:$G$25,3,0)-VLOOKUP($A9,'Size Lookup'!$A$2:$G$25,3,0))</f>
        <v>0.48612077431296763</v>
      </c>
      <c r="C9" s="5">
        <f>IF($A9=C$1,VLOOKUP($A9,'Size Lookup'!$A$2:$G$25,3,0),VLOOKUP(C$1,'Size Lookup'!$A$2:$G$25,3,0)-VLOOKUP($A9,'Size Lookup'!$A$2:$G$25,3,0))</f>
        <v>3.4722912450926273</v>
      </c>
      <c r="D9" s="5">
        <f>IF($A9=D$1,VLOOKUP($A9,'Size Lookup'!$A$2:$G$25,3,0),VLOOKUP(D$1,'Size Lookup'!$A$2:$G$25,3,0)-VLOOKUP($A9,'Size Lookup'!$A$2:$G$25,3,0))</f>
        <v>1.9792060097027975</v>
      </c>
      <c r="E9" s="5">
        <f>IF($A9=E$1,VLOOKUP($A9,'Size Lookup'!$A$2:$G$25,3,0),VLOOKUP(E$1,'Size Lookup'!$A$2:$G$25,3,0)-VLOOKUP($A9,'Size Lookup'!$A$2:$G$25,3,0))</f>
        <v>1.9792060097027975</v>
      </c>
      <c r="F9" s="5">
        <f>IF($A9=F$1,VLOOKUP($A9,'Size Lookup'!$A$2:$G$25,3,0),VLOOKUP(F$1,'Size Lookup'!$A$2:$G$25,3,0)-VLOOKUP($A9,'Size Lookup'!$A$2:$G$25,3,0))</f>
        <v>1.5972539727426085</v>
      </c>
      <c r="G9" s="5">
        <f>IF($A9=G$1,VLOOKUP($A9,'Size Lookup'!$A$2:$G$25,3,0),VLOOKUP(G$1,'Size Lookup'!$A$2:$G$25,3,0)-VLOOKUP($A9,'Size Lookup'!$A$2:$G$25,3,0))</f>
        <v>2.4653267840157653</v>
      </c>
      <c r="H9" s="5">
        <f>IF($A9=H$1,VLOOKUP($A9,'Size Lookup'!$A$2:$G$25,3,0),VLOOKUP(H$1,'Size Lookup'!$A$2:$G$25,3,0)-VLOOKUP($A9,'Size Lookup'!$A$2:$G$25,3,0))</f>
        <v>2.4653267840157653</v>
      </c>
      <c r="I9" s="5">
        <f>IF($A9=I$1,VLOOKUP($A9,'Size Lookup'!$A$2:$G$25,3,0),VLOOKUP(I$1,'Size Lookup'!$A$2:$G$25,3,0)-VLOOKUP($A9,'Size Lookup'!$A$2:$G$25,3,0))</f>
        <v>-2.151242257755114</v>
      </c>
      <c r="J9" s="5">
        <f>IF($A9=J$1,VLOOKUP($A9,'Size Lookup'!$A$2:$G$25,3,0),VLOOKUP(J$1,'Size Lookup'!$A$2:$G$25,3,0)-VLOOKUP($A9,'Size Lookup'!$A$2:$G$25,3,0))</f>
        <v>2.7778329960741019</v>
      </c>
      <c r="K9" s="5">
        <f>IF($A9=K$1,VLOOKUP($A9,'Size Lookup'!$A$2:$G$25,3,0),VLOOKUP(K$1,'Size Lookup'!$A$2:$G$25,3,0)-VLOOKUP($A9,'Size Lookup'!$A$2:$G$25,3,0))</f>
        <v>1.9444830972518712</v>
      </c>
      <c r="L9" s="5">
        <f>IF($A9=L$1,VLOOKUP($A9,'Size Lookup'!$A$2:$G$25,3,0),VLOOKUP(L$1,'Size Lookup'!$A$2:$G$25,3,0)-VLOOKUP($A9,'Size Lookup'!$A$2:$G$25,3,0))</f>
        <v>1.9444830972518712</v>
      </c>
      <c r="M9" s="5">
        <f>IF($A9=M$1,VLOOKUP($A9,'Size Lookup'!$A$2:$G$25,3,0),VLOOKUP(M$1,'Size Lookup'!$A$2:$G$25,3,0)-VLOOKUP($A9,'Size Lookup'!$A$2:$G$25,3,0))</f>
        <v>2.5000496964666916</v>
      </c>
      <c r="N9" s="5">
        <f>IF($A9=N$1,VLOOKUP($A9,'Size Lookup'!$A$2:$G$25,3,0),VLOOKUP(N$1,'Size Lookup'!$A$2:$G$25,3,0)-VLOOKUP($A9,'Size Lookup'!$A$2:$G$25,3,0))</f>
        <v>2.5694955213685442</v>
      </c>
      <c r="O9" s="5">
        <f>IF($A9=O$1,VLOOKUP($A9,'Size Lookup'!$A$2:$G$25,3,0),VLOOKUP(O$1,'Size Lookup'!$A$2:$G$25,3,0)-VLOOKUP($A9,'Size Lookup'!$A$2:$G$25,3,0))</f>
        <v>3.1250621205833644</v>
      </c>
      <c r="P9" s="5">
        <f>IF($A9=P$1,VLOOKUP($A9,'Size Lookup'!$A$2:$G$25,3,0),VLOOKUP(P$1,'Size Lookup'!$A$2:$G$25,3,0)-VLOOKUP($A9,'Size Lookup'!$A$2:$G$25,3,0))</f>
        <v>1.3889164980370508</v>
      </c>
      <c r="Q9" s="5">
        <f>IF($A9=Q$1,VLOOKUP($A9,'Size Lookup'!$A$2:$G$25,3,0),VLOOKUP(Q$1,'Size Lookup'!$A$2:$G$25,3,0)-VLOOKUP($A9,'Size Lookup'!$A$2:$G$25,3,0))</f>
        <v>1.0416873735277881</v>
      </c>
      <c r="R9" s="5">
        <f>IF($A9=R$1,VLOOKUP($A9,'Size Lookup'!$A$2:$G$25,3,0),VLOOKUP(R$1,'Size Lookup'!$A$2:$G$25,3,0)-VLOOKUP($A9,'Size Lookup'!$A$2:$G$25,3,0))</f>
        <v>1.5278081478407559</v>
      </c>
      <c r="S9" s="5">
        <f>IF($A9=S$1,VLOOKUP($A9,'Size Lookup'!$A$2:$G$25,3,0),VLOOKUP(S$1,'Size Lookup'!$A$2:$G$25,3,0)-VLOOKUP($A9,'Size Lookup'!$A$2:$G$25,3,0))</f>
        <v>4.4792557061694893</v>
      </c>
      <c r="T9" s="5">
        <f>IF($A9=T$1,VLOOKUP($A9,'Size Lookup'!$A$2:$G$25,3,0),VLOOKUP(T$1,'Size Lookup'!$A$2:$G$25,3,0)-VLOOKUP($A9,'Size Lookup'!$A$2:$G$25,3,0))</f>
        <v>3.6806287197981851</v>
      </c>
      <c r="U9" s="5">
        <f>IF($A9=U$1,VLOOKUP($A9,'Size Lookup'!$A$2:$G$25,3,0),VLOOKUP(U$1,'Size Lookup'!$A$2:$G$25,3,0)-VLOOKUP($A9,'Size Lookup'!$A$2:$G$25,3,0))</f>
        <v>1.4583623229389033</v>
      </c>
      <c r="V9" s="5">
        <f>IF($A9=V$1,VLOOKUP($A9,'Size Lookup'!$A$2:$G$25,3,0),VLOOKUP(V$1,'Size Lookup'!$A$2:$G$25,3,0)-VLOOKUP($A9,'Size Lookup'!$A$2:$G$25,3,0))</f>
        <v>1.9792060097027975</v>
      </c>
      <c r="W9" s="5">
        <f>IF($A9=W$1,VLOOKUP($A9,'Size Lookup'!$A$2:$G$25,3,0),VLOOKUP(W$1,'Size Lookup'!$A$2:$G$25,3,0)-VLOOKUP($A9,'Size Lookup'!$A$2:$G$25,3,0))</f>
        <v>2.4653267840157653</v>
      </c>
      <c r="X9" s="5">
        <f>IF($A9=X$1,VLOOKUP($A9,'Size Lookup'!$A$2:$G$25,3,0),VLOOKUP(X$1,'Size Lookup'!$A$2:$G$25,3,0)-VLOOKUP($A9,'Size Lookup'!$A$2:$G$25,3,0))</f>
        <v>2.151242257755114</v>
      </c>
      <c r="Y9" s="5">
        <f>IF($A9=Y$1,VLOOKUP($A9,'Size Lookup'!$A$2:$G$25,3,0),VLOOKUP(Y$1,'Size Lookup'!$A$2:$G$25,3,0)-VLOOKUP($A9,'Size Lookup'!$A$2:$G$25,3,0))</f>
        <v>0.48612077431296763</v>
      </c>
    </row>
    <row r="10" spans="1:25" x14ac:dyDescent="0.2">
      <c r="A10" s="1" t="s">
        <v>8</v>
      </c>
      <c r="B10" s="5">
        <f>IF($A10=B$1,VLOOKUP($A10,'Size Lookup'!$A$2:$G$25,3,0),VLOOKUP(B$1,'Size Lookup'!$A$2:$G$25,3,0)-VLOOKUP($A10,'Size Lookup'!$A$2:$G$25,3,0))</f>
        <v>-2.2917122217611343</v>
      </c>
      <c r="C10" s="5">
        <f>IF($A10=C$1,VLOOKUP($A10,'Size Lookup'!$A$2:$G$25,3,0),VLOOKUP(C$1,'Size Lookup'!$A$2:$G$25,3,0)-VLOOKUP($A10,'Size Lookup'!$A$2:$G$25,3,0))</f>
        <v>0.69445824901852549</v>
      </c>
      <c r="D10" s="5">
        <f>IF($A10=D$1,VLOOKUP($A10,'Size Lookup'!$A$2:$G$25,3,0),VLOOKUP(D$1,'Size Lookup'!$A$2:$G$25,3,0)-VLOOKUP($A10,'Size Lookup'!$A$2:$G$25,3,0))</f>
        <v>-0.79862698637130436</v>
      </c>
      <c r="E10" s="5">
        <f>IF($A10=E$1,VLOOKUP($A10,'Size Lookup'!$A$2:$G$25,3,0),VLOOKUP(E$1,'Size Lookup'!$A$2:$G$25,3,0)-VLOOKUP($A10,'Size Lookup'!$A$2:$G$25,3,0))</f>
        <v>-0.79862698637130436</v>
      </c>
      <c r="F10" s="5">
        <f>IF($A10=F$1,VLOOKUP($A10,'Size Lookup'!$A$2:$G$25,3,0),VLOOKUP(F$1,'Size Lookup'!$A$2:$G$25,3,0)-VLOOKUP($A10,'Size Lookup'!$A$2:$G$25,3,0))</f>
        <v>-1.1805790233314934</v>
      </c>
      <c r="G10" s="5">
        <f>IF($A10=G$1,VLOOKUP($A10,'Size Lookup'!$A$2:$G$25,3,0),VLOOKUP(G$1,'Size Lookup'!$A$2:$G$25,3,0)-VLOOKUP($A10,'Size Lookup'!$A$2:$G$25,3,0))</f>
        <v>-0.31250621205833645</v>
      </c>
      <c r="H10" s="5">
        <f>IF($A10=H$1,VLOOKUP($A10,'Size Lookup'!$A$2:$G$25,3,0),VLOOKUP(H$1,'Size Lookup'!$A$2:$G$25,3,0)-VLOOKUP($A10,'Size Lookup'!$A$2:$G$25,3,0))</f>
        <v>-0.31250621205833645</v>
      </c>
      <c r="I10" s="5">
        <f>IF($A10=I$1,VLOOKUP($A10,'Size Lookup'!$A$2:$G$25,3,0),VLOOKUP(I$1,'Size Lookup'!$A$2:$G$25,3,0)-VLOOKUP($A10,'Size Lookup'!$A$2:$G$25,3,0))</f>
        <v>-2.7778329960741019</v>
      </c>
      <c r="J10" s="5">
        <f>IF($A10=J$1,VLOOKUP($A10,'Size Lookup'!$A$2:$G$25,3,0),VLOOKUP(J$1,'Size Lookup'!$A$2:$G$25,3,0)-VLOOKUP($A10,'Size Lookup'!$A$2:$G$25,3,0))</f>
        <v>0.62659073831898782</v>
      </c>
      <c r="K10" s="5">
        <f>IF($A10=K$1,VLOOKUP($A10,'Size Lookup'!$A$2:$G$25,3,0),VLOOKUP(K$1,'Size Lookup'!$A$2:$G$25,3,0)-VLOOKUP($A10,'Size Lookup'!$A$2:$G$25,3,0))</f>
        <v>-0.83334989882223054</v>
      </c>
      <c r="L10" s="5">
        <f>IF($A10=L$1,VLOOKUP($A10,'Size Lookup'!$A$2:$G$25,3,0),VLOOKUP(L$1,'Size Lookup'!$A$2:$G$25,3,0)-VLOOKUP($A10,'Size Lookup'!$A$2:$G$25,3,0))</f>
        <v>-0.83334989882223054</v>
      </c>
      <c r="M10" s="5">
        <f>IF($A10=M$1,VLOOKUP($A10,'Size Lookup'!$A$2:$G$25,3,0),VLOOKUP(M$1,'Size Lookup'!$A$2:$G$25,3,0)-VLOOKUP($A10,'Size Lookup'!$A$2:$G$25,3,0))</f>
        <v>-0.27778329960741016</v>
      </c>
      <c r="N10" s="5">
        <f>IF($A10=N$1,VLOOKUP($A10,'Size Lookup'!$A$2:$G$25,3,0),VLOOKUP(N$1,'Size Lookup'!$A$2:$G$25,3,0)-VLOOKUP($A10,'Size Lookup'!$A$2:$G$25,3,0))</f>
        <v>-0.20833747470555763</v>
      </c>
      <c r="O10" s="5">
        <f>IF($A10=O$1,VLOOKUP($A10,'Size Lookup'!$A$2:$G$25,3,0),VLOOKUP(O$1,'Size Lookup'!$A$2:$G$25,3,0)-VLOOKUP($A10,'Size Lookup'!$A$2:$G$25,3,0))</f>
        <v>0.3472291245092628</v>
      </c>
      <c r="P10" s="5">
        <f>IF($A10=P$1,VLOOKUP($A10,'Size Lookup'!$A$2:$G$25,3,0),VLOOKUP(P$1,'Size Lookup'!$A$2:$G$25,3,0)-VLOOKUP($A10,'Size Lookup'!$A$2:$G$25,3,0))</f>
        <v>-1.388916498037051</v>
      </c>
      <c r="Q10" s="5">
        <f>IF($A10=Q$1,VLOOKUP($A10,'Size Lookup'!$A$2:$G$25,3,0),VLOOKUP(Q$1,'Size Lookup'!$A$2:$G$25,3,0)-VLOOKUP($A10,'Size Lookup'!$A$2:$G$25,3,0))</f>
        <v>-1.7361456225463137</v>
      </c>
      <c r="R10" s="5">
        <f>IF($A10=R$1,VLOOKUP($A10,'Size Lookup'!$A$2:$G$25,3,0),VLOOKUP(R$1,'Size Lookup'!$A$2:$G$25,3,0)-VLOOKUP($A10,'Size Lookup'!$A$2:$G$25,3,0))</f>
        <v>-1.250024848233346</v>
      </c>
      <c r="S10" s="5">
        <f>IF($A10=S$1,VLOOKUP($A10,'Size Lookup'!$A$2:$G$25,3,0),VLOOKUP(S$1,'Size Lookup'!$A$2:$G$25,3,0)-VLOOKUP($A10,'Size Lookup'!$A$2:$G$25,3,0))</f>
        <v>1.7014227100953874</v>
      </c>
      <c r="T10" s="5">
        <f>IF($A10=T$1,VLOOKUP($A10,'Size Lookup'!$A$2:$G$25,3,0),VLOOKUP(T$1,'Size Lookup'!$A$2:$G$25,3,0)-VLOOKUP($A10,'Size Lookup'!$A$2:$G$25,3,0))</f>
        <v>0.90279572372408323</v>
      </c>
      <c r="U10" s="5">
        <f>IF($A10=U$1,VLOOKUP($A10,'Size Lookup'!$A$2:$G$25,3,0),VLOOKUP(U$1,'Size Lookup'!$A$2:$G$25,3,0)-VLOOKUP($A10,'Size Lookup'!$A$2:$G$25,3,0))</f>
        <v>-1.3194706731351986</v>
      </c>
      <c r="V10" s="5">
        <f>IF($A10=V$1,VLOOKUP($A10,'Size Lookup'!$A$2:$G$25,3,0),VLOOKUP(V$1,'Size Lookup'!$A$2:$G$25,3,0)-VLOOKUP($A10,'Size Lookup'!$A$2:$G$25,3,0))</f>
        <v>-0.79862698637130436</v>
      </c>
      <c r="W10" s="5">
        <f>IF($A10=W$1,VLOOKUP($A10,'Size Lookup'!$A$2:$G$25,3,0),VLOOKUP(W$1,'Size Lookup'!$A$2:$G$25,3,0)-VLOOKUP($A10,'Size Lookup'!$A$2:$G$25,3,0))</f>
        <v>-0.31250621205833645</v>
      </c>
      <c r="X10" s="5">
        <f>IF($A10=X$1,VLOOKUP($A10,'Size Lookup'!$A$2:$G$25,3,0),VLOOKUP(X$1,'Size Lookup'!$A$2:$G$25,3,0)-VLOOKUP($A10,'Size Lookup'!$A$2:$G$25,3,0))</f>
        <v>-0.62659073831898782</v>
      </c>
      <c r="Y10" s="5">
        <f>IF($A10=Y$1,VLOOKUP($A10,'Size Lookup'!$A$2:$G$25,3,0),VLOOKUP(Y$1,'Size Lookup'!$A$2:$G$25,3,0)-VLOOKUP($A10,'Size Lookup'!$A$2:$G$25,3,0))</f>
        <v>-2.2917122217611343</v>
      </c>
    </row>
    <row r="11" spans="1:25" x14ac:dyDescent="0.2">
      <c r="A11" s="1" t="s">
        <v>9</v>
      </c>
      <c r="B11" s="5">
        <f>IF($A11=B$1,VLOOKUP($A11,'Size Lookup'!$A$2:$G$25,3,0),VLOOKUP(B$1,'Size Lookup'!$A$2:$G$25,3,0)-VLOOKUP($A11,'Size Lookup'!$A$2:$G$25,3,0))</f>
        <v>-1.4583623229389036</v>
      </c>
      <c r="C11" s="5">
        <f>IF($A11=C$1,VLOOKUP($A11,'Size Lookup'!$A$2:$G$25,3,0),VLOOKUP(C$1,'Size Lookup'!$A$2:$G$25,3,0)-VLOOKUP($A11,'Size Lookup'!$A$2:$G$25,3,0))</f>
        <v>1.5278081478407561</v>
      </c>
      <c r="D11" s="5">
        <f>IF($A11=D$1,VLOOKUP($A11,'Size Lookup'!$A$2:$G$25,3,0),VLOOKUP(D$1,'Size Lookup'!$A$2:$G$25,3,0)-VLOOKUP($A11,'Size Lookup'!$A$2:$G$25,3,0))</f>
        <v>3.4722912450926263E-2</v>
      </c>
      <c r="E11" s="5">
        <f>IF($A11=E$1,VLOOKUP($A11,'Size Lookup'!$A$2:$G$25,3,0),VLOOKUP(E$1,'Size Lookup'!$A$2:$G$25,3,0)-VLOOKUP($A11,'Size Lookup'!$A$2:$G$25,3,0))</f>
        <v>3.4722912450926263E-2</v>
      </c>
      <c r="F11" s="5">
        <f>IF($A11=F$1,VLOOKUP($A11,'Size Lookup'!$A$2:$G$25,3,0),VLOOKUP(F$1,'Size Lookup'!$A$2:$G$25,3,0)-VLOOKUP($A11,'Size Lookup'!$A$2:$G$25,3,0))</f>
        <v>-0.34722912450926274</v>
      </c>
      <c r="G11" s="5">
        <f>IF($A11=G$1,VLOOKUP($A11,'Size Lookup'!$A$2:$G$25,3,0),VLOOKUP(G$1,'Size Lookup'!$A$2:$G$25,3,0)-VLOOKUP($A11,'Size Lookup'!$A$2:$G$25,3,0))</f>
        <v>0.52084368676389414</v>
      </c>
      <c r="H11" s="5">
        <f>IF($A11=H$1,VLOOKUP($A11,'Size Lookup'!$A$2:$G$25,3,0),VLOOKUP(H$1,'Size Lookup'!$A$2:$G$25,3,0)-VLOOKUP($A11,'Size Lookup'!$A$2:$G$25,3,0))</f>
        <v>0.52084368676389414</v>
      </c>
      <c r="I11" s="5">
        <f>IF($A11=I$1,VLOOKUP($A11,'Size Lookup'!$A$2:$G$25,3,0),VLOOKUP(I$1,'Size Lookup'!$A$2:$G$25,3,0)-VLOOKUP($A11,'Size Lookup'!$A$2:$G$25,3,0))</f>
        <v>-1.9444830972518712</v>
      </c>
      <c r="J11" s="5">
        <f>IF($A11=J$1,VLOOKUP($A11,'Size Lookup'!$A$2:$G$25,3,0),VLOOKUP(J$1,'Size Lookup'!$A$2:$G$25,3,0)-VLOOKUP($A11,'Size Lookup'!$A$2:$G$25,3,0))</f>
        <v>0.83334989882223054</v>
      </c>
      <c r="K11" s="5">
        <f>IF($A11=K$1,VLOOKUP($A11,'Size Lookup'!$A$2:$G$25,3,0),VLOOKUP(K$1,'Size Lookup'!$A$2:$G$25,3,0)-VLOOKUP($A11,'Size Lookup'!$A$2:$G$25,3,0))</f>
        <v>-0.20675916050324278</v>
      </c>
      <c r="L11" s="5">
        <f>IF($A11=L$1,VLOOKUP($A11,'Size Lookup'!$A$2:$G$25,3,0),VLOOKUP(L$1,'Size Lookup'!$A$2:$G$25,3,0)-VLOOKUP($A11,'Size Lookup'!$A$2:$G$25,3,0))</f>
        <v>0</v>
      </c>
      <c r="M11" s="5">
        <f>IF($A11=M$1,VLOOKUP($A11,'Size Lookup'!$A$2:$G$25,3,0),VLOOKUP(M$1,'Size Lookup'!$A$2:$G$25,3,0)-VLOOKUP($A11,'Size Lookup'!$A$2:$G$25,3,0))</f>
        <v>0.55556659921482043</v>
      </c>
      <c r="N11" s="5">
        <f>IF($A11=N$1,VLOOKUP($A11,'Size Lookup'!$A$2:$G$25,3,0),VLOOKUP(N$1,'Size Lookup'!$A$2:$G$25,3,0)-VLOOKUP($A11,'Size Lookup'!$A$2:$G$25,3,0))</f>
        <v>0.62501242411667302</v>
      </c>
      <c r="O11" s="5">
        <f>IF($A11=O$1,VLOOKUP($A11,'Size Lookup'!$A$2:$G$25,3,0),VLOOKUP(O$1,'Size Lookup'!$A$2:$G$25,3,0)-VLOOKUP($A11,'Size Lookup'!$A$2:$G$25,3,0))</f>
        <v>1.1805790233314934</v>
      </c>
      <c r="P11" s="5">
        <f>IF($A11=P$1,VLOOKUP($A11,'Size Lookup'!$A$2:$G$25,3,0),VLOOKUP(P$1,'Size Lookup'!$A$2:$G$25,3,0)-VLOOKUP($A11,'Size Lookup'!$A$2:$G$25,3,0))</f>
        <v>-0.55556659921482043</v>
      </c>
      <c r="Q11" s="5">
        <f>IF($A11=Q$1,VLOOKUP($A11,'Size Lookup'!$A$2:$G$25,3,0),VLOOKUP(Q$1,'Size Lookup'!$A$2:$G$25,3,0)-VLOOKUP($A11,'Size Lookup'!$A$2:$G$25,3,0))</f>
        <v>-0.90279572372408312</v>
      </c>
      <c r="R11" s="5">
        <f>IF($A11=R$1,VLOOKUP($A11,'Size Lookup'!$A$2:$G$25,3,0),VLOOKUP(R$1,'Size Lookup'!$A$2:$G$25,3,0)-VLOOKUP($A11,'Size Lookup'!$A$2:$G$25,3,0))</f>
        <v>-0.41667494941111533</v>
      </c>
      <c r="S11" s="5">
        <f>IF($A11=S$1,VLOOKUP($A11,'Size Lookup'!$A$2:$G$25,3,0),VLOOKUP(S$1,'Size Lookup'!$A$2:$G$25,3,0)-VLOOKUP($A11,'Size Lookup'!$A$2:$G$25,3,0))</f>
        <v>2.5347726089176179</v>
      </c>
      <c r="T11" s="5">
        <f>IF($A11=T$1,VLOOKUP($A11,'Size Lookup'!$A$2:$G$25,3,0),VLOOKUP(T$1,'Size Lookup'!$A$2:$G$25,3,0)-VLOOKUP($A11,'Size Lookup'!$A$2:$G$25,3,0))</f>
        <v>1.7361456225463139</v>
      </c>
      <c r="U11" s="5">
        <f>IF($A11=U$1,VLOOKUP($A11,'Size Lookup'!$A$2:$G$25,3,0),VLOOKUP(U$1,'Size Lookup'!$A$2:$G$25,3,0)-VLOOKUP($A11,'Size Lookup'!$A$2:$G$25,3,0))</f>
        <v>-0.48612077431296791</v>
      </c>
      <c r="V11" s="5">
        <f>IF($A11=V$1,VLOOKUP($A11,'Size Lookup'!$A$2:$G$25,3,0),VLOOKUP(V$1,'Size Lookup'!$A$2:$G$25,3,0)-VLOOKUP($A11,'Size Lookup'!$A$2:$G$25,3,0))</f>
        <v>3.4722912450926263E-2</v>
      </c>
      <c r="W11" s="5">
        <f>IF($A11=W$1,VLOOKUP($A11,'Size Lookup'!$A$2:$G$25,3,0),VLOOKUP(W$1,'Size Lookup'!$A$2:$G$25,3,0)-VLOOKUP($A11,'Size Lookup'!$A$2:$G$25,3,0))</f>
        <v>0.52084368676389414</v>
      </c>
      <c r="X11" s="5">
        <f>IF($A11=X$1,VLOOKUP($A11,'Size Lookup'!$A$2:$G$25,3,0),VLOOKUP(X$1,'Size Lookup'!$A$2:$G$25,3,0)-VLOOKUP($A11,'Size Lookup'!$A$2:$G$25,3,0))</f>
        <v>0.20675916050324278</v>
      </c>
      <c r="Y11" s="5">
        <f>IF($A11=Y$1,VLOOKUP($A11,'Size Lookup'!$A$2:$G$25,3,0),VLOOKUP(Y$1,'Size Lookup'!$A$2:$G$25,3,0)-VLOOKUP($A11,'Size Lookup'!$A$2:$G$25,3,0))</f>
        <v>-1.4583623229389036</v>
      </c>
    </row>
    <row r="12" spans="1:25" x14ac:dyDescent="0.2">
      <c r="A12" s="1" t="s">
        <v>10</v>
      </c>
      <c r="B12" s="5">
        <f>IF($A12=B$1,VLOOKUP($A12,'Size Lookup'!$A$2:$G$25,3,0),VLOOKUP(B$1,'Size Lookup'!$A$2:$G$25,3,0)-VLOOKUP($A12,'Size Lookup'!$A$2:$G$25,3,0))</f>
        <v>-1.4583623229389036</v>
      </c>
      <c r="C12" s="5">
        <f>IF($A12=C$1,VLOOKUP($A12,'Size Lookup'!$A$2:$G$25,3,0),VLOOKUP(C$1,'Size Lookup'!$A$2:$G$25,3,0)-VLOOKUP($A12,'Size Lookup'!$A$2:$G$25,3,0))</f>
        <v>1.5278081478407561</v>
      </c>
      <c r="D12" s="5">
        <f>IF($A12=D$1,VLOOKUP($A12,'Size Lookup'!$A$2:$G$25,3,0),VLOOKUP(D$1,'Size Lookup'!$A$2:$G$25,3,0)-VLOOKUP($A12,'Size Lookup'!$A$2:$G$25,3,0))</f>
        <v>3.4722912450926263E-2</v>
      </c>
      <c r="E12" s="5">
        <f>IF($A12=E$1,VLOOKUP($A12,'Size Lookup'!$A$2:$G$25,3,0),VLOOKUP(E$1,'Size Lookup'!$A$2:$G$25,3,0)-VLOOKUP($A12,'Size Lookup'!$A$2:$G$25,3,0))</f>
        <v>3.4722912450926263E-2</v>
      </c>
      <c r="F12" s="5">
        <f>IF($A12=F$1,VLOOKUP($A12,'Size Lookup'!$A$2:$G$25,3,0),VLOOKUP(F$1,'Size Lookup'!$A$2:$G$25,3,0)-VLOOKUP($A12,'Size Lookup'!$A$2:$G$25,3,0))</f>
        <v>-0.34722912450926274</v>
      </c>
      <c r="G12" s="5">
        <f>IF($A12=G$1,VLOOKUP($A12,'Size Lookup'!$A$2:$G$25,3,0),VLOOKUP(G$1,'Size Lookup'!$A$2:$G$25,3,0)-VLOOKUP($A12,'Size Lookup'!$A$2:$G$25,3,0))</f>
        <v>0.52084368676389414</v>
      </c>
      <c r="H12" s="5">
        <f>IF($A12=H$1,VLOOKUP($A12,'Size Lookup'!$A$2:$G$25,3,0),VLOOKUP(H$1,'Size Lookup'!$A$2:$G$25,3,0)-VLOOKUP($A12,'Size Lookup'!$A$2:$G$25,3,0))</f>
        <v>0.52084368676389414</v>
      </c>
      <c r="I12" s="5">
        <f>IF($A12=I$1,VLOOKUP($A12,'Size Lookup'!$A$2:$G$25,3,0),VLOOKUP(I$1,'Size Lookup'!$A$2:$G$25,3,0)-VLOOKUP($A12,'Size Lookup'!$A$2:$G$25,3,0))</f>
        <v>-1.9444830972518712</v>
      </c>
      <c r="J12" s="5">
        <f>IF($A12=J$1,VLOOKUP($A12,'Size Lookup'!$A$2:$G$25,3,0),VLOOKUP(J$1,'Size Lookup'!$A$2:$G$25,3,0)-VLOOKUP($A12,'Size Lookup'!$A$2:$G$25,3,0))</f>
        <v>0.83334989882223054</v>
      </c>
      <c r="K12" s="5">
        <f>IF($A12=K$1,VLOOKUP($A12,'Size Lookup'!$A$2:$G$25,3,0),VLOOKUP(K$1,'Size Lookup'!$A$2:$G$25,3,0)-VLOOKUP($A12,'Size Lookup'!$A$2:$G$25,3,0))</f>
        <v>0</v>
      </c>
      <c r="L12" s="5">
        <f>IF($A12=L$1,VLOOKUP($A12,'Size Lookup'!$A$2:$G$25,3,0),VLOOKUP(L$1,'Size Lookup'!$A$2:$G$25,3,0)-VLOOKUP($A12,'Size Lookup'!$A$2:$G$25,3,0))</f>
        <v>-0.20675916050324278</v>
      </c>
      <c r="M12" s="5">
        <f>IF($A12=M$1,VLOOKUP($A12,'Size Lookup'!$A$2:$G$25,3,0),VLOOKUP(M$1,'Size Lookup'!$A$2:$G$25,3,0)-VLOOKUP($A12,'Size Lookup'!$A$2:$G$25,3,0))</f>
        <v>0.55556659921482043</v>
      </c>
      <c r="N12" s="5">
        <f>IF($A12=N$1,VLOOKUP($A12,'Size Lookup'!$A$2:$G$25,3,0),VLOOKUP(N$1,'Size Lookup'!$A$2:$G$25,3,0)-VLOOKUP($A12,'Size Lookup'!$A$2:$G$25,3,0))</f>
        <v>0.62501242411667302</v>
      </c>
      <c r="O12" s="5">
        <f>IF($A12=O$1,VLOOKUP($A12,'Size Lookup'!$A$2:$G$25,3,0),VLOOKUP(O$1,'Size Lookup'!$A$2:$G$25,3,0)-VLOOKUP($A12,'Size Lookup'!$A$2:$G$25,3,0))</f>
        <v>1.1805790233314934</v>
      </c>
      <c r="P12" s="5">
        <f>IF($A12=P$1,VLOOKUP($A12,'Size Lookup'!$A$2:$G$25,3,0),VLOOKUP(P$1,'Size Lookup'!$A$2:$G$25,3,0)-VLOOKUP($A12,'Size Lookup'!$A$2:$G$25,3,0))</f>
        <v>-0.55556659921482043</v>
      </c>
      <c r="Q12" s="5">
        <f>IF($A12=Q$1,VLOOKUP($A12,'Size Lookup'!$A$2:$G$25,3,0),VLOOKUP(Q$1,'Size Lookup'!$A$2:$G$25,3,0)-VLOOKUP($A12,'Size Lookup'!$A$2:$G$25,3,0))</f>
        <v>-0.90279572372408312</v>
      </c>
      <c r="R12" s="5">
        <f>IF($A12=R$1,VLOOKUP($A12,'Size Lookup'!$A$2:$G$25,3,0),VLOOKUP(R$1,'Size Lookup'!$A$2:$G$25,3,0)-VLOOKUP($A12,'Size Lookup'!$A$2:$G$25,3,0))</f>
        <v>-0.41667494941111533</v>
      </c>
      <c r="S12" s="5">
        <f>IF($A12=S$1,VLOOKUP($A12,'Size Lookup'!$A$2:$G$25,3,0),VLOOKUP(S$1,'Size Lookup'!$A$2:$G$25,3,0)-VLOOKUP($A12,'Size Lookup'!$A$2:$G$25,3,0))</f>
        <v>2.5347726089176179</v>
      </c>
      <c r="T12" s="5">
        <f>IF($A12=T$1,VLOOKUP($A12,'Size Lookup'!$A$2:$G$25,3,0),VLOOKUP(T$1,'Size Lookup'!$A$2:$G$25,3,0)-VLOOKUP($A12,'Size Lookup'!$A$2:$G$25,3,0))</f>
        <v>1.7361456225463139</v>
      </c>
      <c r="U12" s="5">
        <f>IF($A12=U$1,VLOOKUP($A12,'Size Lookup'!$A$2:$G$25,3,0),VLOOKUP(U$1,'Size Lookup'!$A$2:$G$25,3,0)-VLOOKUP($A12,'Size Lookup'!$A$2:$G$25,3,0))</f>
        <v>-0.48612077431296791</v>
      </c>
      <c r="V12" s="5">
        <f>IF($A12=V$1,VLOOKUP($A12,'Size Lookup'!$A$2:$G$25,3,0),VLOOKUP(V$1,'Size Lookup'!$A$2:$G$25,3,0)-VLOOKUP($A12,'Size Lookup'!$A$2:$G$25,3,0))</f>
        <v>3.4722912450926263E-2</v>
      </c>
      <c r="W12" s="5">
        <f>IF($A12=W$1,VLOOKUP($A12,'Size Lookup'!$A$2:$G$25,3,0),VLOOKUP(W$1,'Size Lookup'!$A$2:$G$25,3,0)-VLOOKUP($A12,'Size Lookup'!$A$2:$G$25,3,0))</f>
        <v>0.52084368676389414</v>
      </c>
      <c r="X12" s="5">
        <f>IF($A12=X$1,VLOOKUP($A12,'Size Lookup'!$A$2:$G$25,3,0),VLOOKUP(X$1,'Size Lookup'!$A$2:$G$25,3,0)-VLOOKUP($A12,'Size Lookup'!$A$2:$G$25,3,0))</f>
        <v>0.20675916050324278</v>
      </c>
      <c r="Y12" s="5">
        <f>IF($A12=Y$1,VLOOKUP($A12,'Size Lookup'!$A$2:$G$25,3,0),VLOOKUP(Y$1,'Size Lookup'!$A$2:$G$25,3,0)-VLOOKUP($A12,'Size Lookup'!$A$2:$G$25,3,0))</f>
        <v>-1.4583623229389036</v>
      </c>
    </row>
    <row r="13" spans="1:25" x14ac:dyDescent="0.2">
      <c r="A13" s="1" t="s">
        <v>11</v>
      </c>
      <c r="B13" s="5">
        <f>IF($A13=B$1,VLOOKUP($A13,'Size Lookup'!$A$2:$G$25,3,0),VLOOKUP(B$1,'Size Lookup'!$A$2:$G$25,3,0)-VLOOKUP($A13,'Size Lookup'!$A$2:$G$25,3,0))</f>
        <v>-2.013928922153724</v>
      </c>
      <c r="C13" s="5">
        <f>IF($A13=C$1,VLOOKUP($A13,'Size Lookup'!$A$2:$G$25,3,0),VLOOKUP(C$1,'Size Lookup'!$A$2:$G$25,3,0)-VLOOKUP($A13,'Size Lookup'!$A$2:$G$25,3,0))</f>
        <v>0.9722415486259357</v>
      </c>
      <c r="D13" s="5">
        <f>IF($A13=D$1,VLOOKUP($A13,'Size Lookup'!$A$2:$G$25,3,0),VLOOKUP(D$1,'Size Lookup'!$A$2:$G$25,3,0)-VLOOKUP($A13,'Size Lookup'!$A$2:$G$25,3,0))</f>
        <v>-0.52084368676389414</v>
      </c>
      <c r="E13" s="5">
        <f>IF($A13=E$1,VLOOKUP($A13,'Size Lookup'!$A$2:$G$25,3,0),VLOOKUP(E$1,'Size Lookup'!$A$2:$G$25,3,0)-VLOOKUP($A13,'Size Lookup'!$A$2:$G$25,3,0))</f>
        <v>-0.52084368676389414</v>
      </c>
      <c r="F13" s="5">
        <f>IF($A13=F$1,VLOOKUP($A13,'Size Lookup'!$A$2:$G$25,3,0),VLOOKUP(F$1,'Size Lookup'!$A$2:$G$25,3,0)-VLOOKUP($A13,'Size Lookup'!$A$2:$G$25,3,0))</f>
        <v>-0.90279572372408312</v>
      </c>
      <c r="G13" s="5">
        <f>IF($A13=G$1,VLOOKUP($A13,'Size Lookup'!$A$2:$G$25,3,0),VLOOKUP(G$1,'Size Lookup'!$A$2:$G$25,3,0)-VLOOKUP($A13,'Size Lookup'!$A$2:$G$25,3,0))</f>
        <v>-3.4722912450926291E-2</v>
      </c>
      <c r="H13" s="5">
        <f>IF($A13=H$1,VLOOKUP($A13,'Size Lookup'!$A$2:$G$25,3,0),VLOOKUP(H$1,'Size Lookup'!$A$2:$G$25,3,0)-VLOOKUP($A13,'Size Lookup'!$A$2:$G$25,3,0))</f>
        <v>-3.4722912450926291E-2</v>
      </c>
      <c r="I13" s="5">
        <f>IF($A13=I$1,VLOOKUP($A13,'Size Lookup'!$A$2:$G$25,3,0),VLOOKUP(I$1,'Size Lookup'!$A$2:$G$25,3,0)-VLOOKUP($A13,'Size Lookup'!$A$2:$G$25,3,0))</f>
        <v>-2.5000496964666916</v>
      </c>
      <c r="J13" s="5">
        <f>IF($A13=J$1,VLOOKUP($A13,'Size Lookup'!$A$2:$G$25,3,0),VLOOKUP(J$1,'Size Lookup'!$A$2:$G$25,3,0)-VLOOKUP($A13,'Size Lookup'!$A$2:$G$25,3,0))</f>
        <v>0.27778329960741016</v>
      </c>
      <c r="K13" s="5">
        <f>IF($A13=K$1,VLOOKUP($A13,'Size Lookup'!$A$2:$G$25,3,0),VLOOKUP(K$1,'Size Lookup'!$A$2:$G$25,3,0)-VLOOKUP($A13,'Size Lookup'!$A$2:$G$25,3,0))</f>
        <v>-0.55556659921482043</v>
      </c>
      <c r="L13" s="5">
        <f>IF($A13=L$1,VLOOKUP($A13,'Size Lookup'!$A$2:$G$25,3,0),VLOOKUP(L$1,'Size Lookup'!$A$2:$G$25,3,0)-VLOOKUP($A13,'Size Lookup'!$A$2:$G$25,3,0))</f>
        <v>-0.55556659921482043</v>
      </c>
      <c r="M13" s="5">
        <f>IF($A13=M$1,VLOOKUP($A13,'Size Lookup'!$A$2:$G$25,3,0),VLOOKUP(M$1,'Size Lookup'!$A$2:$G$25,3,0)-VLOOKUP($A13,'Size Lookup'!$A$2:$G$25,3,0))</f>
        <v>0.34880743871157766</v>
      </c>
      <c r="N13" s="5">
        <f>IF($A13=N$1,VLOOKUP($A13,'Size Lookup'!$A$2:$G$25,3,0),VLOOKUP(N$1,'Size Lookup'!$A$2:$G$25,3,0)-VLOOKUP($A13,'Size Lookup'!$A$2:$G$25,3,0))</f>
        <v>6.9445824901852526E-2</v>
      </c>
      <c r="O13" s="5">
        <f>IF($A13=O$1,VLOOKUP($A13,'Size Lookup'!$A$2:$G$25,3,0),VLOOKUP(O$1,'Size Lookup'!$A$2:$G$25,3,0)-VLOOKUP($A13,'Size Lookup'!$A$2:$G$25,3,0))</f>
        <v>0.62501242411667302</v>
      </c>
      <c r="P13" s="5">
        <f>IF($A13=P$1,VLOOKUP($A13,'Size Lookup'!$A$2:$G$25,3,0),VLOOKUP(P$1,'Size Lookup'!$A$2:$G$25,3,0)-VLOOKUP($A13,'Size Lookup'!$A$2:$G$25,3,0))</f>
        <v>-1.1111331984296409</v>
      </c>
      <c r="Q13" s="5">
        <f>IF($A13=Q$1,VLOOKUP($A13,'Size Lookup'!$A$2:$G$25,3,0),VLOOKUP(Q$1,'Size Lookup'!$A$2:$G$25,3,0)-VLOOKUP($A13,'Size Lookup'!$A$2:$G$25,3,0))</f>
        <v>-1.4583623229389036</v>
      </c>
      <c r="R13" s="5">
        <f>IF($A13=R$1,VLOOKUP($A13,'Size Lookup'!$A$2:$G$25,3,0),VLOOKUP(R$1,'Size Lookup'!$A$2:$G$25,3,0)-VLOOKUP($A13,'Size Lookup'!$A$2:$G$25,3,0))</f>
        <v>-0.9722415486259357</v>
      </c>
      <c r="S13" s="5">
        <f>IF($A13=S$1,VLOOKUP($A13,'Size Lookup'!$A$2:$G$25,3,0),VLOOKUP(S$1,'Size Lookup'!$A$2:$G$25,3,0)-VLOOKUP($A13,'Size Lookup'!$A$2:$G$25,3,0))</f>
        <v>1.9792060097027977</v>
      </c>
      <c r="T13" s="5">
        <f>IF($A13=T$1,VLOOKUP($A13,'Size Lookup'!$A$2:$G$25,3,0),VLOOKUP(T$1,'Size Lookup'!$A$2:$G$25,3,0)-VLOOKUP($A13,'Size Lookup'!$A$2:$G$25,3,0))</f>
        <v>1.1805790233314934</v>
      </c>
      <c r="U13" s="5">
        <f>IF($A13=U$1,VLOOKUP($A13,'Size Lookup'!$A$2:$G$25,3,0),VLOOKUP(U$1,'Size Lookup'!$A$2:$G$25,3,0)-VLOOKUP($A13,'Size Lookup'!$A$2:$G$25,3,0))</f>
        <v>-1.0416873735277883</v>
      </c>
      <c r="V13" s="5">
        <f>IF($A13=V$1,VLOOKUP($A13,'Size Lookup'!$A$2:$G$25,3,0),VLOOKUP(V$1,'Size Lookup'!$A$2:$G$25,3,0)-VLOOKUP($A13,'Size Lookup'!$A$2:$G$25,3,0))</f>
        <v>-0.52084368676389414</v>
      </c>
      <c r="W13" s="5">
        <f>IF($A13=W$1,VLOOKUP($A13,'Size Lookup'!$A$2:$G$25,3,0),VLOOKUP(W$1,'Size Lookup'!$A$2:$G$25,3,0)-VLOOKUP($A13,'Size Lookup'!$A$2:$G$25,3,0))</f>
        <v>-3.4722912450926291E-2</v>
      </c>
      <c r="X13" s="5">
        <f>IF($A13=X$1,VLOOKUP($A13,'Size Lookup'!$A$2:$G$25,3,0),VLOOKUP(X$1,'Size Lookup'!$A$2:$G$25,3,0)-VLOOKUP($A13,'Size Lookup'!$A$2:$G$25,3,0))</f>
        <v>-0.34880743871157766</v>
      </c>
      <c r="Y13" s="5">
        <f>IF($A13=Y$1,VLOOKUP($A13,'Size Lookup'!$A$2:$G$25,3,0),VLOOKUP(Y$1,'Size Lookup'!$A$2:$G$25,3,0)-VLOOKUP($A13,'Size Lookup'!$A$2:$G$25,3,0))</f>
        <v>-2.013928922153724</v>
      </c>
    </row>
    <row r="14" spans="1:25" x14ac:dyDescent="0.2">
      <c r="A14" s="1" t="s">
        <v>12</v>
      </c>
      <c r="B14" s="5">
        <f>IF($A14=B$1,VLOOKUP($A14,'Size Lookup'!$A$2:$G$25,3,0),VLOOKUP(B$1,'Size Lookup'!$A$2:$G$25,3,0)-VLOOKUP($A14,'Size Lookup'!$A$2:$G$25,3,0))</f>
        <v>-2.0833747470555766</v>
      </c>
      <c r="C14" s="5">
        <f>IF($A14=C$1,VLOOKUP($A14,'Size Lookup'!$A$2:$G$25,3,0),VLOOKUP(C$1,'Size Lookup'!$A$2:$G$25,3,0)-VLOOKUP($A14,'Size Lookup'!$A$2:$G$25,3,0))</f>
        <v>0.90279572372408312</v>
      </c>
      <c r="D14" s="5">
        <f>IF($A14=D$1,VLOOKUP($A14,'Size Lookup'!$A$2:$G$25,3,0),VLOOKUP(D$1,'Size Lookup'!$A$2:$G$25,3,0)-VLOOKUP($A14,'Size Lookup'!$A$2:$G$25,3,0))</f>
        <v>-0.59028951166574672</v>
      </c>
      <c r="E14" s="5">
        <f>IF($A14=E$1,VLOOKUP($A14,'Size Lookup'!$A$2:$G$25,3,0),VLOOKUP(E$1,'Size Lookup'!$A$2:$G$25,3,0)-VLOOKUP($A14,'Size Lookup'!$A$2:$G$25,3,0))</f>
        <v>-0.59028951166574672</v>
      </c>
      <c r="F14" s="5">
        <f>IF($A14=F$1,VLOOKUP($A14,'Size Lookup'!$A$2:$G$25,3,0),VLOOKUP(F$1,'Size Lookup'!$A$2:$G$25,3,0)-VLOOKUP($A14,'Size Lookup'!$A$2:$G$25,3,0))</f>
        <v>-0.9722415486259357</v>
      </c>
      <c r="G14" s="5">
        <f>IF($A14=G$1,VLOOKUP($A14,'Size Lookup'!$A$2:$G$25,3,0),VLOOKUP(G$1,'Size Lookup'!$A$2:$G$25,3,0)-VLOOKUP($A14,'Size Lookup'!$A$2:$G$25,3,0))</f>
        <v>-0.10416873735277882</v>
      </c>
      <c r="H14" s="5">
        <f>IF($A14=H$1,VLOOKUP($A14,'Size Lookup'!$A$2:$G$25,3,0),VLOOKUP(H$1,'Size Lookup'!$A$2:$G$25,3,0)-VLOOKUP($A14,'Size Lookup'!$A$2:$G$25,3,0))</f>
        <v>-0.10416873735277882</v>
      </c>
      <c r="I14" s="5">
        <f>IF($A14=I$1,VLOOKUP($A14,'Size Lookup'!$A$2:$G$25,3,0),VLOOKUP(I$1,'Size Lookup'!$A$2:$G$25,3,0)-VLOOKUP($A14,'Size Lookup'!$A$2:$G$25,3,0))</f>
        <v>-2.5694955213685442</v>
      </c>
      <c r="J14" s="5">
        <f>IF($A14=J$1,VLOOKUP($A14,'Size Lookup'!$A$2:$G$25,3,0),VLOOKUP(J$1,'Size Lookup'!$A$2:$G$25,3,0)-VLOOKUP($A14,'Size Lookup'!$A$2:$G$25,3,0))</f>
        <v>0.20833747470555763</v>
      </c>
      <c r="K14" s="5">
        <f>IF($A14=K$1,VLOOKUP($A14,'Size Lookup'!$A$2:$G$25,3,0),VLOOKUP(K$1,'Size Lookup'!$A$2:$G$25,3,0)-VLOOKUP($A14,'Size Lookup'!$A$2:$G$25,3,0))</f>
        <v>-0.62501242411667302</v>
      </c>
      <c r="L14" s="5">
        <f>IF($A14=L$1,VLOOKUP($A14,'Size Lookup'!$A$2:$G$25,3,0),VLOOKUP(L$1,'Size Lookup'!$A$2:$G$25,3,0)-VLOOKUP($A14,'Size Lookup'!$A$2:$G$25,3,0))</f>
        <v>-0.62501242411667302</v>
      </c>
      <c r="M14" s="5">
        <f>IF($A14=M$1,VLOOKUP($A14,'Size Lookup'!$A$2:$G$25,3,0),VLOOKUP(M$1,'Size Lookup'!$A$2:$G$25,3,0)-VLOOKUP($A14,'Size Lookup'!$A$2:$G$25,3,0))</f>
        <v>-6.9445824901852526E-2</v>
      </c>
      <c r="N14" s="5">
        <f>IF($A14=N$1,VLOOKUP($A14,'Size Lookup'!$A$2:$G$25,3,0),VLOOKUP(N$1,'Size Lookup'!$A$2:$G$25,3,0)-VLOOKUP($A14,'Size Lookup'!$A$2:$G$25,3,0))</f>
        <v>0.41825326361343018</v>
      </c>
      <c r="O14" s="5">
        <f>IF($A14=O$1,VLOOKUP($A14,'Size Lookup'!$A$2:$G$25,3,0),VLOOKUP(O$1,'Size Lookup'!$A$2:$G$25,3,0)-VLOOKUP($A14,'Size Lookup'!$A$2:$G$25,3,0))</f>
        <v>0.55556659921482043</v>
      </c>
      <c r="P14" s="5">
        <f>IF($A14=P$1,VLOOKUP($A14,'Size Lookup'!$A$2:$G$25,3,0),VLOOKUP(P$1,'Size Lookup'!$A$2:$G$25,3,0)-VLOOKUP($A14,'Size Lookup'!$A$2:$G$25,3,0))</f>
        <v>-1.1805790233314934</v>
      </c>
      <c r="Q14" s="5">
        <f>IF($A14=Q$1,VLOOKUP($A14,'Size Lookup'!$A$2:$G$25,3,0),VLOOKUP(Q$1,'Size Lookup'!$A$2:$G$25,3,0)-VLOOKUP($A14,'Size Lookup'!$A$2:$G$25,3,0))</f>
        <v>-1.5278081478407561</v>
      </c>
      <c r="R14" s="5">
        <f>IF($A14=R$1,VLOOKUP($A14,'Size Lookup'!$A$2:$G$25,3,0),VLOOKUP(R$1,'Size Lookup'!$A$2:$G$25,3,0)-VLOOKUP($A14,'Size Lookup'!$A$2:$G$25,3,0))</f>
        <v>-1.0416873735277883</v>
      </c>
      <c r="S14" s="5">
        <f>IF($A14=S$1,VLOOKUP($A14,'Size Lookup'!$A$2:$G$25,3,0),VLOOKUP(S$1,'Size Lookup'!$A$2:$G$25,3,0)-VLOOKUP($A14,'Size Lookup'!$A$2:$G$25,3,0))</f>
        <v>1.9097601848009451</v>
      </c>
      <c r="T14" s="5">
        <f>IF($A14=T$1,VLOOKUP($A14,'Size Lookup'!$A$2:$G$25,3,0),VLOOKUP(T$1,'Size Lookup'!$A$2:$G$25,3,0)-VLOOKUP($A14,'Size Lookup'!$A$2:$G$25,3,0))</f>
        <v>1.1111331984296409</v>
      </c>
      <c r="U14" s="5">
        <f>IF($A14=U$1,VLOOKUP($A14,'Size Lookup'!$A$2:$G$25,3,0),VLOOKUP(U$1,'Size Lookup'!$A$2:$G$25,3,0)-VLOOKUP($A14,'Size Lookup'!$A$2:$G$25,3,0))</f>
        <v>-1.1111331984296409</v>
      </c>
      <c r="V14" s="5">
        <f>IF($A14=V$1,VLOOKUP($A14,'Size Lookup'!$A$2:$G$25,3,0),VLOOKUP(V$1,'Size Lookup'!$A$2:$G$25,3,0)-VLOOKUP($A14,'Size Lookup'!$A$2:$G$25,3,0))</f>
        <v>-0.59028951166574672</v>
      </c>
      <c r="W14" s="5">
        <f>IF($A14=W$1,VLOOKUP($A14,'Size Lookup'!$A$2:$G$25,3,0),VLOOKUP(W$1,'Size Lookup'!$A$2:$G$25,3,0)-VLOOKUP($A14,'Size Lookup'!$A$2:$G$25,3,0))</f>
        <v>-0.10416873735277882</v>
      </c>
      <c r="X14" s="5">
        <f>IF($A14=X$1,VLOOKUP($A14,'Size Lookup'!$A$2:$G$25,3,0),VLOOKUP(X$1,'Size Lookup'!$A$2:$G$25,3,0)-VLOOKUP($A14,'Size Lookup'!$A$2:$G$25,3,0))</f>
        <v>-0.41825326361343018</v>
      </c>
      <c r="Y14" s="5">
        <f>IF($A14=Y$1,VLOOKUP($A14,'Size Lookup'!$A$2:$G$25,3,0),VLOOKUP(Y$1,'Size Lookup'!$A$2:$G$25,3,0)-VLOOKUP($A14,'Size Lookup'!$A$2:$G$25,3,0))</f>
        <v>-2.0833747470555766</v>
      </c>
    </row>
    <row r="15" spans="1:25" x14ac:dyDescent="0.2">
      <c r="A15" s="1" t="s">
        <v>13</v>
      </c>
      <c r="B15" s="5">
        <f>IF($A15=B$1,VLOOKUP($A15,'Size Lookup'!$A$2:$G$25,3,0),VLOOKUP(B$1,'Size Lookup'!$A$2:$G$25,3,0)-VLOOKUP($A15,'Size Lookup'!$A$2:$G$25,3,0))</f>
        <v>-2.6389413462703972</v>
      </c>
      <c r="C15" s="5">
        <f>IF($A15=C$1,VLOOKUP($A15,'Size Lookup'!$A$2:$G$25,3,0),VLOOKUP(C$1,'Size Lookup'!$A$2:$G$25,3,0)-VLOOKUP($A15,'Size Lookup'!$A$2:$G$25,3,0))</f>
        <v>0.34722912450926269</v>
      </c>
      <c r="D15" s="5">
        <f>IF($A15=D$1,VLOOKUP($A15,'Size Lookup'!$A$2:$G$25,3,0),VLOOKUP(D$1,'Size Lookup'!$A$2:$G$25,3,0)-VLOOKUP($A15,'Size Lookup'!$A$2:$G$25,3,0))</f>
        <v>-1.1458561108805672</v>
      </c>
      <c r="E15" s="5">
        <f>IF($A15=E$1,VLOOKUP($A15,'Size Lookup'!$A$2:$G$25,3,0),VLOOKUP(E$1,'Size Lookup'!$A$2:$G$25,3,0)-VLOOKUP($A15,'Size Lookup'!$A$2:$G$25,3,0))</f>
        <v>-1.1458561108805672</v>
      </c>
      <c r="F15" s="5">
        <f>IF($A15=F$1,VLOOKUP($A15,'Size Lookup'!$A$2:$G$25,3,0),VLOOKUP(F$1,'Size Lookup'!$A$2:$G$25,3,0)-VLOOKUP($A15,'Size Lookup'!$A$2:$G$25,3,0))</f>
        <v>-1.5278081478407561</v>
      </c>
      <c r="G15" s="5">
        <f>IF($A15=G$1,VLOOKUP($A15,'Size Lookup'!$A$2:$G$25,3,0),VLOOKUP(G$1,'Size Lookup'!$A$2:$G$25,3,0)-VLOOKUP($A15,'Size Lookup'!$A$2:$G$25,3,0))</f>
        <v>-0.65973533656759931</v>
      </c>
      <c r="H15" s="5">
        <f>IF($A15=H$1,VLOOKUP($A15,'Size Lookup'!$A$2:$G$25,3,0),VLOOKUP(H$1,'Size Lookup'!$A$2:$G$25,3,0)-VLOOKUP($A15,'Size Lookup'!$A$2:$G$25,3,0))</f>
        <v>-0.65973533656759931</v>
      </c>
      <c r="I15" s="5">
        <f>IF($A15=I$1,VLOOKUP($A15,'Size Lookup'!$A$2:$G$25,3,0),VLOOKUP(I$1,'Size Lookup'!$A$2:$G$25,3,0)-VLOOKUP($A15,'Size Lookup'!$A$2:$G$25,3,0))</f>
        <v>-3.1250621205833644</v>
      </c>
      <c r="J15" s="5">
        <f>IF($A15=J$1,VLOOKUP($A15,'Size Lookup'!$A$2:$G$25,3,0),VLOOKUP(J$1,'Size Lookup'!$A$2:$G$25,3,0)-VLOOKUP($A15,'Size Lookup'!$A$2:$G$25,3,0))</f>
        <v>-0.3472291245092628</v>
      </c>
      <c r="K15" s="5">
        <f>IF($A15=K$1,VLOOKUP($A15,'Size Lookup'!$A$2:$G$25,3,0),VLOOKUP(K$1,'Size Lookup'!$A$2:$G$25,3,0)-VLOOKUP($A15,'Size Lookup'!$A$2:$G$25,3,0))</f>
        <v>-1.1805790233314934</v>
      </c>
      <c r="L15" s="5">
        <f>IF($A15=L$1,VLOOKUP($A15,'Size Lookup'!$A$2:$G$25,3,0),VLOOKUP(L$1,'Size Lookup'!$A$2:$G$25,3,0)-VLOOKUP($A15,'Size Lookup'!$A$2:$G$25,3,0))</f>
        <v>-1.1805790233314934</v>
      </c>
      <c r="M15" s="5">
        <f>IF($A15=M$1,VLOOKUP($A15,'Size Lookup'!$A$2:$G$25,3,0),VLOOKUP(M$1,'Size Lookup'!$A$2:$G$25,3,0)-VLOOKUP($A15,'Size Lookup'!$A$2:$G$25,3,0))</f>
        <v>-0.62501242411667302</v>
      </c>
      <c r="N15" s="5">
        <f>IF($A15=N$1,VLOOKUP($A15,'Size Lookup'!$A$2:$G$25,3,0),VLOOKUP(N$1,'Size Lookup'!$A$2:$G$25,3,0)-VLOOKUP($A15,'Size Lookup'!$A$2:$G$25,3,0))</f>
        <v>-0.55556659921482043</v>
      </c>
      <c r="O15" s="5">
        <f>IF($A15=O$1,VLOOKUP($A15,'Size Lookup'!$A$2:$G$25,3,0),VLOOKUP(O$1,'Size Lookup'!$A$2:$G$25,3,0)-VLOOKUP($A15,'Size Lookup'!$A$2:$G$25,3,0))</f>
        <v>0.97381986282825062</v>
      </c>
      <c r="P15" s="5">
        <f>IF($A15=P$1,VLOOKUP($A15,'Size Lookup'!$A$2:$G$25,3,0),VLOOKUP(P$1,'Size Lookup'!$A$2:$G$25,3,0)-VLOOKUP($A15,'Size Lookup'!$A$2:$G$25,3,0))</f>
        <v>-1.7361456225463137</v>
      </c>
      <c r="Q15" s="5">
        <f>IF($A15=Q$1,VLOOKUP($A15,'Size Lookup'!$A$2:$G$25,3,0),VLOOKUP(Q$1,'Size Lookup'!$A$2:$G$25,3,0)-VLOOKUP($A15,'Size Lookup'!$A$2:$G$25,3,0))</f>
        <v>-2.0833747470555766</v>
      </c>
      <c r="R15" s="5">
        <f>IF($A15=R$1,VLOOKUP($A15,'Size Lookup'!$A$2:$G$25,3,0),VLOOKUP(R$1,'Size Lookup'!$A$2:$G$25,3,0)-VLOOKUP($A15,'Size Lookup'!$A$2:$G$25,3,0))</f>
        <v>-1.5972539727426087</v>
      </c>
      <c r="S15" s="5">
        <f>IF($A15=S$1,VLOOKUP($A15,'Size Lookup'!$A$2:$G$25,3,0),VLOOKUP(S$1,'Size Lookup'!$A$2:$G$25,3,0)-VLOOKUP($A15,'Size Lookup'!$A$2:$G$25,3,0))</f>
        <v>1.3541935855861247</v>
      </c>
      <c r="T15" s="5">
        <f>IF($A15=T$1,VLOOKUP($A15,'Size Lookup'!$A$2:$G$25,3,0),VLOOKUP(T$1,'Size Lookup'!$A$2:$G$25,3,0)-VLOOKUP($A15,'Size Lookup'!$A$2:$G$25,3,0))</f>
        <v>0.55556659921482043</v>
      </c>
      <c r="U15" s="5">
        <f>IF($A15=U$1,VLOOKUP($A15,'Size Lookup'!$A$2:$G$25,3,0),VLOOKUP(U$1,'Size Lookup'!$A$2:$G$25,3,0)-VLOOKUP($A15,'Size Lookup'!$A$2:$G$25,3,0))</f>
        <v>-1.6666997976444613</v>
      </c>
      <c r="V15" s="5">
        <f>IF($A15=V$1,VLOOKUP($A15,'Size Lookup'!$A$2:$G$25,3,0),VLOOKUP(V$1,'Size Lookup'!$A$2:$G$25,3,0)-VLOOKUP($A15,'Size Lookup'!$A$2:$G$25,3,0))</f>
        <v>-1.1458561108805672</v>
      </c>
      <c r="W15" s="5">
        <f>IF($A15=W$1,VLOOKUP($A15,'Size Lookup'!$A$2:$G$25,3,0),VLOOKUP(W$1,'Size Lookup'!$A$2:$G$25,3,0)-VLOOKUP($A15,'Size Lookup'!$A$2:$G$25,3,0))</f>
        <v>-0.65973533656759931</v>
      </c>
      <c r="X15" s="5">
        <f>IF($A15=X$1,VLOOKUP($A15,'Size Lookup'!$A$2:$G$25,3,0),VLOOKUP(X$1,'Size Lookup'!$A$2:$G$25,3,0)-VLOOKUP($A15,'Size Lookup'!$A$2:$G$25,3,0))</f>
        <v>-0.97381986282825062</v>
      </c>
      <c r="Y15" s="5">
        <f>IF($A15=Y$1,VLOOKUP($A15,'Size Lookup'!$A$2:$G$25,3,0),VLOOKUP(Y$1,'Size Lookup'!$A$2:$G$25,3,0)-VLOOKUP($A15,'Size Lookup'!$A$2:$G$25,3,0))</f>
        <v>-2.6389413462703972</v>
      </c>
    </row>
    <row r="16" spans="1:25" x14ac:dyDescent="0.2">
      <c r="A16" s="1" t="s">
        <v>14</v>
      </c>
      <c r="B16" s="5">
        <f>IF($A16=B$1,VLOOKUP($A16,'Size Lookup'!$A$2:$G$25,3,0),VLOOKUP(B$1,'Size Lookup'!$A$2:$G$25,3,0)-VLOOKUP($A16,'Size Lookup'!$A$2:$G$25,3,0))</f>
        <v>-0.90279572372408323</v>
      </c>
      <c r="C16" s="5">
        <f>IF($A16=C$1,VLOOKUP($A16,'Size Lookup'!$A$2:$G$25,3,0),VLOOKUP(C$1,'Size Lookup'!$A$2:$G$25,3,0)-VLOOKUP($A16,'Size Lookup'!$A$2:$G$25,3,0))</f>
        <v>2.0833747470555766</v>
      </c>
      <c r="D16" s="5">
        <f>IF($A16=D$1,VLOOKUP($A16,'Size Lookup'!$A$2:$G$25,3,0),VLOOKUP(D$1,'Size Lookup'!$A$2:$G$25,3,0)-VLOOKUP($A16,'Size Lookup'!$A$2:$G$25,3,0))</f>
        <v>0.59028951166574661</v>
      </c>
      <c r="E16" s="5">
        <f>IF($A16=E$1,VLOOKUP($A16,'Size Lookup'!$A$2:$G$25,3,0),VLOOKUP(E$1,'Size Lookup'!$A$2:$G$25,3,0)-VLOOKUP($A16,'Size Lookup'!$A$2:$G$25,3,0))</f>
        <v>0.59028951166574661</v>
      </c>
      <c r="F16" s="5">
        <f>IF($A16=F$1,VLOOKUP($A16,'Size Lookup'!$A$2:$G$25,3,0),VLOOKUP(F$1,'Size Lookup'!$A$2:$G$25,3,0)-VLOOKUP($A16,'Size Lookup'!$A$2:$G$25,3,0))</f>
        <v>0.20833747470555763</v>
      </c>
      <c r="G16" s="5">
        <f>IF($A16=G$1,VLOOKUP($A16,'Size Lookup'!$A$2:$G$25,3,0),VLOOKUP(G$1,'Size Lookup'!$A$2:$G$25,3,0)-VLOOKUP($A16,'Size Lookup'!$A$2:$G$25,3,0))</f>
        <v>1.0764102859787146</v>
      </c>
      <c r="H16" s="5">
        <f>IF($A16=H$1,VLOOKUP($A16,'Size Lookup'!$A$2:$G$25,3,0),VLOOKUP(H$1,'Size Lookup'!$A$2:$G$25,3,0)-VLOOKUP($A16,'Size Lookup'!$A$2:$G$25,3,0))</f>
        <v>1.0764102859787146</v>
      </c>
      <c r="I16" s="5">
        <f>IF($A16=I$1,VLOOKUP($A16,'Size Lookup'!$A$2:$G$25,3,0),VLOOKUP(I$1,'Size Lookup'!$A$2:$G$25,3,0)-VLOOKUP($A16,'Size Lookup'!$A$2:$G$25,3,0))</f>
        <v>-1.3889164980370508</v>
      </c>
      <c r="J16" s="5">
        <f>IF($A16=J$1,VLOOKUP($A16,'Size Lookup'!$A$2:$G$25,3,0),VLOOKUP(J$1,'Size Lookup'!$A$2:$G$25,3,0)-VLOOKUP($A16,'Size Lookup'!$A$2:$G$25,3,0))</f>
        <v>1.388916498037051</v>
      </c>
      <c r="K16" s="5">
        <f>IF($A16=K$1,VLOOKUP($A16,'Size Lookup'!$A$2:$G$25,3,0),VLOOKUP(K$1,'Size Lookup'!$A$2:$G$25,3,0)-VLOOKUP($A16,'Size Lookup'!$A$2:$G$25,3,0))</f>
        <v>0.55556659921482043</v>
      </c>
      <c r="L16" s="5">
        <f>IF($A16=L$1,VLOOKUP($A16,'Size Lookup'!$A$2:$G$25,3,0),VLOOKUP(L$1,'Size Lookup'!$A$2:$G$25,3,0)-VLOOKUP($A16,'Size Lookup'!$A$2:$G$25,3,0))</f>
        <v>0.55556659921482043</v>
      </c>
      <c r="M16" s="5">
        <f>IF($A16=M$1,VLOOKUP($A16,'Size Lookup'!$A$2:$G$25,3,0),VLOOKUP(M$1,'Size Lookup'!$A$2:$G$25,3,0)-VLOOKUP($A16,'Size Lookup'!$A$2:$G$25,3,0))</f>
        <v>1.1111331984296409</v>
      </c>
      <c r="N16" s="5">
        <f>IF($A16=N$1,VLOOKUP($A16,'Size Lookup'!$A$2:$G$25,3,0),VLOOKUP(N$1,'Size Lookup'!$A$2:$G$25,3,0)-VLOOKUP($A16,'Size Lookup'!$A$2:$G$25,3,0))</f>
        <v>1.1805790233314934</v>
      </c>
      <c r="O16" s="5">
        <f>IF($A16=O$1,VLOOKUP($A16,'Size Lookup'!$A$2:$G$25,3,0),VLOOKUP(O$1,'Size Lookup'!$A$2:$G$25,3,0)-VLOOKUP($A16,'Size Lookup'!$A$2:$G$25,3,0))</f>
        <v>1.7361456225463137</v>
      </c>
      <c r="P16" s="5">
        <f>IF($A16=P$1,VLOOKUP($A16,'Size Lookup'!$A$2:$G$25,3,0),VLOOKUP(P$1,'Size Lookup'!$A$2:$G$25,3,0)-VLOOKUP($A16,'Size Lookup'!$A$2:$G$25,3,0))</f>
        <v>-0.76232575971806316</v>
      </c>
      <c r="Q16" s="5">
        <f>IF($A16=Q$1,VLOOKUP($A16,'Size Lookup'!$A$2:$G$25,3,0),VLOOKUP(Q$1,'Size Lookup'!$A$2:$G$25,3,0)-VLOOKUP($A16,'Size Lookup'!$A$2:$G$25,3,0))</f>
        <v>-0.3472291245092628</v>
      </c>
      <c r="R16" s="5">
        <f>IF($A16=R$1,VLOOKUP($A16,'Size Lookup'!$A$2:$G$25,3,0),VLOOKUP(R$1,'Size Lookup'!$A$2:$G$25,3,0)-VLOOKUP($A16,'Size Lookup'!$A$2:$G$25,3,0))</f>
        <v>0.13889164980370505</v>
      </c>
      <c r="S16" s="5">
        <f>IF($A16=S$1,VLOOKUP($A16,'Size Lookup'!$A$2:$G$25,3,0),VLOOKUP(S$1,'Size Lookup'!$A$2:$G$25,3,0)-VLOOKUP($A16,'Size Lookup'!$A$2:$G$25,3,0))</f>
        <v>3.0903392081324386</v>
      </c>
      <c r="T16" s="5">
        <f>IF($A16=T$1,VLOOKUP($A16,'Size Lookup'!$A$2:$G$25,3,0),VLOOKUP(T$1,'Size Lookup'!$A$2:$G$25,3,0)-VLOOKUP($A16,'Size Lookup'!$A$2:$G$25,3,0))</f>
        <v>2.2917122217611343</v>
      </c>
      <c r="U16" s="5">
        <f>IF($A16=U$1,VLOOKUP($A16,'Size Lookup'!$A$2:$G$25,3,0),VLOOKUP(U$1,'Size Lookup'!$A$2:$G$25,3,0)-VLOOKUP($A16,'Size Lookup'!$A$2:$G$25,3,0))</f>
        <v>6.9445824901852471E-2</v>
      </c>
      <c r="V16" s="5">
        <f>IF($A16=V$1,VLOOKUP($A16,'Size Lookup'!$A$2:$G$25,3,0),VLOOKUP(V$1,'Size Lookup'!$A$2:$G$25,3,0)-VLOOKUP($A16,'Size Lookup'!$A$2:$G$25,3,0))</f>
        <v>0.59028951166574661</v>
      </c>
      <c r="W16" s="5">
        <f>IF($A16=W$1,VLOOKUP($A16,'Size Lookup'!$A$2:$G$25,3,0),VLOOKUP(W$1,'Size Lookup'!$A$2:$G$25,3,0)-VLOOKUP($A16,'Size Lookup'!$A$2:$G$25,3,0))</f>
        <v>1.0764102859787146</v>
      </c>
      <c r="X16" s="5">
        <f>IF($A16=X$1,VLOOKUP($A16,'Size Lookup'!$A$2:$G$25,3,0),VLOOKUP(X$1,'Size Lookup'!$A$2:$G$25,3,0)-VLOOKUP($A16,'Size Lookup'!$A$2:$G$25,3,0))</f>
        <v>0.76232575971806316</v>
      </c>
      <c r="Y16" s="5">
        <f>IF($A16=Y$1,VLOOKUP($A16,'Size Lookup'!$A$2:$G$25,3,0),VLOOKUP(Y$1,'Size Lookup'!$A$2:$G$25,3,0)-VLOOKUP($A16,'Size Lookup'!$A$2:$G$25,3,0))</f>
        <v>-0.90279572372408323</v>
      </c>
    </row>
    <row r="17" spans="1:25" x14ac:dyDescent="0.2">
      <c r="A17" s="1" t="s">
        <v>15</v>
      </c>
      <c r="B17" s="5">
        <f>IF($A17=B$1,VLOOKUP($A17,'Size Lookup'!$A$2:$G$25,3,0),VLOOKUP(B$1,'Size Lookup'!$A$2:$G$25,3,0)-VLOOKUP($A17,'Size Lookup'!$A$2:$G$25,3,0))</f>
        <v>-0.55556659921482043</v>
      </c>
      <c r="C17" s="5">
        <f>IF($A17=C$1,VLOOKUP($A17,'Size Lookup'!$A$2:$G$25,3,0),VLOOKUP(C$1,'Size Lookup'!$A$2:$G$25,3,0)-VLOOKUP($A17,'Size Lookup'!$A$2:$G$25,3,0))</f>
        <v>2.4306038715648395</v>
      </c>
      <c r="D17" s="5">
        <f>IF($A17=D$1,VLOOKUP($A17,'Size Lookup'!$A$2:$G$25,3,0),VLOOKUP(D$1,'Size Lookup'!$A$2:$G$25,3,0)-VLOOKUP($A17,'Size Lookup'!$A$2:$G$25,3,0))</f>
        <v>0.93751863617500941</v>
      </c>
      <c r="E17" s="5">
        <f>IF($A17=E$1,VLOOKUP($A17,'Size Lookup'!$A$2:$G$25,3,0),VLOOKUP(E$1,'Size Lookup'!$A$2:$G$25,3,0)-VLOOKUP($A17,'Size Lookup'!$A$2:$G$25,3,0))</f>
        <v>0.93751863617500941</v>
      </c>
      <c r="F17" s="5">
        <f>IF($A17=F$1,VLOOKUP($A17,'Size Lookup'!$A$2:$G$25,3,0),VLOOKUP(F$1,'Size Lookup'!$A$2:$G$25,3,0)-VLOOKUP($A17,'Size Lookup'!$A$2:$G$25,3,0))</f>
        <v>0.55556659921482043</v>
      </c>
      <c r="G17" s="5">
        <f>IF($A17=G$1,VLOOKUP($A17,'Size Lookup'!$A$2:$G$25,3,0),VLOOKUP(G$1,'Size Lookup'!$A$2:$G$25,3,0)-VLOOKUP($A17,'Size Lookup'!$A$2:$G$25,3,0))</f>
        <v>1.4236394104879773</v>
      </c>
      <c r="H17" s="5">
        <f>IF($A17=H$1,VLOOKUP($A17,'Size Lookup'!$A$2:$G$25,3,0),VLOOKUP(H$1,'Size Lookup'!$A$2:$G$25,3,0)-VLOOKUP($A17,'Size Lookup'!$A$2:$G$25,3,0))</f>
        <v>1.4236394104879773</v>
      </c>
      <c r="I17" s="5">
        <f>IF($A17=I$1,VLOOKUP($A17,'Size Lookup'!$A$2:$G$25,3,0),VLOOKUP(I$1,'Size Lookup'!$A$2:$G$25,3,0)-VLOOKUP($A17,'Size Lookup'!$A$2:$G$25,3,0))</f>
        <v>-1.0416873735277881</v>
      </c>
      <c r="J17" s="5">
        <f>IF($A17=J$1,VLOOKUP($A17,'Size Lookup'!$A$2:$G$25,3,0),VLOOKUP(J$1,'Size Lookup'!$A$2:$G$25,3,0)-VLOOKUP($A17,'Size Lookup'!$A$2:$G$25,3,0))</f>
        <v>1.7361456225463137</v>
      </c>
      <c r="K17" s="5">
        <f>IF($A17=K$1,VLOOKUP($A17,'Size Lookup'!$A$2:$G$25,3,0),VLOOKUP(K$1,'Size Lookup'!$A$2:$G$25,3,0)-VLOOKUP($A17,'Size Lookup'!$A$2:$G$25,3,0))</f>
        <v>0.90279572372408312</v>
      </c>
      <c r="L17" s="5">
        <f>IF($A17=L$1,VLOOKUP($A17,'Size Lookup'!$A$2:$G$25,3,0),VLOOKUP(L$1,'Size Lookup'!$A$2:$G$25,3,0)-VLOOKUP($A17,'Size Lookup'!$A$2:$G$25,3,0))</f>
        <v>0.90279572372408312</v>
      </c>
      <c r="M17" s="5">
        <f>IF($A17=M$1,VLOOKUP($A17,'Size Lookup'!$A$2:$G$25,3,0),VLOOKUP(M$1,'Size Lookup'!$A$2:$G$25,3,0)-VLOOKUP($A17,'Size Lookup'!$A$2:$G$25,3,0))</f>
        <v>1.4583623229389036</v>
      </c>
      <c r="N17" s="5">
        <f>IF($A17=N$1,VLOOKUP($A17,'Size Lookup'!$A$2:$G$25,3,0),VLOOKUP(N$1,'Size Lookup'!$A$2:$G$25,3,0)-VLOOKUP($A17,'Size Lookup'!$A$2:$G$25,3,0))</f>
        <v>1.5278081478407561</v>
      </c>
      <c r="O17" s="5">
        <f>IF($A17=O$1,VLOOKUP($A17,'Size Lookup'!$A$2:$G$25,3,0),VLOOKUP(O$1,'Size Lookup'!$A$2:$G$25,3,0)-VLOOKUP($A17,'Size Lookup'!$A$2:$G$25,3,0))</f>
        <v>2.0833747470555766</v>
      </c>
      <c r="P17" s="5">
        <f>IF($A17=P$1,VLOOKUP($A17,'Size Lookup'!$A$2:$G$25,3,0),VLOOKUP(P$1,'Size Lookup'!$A$2:$G$25,3,0)-VLOOKUP($A17,'Size Lookup'!$A$2:$G$25,3,0))</f>
        <v>0.3472291245092628</v>
      </c>
      <c r="Q17" s="5">
        <f>IF($A17=Q$1,VLOOKUP($A17,'Size Lookup'!$A$2:$G$25,3,0),VLOOKUP(Q$1,'Size Lookup'!$A$2:$G$25,3,0)-VLOOKUP($A17,'Size Lookup'!$A$2:$G$25,3,0))</f>
        <v>-1.109554884227326</v>
      </c>
      <c r="R17" s="5">
        <f>IF($A17=R$1,VLOOKUP($A17,'Size Lookup'!$A$2:$G$25,3,0),VLOOKUP(R$1,'Size Lookup'!$A$2:$G$25,3,0)-VLOOKUP($A17,'Size Lookup'!$A$2:$G$25,3,0))</f>
        <v>0.48612077431296785</v>
      </c>
      <c r="S17" s="5">
        <f>IF($A17=S$1,VLOOKUP($A17,'Size Lookup'!$A$2:$G$25,3,0),VLOOKUP(S$1,'Size Lookup'!$A$2:$G$25,3,0)-VLOOKUP($A17,'Size Lookup'!$A$2:$G$25,3,0))</f>
        <v>3.4375683326417015</v>
      </c>
      <c r="T17" s="5">
        <f>IF($A17=T$1,VLOOKUP($A17,'Size Lookup'!$A$2:$G$25,3,0),VLOOKUP(T$1,'Size Lookup'!$A$2:$G$25,3,0)-VLOOKUP($A17,'Size Lookup'!$A$2:$G$25,3,0))</f>
        <v>2.6389413462703972</v>
      </c>
      <c r="U17" s="5">
        <f>IF($A17=U$1,VLOOKUP($A17,'Size Lookup'!$A$2:$G$25,3,0),VLOOKUP(U$1,'Size Lookup'!$A$2:$G$25,3,0)-VLOOKUP($A17,'Size Lookup'!$A$2:$G$25,3,0))</f>
        <v>0.41667494941111527</v>
      </c>
      <c r="V17" s="5">
        <f>IF($A17=V$1,VLOOKUP($A17,'Size Lookup'!$A$2:$G$25,3,0),VLOOKUP(V$1,'Size Lookup'!$A$2:$G$25,3,0)-VLOOKUP($A17,'Size Lookup'!$A$2:$G$25,3,0))</f>
        <v>0.93751863617500941</v>
      </c>
      <c r="W17" s="5">
        <f>IF($A17=W$1,VLOOKUP($A17,'Size Lookup'!$A$2:$G$25,3,0),VLOOKUP(W$1,'Size Lookup'!$A$2:$G$25,3,0)-VLOOKUP($A17,'Size Lookup'!$A$2:$G$25,3,0))</f>
        <v>1.4236394104879773</v>
      </c>
      <c r="X17" s="5">
        <f>IF($A17=X$1,VLOOKUP($A17,'Size Lookup'!$A$2:$G$25,3,0),VLOOKUP(X$1,'Size Lookup'!$A$2:$G$25,3,0)-VLOOKUP($A17,'Size Lookup'!$A$2:$G$25,3,0))</f>
        <v>1.109554884227326</v>
      </c>
      <c r="Y17" s="5">
        <f>IF($A17=Y$1,VLOOKUP($A17,'Size Lookup'!$A$2:$G$25,3,0),VLOOKUP(Y$1,'Size Lookup'!$A$2:$G$25,3,0)-VLOOKUP($A17,'Size Lookup'!$A$2:$G$25,3,0))</f>
        <v>-0.55556659921482043</v>
      </c>
    </row>
    <row r="18" spans="1:25" x14ac:dyDescent="0.2">
      <c r="A18" s="1" t="s">
        <v>16</v>
      </c>
      <c r="B18" s="5">
        <f>IF($A18=B$1,VLOOKUP($A18,'Size Lookup'!$A$2:$G$25,3,0),VLOOKUP(B$1,'Size Lookup'!$A$2:$G$25,3,0)-VLOOKUP($A18,'Size Lookup'!$A$2:$G$25,3,0))</f>
        <v>-1.0416873735277883</v>
      </c>
      <c r="C18" s="5">
        <f>IF($A18=C$1,VLOOKUP($A18,'Size Lookup'!$A$2:$G$25,3,0),VLOOKUP(C$1,'Size Lookup'!$A$2:$G$25,3,0)-VLOOKUP($A18,'Size Lookup'!$A$2:$G$25,3,0))</f>
        <v>1.9444830972518714</v>
      </c>
      <c r="D18" s="5">
        <f>IF($A18=D$1,VLOOKUP($A18,'Size Lookup'!$A$2:$G$25,3,0),VLOOKUP(D$1,'Size Lookup'!$A$2:$G$25,3,0)-VLOOKUP($A18,'Size Lookup'!$A$2:$G$25,3,0))</f>
        <v>0.45139786186204156</v>
      </c>
      <c r="E18" s="5">
        <f>IF($A18=E$1,VLOOKUP($A18,'Size Lookup'!$A$2:$G$25,3,0),VLOOKUP(E$1,'Size Lookup'!$A$2:$G$25,3,0)-VLOOKUP($A18,'Size Lookup'!$A$2:$G$25,3,0))</f>
        <v>0.45139786186204156</v>
      </c>
      <c r="F18" s="5">
        <f>IF($A18=F$1,VLOOKUP($A18,'Size Lookup'!$A$2:$G$25,3,0),VLOOKUP(F$1,'Size Lookup'!$A$2:$G$25,3,0)-VLOOKUP($A18,'Size Lookup'!$A$2:$G$25,3,0))</f>
        <v>6.9445824901852582E-2</v>
      </c>
      <c r="G18" s="5">
        <f>IF($A18=G$1,VLOOKUP($A18,'Size Lookup'!$A$2:$G$25,3,0),VLOOKUP(G$1,'Size Lookup'!$A$2:$G$25,3,0)-VLOOKUP($A18,'Size Lookup'!$A$2:$G$25,3,0))</f>
        <v>0.93751863617500941</v>
      </c>
      <c r="H18" s="5">
        <f>IF($A18=H$1,VLOOKUP($A18,'Size Lookup'!$A$2:$G$25,3,0),VLOOKUP(H$1,'Size Lookup'!$A$2:$G$25,3,0)-VLOOKUP($A18,'Size Lookup'!$A$2:$G$25,3,0))</f>
        <v>0.93751863617500941</v>
      </c>
      <c r="I18" s="5">
        <f>IF($A18=I$1,VLOOKUP($A18,'Size Lookup'!$A$2:$G$25,3,0),VLOOKUP(I$1,'Size Lookup'!$A$2:$G$25,3,0)-VLOOKUP($A18,'Size Lookup'!$A$2:$G$25,3,0))</f>
        <v>-1.5278081478407559</v>
      </c>
      <c r="J18" s="5">
        <f>IF($A18=J$1,VLOOKUP($A18,'Size Lookup'!$A$2:$G$25,3,0),VLOOKUP(J$1,'Size Lookup'!$A$2:$G$25,3,0)-VLOOKUP($A18,'Size Lookup'!$A$2:$G$25,3,0))</f>
        <v>1.250024848233346</v>
      </c>
      <c r="K18" s="5">
        <f>IF($A18=K$1,VLOOKUP($A18,'Size Lookup'!$A$2:$G$25,3,0),VLOOKUP(K$1,'Size Lookup'!$A$2:$G$25,3,0)-VLOOKUP($A18,'Size Lookup'!$A$2:$G$25,3,0))</f>
        <v>0.41667494941111533</v>
      </c>
      <c r="L18" s="5">
        <f>IF($A18=L$1,VLOOKUP($A18,'Size Lookup'!$A$2:$G$25,3,0),VLOOKUP(L$1,'Size Lookup'!$A$2:$G$25,3,0)-VLOOKUP($A18,'Size Lookup'!$A$2:$G$25,3,0))</f>
        <v>0.41667494941111533</v>
      </c>
      <c r="M18" s="5">
        <f>IF($A18=M$1,VLOOKUP($A18,'Size Lookup'!$A$2:$G$25,3,0),VLOOKUP(M$1,'Size Lookup'!$A$2:$G$25,3,0)-VLOOKUP($A18,'Size Lookup'!$A$2:$G$25,3,0))</f>
        <v>0.9722415486259357</v>
      </c>
      <c r="N18" s="5">
        <f>IF($A18=N$1,VLOOKUP($A18,'Size Lookup'!$A$2:$G$25,3,0),VLOOKUP(N$1,'Size Lookup'!$A$2:$G$25,3,0)-VLOOKUP($A18,'Size Lookup'!$A$2:$G$25,3,0))</f>
        <v>1.0416873735277883</v>
      </c>
      <c r="O18" s="5">
        <f>IF($A18=O$1,VLOOKUP($A18,'Size Lookup'!$A$2:$G$25,3,0),VLOOKUP(O$1,'Size Lookup'!$A$2:$G$25,3,0)-VLOOKUP($A18,'Size Lookup'!$A$2:$G$25,3,0))</f>
        <v>1.5972539727426087</v>
      </c>
      <c r="P18" s="5">
        <f>IF($A18=P$1,VLOOKUP($A18,'Size Lookup'!$A$2:$G$25,3,0),VLOOKUP(P$1,'Size Lookup'!$A$2:$G$25,3,0)-VLOOKUP($A18,'Size Lookup'!$A$2:$G$25,3,0))</f>
        <v>-0.13889164980370505</v>
      </c>
      <c r="Q18" s="5">
        <f>IF($A18=Q$1,VLOOKUP($A18,'Size Lookup'!$A$2:$G$25,3,0),VLOOKUP(Q$1,'Size Lookup'!$A$2:$G$25,3,0)-VLOOKUP($A18,'Size Lookup'!$A$2:$G$25,3,0))</f>
        <v>-0.48612077431296785</v>
      </c>
      <c r="R18" s="5">
        <f>IF($A18=R$1,VLOOKUP($A18,'Size Lookup'!$A$2:$G$25,3,0),VLOOKUP(R$1,'Size Lookup'!$A$2:$G$25,3,0)-VLOOKUP($A18,'Size Lookup'!$A$2:$G$25,3,0))</f>
        <v>-0.6234341099143581</v>
      </c>
      <c r="S18" s="5">
        <f>IF($A18=S$1,VLOOKUP($A18,'Size Lookup'!$A$2:$G$25,3,0),VLOOKUP(S$1,'Size Lookup'!$A$2:$G$25,3,0)-VLOOKUP($A18,'Size Lookup'!$A$2:$G$25,3,0))</f>
        <v>2.9514475583287334</v>
      </c>
      <c r="T18" s="5">
        <f>IF($A18=T$1,VLOOKUP($A18,'Size Lookup'!$A$2:$G$25,3,0),VLOOKUP(T$1,'Size Lookup'!$A$2:$G$25,3,0)-VLOOKUP($A18,'Size Lookup'!$A$2:$G$25,3,0))</f>
        <v>2.1528205719574292</v>
      </c>
      <c r="U18" s="5">
        <f>IF($A18=U$1,VLOOKUP($A18,'Size Lookup'!$A$2:$G$25,3,0),VLOOKUP(U$1,'Size Lookup'!$A$2:$G$25,3,0)-VLOOKUP($A18,'Size Lookup'!$A$2:$G$25,3,0))</f>
        <v>-6.9445824901852582E-2</v>
      </c>
      <c r="V18" s="5">
        <f>IF($A18=V$1,VLOOKUP($A18,'Size Lookup'!$A$2:$G$25,3,0),VLOOKUP(V$1,'Size Lookup'!$A$2:$G$25,3,0)-VLOOKUP($A18,'Size Lookup'!$A$2:$G$25,3,0))</f>
        <v>0.45139786186204156</v>
      </c>
      <c r="W18" s="5">
        <f>IF($A18=W$1,VLOOKUP($A18,'Size Lookup'!$A$2:$G$25,3,0),VLOOKUP(W$1,'Size Lookup'!$A$2:$G$25,3,0)-VLOOKUP($A18,'Size Lookup'!$A$2:$G$25,3,0))</f>
        <v>0.93751863617500941</v>
      </c>
      <c r="X18" s="5">
        <f>IF($A18=X$1,VLOOKUP($A18,'Size Lookup'!$A$2:$G$25,3,0),VLOOKUP(X$1,'Size Lookup'!$A$2:$G$25,3,0)-VLOOKUP($A18,'Size Lookup'!$A$2:$G$25,3,0))</f>
        <v>0.6234341099143581</v>
      </c>
      <c r="Y18" s="5">
        <f>IF($A18=Y$1,VLOOKUP($A18,'Size Lookup'!$A$2:$G$25,3,0),VLOOKUP(Y$1,'Size Lookup'!$A$2:$G$25,3,0)-VLOOKUP($A18,'Size Lookup'!$A$2:$G$25,3,0))</f>
        <v>-1.0416873735277883</v>
      </c>
    </row>
    <row r="19" spans="1:25" x14ac:dyDescent="0.2">
      <c r="A19" s="1" t="s">
        <v>17</v>
      </c>
      <c r="B19" s="5">
        <f>IF($A19=B$1,VLOOKUP($A19,'Size Lookup'!$A$2:$G$25,3,0),VLOOKUP(B$1,'Size Lookup'!$A$2:$G$25,3,0)-VLOOKUP($A19,'Size Lookup'!$A$2:$G$25,3,0))</f>
        <v>-3.9931349318565217</v>
      </c>
      <c r="C19" s="5">
        <f>IF($A19=C$1,VLOOKUP($A19,'Size Lookup'!$A$2:$G$25,3,0),VLOOKUP(C$1,'Size Lookup'!$A$2:$G$25,3,0)-VLOOKUP($A19,'Size Lookup'!$A$2:$G$25,3,0))</f>
        <v>-1.006964461076862</v>
      </c>
      <c r="D19" s="5">
        <f>IF($A19=D$1,VLOOKUP($A19,'Size Lookup'!$A$2:$G$25,3,0),VLOOKUP(D$1,'Size Lookup'!$A$2:$G$25,3,0)-VLOOKUP($A19,'Size Lookup'!$A$2:$G$25,3,0))</f>
        <v>-2.5000496964666916</v>
      </c>
      <c r="E19" s="5">
        <f>IF($A19=E$1,VLOOKUP($A19,'Size Lookup'!$A$2:$G$25,3,0),VLOOKUP(E$1,'Size Lookup'!$A$2:$G$25,3,0)-VLOOKUP($A19,'Size Lookup'!$A$2:$G$25,3,0))</f>
        <v>-2.5000496964666916</v>
      </c>
      <c r="F19" s="5">
        <f>IF($A19=F$1,VLOOKUP($A19,'Size Lookup'!$A$2:$G$25,3,0),VLOOKUP(F$1,'Size Lookup'!$A$2:$G$25,3,0)-VLOOKUP($A19,'Size Lookup'!$A$2:$G$25,3,0))</f>
        <v>-2.8820017334268808</v>
      </c>
      <c r="G19" s="5">
        <f>IF($A19=G$1,VLOOKUP($A19,'Size Lookup'!$A$2:$G$25,3,0),VLOOKUP(G$1,'Size Lookup'!$A$2:$G$25,3,0)-VLOOKUP($A19,'Size Lookup'!$A$2:$G$25,3,0))</f>
        <v>-2.013928922153724</v>
      </c>
      <c r="H19" s="5">
        <f>IF($A19=H$1,VLOOKUP($A19,'Size Lookup'!$A$2:$G$25,3,0),VLOOKUP(H$1,'Size Lookup'!$A$2:$G$25,3,0)-VLOOKUP($A19,'Size Lookup'!$A$2:$G$25,3,0))</f>
        <v>-2.013928922153724</v>
      </c>
      <c r="I19" s="5">
        <f>IF($A19=I$1,VLOOKUP($A19,'Size Lookup'!$A$2:$G$25,3,0),VLOOKUP(I$1,'Size Lookup'!$A$2:$G$25,3,0)-VLOOKUP($A19,'Size Lookup'!$A$2:$G$25,3,0))</f>
        <v>-4.4792557061694893</v>
      </c>
      <c r="J19" s="5">
        <f>IF($A19=J$1,VLOOKUP($A19,'Size Lookup'!$A$2:$G$25,3,0),VLOOKUP(J$1,'Size Lookup'!$A$2:$G$25,3,0)-VLOOKUP($A19,'Size Lookup'!$A$2:$G$25,3,0))</f>
        <v>-1.7014227100953874</v>
      </c>
      <c r="K19" s="5">
        <f>IF($A19=K$1,VLOOKUP($A19,'Size Lookup'!$A$2:$G$25,3,0),VLOOKUP(K$1,'Size Lookup'!$A$2:$G$25,3,0)-VLOOKUP($A19,'Size Lookup'!$A$2:$G$25,3,0))</f>
        <v>-2.5347726089176179</v>
      </c>
      <c r="L19" s="5">
        <f>IF($A19=L$1,VLOOKUP($A19,'Size Lookup'!$A$2:$G$25,3,0),VLOOKUP(L$1,'Size Lookup'!$A$2:$G$25,3,0)-VLOOKUP($A19,'Size Lookup'!$A$2:$G$25,3,0))</f>
        <v>-2.5347726089176179</v>
      </c>
      <c r="M19" s="5">
        <f>IF($A19=M$1,VLOOKUP($A19,'Size Lookup'!$A$2:$G$25,3,0),VLOOKUP(M$1,'Size Lookup'!$A$2:$G$25,3,0)-VLOOKUP($A19,'Size Lookup'!$A$2:$G$25,3,0))</f>
        <v>-1.9792060097027977</v>
      </c>
      <c r="N19" s="5">
        <f>IF($A19=N$1,VLOOKUP($A19,'Size Lookup'!$A$2:$G$25,3,0),VLOOKUP(N$1,'Size Lookup'!$A$2:$G$25,3,0)-VLOOKUP($A19,'Size Lookup'!$A$2:$G$25,3,0))</f>
        <v>-1.9097601848009451</v>
      </c>
      <c r="O19" s="5">
        <f>IF($A19=O$1,VLOOKUP($A19,'Size Lookup'!$A$2:$G$25,3,0),VLOOKUP(O$1,'Size Lookup'!$A$2:$G$25,3,0)-VLOOKUP($A19,'Size Lookup'!$A$2:$G$25,3,0))</f>
        <v>-1.3541935855861247</v>
      </c>
      <c r="P19" s="5">
        <f>IF($A19=P$1,VLOOKUP($A19,'Size Lookup'!$A$2:$G$25,3,0),VLOOKUP(P$1,'Size Lookup'!$A$2:$G$25,3,0)-VLOOKUP($A19,'Size Lookup'!$A$2:$G$25,3,0))</f>
        <v>-3.0903392081324386</v>
      </c>
      <c r="Q19" s="5">
        <f>IF($A19=Q$1,VLOOKUP($A19,'Size Lookup'!$A$2:$G$25,3,0),VLOOKUP(Q$1,'Size Lookup'!$A$2:$G$25,3,0)-VLOOKUP($A19,'Size Lookup'!$A$2:$G$25,3,0))</f>
        <v>-3.4375683326417015</v>
      </c>
      <c r="R19" s="5">
        <f>IF($A19=R$1,VLOOKUP($A19,'Size Lookup'!$A$2:$G$25,3,0),VLOOKUP(R$1,'Size Lookup'!$A$2:$G$25,3,0)-VLOOKUP($A19,'Size Lookup'!$A$2:$G$25,3,0))</f>
        <v>-2.9514475583287334</v>
      </c>
      <c r="S19" s="5">
        <f>IF($A19=S$1,VLOOKUP($A19,'Size Lookup'!$A$2:$G$25,3,0),VLOOKUP(S$1,'Size Lookup'!$A$2:$G$25,3,0)-VLOOKUP($A19,'Size Lookup'!$A$2:$G$25,3,0))</f>
        <v>2.3280134484143753</v>
      </c>
      <c r="T19" s="5">
        <f>IF($A19=T$1,VLOOKUP($A19,'Size Lookup'!$A$2:$G$25,3,0),VLOOKUP(T$1,'Size Lookup'!$A$2:$G$25,3,0)-VLOOKUP($A19,'Size Lookup'!$A$2:$G$25,3,0))</f>
        <v>-0.79862698637130425</v>
      </c>
      <c r="U19" s="5">
        <f>IF($A19=U$1,VLOOKUP($A19,'Size Lookup'!$A$2:$G$25,3,0),VLOOKUP(U$1,'Size Lookup'!$A$2:$G$25,3,0)-VLOOKUP($A19,'Size Lookup'!$A$2:$G$25,3,0))</f>
        <v>-3.020893383230586</v>
      </c>
      <c r="V19" s="5">
        <f>IF($A19=V$1,VLOOKUP($A19,'Size Lookup'!$A$2:$G$25,3,0),VLOOKUP(V$1,'Size Lookup'!$A$2:$G$25,3,0)-VLOOKUP($A19,'Size Lookup'!$A$2:$G$25,3,0))</f>
        <v>-2.5000496964666916</v>
      </c>
      <c r="W19" s="5">
        <f>IF($A19=W$1,VLOOKUP($A19,'Size Lookup'!$A$2:$G$25,3,0),VLOOKUP(W$1,'Size Lookup'!$A$2:$G$25,3,0)-VLOOKUP($A19,'Size Lookup'!$A$2:$G$25,3,0))</f>
        <v>-2.013928922153724</v>
      </c>
      <c r="X19" s="5">
        <f>IF($A19=X$1,VLOOKUP($A19,'Size Lookup'!$A$2:$G$25,3,0),VLOOKUP(X$1,'Size Lookup'!$A$2:$G$25,3,0)-VLOOKUP($A19,'Size Lookup'!$A$2:$G$25,3,0))</f>
        <v>-2.3280134484143753</v>
      </c>
      <c r="Y19" s="5">
        <f>IF($A19=Y$1,VLOOKUP($A19,'Size Lookup'!$A$2:$G$25,3,0),VLOOKUP(Y$1,'Size Lookup'!$A$2:$G$25,3,0)-VLOOKUP($A19,'Size Lookup'!$A$2:$G$25,3,0))</f>
        <v>-3.9931349318565217</v>
      </c>
    </row>
    <row r="20" spans="1:25" x14ac:dyDescent="0.2">
      <c r="A20" s="1" t="s">
        <v>18</v>
      </c>
      <c r="B20" s="5">
        <f>IF($A20=B$1,VLOOKUP($A20,'Size Lookup'!$A$2:$G$25,3,0),VLOOKUP(B$1,'Size Lookup'!$A$2:$G$25,3,0)-VLOOKUP($A20,'Size Lookup'!$A$2:$G$25,3,0))</f>
        <v>-3.1945079454852174</v>
      </c>
      <c r="C20" s="5">
        <f>IF($A20=C$1,VLOOKUP($A20,'Size Lookup'!$A$2:$G$25,3,0),VLOOKUP(C$1,'Size Lookup'!$A$2:$G$25,3,0)-VLOOKUP($A20,'Size Lookup'!$A$2:$G$25,3,0))</f>
        <v>-0.20833747470555775</v>
      </c>
      <c r="D20" s="5">
        <f>IF($A20=D$1,VLOOKUP($A20,'Size Lookup'!$A$2:$G$25,3,0),VLOOKUP(D$1,'Size Lookup'!$A$2:$G$25,3,0)-VLOOKUP($A20,'Size Lookup'!$A$2:$G$25,3,0))</f>
        <v>-1.7014227100953876</v>
      </c>
      <c r="E20" s="5">
        <f>IF($A20=E$1,VLOOKUP($A20,'Size Lookup'!$A$2:$G$25,3,0),VLOOKUP(E$1,'Size Lookup'!$A$2:$G$25,3,0)-VLOOKUP($A20,'Size Lookup'!$A$2:$G$25,3,0))</f>
        <v>-1.7014227100953876</v>
      </c>
      <c r="F20" s="5">
        <f>IF($A20=F$1,VLOOKUP($A20,'Size Lookup'!$A$2:$G$25,3,0),VLOOKUP(F$1,'Size Lookup'!$A$2:$G$25,3,0)-VLOOKUP($A20,'Size Lookup'!$A$2:$G$25,3,0))</f>
        <v>-2.0833747470555766</v>
      </c>
      <c r="G20" s="5">
        <f>IF($A20=G$1,VLOOKUP($A20,'Size Lookup'!$A$2:$G$25,3,0),VLOOKUP(G$1,'Size Lookup'!$A$2:$G$25,3,0)-VLOOKUP($A20,'Size Lookup'!$A$2:$G$25,3,0))</f>
        <v>-1.2153019357824197</v>
      </c>
      <c r="H20" s="5">
        <f>IF($A20=H$1,VLOOKUP($A20,'Size Lookup'!$A$2:$G$25,3,0),VLOOKUP(H$1,'Size Lookup'!$A$2:$G$25,3,0)-VLOOKUP($A20,'Size Lookup'!$A$2:$G$25,3,0))</f>
        <v>-1.2153019357824197</v>
      </c>
      <c r="I20" s="5">
        <f>IF($A20=I$1,VLOOKUP($A20,'Size Lookup'!$A$2:$G$25,3,0),VLOOKUP(I$1,'Size Lookup'!$A$2:$G$25,3,0)-VLOOKUP($A20,'Size Lookup'!$A$2:$G$25,3,0))</f>
        <v>-3.6806287197981851</v>
      </c>
      <c r="J20" s="5">
        <f>IF($A20=J$1,VLOOKUP($A20,'Size Lookup'!$A$2:$G$25,3,0),VLOOKUP(J$1,'Size Lookup'!$A$2:$G$25,3,0)-VLOOKUP($A20,'Size Lookup'!$A$2:$G$25,3,0))</f>
        <v>-0.90279572372408323</v>
      </c>
      <c r="K20" s="5">
        <f>IF($A20=K$1,VLOOKUP($A20,'Size Lookup'!$A$2:$G$25,3,0),VLOOKUP(K$1,'Size Lookup'!$A$2:$G$25,3,0)-VLOOKUP($A20,'Size Lookup'!$A$2:$G$25,3,0))</f>
        <v>-1.7361456225463139</v>
      </c>
      <c r="L20" s="5">
        <f>IF($A20=L$1,VLOOKUP($A20,'Size Lookup'!$A$2:$G$25,3,0),VLOOKUP(L$1,'Size Lookup'!$A$2:$G$25,3,0)-VLOOKUP($A20,'Size Lookup'!$A$2:$G$25,3,0))</f>
        <v>-1.7361456225463139</v>
      </c>
      <c r="M20" s="5">
        <f>IF($A20=M$1,VLOOKUP($A20,'Size Lookup'!$A$2:$G$25,3,0),VLOOKUP(M$1,'Size Lookup'!$A$2:$G$25,3,0)-VLOOKUP($A20,'Size Lookup'!$A$2:$G$25,3,0))</f>
        <v>-1.1805790233314934</v>
      </c>
      <c r="N20" s="5">
        <f>IF($A20=N$1,VLOOKUP($A20,'Size Lookup'!$A$2:$G$25,3,0),VLOOKUP(N$1,'Size Lookup'!$A$2:$G$25,3,0)-VLOOKUP($A20,'Size Lookup'!$A$2:$G$25,3,0))</f>
        <v>-1.1111331984296409</v>
      </c>
      <c r="O20" s="5">
        <f>IF($A20=O$1,VLOOKUP($A20,'Size Lookup'!$A$2:$G$25,3,0),VLOOKUP(O$1,'Size Lookup'!$A$2:$G$25,3,0)-VLOOKUP($A20,'Size Lookup'!$A$2:$G$25,3,0))</f>
        <v>-0.55556659921482043</v>
      </c>
      <c r="P20" s="5">
        <f>IF($A20=P$1,VLOOKUP($A20,'Size Lookup'!$A$2:$G$25,3,0),VLOOKUP(P$1,'Size Lookup'!$A$2:$G$25,3,0)-VLOOKUP($A20,'Size Lookup'!$A$2:$G$25,3,0))</f>
        <v>-2.2917122217611343</v>
      </c>
      <c r="Q20" s="5">
        <f>IF($A20=Q$1,VLOOKUP($A20,'Size Lookup'!$A$2:$G$25,3,0),VLOOKUP(Q$1,'Size Lookup'!$A$2:$G$25,3,0)-VLOOKUP($A20,'Size Lookup'!$A$2:$G$25,3,0))</f>
        <v>-2.6389413462703972</v>
      </c>
      <c r="R20" s="5">
        <f>IF($A20=R$1,VLOOKUP($A20,'Size Lookup'!$A$2:$G$25,3,0),VLOOKUP(R$1,'Size Lookup'!$A$2:$G$25,3,0)-VLOOKUP($A20,'Size Lookup'!$A$2:$G$25,3,0))</f>
        <v>-2.1528205719574292</v>
      </c>
      <c r="S20" s="5">
        <f>IF($A20=S$1,VLOOKUP($A20,'Size Lookup'!$A$2:$G$25,3,0),VLOOKUP(S$1,'Size Lookup'!$A$2:$G$25,3,0)-VLOOKUP($A20,'Size Lookup'!$A$2:$G$25,3,0))</f>
        <v>0.79862698637130425</v>
      </c>
      <c r="T20" s="5">
        <f>IF($A20=T$1,VLOOKUP($A20,'Size Lookup'!$A$2:$G$25,3,0),VLOOKUP(T$1,'Size Lookup'!$A$2:$G$25,3,0)-VLOOKUP($A20,'Size Lookup'!$A$2:$G$25,3,0))</f>
        <v>1.529386462043071</v>
      </c>
      <c r="U20" s="5">
        <f>IF($A20=U$1,VLOOKUP($A20,'Size Lookup'!$A$2:$G$25,3,0),VLOOKUP(U$1,'Size Lookup'!$A$2:$G$25,3,0)-VLOOKUP($A20,'Size Lookup'!$A$2:$G$25,3,0))</f>
        <v>-2.2222663968592817</v>
      </c>
      <c r="V20" s="5">
        <f>IF($A20=V$1,VLOOKUP($A20,'Size Lookup'!$A$2:$G$25,3,0),VLOOKUP(V$1,'Size Lookup'!$A$2:$G$25,3,0)-VLOOKUP($A20,'Size Lookup'!$A$2:$G$25,3,0))</f>
        <v>-1.7014227100953876</v>
      </c>
      <c r="W20" s="5">
        <f>IF($A20=W$1,VLOOKUP($A20,'Size Lookup'!$A$2:$G$25,3,0),VLOOKUP(W$1,'Size Lookup'!$A$2:$G$25,3,0)-VLOOKUP($A20,'Size Lookup'!$A$2:$G$25,3,0))</f>
        <v>-1.2153019357824197</v>
      </c>
      <c r="X20" s="5">
        <f>IF($A20=X$1,VLOOKUP($A20,'Size Lookup'!$A$2:$G$25,3,0),VLOOKUP(X$1,'Size Lookup'!$A$2:$G$25,3,0)-VLOOKUP($A20,'Size Lookup'!$A$2:$G$25,3,0))</f>
        <v>-1.529386462043071</v>
      </c>
      <c r="Y20" s="5">
        <f>IF($A20=Y$1,VLOOKUP($A20,'Size Lookup'!$A$2:$G$25,3,0),VLOOKUP(Y$1,'Size Lookup'!$A$2:$G$25,3,0)-VLOOKUP($A20,'Size Lookup'!$A$2:$G$25,3,0))</f>
        <v>-3.1945079454852174</v>
      </c>
    </row>
    <row r="21" spans="1:25" x14ac:dyDescent="0.2">
      <c r="A21" s="1" t="s">
        <v>19</v>
      </c>
      <c r="B21" s="5">
        <f>IF($A21=B$1,VLOOKUP($A21,'Size Lookup'!$A$2:$G$25,3,0),VLOOKUP(B$1,'Size Lookup'!$A$2:$G$25,3,0)-VLOOKUP($A21,'Size Lookup'!$A$2:$G$25,3,0))</f>
        <v>-0.9722415486259357</v>
      </c>
      <c r="C21" s="5">
        <f>IF($A21=C$1,VLOOKUP($A21,'Size Lookup'!$A$2:$G$25,3,0),VLOOKUP(C$1,'Size Lookup'!$A$2:$G$25,3,0)-VLOOKUP($A21,'Size Lookup'!$A$2:$G$25,3,0))</f>
        <v>2.013928922153724</v>
      </c>
      <c r="D21" s="5">
        <f>IF($A21=D$1,VLOOKUP($A21,'Size Lookup'!$A$2:$G$25,3,0),VLOOKUP(D$1,'Size Lookup'!$A$2:$G$25,3,0)-VLOOKUP($A21,'Size Lookup'!$A$2:$G$25,3,0))</f>
        <v>0.52084368676389414</v>
      </c>
      <c r="E21" s="5">
        <f>IF($A21=E$1,VLOOKUP($A21,'Size Lookup'!$A$2:$G$25,3,0),VLOOKUP(E$1,'Size Lookup'!$A$2:$G$25,3,0)-VLOOKUP($A21,'Size Lookup'!$A$2:$G$25,3,0))</f>
        <v>0.52084368676389414</v>
      </c>
      <c r="F21" s="5">
        <f>IF($A21=F$1,VLOOKUP($A21,'Size Lookup'!$A$2:$G$25,3,0),VLOOKUP(F$1,'Size Lookup'!$A$2:$G$25,3,0)-VLOOKUP($A21,'Size Lookup'!$A$2:$G$25,3,0))</f>
        <v>0.13889164980370516</v>
      </c>
      <c r="G21" s="5">
        <f>IF($A21=G$1,VLOOKUP($A21,'Size Lookup'!$A$2:$G$25,3,0),VLOOKUP(G$1,'Size Lookup'!$A$2:$G$25,3,0)-VLOOKUP($A21,'Size Lookup'!$A$2:$G$25,3,0))</f>
        <v>1.006964461076862</v>
      </c>
      <c r="H21" s="5">
        <f>IF($A21=H$1,VLOOKUP($A21,'Size Lookup'!$A$2:$G$25,3,0),VLOOKUP(H$1,'Size Lookup'!$A$2:$G$25,3,0)-VLOOKUP($A21,'Size Lookup'!$A$2:$G$25,3,0))</f>
        <v>1.006964461076862</v>
      </c>
      <c r="I21" s="5">
        <f>IF($A21=I$1,VLOOKUP($A21,'Size Lookup'!$A$2:$G$25,3,0),VLOOKUP(I$1,'Size Lookup'!$A$2:$G$25,3,0)-VLOOKUP($A21,'Size Lookup'!$A$2:$G$25,3,0))</f>
        <v>-1.4583623229389033</v>
      </c>
      <c r="J21" s="5">
        <f>IF($A21=J$1,VLOOKUP($A21,'Size Lookup'!$A$2:$G$25,3,0),VLOOKUP(J$1,'Size Lookup'!$A$2:$G$25,3,0)-VLOOKUP($A21,'Size Lookup'!$A$2:$G$25,3,0))</f>
        <v>1.3194706731351986</v>
      </c>
      <c r="K21" s="5">
        <f>IF($A21=K$1,VLOOKUP($A21,'Size Lookup'!$A$2:$G$25,3,0),VLOOKUP(K$1,'Size Lookup'!$A$2:$G$25,3,0)-VLOOKUP($A21,'Size Lookup'!$A$2:$G$25,3,0))</f>
        <v>0.48612077431296791</v>
      </c>
      <c r="L21" s="5">
        <f>IF($A21=L$1,VLOOKUP($A21,'Size Lookup'!$A$2:$G$25,3,0),VLOOKUP(L$1,'Size Lookup'!$A$2:$G$25,3,0)-VLOOKUP($A21,'Size Lookup'!$A$2:$G$25,3,0))</f>
        <v>0.48612077431296791</v>
      </c>
      <c r="M21" s="5">
        <f>IF($A21=M$1,VLOOKUP($A21,'Size Lookup'!$A$2:$G$25,3,0),VLOOKUP(M$1,'Size Lookup'!$A$2:$G$25,3,0)-VLOOKUP($A21,'Size Lookup'!$A$2:$G$25,3,0))</f>
        <v>1.0416873735277883</v>
      </c>
      <c r="N21" s="5">
        <f>IF($A21=N$1,VLOOKUP($A21,'Size Lookup'!$A$2:$G$25,3,0),VLOOKUP(N$1,'Size Lookup'!$A$2:$G$25,3,0)-VLOOKUP($A21,'Size Lookup'!$A$2:$G$25,3,0))</f>
        <v>1.1111331984296409</v>
      </c>
      <c r="O21" s="5">
        <f>IF($A21=O$1,VLOOKUP($A21,'Size Lookup'!$A$2:$G$25,3,0),VLOOKUP(O$1,'Size Lookup'!$A$2:$G$25,3,0)-VLOOKUP($A21,'Size Lookup'!$A$2:$G$25,3,0))</f>
        <v>1.6666997976444613</v>
      </c>
      <c r="P21" s="5">
        <f>IF($A21=P$1,VLOOKUP($A21,'Size Lookup'!$A$2:$G$25,3,0),VLOOKUP(P$1,'Size Lookup'!$A$2:$G$25,3,0)-VLOOKUP($A21,'Size Lookup'!$A$2:$G$25,3,0))</f>
        <v>-6.9445824901852471E-2</v>
      </c>
      <c r="Q21" s="5">
        <f>IF($A21=Q$1,VLOOKUP($A21,'Size Lookup'!$A$2:$G$25,3,0),VLOOKUP(Q$1,'Size Lookup'!$A$2:$G$25,3,0)-VLOOKUP($A21,'Size Lookup'!$A$2:$G$25,3,0))</f>
        <v>-0.41667494941111527</v>
      </c>
      <c r="R21" s="5">
        <f>IF($A21=R$1,VLOOKUP($A21,'Size Lookup'!$A$2:$G$25,3,0),VLOOKUP(R$1,'Size Lookup'!$A$2:$G$25,3,0)-VLOOKUP($A21,'Size Lookup'!$A$2:$G$25,3,0))</f>
        <v>6.9445824901852582E-2</v>
      </c>
      <c r="S21" s="5">
        <f>IF($A21=S$1,VLOOKUP($A21,'Size Lookup'!$A$2:$G$25,3,0),VLOOKUP(S$1,'Size Lookup'!$A$2:$G$25,3,0)-VLOOKUP($A21,'Size Lookup'!$A$2:$G$25,3,0))</f>
        <v>3.020893383230586</v>
      </c>
      <c r="T21" s="5">
        <f>IF($A21=T$1,VLOOKUP($A21,'Size Lookup'!$A$2:$G$25,3,0),VLOOKUP(T$1,'Size Lookup'!$A$2:$G$25,3,0)-VLOOKUP($A21,'Size Lookup'!$A$2:$G$25,3,0))</f>
        <v>2.2222663968592817</v>
      </c>
      <c r="U21" s="5">
        <f>IF($A21=U$1,VLOOKUP($A21,'Size Lookup'!$A$2:$G$25,3,0),VLOOKUP(U$1,'Size Lookup'!$A$2:$G$25,3,0)-VLOOKUP($A21,'Size Lookup'!$A$2:$G$25,3,0))</f>
        <v>-0.69287993481621069</v>
      </c>
      <c r="V21" s="5">
        <f>IF($A21=V$1,VLOOKUP($A21,'Size Lookup'!$A$2:$G$25,3,0),VLOOKUP(V$1,'Size Lookup'!$A$2:$G$25,3,0)-VLOOKUP($A21,'Size Lookup'!$A$2:$G$25,3,0))</f>
        <v>0.52084368676389414</v>
      </c>
      <c r="W21" s="5">
        <f>IF($A21=W$1,VLOOKUP($A21,'Size Lookup'!$A$2:$G$25,3,0),VLOOKUP(W$1,'Size Lookup'!$A$2:$G$25,3,0)-VLOOKUP($A21,'Size Lookup'!$A$2:$G$25,3,0))</f>
        <v>1.006964461076862</v>
      </c>
      <c r="X21" s="5">
        <f>IF($A21=X$1,VLOOKUP($A21,'Size Lookup'!$A$2:$G$25,3,0),VLOOKUP(X$1,'Size Lookup'!$A$2:$G$25,3,0)-VLOOKUP($A21,'Size Lookup'!$A$2:$G$25,3,0))</f>
        <v>0.69287993481621069</v>
      </c>
      <c r="Y21" s="5">
        <f>IF($A21=Y$1,VLOOKUP($A21,'Size Lookup'!$A$2:$G$25,3,0),VLOOKUP(Y$1,'Size Lookup'!$A$2:$G$25,3,0)-VLOOKUP($A21,'Size Lookup'!$A$2:$G$25,3,0))</f>
        <v>-0.9722415486259357</v>
      </c>
    </row>
    <row r="22" spans="1:25" x14ac:dyDescent="0.2">
      <c r="A22" s="1" t="s">
        <v>20</v>
      </c>
      <c r="B22" s="5">
        <f>IF($A22=B$1,VLOOKUP($A22,'Size Lookup'!$A$2:$G$25,3,0),VLOOKUP(B$1,'Size Lookup'!$A$2:$G$25,3,0)-VLOOKUP($A22,'Size Lookup'!$A$2:$G$25,3,0))</f>
        <v>-1.4930852353898298</v>
      </c>
      <c r="C22" s="5">
        <f>IF($A22=C$1,VLOOKUP($A22,'Size Lookup'!$A$2:$G$25,3,0),VLOOKUP(C$1,'Size Lookup'!$A$2:$G$25,3,0)-VLOOKUP($A22,'Size Lookup'!$A$2:$G$25,3,0))</f>
        <v>1.4930852353898298</v>
      </c>
      <c r="D22" s="5">
        <f>IF($A22=D$1,VLOOKUP($A22,'Size Lookup'!$A$2:$G$25,3,0),VLOOKUP(D$1,'Size Lookup'!$A$2:$G$25,3,0)-VLOOKUP($A22,'Size Lookup'!$A$2:$G$25,3,0))</f>
        <v>0</v>
      </c>
      <c r="E22" s="5">
        <f>IF($A22=E$1,VLOOKUP($A22,'Size Lookup'!$A$2:$G$25,3,0),VLOOKUP(E$1,'Size Lookup'!$A$2:$G$25,3,0)-VLOOKUP($A22,'Size Lookup'!$A$2:$G$25,3,0))</f>
        <v>0</v>
      </c>
      <c r="F22" s="5">
        <f>IF($A22=F$1,VLOOKUP($A22,'Size Lookup'!$A$2:$G$25,3,0),VLOOKUP(F$1,'Size Lookup'!$A$2:$G$25,3,0)-VLOOKUP($A22,'Size Lookup'!$A$2:$G$25,3,0))</f>
        <v>-0.38195203696018898</v>
      </c>
      <c r="G22" s="5">
        <f>IF($A22=G$1,VLOOKUP($A22,'Size Lookup'!$A$2:$G$25,3,0),VLOOKUP(G$1,'Size Lookup'!$A$2:$G$25,3,0)-VLOOKUP($A22,'Size Lookup'!$A$2:$G$25,3,0))</f>
        <v>0.48612077431296785</v>
      </c>
      <c r="H22" s="5">
        <f>IF($A22=H$1,VLOOKUP($A22,'Size Lookup'!$A$2:$G$25,3,0),VLOOKUP(H$1,'Size Lookup'!$A$2:$G$25,3,0)-VLOOKUP($A22,'Size Lookup'!$A$2:$G$25,3,0))</f>
        <v>0.48612077431296785</v>
      </c>
      <c r="I22" s="5">
        <f>IF($A22=I$1,VLOOKUP($A22,'Size Lookup'!$A$2:$G$25,3,0),VLOOKUP(I$1,'Size Lookup'!$A$2:$G$25,3,0)-VLOOKUP($A22,'Size Lookup'!$A$2:$G$25,3,0))</f>
        <v>-1.9792060097027975</v>
      </c>
      <c r="J22" s="5">
        <f>IF($A22=J$1,VLOOKUP($A22,'Size Lookup'!$A$2:$G$25,3,0),VLOOKUP(J$1,'Size Lookup'!$A$2:$G$25,3,0)-VLOOKUP($A22,'Size Lookup'!$A$2:$G$25,3,0))</f>
        <v>0.79862698637130436</v>
      </c>
      <c r="K22" s="5">
        <f>IF($A22=K$1,VLOOKUP($A22,'Size Lookup'!$A$2:$G$25,3,0),VLOOKUP(K$1,'Size Lookup'!$A$2:$G$25,3,0)-VLOOKUP($A22,'Size Lookup'!$A$2:$G$25,3,0))</f>
        <v>-3.4722912450926263E-2</v>
      </c>
      <c r="L22" s="5">
        <f>IF($A22=L$1,VLOOKUP($A22,'Size Lookup'!$A$2:$G$25,3,0),VLOOKUP(L$1,'Size Lookup'!$A$2:$G$25,3,0)-VLOOKUP($A22,'Size Lookup'!$A$2:$G$25,3,0))</f>
        <v>-3.4722912450926263E-2</v>
      </c>
      <c r="M22" s="5">
        <f>IF($A22=M$1,VLOOKUP($A22,'Size Lookup'!$A$2:$G$25,3,0),VLOOKUP(M$1,'Size Lookup'!$A$2:$G$25,3,0)-VLOOKUP($A22,'Size Lookup'!$A$2:$G$25,3,0))</f>
        <v>0.52084368676389414</v>
      </c>
      <c r="N22" s="5">
        <f>IF($A22=N$1,VLOOKUP($A22,'Size Lookup'!$A$2:$G$25,3,0),VLOOKUP(N$1,'Size Lookup'!$A$2:$G$25,3,0)-VLOOKUP($A22,'Size Lookup'!$A$2:$G$25,3,0))</f>
        <v>0.59028951166574672</v>
      </c>
      <c r="O22" s="5">
        <f>IF($A22=O$1,VLOOKUP($A22,'Size Lookup'!$A$2:$G$25,3,0),VLOOKUP(O$1,'Size Lookup'!$A$2:$G$25,3,0)-VLOOKUP($A22,'Size Lookup'!$A$2:$G$25,3,0))</f>
        <v>1.1458561108805672</v>
      </c>
      <c r="P22" s="5">
        <f>IF($A22=P$1,VLOOKUP($A22,'Size Lookup'!$A$2:$G$25,3,0),VLOOKUP(P$1,'Size Lookup'!$A$2:$G$25,3,0)-VLOOKUP($A22,'Size Lookup'!$A$2:$G$25,3,0))</f>
        <v>-0.59028951166574661</v>
      </c>
      <c r="Q22" s="5">
        <f>IF($A22=Q$1,VLOOKUP($A22,'Size Lookup'!$A$2:$G$25,3,0),VLOOKUP(Q$1,'Size Lookup'!$A$2:$G$25,3,0)-VLOOKUP($A22,'Size Lookup'!$A$2:$G$25,3,0))</f>
        <v>-0.93751863617500941</v>
      </c>
      <c r="R22" s="5">
        <f>IF($A22=R$1,VLOOKUP($A22,'Size Lookup'!$A$2:$G$25,3,0),VLOOKUP(R$1,'Size Lookup'!$A$2:$G$25,3,0)-VLOOKUP($A22,'Size Lookup'!$A$2:$G$25,3,0))</f>
        <v>-0.45139786186204156</v>
      </c>
      <c r="S22" s="5">
        <f>IF($A22=S$1,VLOOKUP($A22,'Size Lookup'!$A$2:$G$25,3,0),VLOOKUP(S$1,'Size Lookup'!$A$2:$G$25,3,0)-VLOOKUP($A22,'Size Lookup'!$A$2:$G$25,3,0))</f>
        <v>2.5000496964666916</v>
      </c>
      <c r="T22" s="5">
        <f>IF($A22=T$1,VLOOKUP($A22,'Size Lookup'!$A$2:$G$25,3,0),VLOOKUP(T$1,'Size Lookup'!$A$2:$G$25,3,0)-VLOOKUP($A22,'Size Lookup'!$A$2:$G$25,3,0))</f>
        <v>1.7014227100953876</v>
      </c>
      <c r="U22" s="5">
        <f>IF($A22=U$1,VLOOKUP($A22,'Size Lookup'!$A$2:$G$25,3,0),VLOOKUP(U$1,'Size Lookup'!$A$2:$G$25,3,0)-VLOOKUP($A22,'Size Lookup'!$A$2:$G$25,3,0))</f>
        <v>-0.52084368676389414</v>
      </c>
      <c r="V22" s="5">
        <f>IF($A22=V$1,VLOOKUP($A22,'Size Lookup'!$A$2:$G$25,3,0),VLOOKUP(V$1,'Size Lookup'!$A$2:$G$25,3,0)-VLOOKUP($A22,'Size Lookup'!$A$2:$G$25,3,0))</f>
        <v>-0.17203624805231651</v>
      </c>
      <c r="W22" s="5">
        <f>IF($A22=W$1,VLOOKUP($A22,'Size Lookup'!$A$2:$G$25,3,0),VLOOKUP(W$1,'Size Lookup'!$A$2:$G$25,3,0)-VLOOKUP($A22,'Size Lookup'!$A$2:$G$25,3,0))</f>
        <v>0.48612077431296785</v>
      </c>
      <c r="X22" s="5">
        <f>IF($A22=X$1,VLOOKUP($A22,'Size Lookup'!$A$2:$G$25,3,0),VLOOKUP(X$1,'Size Lookup'!$A$2:$G$25,3,0)-VLOOKUP($A22,'Size Lookup'!$A$2:$G$25,3,0))</f>
        <v>0.17203624805231651</v>
      </c>
      <c r="Y22" s="5">
        <f>IF($A22=Y$1,VLOOKUP($A22,'Size Lookup'!$A$2:$G$25,3,0),VLOOKUP(Y$1,'Size Lookup'!$A$2:$G$25,3,0)-VLOOKUP($A22,'Size Lookup'!$A$2:$G$25,3,0))</f>
        <v>-1.4930852353898298</v>
      </c>
    </row>
    <row r="23" spans="1:25" x14ac:dyDescent="0.2">
      <c r="A23" s="1" t="s">
        <v>21</v>
      </c>
      <c r="B23" s="5">
        <f>IF($A23=B$1,VLOOKUP($A23,'Size Lookup'!$A$2:$G$25,3,0),VLOOKUP(B$1,'Size Lookup'!$A$2:$G$25,3,0)-VLOOKUP($A23,'Size Lookup'!$A$2:$G$25,3,0))</f>
        <v>-1.9792060097027977</v>
      </c>
      <c r="C23" s="5">
        <f>IF($A23=C$1,VLOOKUP($A23,'Size Lookup'!$A$2:$G$25,3,0),VLOOKUP(C$1,'Size Lookup'!$A$2:$G$25,3,0)-VLOOKUP($A23,'Size Lookup'!$A$2:$G$25,3,0))</f>
        <v>1.006964461076862</v>
      </c>
      <c r="D23" s="5">
        <f>IF($A23=D$1,VLOOKUP($A23,'Size Lookup'!$A$2:$G$25,3,0),VLOOKUP(D$1,'Size Lookup'!$A$2:$G$25,3,0)-VLOOKUP($A23,'Size Lookup'!$A$2:$G$25,3,0))</f>
        <v>-0.48612077431296785</v>
      </c>
      <c r="E23" s="5">
        <f>IF($A23=E$1,VLOOKUP($A23,'Size Lookup'!$A$2:$G$25,3,0),VLOOKUP(E$1,'Size Lookup'!$A$2:$G$25,3,0)-VLOOKUP($A23,'Size Lookup'!$A$2:$G$25,3,0))</f>
        <v>-0.48612077431296785</v>
      </c>
      <c r="F23" s="5">
        <f>IF($A23=F$1,VLOOKUP($A23,'Size Lookup'!$A$2:$G$25,3,0),VLOOKUP(F$1,'Size Lookup'!$A$2:$G$25,3,0)-VLOOKUP($A23,'Size Lookup'!$A$2:$G$25,3,0))</f>
        <v>-0.86807281127315683</v>
      </c>
      <c r="G23" s="5">
        <f>IF($A23=G$1,VLOOKUP($A23,'Size Lookup'!$A$2:$G$25,3,0),VLOOKUP(G$1,'Size Lookup'!$A$2:$G$25,3,0)-VLOOKUP($A23,'Size Lookup'!$A$2:$G$25,3,0))</f>
        <v>0</v>
      </c>
      <c r="H23" s="5">
        <f>IF($A23=H$1,VLOOKUP($A23,'Size Lookup'!$A$2:$G$25,3,0),VLOOKUP(H$1,'Size Lookup'!$A$2:$G$25,3,0)-VLOOKUP($A23,'Size Lookup'!$A$2:$G$25,3,0))</f>
        <v>0</v>
      </c>
      <c r="I23" s="5">
        <f>IF($A23=I$1,VLOOKUP($A23,'Size Lookup'!$A$2:$G$25,3,0),VLOOKUP(I$1,'Size Lookup'!$A$2:$G$25,3,0)-VLOOKUP($A23,'Size Lookup'!$A$2:$G$25,3,0))</f>
        <v>-2.4653267840157653</v>
      </c>
      <c r="J23" s="5">
        <f>IF($A23=J$1,VLOOKUP($A23,'Size Lookup'!$A$2:$G$25,3,0),VLOOKUP(J$1,'Size Lookup'!$A$2:$G$25,3,0)-VLOOKUP($A23,'Size Lookup'!$A$2:$G$25,3,0))</f>
        <v>0.31250621205833645</v>
      </c>
      <c r="K23" s="5">
        <f>IF($A23=K$1,VLOOKUP($A23,'Size Lookup'!$A$2:$G$25,3,0),VLOOKUP(K$1,'Size Lookup'!$A$2:$G$25,3,0)-VLOOKUP($A23,'Size Lookup'!$A$2:$G$25,3,0))</f>
        <v>-0.52084368676389414</v>
      </c>
      <c r="L23" s="5">
        <f>IF($A23=L$1,VLOOKUP($A23,'Size Lookup'!$A$2:$G$25,3,0),VLOOKUP(L$1,'Size Lookup'!$A$2:$G$25,3,0)-VLOOKUP($A23,'Size Lookup'!$A$2:$G$25,3,0))</f>
        <v>-0.52084368676389414</v>
      </c>
      <c r="M23" s="5">
        <f>IF($A23=M$1,VLOOKUP($A23,'Size Lookup'!$A$2:$G$25,3,0),VLOOKUP(M$1,'Size Lookup'!$A$2:$G$25,3,0)-VLOOKUP($A23,'Size Lookup'!$A$2:$G$25,3,0))</f>
        <v>3.4722912450926291E-2</v>
      </c>
      <c r="N23" s="5">
        <f>IF($A23=N$1,VLOOKUP($A23,'Size Lookup'!$A$2:$G$25,3,0),VLOOKUP(N$1,'Size Lookup'!$A$2:$G$25,3,0)-VLOOKUP($A23,'Size Lookup'!$A$2:$G$25,3,0))</f>
        <v>0.10416873735277882</v>
      </c>
      <c r="O23" s="5">
        <f>IF($A23=O$1,VLOOKUP($A23,'Size Lookup'!$A$2:$G$25,3,0),VLOOKUP(O$1,'Size Lookup'!$A$2:$G$25,3,0)-VLOOKUP($A23,'Size Lookup'!$A$2:$G$25,3,0))</f>
        <v>0.65973533656759931</v>
      </c>
      <c r="P23" s="5">
        <f>IF($A23=P$1,VLOOKUP($A23,'Size Lookup'!$A$2:$G$25,3,0),VLOOKUP(P$1,'Size Lookup'!$A$2:$G$25,3,0)-VLOOKUP($A23,'Size Lookup'!$A$2:$G$25,3,0))</f>
        <v>-1.0764102859787146</v>
      </c>
      <c r="Q23" s="5">
        <f>IF($A23=Q$1,VLOOKUP($A23,'Size Lookup'!$A$2:$G$25,3,0),VLOOKUP(Q$1,'Size Lookup'!$A$2:$G$25,3,0)-VLOOKUP($A23,'Size Lookup'!$A$2:$G$25,3,0))</f>
        <v>-1.4236394104879773</v>
      </c>
      <c r="R23" s="5">
        <f>IF($A23=R$1,VLOOKUP($A23,'Size Lookup'!$A$2:$G$25,3,0),VLOOKUP(R$1,'Size Lookup'!$A$2:$G$25,3,0)-VLOOKUP($A23,'Size Lookup'!$A$2:$G$25,3,0))</f>
        <v>-0.93751863617500941</v>
      </c>
      <c r="S23" s="5">
        <f>IF($A23=S$1,VLOOKUP($A23,'Size Lookup'!$A$2:$G$25,3,0),VLOOKUP(S$1,'Size Lookup'!$A$2:$G$25,3,0)-VLOOKUP($A23,'Size Lookup'!$A$2:$G$25,3,0))</f>
        <v>2.013928922153724</v>
      </c>
      <c r="T23" s="5">
        <f>IF($A23=T$1,VLOOKUP($A23,'Size Lookup'!$A$2:$G$25,3,0),VLOOKUP(T$1,'Size Lookup'!$A$2:$G$25,3,0)-VLOOKUP($A23,'Size Lookup'!$A$2:$G$25,3,0))</f>
        <v>1.2153019357824197</v>
      </c>
      <c r="U23" s="5">
        <f>IF($A23=U$1,VLOOKUP($A23,'Size Lookup'!$A$2:$G$25,3,0),VLOOKUP(U$1,'Size Lookup'!$A$2:$G$25,3,0)-VLOOKUP($A23,'Size Lookup'!$A$2:$G$25,3,0))</f>
        <v>-1.006964461076862</v>
      </c>
      <c r="V23" s="5">
        <f>IF($A23=V$1,VLOOKUP($A23,'Size Lookup'!$A$2:$G$25,3,0),VLOOKUP(V$1,'Size Lookup'!$A$2:$G$25,3,0)-VLOOKUP($A23,'Size Lookup'!$A$2:$G$25,3,0))</f>
        <v>-0.48612077431296785</v>
      </c>
      <c r="W23" s="5">
        <f>IF($A23=W$1,VLOOKUP($A23,'Size Lookup'!$A$2:$G$25,3,0),VLOOKUP(W$1,'Size Lookup'!$A$2:$G$25,3,0)-VLOOKUP($A23,'Size Lookup'!$A$2:$G$25,3,0))</f>
        <v>0.31408452626065136</v>
      </c>
      <c r="X23" s="5">
        <f>IF($A23=X$1,VLOOKUP($A23,'Size Lookup'!$A$2:$G$25,3,0),VLOOKUP(X$1,'Size Lookup'!$A$2:$G$25,3,0)-VLOOKUP($A23,'Size Lookup'!$A$2:$G$25,3,0))</f>
        <v>-0.31408452626065136</v>
      </c>
      <c r="Y23" s="5">
        <f>IF($A23=Y$1,VLOOKUP($A23,'Size Lookup'!$A$2:$G$25,3,0),VLOOKUP(Y$1,'Size Lookup'!$A$2:$G$25,3,0)-VLOOKUP($A23,'Size Lookup'!$A$2:$G$25,3,0))</f>
        <v>-1.9792060097027977</v>
      </c>
    </row>
    <row r="24" spans="1:25" x14ac:dyDescent="0.2">
      <c r="A24" s="1" t="s">
        <v>22</v>
      </c>
      <c r="B24" s="5">
        <f>IF($A24=B$1,VLOOKUP($A24,'Size Lookup'!$A$2:$G$25,3,0),VLOOKUP(B$1,'Size Lookup'!$A$2:$G$25,3,0)-VLOOKUP($A24,'Size Lookup'!$A$2:$G$25,3,0))</f>
        <v>-1.6651214834421464</v>
      </c>
      <c r="C24" s="5">
        <f>IF($A24=C$1,VLOOKUP($A24,'Size Lookup'!$A$2:$G$25,3,0),VLOOKUP(C$1,'Size Lookup'!$A$2:$G$25,3,0)-VLOOKUP($A24,'Size Lookup'!$A$2:$G$25,3,0))</f>
        <v>1.3210489873375133</v>
      </c>
      <c r="D24" s="5">
        <f>IF($A24=D$1,VLOOKUP($A24,'Size Lookup'!$A$2:$G$25,3,0),VLOOKUP(D$1,'Size Lookup'!$A$2:$G$25,3,0)-VLOOKUP($A24,'Size Lookup'!$A$2:$G$25,3,0))</f>
        <v>-0.17203624805231651</v>
      </c>
      <c r="E24" s="5">
        <f>IF($A24=E$1,VLOOKUP($A24,'Size Lookup'!$A$2:$G$25,3,0),VLOOKUP(E$1,'Size Lookup'!$A$2:$G$25,3,0)-VLOOKUP($A24,'Size Lookup'!$A$2:$G$25,3,0))</f>
        <v>-0.17203624805231651</v>
      </c>
      <c r="F24" s="5">
        <f>IF($A24=F$1,VLOOKUP($A24,'Size Lookup'!$A$2:$G$25,3,0),VLOOKUP(F$1,'Size Lookup'!$A$2:$G$25,3,0)-VLOOKUP($A24,'Size Lookup'!$A$2:$G$25,3,0))</f>
        <v>-0.55398828501250552</v>
      </c>
      <c r="G24" s="5">
        <f>IF($A24=G$1,VLOOKUP($A24,'Size Lookup'!$A$2:$G$25,3,0),VLOOKUP(G$1,'Size Lookup'!$A$2:$G$25,3,0)-VLOOKUP($A24,'Size Lookup'!$A$2:$G$25,3,0))</f>
        <v>0.31408452626065136</v>
      </c>
      <c r="H24" s="5">
        <f>IF($A24=H$1,VLOOKUP($A24,'Size Lookup'!$A$2:$G$25,3,0),VLOOKUP(H$1,'Size Lookup'!$A$2:$G$25,3,0)-VLOOKUP($A24,'Size Lookup'!$A$2:$G$25,3,0))</f>
        <v>0.31408452626065136</v>
      </c>
      <c r="I24" s="5">
        <f>IF($A24=I$1,VLOOKUP($A24,'Size Lookup'!$A$2:$G$25,3,0),VLOOKUP(I$1,'Size Lookup'!$A$2:$G$25,3,0)-VLOOKUP($A24,'Size Lookup'!$A$2:$G$25,3,0))</f>
        <v>-2.151242257755114</v>
      </c>
      <c r="J24" s="5">
        <f>IF($A24=J$1,VLOOKUP($A24,'Size Lookup'!$A$2:$G$25,3,0),VLOOKUP(J$1,'Size Lookup'!$A$2:$G$25,3,0)-VLOOKUP($A24,'Size Lookup'!$A$2:$G$25,3,0))</f>
        <v>0.62659073831898782</v>
      </c>
      <c r="K24" s="5">
        <f>IF($A24=K$1,VLOOKUP($A24,'Size Lookup'!$A$2:$G$25,3,0),VLOOKUP(K$1,'Size Lookup'!$A$2:$G$25,3,0)-VLOOKUP($A24,'Size Lookup'!$A$2:$G$25,3,0))</f>
        <v>-0.20675916050324278</v>
      </c>
      <c r="L24" s="5">
        <f>IF($A24=L$1,VLOOKUP($A24,'Size Lookup'!$A$2:$G$25,3,0),VLOOKUP(L$1,'Size Lookup'!$A$2:$G$25,3,0)-VLOOKUP($A24,'Size Lookup'!$A$2:$G$25,3,0))</f>
        <v>-0.20675916050324278</v>
      </c>
      <c r="M24" s="5">
        <f>IF($A24=M$1,VLOOKUP($A24,'Size Lookup'!$A$2:$G$25,3,0),VLOOKUP(M$1,'Size Lookup'!$A$2:$G$25,3,0)-VLOOKUP($A24,'Size Lookup'!$A$2:$G$25,3,0))</f>
        <v>0.34880743871157766</v>
      </c>
      <c r="N24" s="5">
        <f>IF($A24=N$1,VLOOKUP($A24,'Size Lookup'!$A$2:$G$25,3,0),VLOOKUP(N$1,'Size Lookup'!$A$2:$G$25,3,0)-VLOOKUP($A24,'Size Lookup'!$A$2:$G$25,3,0))</f>
        <v>0.41825326361343018</v>
      </c>
      <c r="O24" s="5">
        <f>IF($A24=O$1,VLOOKUP($A24,'Size Lookup'!$A$2:$G$25,3,0),VLOOKUP(O$1,'Size Lookup'!$A$2:$G$25,3,0)-VLOOKUP($A24,'Size Lookup'!$A$2:$G$25,3,0))</f>
        <v>0.97381986282825062</v>
      </c>
      <c r="P24" s="5">
        <f>IF($A24=P$1,VLOOKUP($A24,'Size Lookup'!$A$2:$G$25,3,0),VLOOKUP(P$1,'Size Lookup'!$A$2:$G$25,3,0)-VLOOKUP($A24,'Size Lookup'!$A$2:$G$25,3,0))</f>
        <v>-0.76232575971806316</v>
      </c>
      <c r="Q24" s="5">
        <f>IF($A24=Q$1,VLOOKUP($A24,'Size Lookup'!$A$2:$G$25,3,0),VLOOKUP(Q$1,'Size Lookup'!$A$2:$G$25,3,0)-VLOOKUP($A24,'Size Lookup'!$A$2:$G$25,3,0))</f>
        <v>-1.109554884227326</v>
      </c>
      <c r="R24" s="5">
        <f>IF($A24=R$1,VLOOKUP($A24,'Size Lookup'!$A$2:$G$25,3,0),VLOOKUP(R$1,'Size Lookup'!$A$2:$G$25,3,0)-VLOOKUP($A24,'Size Lookup'!$A$2:$G$25,3,0))</f>
        <v>-0.6234341099143581</v>
      </c>
      <c r="S24" s="5">
        <f>IF($A24=S$1,VLOOKUP($A24,'Size Lookup'!$A$2:$G$25,3,0),VLOOKUP(S$1,'Size Lookup'!$A$2:$G$25,3,0)-VLOOKUP($A24,'Size Lookup'!$A$2:$G$25,3,0))</f>
        <v>2.3280134484143753</v>
      </c>
      <c r="T24" s="5">
        <f>IF($A24=T$1,VLOOKUP($A24,'Size Lookup'!$A$2:$G$25,3,0),VLOOKUP(T$1,'Size Lookup'!$A$2:$G$25,3,0)-VLOOKUP($A24,'Size Lookup'!$A$2:$G$25,3,0))</f>
        <v>1.529386462043071</v>
      </c>
      <c r="U24" s="5">
        <f>IF($A24=U$1,VLOOKUP($A24,'Size Lookup'!$A$2:$G$25,3,0),VLOOKUP(U$1,'Size Lookup'!$A$2:$G$25,3,0)-VLOOKUP($A24,'Size Lookup'!$A$2:$G$25,3,0))</f>
        <v>-0.69287993481621069</v>
      </c>
      <c r="V24" s="5">
        <f>IF($A24=V$1,VLOOKUP($A24,'Size Lookup'!$A$2:$G$25,3,0),VLOOKUP(V$1,'Size Lookup'!$A$2:$G$25,3,0)-VLOOKUP($A24,'Size Lookup'!$A$2:$G$25,3,0))</f>
        <v>-0.17203624805231651</v>
      </c>
      <c r="W24" s="5">
        <f>IF($A24=W$1,VLOOKUP($A24,'Size Lookup'!$A$2:$G$25,3,0),VLOOKUP(W$1,'Size Lookup'!$A$2:$G$25,3,0)-VLOOKUP($A24,'Size Lookup'!$A$2:$G$25,3,0))</f>
        <v>0.31408452626065136</v>
      </c>
      <c r="X24" s="5">
        <f>IF($A24=X$1,VLOOKUP($A24,'Size Lookup'!$A$2:$G$25,3,0),VLOOKUP(X$1,'Size Lookup'!$A$2:$G$25,3,0)-VLOOKUP($A24,'Size Lookup'!$A$2:$G$25,3,0))</f>
        <v>0</v>
      </c>
      <c r="Y24" s="5">
        <f>IF($A24=Y$1,VLOOKUP($A24,'Size Lookup'!$A$2:$G$25,3,0),VLOOKUP(Y$1,'Size Lookup'!$A$2:$G$25,3,0)-VLOOKUP($A24,'Size Lookup'!$A$2:$G$25,3,0))</f>
        <v>-1.6651214834421464</v>
      </c>
    </row>
    <row r="25" spans="1:25" x14ac:dyDescent="0.2">
      <c r="A25" s="1" t="s">
        <v>23</v>
      </c>
      <c r="B25" s="5">
        <f>IF($A25=B$1,VLOOKUP($A25,'Size Lookup'!$A$2:$G$25,3,0),VLOOKUP(B$1,'Size Lookup'!$A$2:$G$25,3,0)-VLOOKUP($A25,'Size Lookup'!$A$2:$G$25,3,0))</f>
        <v>0</v>
      </c>
      <c r="C25" s="5">
        <f>IF($A25=C$1,VLOOKUP($A25,'Size Lookup'!$A$2:$G$25,3,0),VLOOKUP(C$1,'Size Lookup'!$A$2:$G$25,3,0)-VLOOKUP($A25,'Size Lookup'!$A$2:$G$25,3,0))</f>
        <v>2.9861704707796597</v>
      </c>
      <c r="D25" s="5">
        <f>IF($A25=D$1,VLOOKUP($A25,'Size Lookup'!$A$2:$G$25,3,0),VLOOKUP(D$1,'Size Lookup'!$A$2:$G$25,3,0)-VLOOKUP($A25,'Size Lookup'!$A$2:$G$25,3,0))</f>
        <v>1.4930852353898298</v>
      </c>
      <c r="E25" s="5">
        <f>IF($A25=E$1,VLOOKUP($A25,'Size Lookup'!$A$2:$G$25,3,0),VLOOKUP(E$1,'Size Lookup'!$A$2:$G$25,3,0)-VLOOKUP($A25,'Size Lookup'!$A$2:$G$25,3,0))</f>
        <v>1.4930852353898298</v>
      </c>
      <c r="F25" s="5">
        <f>IF($A25=F$1,VLOOKUP($A25,'Size Lookup'!$A$2:$G$25,3,0),VLOOKUP(F$1,'Size Lookup'!$A$2:$G$25,3,0)-VLOOKUP($A25,'Size Lookup'!$A$2:$G$25,3,0))</f>
        <v>1.1111331984296409</v>
      </c>
      <c r="G25" s="5">
        <f>IF($A25=G$1,VLOOKUP($A25,'Size Lookup'!$A$2:$G$25,3,0),VLOOKUP(G$1,'Size Lookup'!$A$2:$G$25,3,0)-VLOOKUP($A25,'Size Lookup'!$A$2:$G$25,3,0))</f>
        <v>1.9792060097027977</v>
      </c>
      <c r="H25" s="5">
        <f>IF($A25=H$1,VLOOKUP($A25,'Size Lookup'!$A$2:$G$25,3,0),VLOOKUP(H$1,'Size Lookup'!$A$2:$G$25,3,0)-VLOOKUP($A25,'Size Lookup'!$A$2:$G$25,3,0))</f>
        <v>1.9792060097027977</v>
      </c>
      <c r="I25" s="5">
        <f>IF($A25=I$1,VLOOKUP($A25,'Size Lookup'!$A$2:$G$25,3,0),VLOOKUP(I$1,'Size Lookup'!$A$2:$G$25,3,0)-VLOOKUP($A25,'Size Lookup'!$A$2:$G$25,3,0))</f>
        <v>-0.48612077431296763</v>
      </c>
      <c r="J25" s="5">
        <f>IF($A25=J$1,VLOOKUP($A25,'Size Lookup'!$A$2:$G$25,3,0),VLOOKUP(J$1,'Size Lookup'!$A$2:$G$25,3,0)-VLOOKUP($A25,'Size Lookup'!$A$2:$G$25,3,0))</f>
        <v>2.2917122217611343</v>
      </c>
      <c r="K25" s="5">
        <f>IF($A25=K$1,VLOOKUP($A25,'Size Lookup'!$A$2:$G$25,3,0),VLOOKUP(K$1,'Size Lookup'!$A$2:$G$25,3,0)-VLOOKUP($A25,'Size Lookup'!$A$2:$G$25,3,0))</f>
        <v>1.4583623229389036</v>
      </c>
      <c r="L25" s="5">
        <f>IF($A25=L$1,VLOOKUP($A25,'Size Lookup'!$A$2:$G$25,3,0),VLOOKUP(L$1,'Size Lookup'!$A$2:$G$25,3,0)-VLOOKUP($A25,'Size Lookup'!$A$2:$G$25,3,0))</f>
        <v>1.4583623229389036</v>
      </c>
      <c r="M25" s="5">
        <f>IF($A25=M$1,VLOOKUP($A25,'Size Lookup'!$A$2:$G$25,3,0),VLOOKUP(M$1,'Size Lookup'!$A$2:$G$25,3,0)-VLOOKUP($A25,'Size Lookup'!$A$2:$G$25,3,0))</f>
        <v>2.013928922153724</v>
      </c>
      <c r="N25" s="5">
        <f>IF($A25=N$1,VLOOKUP($A25,'Size Lookup'!$A$2:$G$25,3,0),VLOOKUP(N$1,'Size Lookup'!$A$2:$G$25,3,0)-VLOOKUP($A25,'Size Lookup'!$A$2:$G$25,3,0))</f>
        <v>2.0833747470555766</v>
      </c>
      <c r="O25" s="5">
        <f>IF($A25=O$1,VLOOKUP($A25,'Size Lookup'!$A$2:$G$25,3,0),VLOOKUP(O$1,'Size Lookup'!$A$2:$G$25,3,0)-VLOOKUP($A25,'Size Lookup'!$A$2:$G$25,3,0))</f>
        <v>2.6389413462703972</v>
      </c>
      <c r="P25" s="5">
        <f>IF($A25=P$1,VLOOKUP($A25,'Size Lookup'!$A$2:$G$25,3,0),VLOOKUP(P$1,'Size Lookup'!$A$2:$G$25,3,0)-VLOOKUP($A25,'Size Lookup'!$A$2:$G$25,3,0))</f>
        <v>0.90279572372408323</v>
      </c>
      <c r="Q25" s="5">
        <f>IF($A25=Q$1,VLOOKUP($A25,'Size Lookup'!$A$2:$G$25,3,0),VLOOKUP(Q$1,'Size Lookup'!$A$2:$G$25,3,0)-VLOOKUP($A25,'Size Lookup'!$A$2:$G$25,3,0))</f>
        <v>0.55556659921482043</v>
      </c>
      <c r="R25" s="5">
        <f>IF($A25=R$1,VLOOKUP($A25,'Size Lookup'!$A$2:$G$25,3,0),VLOOKUP(R$1,'Size Lookup'!$A$2:$G$25,3,0)-VLOOKUP($A25,'Size Lookup'!$A$2:$G$25,3,0))</f>
        <v>1.0416873735277883</v>
      </c>
      <c r="S25" s="5">
        <f>IF($A25=S$1,VLOOKUP($A25,'Size Lookup'!$A$2:$G$25,3,0),VLOOKUP(S$1,'Size Lookup'!$A$2:$G$25,3,0)-VLOOKUP($A25,'Size Lookup'!$A$2:$G$25,3,0))</f>
        <v>3.9931349318565217</v>
      </c>
      <c r="T25" s="5">
        <f>IF($A25=T$1,VLOOKUP($A25,'Size Lookup'!$A$2:$G$25,3,0),VLOOKUP(T$1,'Size Lookup'!$A$2:$G$25,3,0)-VLOOKUP($A25,'Size Lookup'!$A$2:$G$25,3,0))</f>
        <v>3.1945079454852174</v>
      </c>
      <c r="U25" s="5">
        <f>IF($A25=U$1,VLOOKUP($A25,'Size Lookup'!$A$2:$G$25,3,0),VLOOKUP(U$1,'Size Lookup'!$A$2:$G$25,3,0)-VLOOKUP($A25,'Size Lookup'!$A$2:$G$25,3,0))</f>
        <v>0.9722415486259357</v>
      </c>
      <c r="V25" s="5">
        <f>IF($A25=V$1,VLOOKUP($A25,'Size Lookup'!$A$2:$G$25,3,0),VLOOKUP(V$1,'Size Lookup'!$A$2:$G$25,3,0)-VLOOKUP($A25,'Size Lookup'!$A$2:$G$25,3,0))</f>
        <v>1.4930852353898298</v>
      </c>
      <c r="W25" s="5">
        <f>IF($A25=W$1,VLOOKUP($A25,'Size Lookup'!$A$2:$G$25,3,0),VLOOKUP(W$1,'Size Lookup'!$A$2:$G$25,3,0)-VLOOKUP($A25,'Size Lookup'!$A$2:$G$25,3,0))</f>
        <v>1.9792060097027977</v>
      </c>
      <c r="X25" s="5">
        <f>IF($A25=X$1,VLOOKUP($A25,'Size Lookup'!$A$2:$G$25,3,0),VLOOKUP(X$1,'Size Lookup'!$A$2:$G$25,3,0)-VLOOKUP($A25,'Size Lookup'!$A$2:$G$25,3,0))</f>
        <v>1.6651214834421464</v>
      </c>
      <c r="Y25" s="5">
        <f>IF($A25=Y$1,VLOOKUP($A25,'Size Lookup'!$A$2:$G$25,3,0),VLOOKUP(Y$1,'Size Lookup'!$A$2:$G$25,3,0)-VLOOKUP($A25,'Size Lookup'!$A$2:$G$25,3,0))</f>
        <v>-1.6651214834421464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BLOSUM50</vt:lpstr>
      <vt:lpstr>ONE_HOT</vt:lpstr>
      <vt:lpstr>ONE_HOT_MOD</vt:lpstr>
      <vt:lpstr>ONE_HOT_FRAC</vt:lpstr>
      <vt:lpstr>HYDROPHOB</vt:lpstr>
      <vt:lpstr>CTERM_CHARGE_PH7</vt:lpstr>
      <vt:lpstr>NTERM_CHARGE_PH7</vt:lpstr>
      <vt:lpstr>SIDECHAIN_CHARGE_PH7</vt:lpstr>
      <vt:lpstr>SIZE</vt:lpstr>
      <vt:lpstr>SINGLE_SIZE</vt:lpstr>
      <vt:lpstr>SINGLE_HYDROPHOB</vt:lpstr>
      <vt:lpstr>SINGLE_CTERM_CHARGE_PH7</vt:lpstr>
      <vt:lpstr>SINGLE_NTERM_CHARGE_PH7</vt:lpstr>
      <vt:lpstr>SINGLE_SIDECHAIN_CHARGE_PH7</vt:lpstr>
      <vt:lpstr>Hydrophobicity scales</vt:lpstr>
      <vt:lpstr>Charge</vt:lpstr>
      <vt:lpstr>Size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Bach</dc:creator>
  <cp:lastModifiedBy>Emil Bach</cp:lastModifiedBy>
  <dcterms:created xsi:type="dcterms:W3CDTF">2021-06-15T13:21:56Z</dcterms:created>
  <dcterms:modified xsi:type="dcterms:W3CDTF">2021-06-22T08:02:46Z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2021-06-15T13:21:56Z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b2b176e0-cbf5-4434-9db5-4b5663d8e80e</vt:lpwstr>
  </property>
  <property fmtid="{D5CDD505-2E9C-101B-9397-08002B2CF9AE}" pid="8" name="MSIP_Label_6a2630e2-1ac5-455e-8217-0156b1936a76_ContentBits">
    <vt:lpwstr>0</vt:lpwstr>
  </property>
</Properties>
</file>