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480" yWindow="165" windowWidth="11355" windowHeight="7875" tabRatio="754" activeTab="1"/>
  </bookViews>
  <sheets>
    <sheet name="REQUERIMENTO" sheetId="11" r:id="rId1"/>
    <sheet name="VESTIBULINHO" sheetId="12" r:id="rId2"/>
  </sheets>
  <definedNames>
    <definedName name="_103.00S" localSheetId="1" hidden="1">VESTIBULINHO!$A$1:$BH$5</definedName>
    <definedName name="_xlnm.Print_Area" localSheetId="0">REQUERIMENTO!$A$2:$Z$63</definedName>
  </definedNames>
  <calcPr calcId="145621"/>
</workbook>
</file>

<file path=xl/calcChain.xml><?xml version="1.0" encoding="utf-8"?>
<calcChain xmlns="http://schemas.openxmlformats.org/spreadsheetml/2006/main">
  <c r="E62" i="11" l="1"/>
  <c r="Q11" i="11"/>
  <c r="A22" i="11"/>
  <c r="C55" i="11"/>
  <c r="B55" i="11"/>
  <c r="K55" i="11"/>
  <c r="V53" i="11"/>
  <c r="T53" i="11"/>
  <c r="Q53" i="11"/>
  <c r="K53" i="11"/>
  <c r="A53" i="11"/>
  <c r="P51" i="11"/>
  <c r="D51" i="11"/>
  <c r="Y50" i="11"/>
  <c r="A50" i="11"/>
  <c r="C35" i="11"/>
  <c r="V27" i="11"/>
  <c r="A27" i="11"/>
  <c r="N61" i="11" s="1"/>
  <c r="U20" i="11"/>
  <c r="N20" i="11"/>
  <c r="C24" i="11"/>
  <c r="J20" i="11"/>
  <c r="G20" i="11"/>
  <c r="A20" i="11"/>
  <c r="G61" i="11"/>
  <c r="AE20" i="11"/>
  <c r="K63" i="11" l="1"/>
  <c r="N63" i="11"/>
  <c r="AC20" i="11"/>
  <c r="E16" i="11" s="1"/>
  <c r="E60" i="11" s="1"/>
</calcChain>
</file>

<file path=xl/connections.xml><?xml version="1.0" encoding="utf-8"?>
<connections xmlns="http://schemas.openxmlformats.org/spreadsheetml/2006/main">
  <connection id="1" sourceFile="C:\Users\Maruo\Desktop\Matrícula 2013 -2sem\103.00S.MDB" keepAlive="1" name="103.00S" type="5" refreshedVersion="4" background="1" saveData="1">
    <dbPr connection="Provider=Microsoft.ACE.OLEDB.12.0;User ID=Admin;Data Source=C:\Users\Maruo\Desktop\Matrícula 2013 -2sem\103.00S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VESTIBULINHO" commandType="3"/>
  </connection>
</connections>
</file>

<file path=xl/sharedStrings.xml><?xml version="1.0" encoding="utf-8"?>
<sst xmlns="http://schemas.openxmlformats.org/spreadsheetml/2006/main" count="399" uniqueCount="229">
  <si>
    <t>Sexo</t>
  </si>
  <si>
    <t xml:space="preserve">Estuda atualmente na ETEC? </t>
  </si>
  <si>
    <t>sim</t>
  </si>
  <si>
    <t>não</t>
  </si>
  <si>
    <t>RM</t>
  </si>
  <si>
    <t>Apto:</t>
  </si>
  <si>
    <t xml:space="preserve">Bloco: </t>
  </si>
  <si>
    <t xml:space="preserve">CEP: </t>
  </si>
  <si>
    <t>UF:</t>
  </si>
  <si>
    <t>Telefone: DDD + número</t>
  </si>
  <si>
    <t>Telefone Celular: DDD + número</t>
  </si>
  <si>
    <t>E-mail:</t>
  </si>
  <si>
    <t xml:space="preserve">Quantas pessoas de sua família exercem atividade remunerada? </t>
  </si>
  <si>
    <t>(   )  uma  (   ) duas   (   ) três   (   ) quatro   (   ) cinco  (    ) 6 ou mais</t>
  </si>
  <si>
    <t>Qual é a renda famíliar (em salários  mínimos)?</t>
  </si>
  <si>
    <t xml:space="preserve">(   ) um  (   ) dois   (   ) três   (   ) quatro   (   ) cinco  (    ) 6 ou mais   </t>
  </si>
  <si>
    <t>Informação sobre raça/cor, conforme Portaria INEP 156 de 20/10/2004:</t>
  </si>
  <si>
    <t>(   ) branca  (   ) preta  (   ) parda  (   ) amarela  (   ) indígena  (   ) não declarada</t>
  </si>
  <si>
    <t>Série/Módulo</t>
  </si>
  <si>
    <t xml:space="preserve">Assinatura do funcionário: </t>
  </si>
  <si>
    <t>Local de nascimento</t>
  </si>
  <si>
    <t>______/______/_______</t>
  </si>
  <si>
    <t>COMPROVANTE DE MATRÍCULA</t>
  </si>
  <si>
    <t xml:space="preserve">Declaramos que </t>
  </si>
  <si>
    <t>série/módulo do curso</t>
  </si>
  <si>
    <t>DDD</t>
  </si>
  <si>
    <t>UF</t>
  </si>
  <si>
    <t>CEP</t>
  </si>
  <si>
    <t>RG</t>
  </si>
  <si>
    <t>Nome do Aluno</t>
  </si>
  <si>
    <t>Data de nascimento</t>
  </si>
  <si>
    <t>Curso/Habilitação</t>
  </si>
  <si>
    <t>Período</t>
  </si>
  <si>
    <t>Assinatura do Aluno ou Responsável</t>
  </si>
  <si>
    <t>Endereço:</t>
  </si>
  <si>
    <t>Rua/Avenida:</t>
  </si>
  <si>
    <t>Complemento:</t>
  </si>
  <si>
    <t>Bairro:</t>
  </si>
  <si>
    <t>Cidade:</t>
  </si>
  <si>
    <t>Escolaridade pública</t>
  </si>
  <si>
    <t>Afrodescendente</t>
  </si>
  <si>
    <t>Nº</t>
  </si>
  <si>
    <t xml:space="preserve">Já estudou na ETEC? </t>
  </si>
  <si>
    <t xml:space="preserve">Quantas pessoas compõe a família (incluindo o aluno)? </t>
  </si>
  <si>
    <t>Declaro ainda,  que as informações constantes neste documento representam a verdade.</t>
  </si>
  <si>
    <t>-</t>
  </si>
  <si>
    <t>REQUERIMENTO DE RENOVAÇÃO DE MATRÍCULA (vide verso)</t>
  </si>
  <si>
    <r>
      <t xml:space="preserve">Nestes termos, pede </t>
    </r>
    <r>
      <rPr>
        <b/>
        <sz val="9"/>
        <rFont val="Arial"/>
        <family val="2"/>
      </rPr>
      <t>Deferimento</t>
    </r>
  </si>
  <si>
    <t>É portador de necessidades especiais?</t>
  </si>
  <si>
    <t xml:space="preserve">Já concluiu o Ensino Médio? </t>
  </si>
  <si>
    <t>.............................................................................................................................................................................................</t>
  </si>
  <si>
    <t>Classificação Vestibulinho</t>
  </si>
  <si>
    <t>Requer sua matricula para o Curso/Habilitação e período acima citados.</t>
  </si>
  <si>
    <t>Curso: ________</t>
  </si>
  <si>
    <t>(   ) deficiente auditivo   (    ) deficiente visual   (    )  deficiente físico. Especifique _______________________</t>
  </si>
  <si>
    <t>(   ) outro. Especifique ______________________________________________________________________</t>
  </si>
  <si>
    <t xml:space="preserve">Estuda atualmente em outra ETEC? </t>
  </si>
  <si>
    <t>Em qual escola?</t>
  </si>
  <si>
    <t>Participa do Bolsa Família?</t>
  </si>
  <si>
    <t>(   ) sim   (    ) não</t>
  </si>
  <si>
    <t>Possui irmão gêmeo?</t>
  </si>
  <si>
    <t xml:space="preserve">  INDEFERIDO</t>
  </si>
  <si>
    <t>NOME</t>
  </si>
  <si>
    <t>ORGAO_EXPEDIDOR</t>
  </si>
  <si>
    <t>SEXO</t>
  </si>
  <si>
    <t>DT_NASCIMENTO</t>
  </si>
  <si>
    <t>ESTADO_CIVIL</t>
  </si>
  <si>
    <t>ENDERECO</t>
  </si>
  <si>
    <t>NUMERO</t>
  </si>
  <si>
    <t>COMPLEMENTO</t>
  </si>
  <si>
    <t>BAIRRO</t>
  </si>
  <si>
    <t>TELEFONE</t>
  </si>
  <si>
    <t>RAMAL</t>
  </si>
  <si>
    <t>CIDADE</t>
  </si>
  <si>
    <t>AFRO_DESC</t>
  </si>
  <si>
    <t>ESCOLARIDADE</t>
  </si>
  <si>
    <t>PERIODO</t>
  </si>
  <si>
    <t>EMAIL</t>
  </si>
  <si>
    <t>NECESSIDADE</t>
  </si>
  <si>
    <t>NECESSIDADE_TIPO</t>
  </si>
  <si>
    <t>TIPO_PROVA</t>
  </si>
  <si>
    <t>DDD2</t>
  </si>
  <si>
    <t>TELEFONE2</t>
  </si>
  <si>
    <t>RAMAL2</t>
  </si>
  <si>
    <t>COD_ESCOLA_CURSO</t>
  </si>
  <si>
    <t>RESPOSTA</t>
  </si>
  <si>
    <t>F1</t>
  </si>
  <si>
    <t>F2</t>
  </si>
  <si>
    <t>F3</t>
  </si>
  <si>
    <t>F4</t>
  </si>
  <si>
    <t>F5</t>
  </si>
  <si>
    <t>ACERTOS</t>
  </si>
  <si>
    <t>NOTAENTREVISTA</t>
  </si>
  <si>
    <t>NOTA</t>
  </si>
  <si>
    <t>CLASS</t>
  </si>
  <si>
    <t>SITUACAO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</si>
  <si>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</si>
  <si>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</si>
  <si>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</si>
  <si>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</si>
  <si>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</si>
  <si>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</si>
  <si>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</si>
  <si>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</si>
  <si>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</si>
  <si>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</si>
  <si>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</si>
  <si>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</si>
  <si>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</si>
  <si>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FLAG</t>
  </si>
  <si>
    <t>MODALIDADE</t>
  </si>
  <si>
    <t>COD_ESCOLA_CURSO_2</t>
  </si>
  <si>
    <t>HABILITACAO2</t>
  </si>
  <si>
    <t>PERIODO_2</t>
  </si>
  <si>
    <t>CLASS2</t>
  </si>
  <si>
    <t>SITUACAO2</t>
  </si>
  <si>
    <t>CPF</t>
  </si>
  <si>
    <t>ADMINISTRAÇÃO - (EAD - TELECURSO TEC)</t>
  </si>
  <si>
    <t/>
  </si>
  <si>
    <t>SP</t>
  </si>
  <si>
    <t>FEMININO</t>
  </si>
  <si>
    <t>SOLTEIRO</t>
  </si>
  <si>
    <t>16</t>
  </si>
  <si>
    <t>Matão</t>
  </si>
  <si>
    <t>NÃO</t>
  </si>
  <si>
    <t>SIM</t>
  </si>
  <si>
    <t>---</t>
  </si>
  <si>
    <t>4</t>
  </si>
  <si>
    <t>0</t>
  </si>
  <si>
    <t>C</t>
  </si>
  <si>
    <t>F</t>
  </si>
  <si>
    <t>A</t>
  </si>
  <si>
    <t>E</t>
  </si>
  <si>
    <t>B</t>
  </si>
  <si>
    <t>P</t>
  </si>
  <si>
    <t>ALTO</t>
  </si>
  <si>
    <t>6</t>
  </si>
  <si>
    <t>3</t>
  </si>
  <si>
    <t>2</t>
  </si>
  <si>
    <t>1</t>
  </si>
  <si>
    <t>D</t>
  </si>
  <si>
    <t>CASADO</t>
  </si>
  <si>
    <t>13</t>
  </si>
  <si>
    <t>MASCULINO</t>
  </si>
  <si>
    <t>24</t>
  </si>
  <si>
    <t>JARDIM BRASIL</t>
  </si>
  <si>
    <t>11</t>
  </si>
  <si>
    <t>19</t>
  </si>
  <si>
    <t>JARDIM SENHOR BOM JESUS</t>
  </si>
  <si>
    <t>7</t>
  </si>
  <si>
    <t>72</t>
  </si>
  <si>
    <t>65</t>
  </si>
  <si>
    <t>FINANÇAS</t>
  </si>
  <si>
    <t>NOITE</t>
  </si>
  <si>
    <t>903</t>
  </si>
  <si>
    <t>ENSINO TÉCNICO (PRE</t>
  </si>
  <si>
    <t>912</t>
  </si>
  <si>
    <t>INFORMÁTICA</t>
  </si>
  <si>
    <t>914</t>
  </si>
  <si>
    <t>MECATRÔNICA</t>
  </si>
  <si>
    <t>3394-3619</t>
  </si>
  <si>
    <t>ADRIANA CARDOSO DA SILVA</t>
  </si>
  <si>
    <t>451129064</t>
  </si>
  <si>
    <t>25/06/1981</t>
  </si>
  <si>
    <t>RUA FRANCISCO PEDRO ANTONIO</t>
  </si>
  <si>
    <t>649</t>
  </si>
  <si>
    <t>15996-124</t>
  </si>
  <si>
    <t>ADRIANACAR25_@HOTMAIL.COM</t>
  </si>
  <si>
    <t>9137-5619</t>
  </si>
  <si>
    <t>DBCBCCACDEABBADCBABCDEDEDABEDBACBDAEBAEEDDABCDECBD</t>
  </si>
  <si>
    <t>115</t>
  </si>
  <si>
    <t>37495277840</t>
  </si>
  <si>
    <t>ENFERMAGEM</t>
  </si>
  <si>
    <t>ADEILDO FERNANDO MARTINS JUNIOR</t>
  </si>
  <si>
    <t>366362211</t>
  </si>
  <si>
    <t>01/07/1996</t>
  </si>
  <si>
    <t>RUA MILTON SIMONETTI TRENCH</t>
  </si>
  <si>
    <t>864</t>
  </si>
  <si>
    <t>9173-2590</t>
  </si>
  <si>
    <t>15995-228</t>
  </si>
  <si>
    <t>JUNINHOMARTINS_JM@HOTMAIL.COM</t>
  </si>
  <si>
    <t>9288-7842</t>
  </si>
  <si>
    <t>34504178869</t>
  </si>
  <si>
    <t>Sumaré</t>
  </si>
  <si>
    <t>ADILSON CRUZEIRO DOS SANTOS</t>
  </si>
  <si>
    <t>436884975</t>
  </si>
  <si>
    <t>14/10/1983</t>
  </si>
  <si>
    <t>AVENIDA SETE DE SETEMBRO</t>
  </si>
  <si>
    <t>2478</t>
  </si>
  <si>
    <t>3394-3161</t>
  </si>
  <si>
    <t>15997-070</t>
  </si>
  <si>
    <t>ADILSONSANTOS832010@HOTMAIL.COM</t>
  </si>
  <si>
    <t>9738-3778</t>
  </si>
  <si>
    <t>DEDEADECBDDBABDCCBACCEDCACBDBECCAEEBCCBEECBEBBEADB</t>
  </si>
  <si>
    <t>30983685860</t>
  </si>
  <si>
    <t>ADEMIR RODRIGUES DA ROCHA</t>
  </si>
  <si>
    <t>488693251</t>
  </si>
  <si>
    <t>02/08/1992</t>
  </si>
  <si>
    <t>RUA WILSON DOIMGOS CONSULIN</t>
  </si>
  <si>
    <t>225</t>
  </si>
  <si>
    <t>JARDIM MARIA ANTONIA (NOVA VENEZA)</t>
  </si>
  <si>
    <t>3838-4713</t>
  </si>
  <si>
    <t>13178-385</t>
  </si>
  <si>
    <t>ADEMIRRROCHA@HOTMAIL.COM</t>
  </si>
  <si>
    <t>9163-9865</t>
  </si>
  <si>
    <t>39941439850</t>
  </si>
  <si>
    <t>Colunas2</t>
  </si>
  <si>
    <t>NOME COMPLETO</t>
  </si>
  <si>
    <t>REQUERIMENTO DE MATRÍCULA</t>
  </si>
  <si>
    <t xml:space="preserve"> </t>
  </si>
  <si>
    <t>DEFERIDO</t>
  </si>
  <si>
    <t>Assinatura do Diretor da Unidade Escolar</t>
  </si>
  <si>
    <t xml:space="preserve">realizou sua matrícula no </t>
  </si>
  <si>
    <t>1º módulo</t>
  </si>
  <si>
    <t xml:space="preserve">MATÃO, </t>
  </si>
  <si>
    <t>da ETEC  Sylvio de Mattos Carvalho</t>
  </si>
  <si>
    <t>Declaro estar ciente da existência de cópias do Regimento Comum das ETECs do CEETEPS disponívies para consulta na biblioteca.</t>
  </si>
  <si>
    <t>VAGAS</t>
  </si>
  <si>
    <t>CLAUDIO DONIZETI MASSONETTO</t>
  </si>
  <si>
    <t xml:space="preserve">Início das aulas: </t>
  </si>
  <si>
    <t xml:space="preserve">Data:  </t>
  </si>
  <si>
    <t>,</t>
  </si>
  <si>
    <t>1ª CHAMADA</t>
  </si>
  <si>
    <t xml:space="preserve">Horário: </t>
  </si>
  <si>
    <t>às</t>
  </si>
  <si>
    <t>INICIO</t>
  </si>
  <si>
    <t>TERMINO</t>
  </si>
  <si>
    <t>HORÁRIOS</t>
  </si>
  <si>
    <t>carlos hemrique gonçalves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</si>
</sst>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\-000"/>
    <numFmt numFmtId="165" formatCode="[$-F800]dddd\,\ mmmm\ dd\,\ yyyy"/>
    <numFmt numFmtId="166" formatCode="h:mm;@"/>
  </numFmts>
  <fonts count="21" x14ac:knownFonts="1">
    <font>
      <sz val="10"/>
      <name val="Arial"/>
    </font>
    <font>
      <sz val="1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3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indexed="3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b/>
      <sz val="14"/>
      <name val="Arial"/>
      <family val="2"/>
    </font>
    <font>
      <sz val="20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59999389629810485"/>
      </patternFill>
    </fill>
    <fill>
      <patternFill patternType="solid">
        <fgColor theme="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DotDot">
        <color indexed="64"/>
      </right>
      <top/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DotDot">
        <color indexed="64"/>
      </left>
      <right/>
      <top/>
      <bottom style="dashDotDot">
        <color indexed="64"/>
      </bottom>
      <diagonal/>
    </border>
    <border>
      <left/>
      <right style="dashDotDot">
        <color indexed="64"/>
      </right>
      <top/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0" fontId="1" fillId="0" borderId="0"/>
  </cellStyleXfs>
  <cellXfs count="300">
    <xf numFmtId="0" fontId="0" fillId="0" borderId="0" xfId="0"/>
    <xf numFmtId="0" fontId="4" fillId="0" borderId="0" xfId="1" applyFont="1" applyFill="1" applyBorder="1" applyAlignment="1">
      <alignment shrinkToFit="1"/>
    </xf>
    <xf numFmtId="0" fontId="5" fillId="0" borderId="0" xfId="1" applyFont="1" applyFill="1" applyBorder="1" applyAlignment="1"/>
    <xf numFmtId="0" fontId="5" fillId="0" borderId="1" xfId="1" applyFont="1" applyFill="1" applyBorder="1" applyAlignment="1">
      <alignment horizontal="left"/>
    </xf>
    <xf numFmtId="0" fontId="10" fillId="0" borderId="0" xfId="1" applyFont="1" applyFill="1"/>
    <xf numFmtId="0" fontId="5" fillId="0" borderId="2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5" fillId="0" borderId="3" xfId="1" applyFont="1" applyFill="1" applyBorder="1" applyAlignment="1">
      <alignment horizontal="left"/>
    </xf>
    <xf numFmtId="0" fontId="11" fillId="0" borderId="2" xfId="1" applyFont="1" applyFill="1" applyBorder="1" applyAlignment="1">
      <alignment horizontal="left"/>
    </xf>
    <xf numFmtId="0" fontId="10" fillId="0" borderId="0" xfId="1" applyFont="1" applyFill="1" applyBorder="1"/>
    <xf numFmtId="0" fontId="5" fillId="0" borderId="0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10" fillId="0" borderId="3" xfId="1" applyFont="1" applyFill="1" applyBorder="1"/>
    <xf numFmtId="0" fontId="5" fillId="0" borderId="0" xfId="1" applyFont="1" applyFill="1" applyBorder="1"/>
    <xf numFmtId="0" fontId="5" fillId="0" borderId="0" xfId="1" applyFont="1" applyFill="1"/>
    <xf numFmtId="0" fontId="5" fillId="0" borderId="3" xfId="1" applyFont="1" applyFill="1" applyBorder="1" applyAlignment="1">
      <alignment shrinkToFit="1"/>
    </xf>
    <xf numFmtId="0" fontId="5" fillId="0" borderId="3" xfId="1" applyFont="1" applyFill="1" applyBorder="1" applyAlignment="1"/>
    <xf numFmtId="0" fontId="12" fillId="0" borderId="0" xfId="1" applyFont="1" applyFill="1"/>
    <xf numFmtId="0" fontId="12" fillId="0" borderId="0" xfId="1" applyFont="1" applyFill="1" applyBorder="1"/>
    <xf numFmtId="0" fontId="12" fillId="0" borderId="3" xfId="1" applyFont="1" applyFill="1" applyBorder="1"/>
    <xf numFmtId="0" fontId="11" fillId="0" borderId="2" xfId="1" applyFont="1" applyFill="1" applyBorder="1"/>
    <xf numFmtId="0" fontId="11" fillId="0" borderId="0" xfId="1" applyFont="1" applyFill="1" applyBorder="1"/>
    <xf numFmtId="0" fontId="10" fillId="0" borderId="2" xfId="1" applyFont="1" applyFill="1" applyBorder="1"/>
    <xf numFmtId="0" fontId="10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0" fontId="6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10" fillId="0" borderId="0" xfId="1" applyFont="1" applyFill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0" borderId="5" xfId="1" applyFont="1" applyFill="1" applyBorder="1" applyAlignment="1">
      <alignment vertical="center"/>
    </xf>
    <xf numFmtId="0" fontId="12" fillId="0" borderId="6" xfId="1" applyFont="1" applyFill="1" applyBorder="1" applyAlignment="1">
      <alignment vertical="center"/>
    </xf>
    <xf numFmtId="0" fontId="12" fillId="0" borderId="2" xfId="1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12" fillId="0" borderId="0" xfId="1" applyFont="1" applyFill="1" applyAlignment="1">
      <alignment vertical="center"/>
    </xf>
    <xf numFmtId="0" fontId="12" fillId="0" borderId="3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1" fillId="0" borderId="1" xfId="1" applyFont="1" applyFill="1" applyBorder="1"/>
    <xf numFmtId="0" fontId="11" fillId="0" borderId="1" xfId="1" applyFont="1" applyFill="1" applyBorder="1" applyAlignment="1"/>
    <xf numFmtId="0" fontId="12" fillId="0" borderId="7" xfId="1" applyFont="1" applyFill="1" applyBorder="1" applyAlignment="1">
      <alignment vertical="center"/>
    </xf>
    <xf numFmtId="0" fontId="12" fillId="0" borderId="8" xfId="1" applyFont="1" applyFill="1" applyBorder="1" applyAlignment="1">
      <alignment vertical="center"/>
    </xf>
    <xf numFmtId="0" fontId="12" fillId="0" borderId="9" xfId="1" applyFont="1" applyFill="1" applyBorder="1" applyAlignment="1">
      <alignment vertical="center"/>
    </xf>
    <xf numFmtId="0" fontId="12" fillId="0" borderId="10" xfId="1" applyFont="1" applyFill="1" applyBorder="1" applyAlignment="1">
      <alignment vertical="center"/>
    </xf>
    <xf numFmtId="0" fontId="12" fillId="0" borderId="11" xfId="1" applyFont="1" applyFill="1" applyBorder="1" applyAlignment="1">
      <alignment vertical="center"/>
    </xf>
    <xf numFmtId="0" fontId="11" fillId="0" borderId="2" xfId="1" applyFont="1" applyFill="1" applyBorder="1" applyAlignment="1"/>
    <xf numFmtId="0" fontId="11" fillId="0" borderId="10" xfId="1" applyFont="1" applyFill="1" applyBorder="1" applyAlignment="1">
      <alignment horizontal="center"/>
    </xf>
    <xf numFmtId="0" fontId="16" fillId="0" borderId="0" xfId="1" applyFont="1" applyFill="1" applyBorder="1" applyAlignment="1">
      <alignment vertical="center"/>
    </xf>
    <xf numFmtId="0" fontId="4" fillId="0" borderId="3" xfId="1" applyFont="1" applyFill="1" applyBorder="1" applyAlignment="1">
      <alignment shrinkToFit="1"/>
    </xf>
    <xf numFmtId="0" fontId="12" fillId="0" borderId="2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horizontal="left" vertical="center"/>
    </xf>
    <xf numFmtId="0" fontId="8" fillId="0" borderId="2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3" fillId="0" borderId="7" xfId="1" applyFont="1" applyFill="1" applyBorder="1" applyAlignment="1">
      <alignment vertical="center"/>
    </xf>
    <xf numFmtId="0" fontId="12" fillId="0" borderId="12" xfId="1" applyFont="1" applyFill="1" applyBorder="1" applyAlignment="1">
      <alignment vertical="center"/>
    </xf>
    <xf numFmtId="0" fontId="12" fillId="0" borderId="13" xfId="1" applyFont="1" applyFill="1" applyBorder="1" applyAlignment="1">
      <alignment vertical="center"/>
    </xf>
    <xf numFmtId="0" fontId="5" fillId="0" borderId="10" xfId="1" applyFont="1" applyFill="1" applyBorder="1" applyAlignment="1">
      <alignment horizontal="center"/>
    </xf>
    <xf numFmtId="0" fontId="3" fillId="0" borderId="0" xfId="1" applyFont="1" applyFill="1" applyBorder="1"/>
    <xf numFmtId="0" fontId="3" fillId="0" borderId="0" xfId="1" applyFont="1" applyFill="1" applyBorder="1" applyAlignment="1">
      <alignment shrinkToFit="1"/>
    </xf>
    <xf numFmtId="0" fontId="3" fillId="0" borderId="7" xfId="1" applyFont="1" applyFill="1" applyBorder="1"/>
    <xf numFmtId="0" fontId="3" fillId="0" borderId="8" xfId="1" applyFont="1" applyFill="1" applyBorder="1"/>
    <xf numFmtId="0" fontId="3" fillId="0" borderId="9" xfId="1" applyFont="1" applyFill="1" applyBorder="1"/>
    <xf numFmtId="0" fontId="3" fillId="0" borderId="14" xfId="1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8" xfId="1" applyFont="1" applyFill="1" applyBorder="1" applyAlignment="1">
      <alignment vertical="center"/>
    </xf>
    <xf numFmtId="0" fontId="3" fillId="0" borderId="9" xfId="1" applyFont="1" applyFill="1" applyBorder="1" applyAlignment="1">
      <alignment vertical="center"/>
    </xf>
    <xf numFmtId="0" fontId="3" fillId="0" borderId="0" xfId="1" applyFont="1" applyFill="1"/>
    <xf numFmtId="0" fontId="3" fillId="0" borderId="0" xfId="1" applyFont="1" applyFill="1" applyBorder="1" applyAlignment="1">
      <alignment horizontal="center"/>
    </xf>
    <xf numFmtId="0" fontId="3" fillId="0" borderId="2" xfId="1" applyFont="1" applyFill="1" applyBorder="1"/>
    <xf numFmtId="0" fontId="3" fillId="0" borderId="3" xfId="1" applyFont="1" applyFill="1" applyBorder="1"/>
    <xf numFmtId="0" fontId="3" fillId="0" borderId="2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3" fillId="0" borderId="17" xfId="1" applyFont="1" applyFill="1" applyBorder="1" applyAlignment="1">
      <alignment vertical="center"/>
    </xf>
    <xf numFmtId="0" fontId="3" fillId="0" borderId="3" xfId="1" applyFont="1" applyFill="1" applyBorder="1" applyAlignment="1">
      <alignment vertical="center"/>
    </xf>
    <xf numFmtId="0" fontId="3" fillId="0" borderId="0" xfId="1" applyFont="1" applyFill="1" applyBorder="1" applyAlignment="1"/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0" fontId="3" fillId="0" borderId="10" xfId="1" applyFont="1" applyFill="1" applyBorder="1" applyAlignment="1">
      <alignment vertical="center"/>
    </xf>
    <xf numFmtId="0" fontId="3" fillId="0" borderId="10" xfId="1" applyFont="1" applyFill="1" applyBorder="1"/>
    <xf numFmtId="0" fontId="3" fillId="0" borderId="11" xfId="1" applyFont="1" applyFill="1" applyBorder="1"/>
    <xf numFmtId="0" fontId="17" fillId="0" borderId="10" xfId="1" applyFont="1" applyFill="1" applyBorder="1" applyAlignment="1">
      <alignment horizontal="center" vertical="center"/>
    </xf>
    <xf numFmtId="0" fontId="6" fillId="2" borderId="19" xfId="1" applyFont="1" applyFill="1" applyBorder="1" applyAlignment="1">
      <alignment horizontal="center" vertical="center" shrinkToFit="1"/>
    </xf>
    <xf numFmtId="0" fontId="3" fillId="0" borderId="20" xfId="1" applyFont="1" applyFill="1" applyBorder="1"/>
    <xf numFmtId="0" fontId="3" fillId="0" borderId="21" xfId="1" applyFont="1" applyFill="1" applyBorder="1"/>
    <xf numFmtId="0" fontId="3" fillId="0" borderId="0" xfId="1" applyFont="1" applyFill="1" applyAlignment="1">
      <alignment vertical="center"/>
    </xf>
    <xf numFmtId="0" fontId="10" fillId="0" borderId="2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5" fillId="0" borderId="3" xfId="1" applyFont="1" applyFill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0" fontId="10" fillId="0" borderId="1" xfId="1" applyFont="1" applyFill="1" applyBorder="1" applyAlignment="1">
      <alignment vertical="center"/>
    </xf>
    <xf numFmtId="0" fontId="5" fillId="0" borderId="10" xfId="1" applyFont="1" applyFill="1" applyBorder="1" applyAlignment="1">
      <alignment vertical="center"/>
    </xf>
    <xf numFmtId="0" fontId="5" fillId="0" borderId="11" xfId="1" applyFont="1" applyFill="1" applyBorder="1" applyAlignment="1">
      <alignment vertical="center"/>
    </xf>
    <xf numFmtId="0" fontId="5" fillId="0" borderId="7" xfId="1" applyFont="1" applyFill="1" applyBorder="1" applyAlignment="1">
      <alignment horizontal="left"/>
    </xf>
    <xf numFmtId="0" fontId="5" fillId="0" borderId="8" xfId="1" applyFont="1" applyFill="1" applyBorder="1" applyAlignment="1">
      <alignment horizontal="left"/>
    </xf>
    <xf numFmtId="0" fontId="5" fillId="0" borderId="9" xfId="1" applyFont="1" applyFill="1" applyBorder="1" applyAlignment="1">
      <alignment horizontal="left"/>
    </xf>
    <xf numFmtId="0" fontId="3" fillId="0" borderId="3" xfId="1" applyFont="1" applyFill="1" applyBorder="1" applyAlignment="1"/>
    <xf numFmtId="0" fontId="10" fillId="0" borderId="10" xfId="1" applyFont="1" applyFill="1" applyBorder="1"/>
    <xf numFmtId="0" fontId="14" fillId="0" borderId="22" xfId="1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10" xfId="1" applyFont="1" applyFill="1" applyBorder="1" applyAlignment="1"/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0" xfId="0" applyFont="1"/>
    <xf numFmtId="0" fontId="12" fillId="0" borderId="2" xfId="1" applyFont="1" applyFill="1" applyBorder="1" applyAlignment="1"/>
    <xf numFmtId="0" fontId="12" fillId="0" borderId="0" xfId="1" applyFont="1" applyFill="1" applyBorder="1" applyAlignment="1"/>
    <xf numFmtId="0" fontId="3" fillId="0" borderId="26" xfId="1" applyFont="1" applyFill="1" applyBorder="1" applyAlignment="1"/>
    <xf numFmtId="0" fontId="3" fillId="0" borderId="9" xfId="1" applyFont="1" applyFill="1" applyBorder="1" applyAlignment="1"/>
    <xf numFmtId="0" fontId="3" fillId="0" borderId="1" xfId="1" applyFont="1" applyFill="1" applyBorder="1" applyAlignment="1"/>
    <xf numFmtId="0" fontId="5" fillId="0" borderId="3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left"/>
    </xf>
    <xf numFmtId="0" fontId="0" fillId="0" borderId="0" xfId="0" applyNumberFormat="1"/>
    <xf numFmtId="0" fontId="3" fillId="0" borderId="27" xfId="1" applyFont="1" applyFill="1" applyBorder="1" applyAlignment="1">
      <alignment vertical="center"/>
    </xf>
    <xf numFmtId="0" fontId="3" fillId="2" borderId="0" xfId="1" applyFont="1" applyFill="1" applyBorder="1"/>
    <xf numFmtId="0" fontId="10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/>
    </xf>
    <xf numFmtId="0" fontId="12" fillId="0" borderId="0" xfId="1" applyFont="1" applyFill="1" applyAlignment="1">
      <alignment horizontal="center" vertical="center"/>
    </xf>
    <xf numFmtId="0" fontId="12" fillId="0" borderId="0" xfId="1" applyFont="1" applyFill="1" applyAlignment="1">
      <alignment horizontal="center"/>
    </xf>
    <xf numFmtId="0" fontId="3" fillId="0" borderId="26" xfId="1" applyFont="1" applyFill="1" applyBorder="1" applyAlignment="1">
      <alignment vertical="center"/>
    </xf>
    <xf numFmtId="0" fontId="3" fillId="0" borderId="28" xfId="1" applyFont="1" applyFill="1" applyBorder="1" applyAlignment="1">
      <alignment horizontal="center" vertical="center"/>
    </xf>
    <xf numFmtId="0" fontId="10" fillId="0" borderId="29" xfId="1" applyFont="1" applyFill="1" applyBorder="1" applyAlignment="1">
      <alignment horizontal="center"/>
    </xf>
    <xf numFmtId="0" fontId="10" fillId="0" borderId="19" xfId="1" applyFont="1" applyFill="1" applyBorder="1" applyAlignment="1">
      <alignment horizontal="center"/>
    </xf>
    <xf numFmtId="0" fontId="10" fillId="0" borderId="11" xfId="1" applyFont="1" applyFill="1" applyBorder="1"/>
    <xf numFmtId="0" fontId="10" fillId="0" borderId="22" xfId="1" applyFont="1" applyFill="1" applyBorder="1" applyAlignment="1">
      <alignment horizontal="center"/>
    </xf>
    <xf numFmtId="0" fontId="10" fillId="0" borderId="26" xfId="1" applyFont="1" applyFill="1" applyBorder="1"/>
    <xf numFmtId="0" fontId="10" fillId="0" borderId="30" xfId="1" applyFont="1" applyFill="1" applyBorder="1"/>
    <xf numFmtId="0" fontId="3" fillId="0" borderId="31" xfId="1" applyFont="1" applyFill="1" applyBorder="1"/>
    <xf numFmtId="0" fontId="3" fillId="0" borderId="1" xfId="1" applyFont="1" applyFill="1" applyBorder="1"/>
    <xf numFmtId="0" fontId="10" fillId="0" borderId="30" xfId="1" applyFont="1" applyFill="1" applyBorder="1" applyAlignment="1">
      <alignment horizontal="center"/>
    </xf>
    <xf numFmtId="0" fontId="10" fillId="0" borderId="26" xfId="1" applyFont="1" applyFill="1" applyBorder="1" applyAlignment="1">
      <alignment horizontal="center"/>
    </xf>
    <xf numFmtId="0" fontId="10" fillId="0" borderId="22" xfId="1" applyFont="1" applyFill="1" applyBorder="1"/>
    <xf numFmtId="0" fontId="3" fillId="2" borderId="0" xfId="1" applyFont="1" applyFill="1" applyBorder="1" applyAlignment="1">
      <alignment horizontal="center"/>
    </xf>
    <xf numFmtId="0" fontId="3" fillId="2" borderId="32" xfId="1" applyFont="1" applyFill="1" applyBorder="1"/>
    <xf numFmtId="0" fontId="3" fillId="2" borderId="33" xfId="1" applyFont="1" applyFill="1" applyBorder="1"/>
    <xf numFmtId="0" fontId="3" fillId="0" borderId="21" xfId="1" applyFont="1" applyFill="1" applyBorder="1" applyAlignment="1">
      <alignment vertical="center"/>
    </xf>
    <xf numFmtId="0" fontId="3" fillId="0" borderId="34" xfId="1" applyFont="1" applyFill="1" applyBorder="1" applyAlignment="1">
      <alignment horizontal="center" vertical="center"/>
    </xf>
    <xf numFmtId="0" fontId="3" fillId="0" borderId="35" xfId="1" applyFont="1" applyFill="1" applyBorder="1" applyAlignment="1">
      <alignment vertical="center"/>
    </xf>
    <xf numFmtId="0" fontId="3" fillId="0" borderId="35" xfId="1" applyFont="1" applyFill="1" applyBorder="1"/>
    <xf numFmtId="0" fontId="3" fillId="0" borderId="34" xfId="1" applyFont="1" applyFill="1" applyBorder="1" applyAlignment="1">
      <alignment horizontal="center"/>
    </xf>
    <xf numFmtId="0" fontId="3" fillId="0" borderId="34" xfId="1" applyFont="1" applyFill="1" applyBorder="1"/>
    <xf numFmtId="0" fontId="18" fillId="3" borderId="54" xfId="0" applyFont="1" applyFill="1" applyBorder="1"/>
    <xf numFmtId="0" fontId="3" fillId="0" borderId="31" xfId="1" applyFont="1" applyFill="1" applyBorder="1" applyAlignment="1">
      <alignment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22" xfId="1" applyFont="1" applyFill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center" vertical="center"/>
    </xf>
    <xf numFmtId="166" fontId="3" fillId="0" borderId="36" xfId="1" applyNumberFormat="1" applyFont="1" applyFill="1" applyBorder="1" applyAlignment="1">
      <alignment horizontal="center" vertical="center"/>
    </xf>
    <xf numFmtId="166" fontId="3" fillId="0" borderId="37" xfId="1" applyNumberFormat="1" applyFont="1" applyFill="1" applyBorder="1" applyAlignment="1">
      <alignment horizontal="center" vertical="center"/>
    </xf>
    <xf numFmtId="166" fontId="3" fillId="0" borderId="38" xfId="1" applyNumberFormat="1" applyFont="1" applyFill="1" applyBorder="1" applyAlignment="1">
      <alignment horizontal="center" vertical="center"/>
    </xf>
    <xf numFmtId="166" fontId="3" fillId="0" borderId="23" xfId="1" applyNumberFormat="1" applyFont="1" applyFill="1" applyBorder="1" applyAlignment="1">
      <alignment horizontal="center" vertical="center"/>
    </xf>
    <xf numFmtId="166" fontId="3" fillId="0" borderId="39" xfId="1" applyNumberFormat="1" applyFont="1" applyFill="1" applyBorder="1" applyAlignment="1">
      <alignment horizontal="center" vertical="center"/>
    </xf>
    <xf numFmtId="14" fontId="0" fillId="0" borderId="0" xfId="0" applyNumberFormat="1"/>
    <xf numFmtId="0" fontId="10" fillId="0" borderId="16" xfId="1" applyFont="1" applyFill="1" applyBorder="1" applyAlignment="1">
      <alignment horizontal="center" vertical="center"/>
    </xf>
    <xf numFmtId="0" fontId="11" fillId="0" borderId="12" xfId="1" applyFont="1" applyFill="1" applyBorder="1" applyAlignment="1">
      <alignment horizontal="center" vertical="center"/>
    </xf>
    <xf numFmtId="0" fontId="11" fillId="0" borderId="13" xfId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11" fillId="0" borderId="16" xfId="1" applyFont="1" applyFill="1" applyBorder="1" applyAlignment="1">
      <alignment horizontal="center" vertical="center"/>
    </xf>
    <xf numFmtId="0" fontId="11" fillId="0" borderId="53" xfId="1" applyFont="1" applyFill="1" applyBorder="1" applyAlignment="1">
      <alignment horizontal="center" vertical="center"/>
    </xf>
    <xf numFmtId="0" fontId="10" fillId="0" borderId="37" xfId="1" applyFont="1" applyFill="1" applyBorder="1" applyAlignment="1">
      <alignment horizontal="center" vertical="center"/>
    </xf>
    <xf numFmtId="0" fontId="10" fillId="0" borderId="12" xfId="1" applyFont="1" applyFill="1" applyBorder="1" applyAlignment="1">
      <alignment horizontal="center" vertical="center"/>
    </xf>
    <xf numFmtId="0" fontId="10" fillId="0" borderId="52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left" vertical="center"/>
    </xf>
    <xf numFmtId="0" fontId="11" fillId="0" borderId="5" xfId="1" applyFont="1" applyFill="1" applyBorder="1" applyAlignment="1">
      <alignment horizontal="left" vertical="center"/>
    </xf>
    <xf numFmtId="0" fontId="11" fillId="0" borderId="48" xfId="1" applyFont="1" applyFill="1" applyBorder="1" applyAlignment="1">
      <alignment horizontal="left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3" fillId="0" borderId="41" xfId="1" applyFont="1" applyFill="1" applyBorder="1" applyAlignment="1">
      <alignment horizontal="center" vertical="center"/>
    </xf>
    <xf numFmtId="0" fontId="3" fillId="0" borderId="42" xfId="1" applyFont="1" applyFill="1" applyBorder="1" applyAlignment="1">
      <alignment horizontal="center" vertical="center"/>
    </xf>
    <xf numFmtId="0" fontId="10" fillId="0" borderId="51" xfId="1" applyFont="1" applyFill="1" applyBorder="1" applyAlignment="1">
      <alignment horizontal="center" vertical="center"/>
    </xf>
    <xf numFmtId="0" fontId="3" fillId="0" borderId="43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7" fillId="0" borderId="7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4" fillId="2" borderId="31" xfId="1" applyFont="1" applyFill="1" applyBorder="1" applyAlignment="1">
      <alignment horizontal="center" vertical="center"/>
    </xf>
    <xf numFmtId="0" fontId="4" fillId="2" borderId="26" xfId="1" applyFont="1" applyFill="1" applyBorder="1" applyAlignment="1">
      <alignment horizontal="center" vertical="center"/>
    </xf>
    <xf numFmtId="0" fontId="4" fillId="2" borderId="3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3" xfId="1" applyFont="1" applyFill="1" applyBorder="1" applyAlignment="1">
      <alignment horizontal="center"/>
    </xf>
    <xf numFmtId="0" fontId="3" fillId="0" borderId="41" xfId="1" applyFont="1" applyFill="1" applyBorder="1" applyAlignment="1">
      <alignment horizontal="center"/>
    </xf>
    <xf numFmtId="0" fontId="3" fillId="0" borderId="42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shrinkToFit="1"/>
    </xf>
    <xf numFmtId="0" fontId="5" fillId="0" borderId="10" xfId="1" applyFont="1" applyFill="1" applyBorder="1" applyAlignment="1">
      <alignment horizontal="center" shrinkToFit="1"/>
    </xf>
    <xf numFmtId="0" fontId="3" fillId="0" borderId="10" xfId="1" applyFont="1" applyFill="1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0" fontId="12" fillId="0" borderId="1" xfId="1" applyFont="1" applyFill="1" applyBorder="1" applyAlignment="1">
      <alignment horizontal="center" vertical="center"/>
    </xf>
    <xf numFmtId="0" fontId="12" fillId="0" borderId="10" xfId="1" applyFont="1" applyFill="1" applyBorder="1" applyAlignment="1">
      <alignment horizontal="center" vertical="center"/>
    </xf>
    <xf numFmtId="0" fontId="12" fillId="0" borderId="45" xfId="1" applyFont="1" applyFill="1" applyBorder="1" applyAlignment="1">
      <alignment horizontal="center" vertical="center" wrapText="1"/>
    </xf>
    <xf numFmtId="0" fontId="12" fillId="0" borderId="14" xfId="1" applyFont="1" applyFill="1" applyBorder="1" applyAlignment="1">
      <alignment horizontal="center" vertical="center" wrapText="1"/>
    </xf>
    <xf numFmtId="0" fontId="12" fillId="0" borderId="14" xfId="1" applyFont="1" applyFill="1" applyBorder="1" applyAlignment="1">
      <alignment horizontal="center" vertical="center"/>
    </xf>
    <xf numFmtId="0" fontId="12" fillId="0" borderId="46" xfId="1" applyFont="1" applyFill="1" applyBorder="1" applyAlignment="1">
      <alignment horizontal="center" vertical="center"/>
    </xf>
    <xf numFmtId="0" fontId="12" fillId="0" borderId="47" xfId="1" applyFont="1" applyFill="1" applyBorder="1" applyAlignment="1">
      <alignment horizontal="center" vertical="center" wrapText="1"/>
    </xf>
    <xf numFmtId="0" fontId="12" fillId="0" borderId="5" xfId="1" applyFont="1" applyFill="1" applyBorder="1" applyAlignment="1">
      <alignment horizontal="center" vertical="center" wrapText="1"/>
    </xf>
    <xf numFmtId="0" fontId="12" fillId="0" borderId="48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center"/>
    </xf>
    <xf numFmtId="0" fontId="3" fillId="0" borderId="50" xfId="1" applyFont="1" applyFill="1" applyBorder="1" applyAlignment="1"/>
    <xf numFmtId="0" fontId="0" fillId="0" borderId="24" xfId="0" applyBorder="1" applyAlignment="1"/>
    <xf numFmtId="0" fontId="0" fillId="0" borderId="25" xfId="0" applyBorder="1" applyAlignment="1"/>
    <xf numFmtId="0" fontId="15" fillId="2" borderId="31" xfId="1" applyFont="1" applyFill="1" applyBorder="1" applyAlignment="1">
      <alignment horizontal="center" vertical="center" wrapText="1" shrinkToFit="1"/>
    </xf>
    <xf numFmtId="0" fontId="15" fillId="2" borderId="26" xfId="1" applyFont="1" applyFill="1" applyBorder="1" applyAlignment="1">
      <alignment horizontal="center" vertical="center" wrapText="1" shrinkToFit="1"/>
    </xf>
    <xf numFmtId="0" fontId="15" fillId="2" borderId="30" xfId="1" applyFont="1" applyFill="1" applyBorder="1" applyAlignment="1">
      <alignment horizontal="center" vertical="center" wrapText="1" shrinkToFit="1"/>
    </xf>
    <xf numFmtId="0" fontId="17" fillId="0" borderId="1" xfId="1" applyFont="1" applyFill="1" applyBorder="1" applyAlignment="1">
      <alignment horizontal="center" vertical="center"/>
    </xf>
    <xf numFmtId="0" fontId="17" fillId="0" borderId="10" xfId="1" applyFont="1" applyFill="1" applyBorder="1" applyAlignment="1">
      <alignment horizontal="center" vertical="center"/>
    </xf>
    <xf numFmtId="0" fontId="17" fillId="0" borderId="1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3" fillId="0" borderId="23" xfId="1" applyFont="1" applyFill="1" applyBorder="1" applyAlignment="1">
      <alignment horizontal="center"/>
    </xf>
    <xf numFmtId="0" fontId="3" fillId="0" borderId="24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0" fontId="3" fillId="0" borderId="9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14" fontId="5" fillId="0" borderId="10" xfId="1" applyNumberFormat="1" applyFont="1" applyFill="1" applyBorder="1" applyAlignment="1">
      <alignment horizontal="center"/>
    </xf>
    <xf numFmtId="0" fontId="3" fillId="0" borderId="27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14" fontId="3" fillId="0" borderId="31" xfId="1" applyNumberFormat="1" applyFont="1" applyFill="1" applyBorder="1" applyAlignment="1">
      <alignment horizontal="center" vertical="center"/>
    </xf>
    <xf numFmtId="14" fontId="3" fillId="0" borderId="26" xfId="1" applyNumberFormat="1" applyFont="1" applyFill="1" applyBorder="1" applyAlignment="1">
      <alignment horizontal="center" vertical="center"/>
    </xf>
    <xf numFmtId="14" fontId="3" fillId="0" borderId="30" xfId="1" applyNumberFormat="1" applyFont="1" applyFill="1" applyBorder="1" applyAlignment="1">
      <alignment horizontal="center" vertical="center"/>
    </xf>
    <xf numFmtId="0" fontId="3" fillId="0" borderId="31" xfId="1" applyFont="1" applyFill="1" applyBorder="1" applyAlignment="1">
      <alignment horizontal="left" vertical="center"/>
    </xf>
    <xf numFmtId="0" fontId="3" fillId="0" borderId="26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/>
    </xf>
    <xf numFmtId="0" fontId="3" fillId="0" borderId="10" xfId="1" applyFont="1" applyFill="1" applyBorder="1" applyAlignment="1">
      <alignment horizontal="left"/>
    </xf>
    <xf numFmtId="0" fontId="3" fillId="0" borderId="31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/>
    </xf>
    <xf numFmtId="0" fontId="3" fillId="0" borderId="30" xfId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center"/>
    </xf>
    <xf numFmtId="164" fontId="3" fillId="0" borderId="11" xfId="1" applyNumberFormat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15" fillId="0" borderId="31" xfId="1" applyFont="1" applyFill="1" applyBorder="1" applyAlignment="1">
      <alignment horizontal="center"/>
    </xf>
    <xf numFmtId="0" fontId="15" fillId="0" borderId="26" xfId="1" applyFont="1" applyFill="1" applyBorder="1" applyAlignment="1">
      <alignment horizontal="center"/>
    </xf>
    <xf numFmtId="0" fontId="15" fillId="0" borderId="30" xfId="1" applyFont="1" applyFill="1" applyBorder="1" applyAlignment="1">
      <alignment horizontal="center"/>
    </xf>
    <xf numFmtId="0" fontId="4" fillId="0" borderId="31" xfId="1" applyFont="1" applyFill="1" applyBorder="1" applyAlignment="1">
      <alignment horizontal="center"/>
    </xf>
    <xf numFmtId="0" fontId="4" fillId="0" borderId="26" xfId="1" applyFont="1" applyFill="1" applyBorder="1" applyAlignment="1">
      <alignment horizontal="center"/>
    </xf>
    <xf numFmtId="0" fontId="4" fillId="0" borderId="30" xfId="1" applyFont="1" applyFill="1" applyBorder="1" applyAlignment="1">
      <alignment horizontal="center"/>
    </xf>
    <xf numFmtId="0" fontId="3" fillId="0" borderId="49" xfId="1" applyFont="1" applyFill="1" applyBorder="1" applyAlignment="1">
      <alignment horizontal="center" vertical="center"/>
    </xf>
    <xf numFmtId="0" fontId="3" fillId="0" borderId="28" xfId="1" applyFont="1" applyFill="1" applyBorder="1" applyAlignment="1">
      <alignment horizontal="center" vertical="center"/>
    </xf>
    <xf numFmtId="166" fontId="3" fillId="0" borderId="28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3" fillId="0" borderId="41" xfId="1" applyFont="1" applyFill="1" applyBorder="1" applyAlignment="1">
      <alignment horizontal="justify" vertical="center"/>
    </xf>
    <xf numFmtId="0" fontId="3" fillId="0" borderId="0" xfId="1" applyFont="1" applyFill="1" applyBorder="1" applyAlignment="1">
      <alignment horizontal="right" vertical="center"/>
    </xf>
    <xf numFmtId="0" fontId="3" fillId="0" borderId="0" xfId="1" applyFont="1" applyFill="1" applyAlignment="1">
      <alignment horizontal="center" wrapText="1"/>
    </xf>
    <xf numFmtId="165" fontId="10" fillId="0" borderId="0" xfId="1" applyNumberFormat="1" applyFont="1" applyFill="1" applyBorder="1" applyAlignment="1">
      <alignment horizontal="left"/>
    </xf>
    <xf numFmtId="0" fontId="3" fillId="0" borderId="0" xfId="1" applyFont="1" applyFill="1" applyAlignment="1">
      <alignment horizontal="left"/>
    </xf>
    <xf numFmtId="0" fontId="3" fillId="0" borderId="3" xfId="1" applyFont="1" applyFill="1" applyBorder="1" applyAlignment="1">
      <alignment horizontal="left"/>
    </xf>
    <xf numFmtId="166" fontId="3" fillId="0" borderId="44" xfId="1" applyNumberFormat="1" applyFont="1" applyFill="1" applyBorder="1" applyAlignment="1">
      <alignment horizontal="center" vertical="center"/>
    </xf>
    <xf numFmtId="0" fontId="19" fillId="0" borderId="40" xfId="1" applyFont="1" applyFill="1" applyBorder="1" applyAlignment="1">
      <alignment horizontal="center" vertical="center"/>
    </xf>
    <xf numFmtId="0" fontId="19" fillId="0" borderId="34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/>
    </xf>
    <xf numFmtId="0" fontId="10" fillId="0" borderId="30" xfId="1" applyFont="1" applyFill="1" applyBorder="1" applyAlignment="1">
      <alignment horizontal="center"/>
    </xf>
    <xf numFmtId="0" fontId="5" fillId="0" borderId="41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5" fillId="0" borderId="4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4" fillId="0" borderId="41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shrinkToFit="1"/>
    </xf>
    <xf numFmtId="0" fontId="13" fillId="0" borderId="0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left" vertical="center" wrapText="1"/>
    </xf>
    <xf numFmtId="0" fontId="12" fillId="0" borderId="3" xfId="1" applyFont="1" applyFill="1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11" xfId="1" applyFont="1" applyFill="1" applyBorder="1" applyAlignment="1">
      <alignment horizontal="left"/>
    </xf>
    <xf numFmtId="0" fontId="14" fillId="0" borderId="2" xfId="1" applyFont="1" applyFill="1" applyBorder="1" applyAlignment="1">
      <alignment horizontal="left" vertical="center"/>
    </xf>
    <xf numFmtId="0" fontId="14" fillId="0" borderId="0" xfId="1" applyFont="1" applyFill="1" applyBorder="1" applyAlignment="1">
      <alignment horizontal="left" vertical="center"/>
    </xf>
    <xf numFmtId="0" fontId="14" fillId="0" borderId="3" xfId="1" applyFont="1" applyFill="1" applyBorder="1" applyAlignment="1">
      <alignment horizontal="left" vertical="center"/>
    </xf>
    <xf numFmtId="0" fontId="20" fillId="4" borderId="31" xfId="0" applyFont="1" applyFill="1" applyBorder="1" applyAlignment="1">
      <alignment horizontal="center" vertical="center" wrapText="1"/>
    </xf>
    <xf numFmtId="0" fontId="20" fillId="4" borderId="26" xfId="0" applyFont="1" applyFill="1" applyBorder="1" applyAlignment="1">
      <alignment horizontal="center" vertical="center" wrapText="1"/>
    </xf>
    <xf numFmtId="0" fontId="20" fillId="4" borderId="30" xfId="0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left" vertical="center"/>
    </xf>
    <xf numFmtId="0" fontId="17" fillId="0" borderId="0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/>
    </xf>
    <xf numFmtId="0" fontId="5" fillId="0" borderId="10" xfId="1" applyFont="1" applyFill="1" applyBorder="1" applyAlignment="1">
      <alignment horizontal="left"/>
    </xf>
    <xf numFmtId="0" fontId="17" fillId="0" borderId="31" xfId="1" applyFont="1" applyFill="1" applyBorder="1" applyAlignment="1">
      <alignment horizontal="center" vertical="center" shrinkToFit="1"/>
    </xf>
    <xf numFmtId="0" fontId="17" fillId="0" borderId="26" xfId="1" applyFont="1" applyFill="1" applyBorder="1" applyAlignment="1">
      <alignment horizontal="center" vertical="center" shrinkToFit="1"/>
    </xf>
    <xf numFmtId="0" fontId="17" fillId="0" borderId="30" xfId="1" applyFont="1" applyFill="1" applyBorder="1" applyAlignment="1">
      <alignment horizontal="center" vertical="center" shrinkToFit="1"/>
    </xf>
  </cellXfs>
  <cellStyles count="2">
    <cellStyle name="Normal" xfId="0" builtinId="0"/>
    <cellStyle name="Normal_ESTAGIO 2008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123825</xdr:rowOff>
    </xdr:from>
    <xdr:to>
      <xdr:col>9</xdr:col>
      <xdr:colOff>295275</xdr:colOff>
      <xdr:row>3</xdr:row>
      <xdr:rowOff>133350</xdr:rowOff>
    </xdr:to>
    <xdr:pic>
      <xdr:nvPicPr>
        <xdr:cNvPr id="2450" name="Picture 39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52400"/>
          <a:ext cx="1676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142875</xdr:colOff>
      <xdr:row>3</xdr:row>
      <xdr:rowOff>171450</xdr:rowOff>
    </xdr:from>
    <xdr:to>
      <xdr:col>9</xdr:col>
      <xdr:colOff>285750</xdr:colOff>
      <xdr:row>9</xdr:row>
      <xdr:rowOff>171450</xdr:rowOff>
    </xdr:to>
    <xdr:pic>
      <xdr:nvPicPr>
        <xdr:cNvPr id="2451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511"/>
        <a:stretch>
          <a:fillRect/>
        </a:stretch>
      </xdr:blipFill>
      <xdr:spPr bwMode="auto">
        <a:xfrm>
          <a:off x="1314450" y="419100"/>
          <a:ext cx="16478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95250</xdr:colOff>
      <xdr:row>12</xdr:row>
      <xdr:rowOff>228600</xdr:rowOff>
    </xdr:from>
    <xdr:to>
      <xdr:col>29</xdr:col>
      <xdr:colOff>542925</xdr:colOff>
      <xdr:row>16</xdr:row>
      <xdr:rowOff>114300</xdr:rowOff>
    </xdr:to>
    <xdr:sp macro="[0]!IMPRIMIR_FICHAS_" textlink="">
      <xdr:nvSpPr>
        <xdr:cNvPr id="3" name="Retângulo 2"/>
        <xdr:cNvSpPr/>
      </xdr:nvSpPr>
      <xdr:spPr>
        <a:xfrm>
          <a:off x="7467600" y="1952625"/>
          <a:ext cx="181927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IMPRIMIR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103.00S" connectionId="1" autoFormatId="16" applyNumberFormats="0" applyBorderFormats="0" applyFontFormats="0" applyPatternFormats="0" applyAlignmentFormats="0" applyWidthHeightFormats="0">
  <queryTableRefresh nextId="69">
    <queryTableFields count="60">
      <queryTableField id="8" name="NOME" tableColumnId="8"/>
      <queryTableField id="68" dataBound="0" tableColumnId="68"/>
      <queryTableField id="9" name="RG" tableColumnId="9"/>
      <queryTableField id="10" name="ORGAO_EXPEDIDOR" tableColumnId="10"/>
      <queryTableField id="11" name="SEXO" tableColumnId="11"/>
      <queryTableField id="12" name="DT_NASCIMENTO" tableColumnId="12"/>
      <queryTableField id="13" name="ESTADO_CIVIL" tableColumnId="13"/>
      <queryTableField id="14" name="ENDERECO" tableColumnId="14"/>
      <queryTableField id="15" name="NUMERO" tableColumnId="15"/>
      <queryTableField id="16" name="COMPLEMENTO" tableColumnId="16"/>
      <queryTableField id="17" name="BAIRRO" tableColumnId="17"/>
      <queryTableField id="18" name="DDD" tableColumnId="18"/>
      <queryTableField id="19" name="TELEFONE" tableColumnId="19"/>
      <queryTableField id="20" name="RAMAL" tableColumnId="20"/>
      <queryTableField id="21" name="CIDADE" tableColumnId="21"/>
      <queryTableField id="22" name="UF" tableColumnId="22"/>
      <queryTableField id="23" name="CEP" tableColumnId="23"/>
      <queryTableField id="24" name="AFRO_DESC" tableColumnId="24"/>
      <queryTableField id="25" name="ESCOLARIDADE" tableColumnId="25"/>
      <queryTableField id="26" name="PERIODO" tableColumnId="26"/>
      <queryTableField id="27" name="EMAIL" tableColumnId="27"/>
      <queryTableField id="28" name="NECESSIDADE" tableColumnId="28"/>
      <queryTableField id="29" name="NECESSIDADE_TIPO" tableColumnId="29"/>
      <queryTableField id="30" name="TIPO_PROVA" tableColumnId="30"/>
      <queryTableField id="31" name="DDD2" tableColumnId="31"/>
      <queryTableField id="32" name="TELEFONE2" tableColumnId="32"/>
      <queryTableField id="33" name="RAMAL2" tableColumnId="33"/>
      <queryTableField id="34" name="COD_ESCOLA_CURSO" tableColumnId="34"/>
      <queryTableField id="35" name="RESPOSTA" tableColumnId="35"/>
      <queryTableField id="36" name="F1" tableColumnId="36"/>
      <queryTableField id="37" name="F2" tableColumnId="37"/>
      <queryTableField id="38" name="F3" tableColumnId="38"/>
      <queryTableField id="39" name="F4" tableColumnId="39"/>
      <queryTableField id="40" name="F5" tableColumnId="40"/>
      <queryTableField id="41" name="ACERTOS" tableColumnId="41"/>
      <queryTableField id="42" name="NOTAENTREVISTA" tableColumnId="42"/>
      <queryTableField id="43" name="NOTA" tableColumnId="43"/>
      <queryTableField id="44" name="CLASS" tableColumnId="44"/>
      <queryTableField id="45" name="SITUACAO" tableColumnId="45"/>
      <queryTableField id="46" name="Q01" tableColumnId="46"/>
      <queryTableField id="47" name="Q02" tableColumnId="47"/>
      <queryTableField id="48" name="Q03" tableColumnId="48"/>
      <queryTableField id="49" name="Q04" tableColumnId="49"/>
      <queryTableField id="50" name="Q05" tableColumnId="50"/>
      <queryTableField id="51" name="Q06" tableColumnId="51"/>
      <queryTableField id="52" name="Q07" tableColumnId="52"/>
      <queryTableField id="53" name="Q08" tableColumnId="53"/>
      <queryTableField id="54" name="Q09" tableColumnId="54"/>
      <queryTableField id="55" name="Q10" tableColumnId="55"/>
      <queryTableField id="56" name="Q11" tableColumnId="56"/>
      <queryTableField id="57" name="Q12" tableColumnId="57"/>
      <queryTableField id="58" name="Q13" tableColumnId="58"/>
      <queryTableField id="59" name="FLAG" tableColumnId="59"/>
      <queryTableField id="60" name="MODALIDADE" tableColumnId="60"/>
      <queryTableField id="61" name="COD_ESCOLA_CURSO_2" tableColumnId="61"/>
      <queryTableField id="62" name="HABILITACAO2" tableColumnId="62"/>
      <queryTableField id="63" name="PERIODO_2" tableColumnId="63"/>
      <queryTableField id="64" name="CLASS2" tableColumnId="64"/>
      <queryTableField id="65" name="SITUACAO2" tableColumnId="65"/>
      <queryTableField id="66" name="CPF" tableColumnId="66"/>
    </queryTableFields>
    <queryTableDeletedFields count="7">
      <deletedField name="NR_INSCRICAO"/>
      <deletedField name="COD_CURSO"/>
      <deletedField name="COD_ETE"/>
      <deletedField name="NOME_ETE"/>
      <deletedField name="NOSSO_NUMERO"/>
      <deletedField name="DG"/>
      <deletedField name="HABILITACA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_103.00S" displayName="Tabela__103.00S" ref="A1:BH5" tableType="queryTable" totalsRowShown="0">
  <autoFilter ref="A1:BH5"/>
  <sortState ref="A3:BH497">
    <sortCondition ref="A2"/>
  </sortState>
  <tableColumns count="60">
    <tableColumn id="8" uniqueName="8" name="NOME" queryTableFieldId="8"/>
    <tableColumn id="68" uniqueName="68" name="Colunas2" queryTableFieldId="68"/>
    <tableColumn id="9" uniqueName="9" name="RG" queryTableFieldId="9"/>
    <tableColumn id="10" uniqueName="10" name="ORGAO_EXPEDIDOR" queryTableFieldId="10"/>
    <tableColumn id="11" uniqueName="11" name="SEXO" queryTableFieldId="11"/>
    <tableColumn id="12" uniqueName="12" name="DT_NASCIMENTO" queryTableFieldId="12"/>
    <tableColumn id="13" uniqueName="13" name="ESTADO_CIVIL" queryTableFieldId="13"/>
    <tableColumn id="14" uniqueName="14" name="ENDERECO" queryTableFieldId="14"/>
    <tableColumn id="15" uniqueName="15" name="NUMERO" queryTableFieldId="15"/>
    <tableColumn id="16" uniqueName="16" name="COMPLEMENTO" queryTableFieldId="16"/>
    <tableColumn id="17" uniqueName="17" name="BAIRRO" queryTableFieldId="17"/>
    <tableColumn id="18" uniqueName="18" name="DDD" queryTableFieldId="18"/>
    <tableColumn id="19" uniqueName="19" name="TELEFONE" queryTableFieldId="19"/>
    <tableColumn id="20" uniqueName="20" name="RAMAL" queryTableFieldId="20"/>
    <tableColumn id="21" uniqueName="21" name="CIDADE" queryTableFieldId="21"/>
    <tableColumn id="22" uniqueName="22" name="UF" queryTableFieldId="22"/>
    <tableColumn id="23" uniqueName="23" name="CEP" queryTableFieldId="23"/>
    <tableColumn id="24" uniqueName="24" name="AFRO_DESC" queryTableFieldId="24"/>
    <tableColumn id="25" uniqueName="25" name="ESCOLARIDADE" queryTableFieldId="25"/>
    <tableColumn id="26" uniqueName="26" name="PERIODO" queryTableFieldId="26"/>
    <tableColumn id="27" uniqueName="27" name="EMAIL" queryTableFieldId="27"/>
    <tableColumn id="28" uniqueName="28" name="NECESSIDADE" queryTableFieldId="28"/>
    <tableColumn id="29" uniqueName="29" name="NECESSIDADE_TIPO" queryTableFieldId="29"/>
    <tableColumn id="30" uniqueName="30" name="TIPO_PROVA" queryTableFieldId="30"/>
    <tableColumn id="31" uniqueName="31" name="DDD2" queryTableFieldId="31"/>
    <tableColumn id="32" uniqueName="32" name="TELEFONE2" queryTableFieldId="32"/>
    <tableColumn id="33" uniqueName="33" name="RAMAL2" queryTableFieldId="33"/>
    <tableColumn id="34" uniqueName="34" name="COD_ESCOLA_CURSO" queryTableFieldId="34"/>
    <tableColumn id="35" uniqueName="35" name="RESPOSTA" queryTableFieldId="35"/>
    <tableColumn id="36" uniqueName="36" name="F1" queryTableFieldId="36"/>
    <tableColumn id="37" uniqueName="37" name="F2" queryTableFieldId="37"/>
    <tableColumn id="38" uniqueName="38" name="F3" queryTableFieldId="38"/>
    <tableColumn id="39" uniqueName="39" name="F4" queryTableFieldId="39"/>
    <tableColumn id="40" uniqueName="40" name="F5" queryTableFieldId="40"/>
    <tableColumn id="41" uniqueName="41" name="ACERTOS" queryTableFieldId="41"/>
    <tableColumn id="42" uniqueName="42" name="NOTAENTREVISTA" queryTableFieldId="42"/>
    <tableColumn id="43" uniqueName="43" name="NOTA" queryTableFieldId="43"/>
    <tableColumn id="44" uniqueName="44" name="CLASS" queryTableFieldId="44"/>
    <tableColumn id="45" uniqueName="45" name="SITUACAO" queryTableFieldId="45"/>
    <tableColumn id="46" uniqueName="46" name="Q01" queryTableFieldId="46"/>
    <tableColumn id="47" uniqueName="47" name="Q02" queryTableFieldId="47"/>
    <tableColumn id="48" uniqueName="48" name="Q03" queryTableFieldId="48"/>
    <tableColumn id="49" uniqueName="49" name="Q04" queryTableFieldId="49"/>
    <tableColumn id="50" uniqueName="50" name="Q05" queryTableFieldId="50"/>
    <tableColumn id="51" uniqueName="51" name="Q06" queryTableFieldId="51"/>
    <tableColumn id="52" uniqueName="52" name="Q07" queryTableFieldId="52"/>
    <tableColumn id="53" uniqueName="53" name="Q08" queryTableFieldId="53"/>
    <tableColumn id="54" uniqueName="54" name="Q09" queryTableFieldId="54"/>
    <tableColumn id="55" uniqueName="55" name="Q10" queryTableFieldId="55"/>
    <tableColumn id="56" uniqueName="56" name="Q11" queryTableFieldId="56"/>
    <tableColumn id="57" uniqueName="57" name="Q12" queryTableFieldId="57"/>
    <tableColumn id="58" uniqueName="58" name="Q13" queryTableFieldId="58"/>
    <tableColumn id="59" uniqueName="59" name="FLAG" queryTableFieldId="59"/>
    <tableColumn id="60" uniqueName="60" name="MODALIDADE" queryTableFieldId="60"/>
    <tableColumn id="61" uniqueName="61" name="COD_ESCOLA_CURSO_2" queryTableFieldId="61"/>
    <tableColumn id="62" uniqueName="62" name="HABILITACAO2" queryTableFieldId="62"/>
    <tableColumn id="63" uniqueName="63" name="PERIODO_2" queryTableFieldId="63"/>
    <tableColumn id="64" uniqueName="64" name="CLASS2" queryTableFieldId="64"/>
    <tableColumn id="65" uniqueName="65" name="SITUACAO2" queryTableFieldId="65"/>
    <tableColumn id="66" uniqueName="66" name="CPF" queryTableFieldId="6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 enableFormatConditionsCalculation="0">
    <tabColor indexed="38"/>
    <pageSetUpPr fitToPage="1"/>
  </sheetPr>
  <dimension ref="A1:AX109"/>
  <sheetViews>
    <sheetView zoomScaleNormal="100" zoomScaleSheetLayoutView="75" workbookViewId="0">
      <selection activeCell="AB12" sqref="AB12"/>
    </sheetView>
  </sheetViews>
  <sheetFormatPr defaultColWidth="10.28515625" defaultRowHeight="12.75" x14ac:dyDescent="0.2"/>
  <cols>
    <col min="1" max="1" width="4.85546875" style="69" customWidth="1"/>
    <col min="2" max="2" width="4.28515625" style="69" customWidth="1"/>
    <col min="3" max="3" width="3.7109375" style="69" customWidth="1"/>
    <col min="4" max="4" width="4.7109375" style="69" customWidth="1"/>
    <col min="5" max="5" width="3.7109375" style="69" customWidth="1"/>
    <col min="6" max="11" width="4.7109375" style="69" customWidth="1"/>
    <col min="12" max="16" width="3.7109375" style="69" customWidth="1"/>
    <col min="17" max="17" width="7.7109375" style="69" customWidth="1"/>
    <col min="18" max="18" width="3.7109375" style="69" customWidth="1"/>
    <col min="19" max="19" width="3" style="69" customWidth="1"/>
    <col min="20" max="20" width="3.5703125" style="69" customWidth="1"/>
    <col min="21" max="22" width="3.7109375" style="69" customWidth="1"/>
    <col min="23" max="23" width="1.140625" style="69" customWidth="1"/>
    <col min="24" max="24" width="3.7109375" style="69" customWidth="1"/>
    <col min="25" max="25" width="5.7109375" style="69" customWidth="1"/>
    <col min="26" max="26" width="5" style="69" customWidth="1"/>
    <col min="27" max="27" width="1.42578125" style="69" customWidth="1"/>
    <col min="28" max="29" width="10.28515625" style="69"/>
    <col min="30" max="30" width="17" style="69" customWidth="1"/>
    <col min="31" max="31" width="10.28515625" style="69"/>
    <col min="32" max="32" width="3.85546875" style="69" customWidth="1"/>
    <col min="33" max="33" width="10.28515625" style="124"/>
    <col min="34" max="34" width="10.140625" style="69" customWidth="1"/>
    <col min="35" max="35" width="10.28515625" style="69"/>
    <col min="36" max="36" width="8.42578125" style="69" customWidth="1"/>
    <col min="37" max="37" width="4.42578125" style="69" customWidth="1"/>
    <col min="38" max="38" width="10.28515625" style="69"/>
    <col min="39" max="39" width="8" style="69" customWidth="1"/>
    <col min="40" max="40" width="4.7109375" style="69" customWidth="1"/>
    <col min="41" max="41" width="10.28515625" style="69"/>
    <col min="42" max="42" width="7.7109375" style="69" customWidth="1"/>
    <col min="43" max="43" width="4.140625" style="69" customWidth="1"/>
    <col min="44" max="44" width="6.28515625" style="69" customWidth="1"/>
    <col min="45" max="16384" width="10.28515625" style="69"/>
  </cols>
  <sheetData>
    <row r="1" spans="1:50" s="60" customFormat="1" ht="2.25" customHeight="1" thickBot="1" x14ac:dyDescent="0.25">
      <c r="T1" s="61"/>
      <c r="AG1" s="70"/>
    </row>
    <row r="2" spans="1:50" ht="15" customHeight="1" x14ac:dyDescent="0.2">
      <c r="A2" s="223" t="s">
        <v>221</v>
      </c>
      <c r="B2" s="224"/>
      <c r="C2" s="224"/>
      <c r="D2" s="225"/>
      <c r="E2" s="62"/>
      <c r="F2" s="63"/>
      <c r="G2" s="63"/>
      <c r="H2" s="63"/>
      <c r="I2" s="63"/>
      <c r="J2" s="64"/>
      <c r="K2" s="56" t="s">
        <v>1</v>
      </c>
      <c r="L2" s="63"/>
      <c r="M2" s="63"/>
      <c r="N2" s="63"/>
      <c r="O2" s="63"/>
      <c r="P2" s="63"/>
      <c r="Q2" s="63"/>
      <c r="R2" s="65"/>
      <c r="S2" s="66" t="s">
        <v>2</v>
      </c>
      <c r="T2" s="67"/>
      <c r="U2" s="65"/>
      <c r="V2" s="67" t="s">
        <v>3</v>
      </c>
      <c r="W2" s="67"/>
      <c r="X2" s="67" t="s">
        <v>53</v>
      </c>
      <c r="Y2" s="67"/>
      <c r="Z2" s="68"/>
      <c r="AA2" s="60"/>
    </row>
    <row r="3" spans="1:50" ht="2.25" customHeight="1" x14ac:dyDescent="0.2">
      <c r="A3" s="226"/>
      <c r="B3" s="227"/>
      <c r="C3" s="227"/>
      <c r="D3" s="228"/>
      <c r="E3" s="71"/>
      <c r="F3" s="60"/>
      <c r="G3" s="60"/>
      <c r="H3" s="60"/>
      <c r="I3" s="60"/>
      <c r="J3" s="72"/>
      <c r="K3" s="73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1"/>
      <c r="Y3" s="1"/>
      <c r="Z3" s="47"/>
    </row>
    <row r="4" spans="1:50" ht="16.5" customHeight="1" x14ac:dyDescent="0.2">
      <c r="A4" s="226"/>
      <c r="B4" s="227"/>
      <c r="C4" s="227"/>
      <c r="D4" s="228"/>
      <c r="E4" s="74"/>
      <c r="F4" s="75"/>
      <c r="G4" s="60"/>
      <c r="H4" s="60"/>
      <c r="I4" s="60"/>
      <c r="J4" s="72"/>
      <c r="K4" s="74" t="s">
        <v>56</v>
      </c>
      <c r="L4" s="60"/>
      <c r="M4" s="60"/>
      <c r="N4" s="60"/>
      <c r="O4" s="60"/>
      <c r="P4" s="60"/>
      <c r="Q4" s="60"/>
      <c r="R4" s="76"/>
      <c r="S4" s="77" t="s">
        <v>2</v>
      </c>
      <c r="T4" s="60"/>
      <c r="U4" s="76"/>
      <c r="V4" s="75" t="s">
        <v>3</v>
      </c>
      <c r="W4" s="60"/>
      <c r="X4" s="75" t="s">
        <v>53</v>
      </c>
      <c r="Y4" s="75"/>
      <c r="Z4" s="78"/>
      <c r="AB4" s="60"/>
      <c r="AC4" s="60"/>
      <c r="AD4" s="60"/>
      <c r="AE4" s="60"/>
      <c r="AF4" s="60"/>
      <c r="AG4" s="70"/>
      <c r="AH4" s="60"/>
      <c r="AI4" s="60"/>
      <c r="AJ4" s="60"/>
      <c r="AK4" s="79"/>
      <c r="AL4" s="79"/>
      <c r="AM4" s="60"/>
      <c r="AN4" s="60"/>
      <c r="AO4" s="79"/>
      <c r="AP4" s="79"/>
      <c r="AQ4" s="60"/>
      <c r="AR4" s="60"/>
      <c r="AS4" s="60"/>
      <c r="AT4" s="60"/>
      <c r="AU4" s="60"/>
      <c r="AV4" s="60"/>
      <c r="AW4" s="60"/>
      <c r="AX4" s="60"/>
    </row>
    <row r="5" spans="1:50" ht="2.25" customHeight="1" x14ac:dyDescent="0.2">
      <c r="A5" s="226"/>
      <c r="B5" s="227"/>
      <c r="C5" s="227"/>
      <c r="D5" s="228"/>
      <c r="E5" s="74"/>
      <c r="F5" s="75"/>
      <c r="G5" s="60"/>
      <c r="H5" s="60"/>
      <c r="I5" s="60"/>
      <c r="J5" s="72"/>
      <c r="K5" s="74"/>
      <c r="L5" s="60"/>
      <c r="M5" s="60"/>
      <c r="N5" s="60"/>
      <c r="O5" s="60"/>
      <c r="P5" s="60"/>
      <c r="Q5" s="60"/>
      <c r="R5" s="75"/>
      <c r="S5" s="75"/>
      <c r="T5" s="60"/>
      <c r="U5" s="75"/>
      <c r="V5" s="75"/>
      <c r="W5" s="60"/>
      <c r="X5" s="75"/>
      <c r="Y5" s="75"/>
      <c r="Z5" s="78"/>
      <c r="AB5" s="60"/>
      <c r="AC5" s="60"/>
      <c r="AD5" s="60"/>
      <c r="AE5" s="60"/>
      <c r="AF5" s="60"/>
      <c r="AG5" s="70"/>
      <c r="AH5" s="60"/>
      <c r="AI5" s="60"/>
      <c r="AJ5" s="60"/>
      <c r="AK5" s="79"/>
      <c r="AL5" s="79"/>
      <c r="AM5" s="60"/>
      <c r="AN5" s="60"/>
      <c r="AO5" s="79"/>
      <c r="AP5" s="79"/>
      <c r="AQ5" s="60"/>
      <c r="AR5" s="60"/>
      <c r="AS5" s="60"/>
      <c r="AT5" s="60"/>
      <c r="AU5" s="60"/>
      <c r="AV5" s="60"/>
      <c r="AW5" s="60"/>
      <c r="AX5" s="60"/>
    </row>
    <row r="6" spans="1:50" ht="17.25" customHeight="1" x14ac:dyDescent="0.2">
      <c r="A6" s="226"/>
      <c r="B6" s="227"/>
      <c r="C6" s="227"/>
      <c r="D6" s="228"/>
      <c r="E6" s="74"/>
      <c r="F6" s="75"/>
      <c r="G6" s="60"/>
      <c r="H6" s="60"/>
      <c r="I6" s="60"/>
      <c r="J6" s="72"/>
      <c r="K6" s="74" t="s">
        <v>42</v>
      </c>
      <c r="L6" s="60"/>
      <c r="M6" s="60"/>
      <c r="N6" s="60"/>
      <c r="O6" s="60"/>
      <c r="P6" s="60"/>
      <c r="Q6" s="60"/>
      <c r="R6" s="76"/>
      <c r="S6" s="75" t="s">
        <v>2</v>
      </c>
      <c r="T6" s="60"/>
      <c r="U6" s="76"/>
      <c r="V6" s="75" t="s">
        <v>3</v>
      </c>
      <c r="W6" s="60"/>
      <c r="X6" s="75" t="s">
        <v>53</v>
      </c>
      <c r="Y6" s="75"/>
      <c r="Z6" s="78"/>
      <c r="AB6" s="60"/>
      <c r="AC6" s="60"/>
      <c r="AD6" s="60"/>
      <c r="AE6" s="60"/>
      <c r="AF6" s="60"/>
      <c r="AG6" s="70"/>
      <c r="AH6" s="60"/>
      <c r="AI6" s="60"/>
      <c r="AJ6" s="60"/>
      <c r="AK6" s="79"/>
      <c r="AL6" s="79"/>
      <c r="AM6" s="60"/>
      <c r="AN6" s="60"/>
      <c r="AO6" s="79"/>
      <c r="AP6" s="79"/>
      <c r="AQ6" s="60"/>
      <c r="AR6" s="60"/>
      <c r="AS6" s="60"/>
      <c r="AT6" s="60"/>
      <c r="AU6" s="60"/>
      <c r="AV6" s="60"/>
      <c r="AW6" s="60"/>
      <c r="AX6" s="60"/>
    </row>
    <row r="7" spans="1:50" ht="2.25" customHeight="1" x14ac:dyDescent="0.2">
      <c r="A7" s="226"/>
      <c r="B7" s="227"/>
      <c r="C7" s="227"/>
      <c r="D7" s="228"/>
      <c r="E7" s="71"/>
      <c r="F7" s="60"/>
      <c r="G7" s="60"/>
      <c r="H7" s="60"/>
      <c r="I7" s="60"/>
      <c r="J7" s="72"/>
      <c r="K7" s="73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72"/>
      <c r="AB7" s="80"/>
      <c r="AC7" s="60"/>
      <c r="AD7" s="60"/>
      <c r="AE7" s="60"/>
      <c r="AF7" s="60"/>
      <c r="AG7" s="70"/>
      <c r="AH7" s="60"/>
      <c r="AI7" s="60"/>
      <c r="AJ7" s="60"/>
      <c r="AK7" s="60"/>
      <c r="AL7" s="60"/>
      <c r="AM7" s="60"/>
      <c r="AN7" s="60"/>
      <c r="AO7" s="80"/>
      <c r="AP7" s="1"/>
      <c r="AQ7" s="1"/>
      <c r="AR7" s="1"/>
      <c r="AS7" s="1"/>
      <c r="AT7" s="1"/>
      <c r="AU7" s="1"/>
      <c r="AV7" s="60"/>
      <c r="AW7" s="60"/>
      <c r="AX7" s="60"/>
    </row>
    <row r="8" spans="1:50" ht="15.75" customHeight="1" x14ac:dyDescent="0.2">
      <c r="A8" s="226"/>
      <c r="B8" s="227"/>
      <c r="C8" s="227"/>
      <c r="D8" s="228"/>
      <c r="E8" s="74"/>
      <c r="F8" s="75"/>
      <c r="G8" s="60"/>
      <c r="H8" s="60"/>
      <c r="I8" s="60"/>
      <c r="J8" s="72"/>
      <c r="K8" s="74" t="s">
        <v>49</v>
      </c>
      <c r="L8" s="60"/>
      <c r="M8" s="60"/>
      <c r="N8" s="60"/>
      <c r="O8" s="60"/>
      <c r="P8" s="60"/>
      <c r="Q8" s="60"/>
      <c r="R8" s="76"/>
      <c r="S8" s="75" t="s">
        <v>2</v>
      </c>
      <c r="T8" s="60"/>
      <c r="U8" s="76"/>
      <c r="V8" s="75" t="s">
        <v>3</v>
      </c>
      <c r="W8" s="60"/>
      <c r="X8" s="60"/>
      <c r="Y8" s="60"/>
      <c r="Z8" s="72"/>
      <c r="AB8" s="75"/>
      <c r="AC8" s="81"/>
      <c r="AD8" s="81"/>
      <c r="AE8" s="75"/>
      <c r="AF8" s="81"/>
      <c r="AG8" s="80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60"/>
      <c r="AW8" s="60"/>
      <c r="AX8" s="60"/>
    </row>
    <row r="9" spans="1:50" ht="2.25" customHeight="1" x14ac:dyDescent="0.2">
      <c r="A9" s="226"/>
      <c r="B9" s="227"/>
      <c r="C9" s="227"/>
      <c r="D9" s="228"/>
      <c r="E9" s="74"/>
      <c r="F9" s="75"/>
      <c r="G9" s="60"/>
      <c r="H9" s="60"/>
      <c r="I9" s="60"/>
      <c r="J9" s="72"/>
      <c r="K9" s="74"/>
      <c r="L9" s="60"/>
      <c r="M9" s="60"/>
      <c r="N9" s="60"/>
      <c r="O9" s="60"/>
      <c r="P9" s="60"/>
      <c r="Q9" s="60"/>
      <c r="R9" s="75"/>
      <c r="S9" s="75"/>
      <c r="T9" s="60"/>
      <c r="U9" s="75"/>
      <c r="V9" s="75"/>
      <c r="W9" s="60"/>
      <c r="X9" s="60"/>
      <c r="Y9" s="60"/>
      <c r="Z9" s="72"/>
      <c r="AB9" s="146"/>
      <c r="AC9" s="75"/>
      <c r="AD9" s="75"/>
      <c r="AE9" s="146"/>
      <c r="AF9" s="75"/>
      <c r="AG9" s="147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60"/>
      <c r="AW9" s="60"/>
      <c r="AX9" s="60"/>
    </row>
    <row r="10" spans="1:50" ht="17.25" customHeight="1" thickBot="1" x14ac:dyDescent="0.25">
      <c r="A10" s="226"/>
      <c r="B10" s="227"/>
      <c r="C10" s="227"/>
      <c r="D10" s="228"/>
      <c r="E10" s="82"/>
      <c r="F10" s="83"/>
      <c r="G10" s="84"/>
      <c r="H10" s="84"/>
      <c r="I10" s="84"/>
      <c r="J10" s="85"/>
      <c r="K10" s="82" t="s">
        <v>57</v>
      </c>
      <c r="L10" s="84"/>
      <c r="M10" s="84"/>
      <c r="N10" s="84"/>
      <c r="O10" s="84"/>
      <c r="P10" s="209"/>
      <c r="Q10" s="210"/>
      <c r="R10" s="210"/>
      <c r="S10" s="210"/>
      <c r="T10" s="210"/>
      <c r="U10" s="210"/>
      <c r="V10" s="210"/>
      <c r="W10" s="210"/>
      <c r="X10" s="210"/>
      <c r="Y10" s="210"/>
      <c r="Z10" s="211"/>
      <c r="AB10" s="268" t="s">
        <v>207</v>
      </c>
      <c r="AC10" s="269"/>
      <c r="AD10" s="269"/>
      <c r="AE10" s="269"/>
      <c r="AF10" s="269"/>
      <c r="AG10" s="269"/>
      <c r="AH10" s="148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60"/>
      <c r="AW10" s="60"/>
      <c r="AX10" s="60"/>
    </row>
    <row r="11" spans="1:50" ht="37.5" customHeight="1" thickBot="1" x14ac:dyDescent="0.4">
      <c r="A11" s="229"/>
      <c r="B11" s="197"/>
      <c r="C11" s="197"/>
      <c r="D11" s="198"/>
      <c r="E11" s="290" t="s">
        <v>208</v>
      </c>
      <c r="F11" s="291"/>
      <c r="G11" s="291"/>
      <c r="H11" s="291"/>
      <c r="I11" s="291"/>
      <c r="J11" s="291"/>
      <c r="K11" s="291"/>
      <c r="L11" s="292"/>
      <c r="M11" s="212" t="s">
        <v>51</v>
      </c>
      <c r="N11" s="213"/>
      <c r="O11" s="213"/>
      <c r="P11" s="214"/>
      <c r="Q11" s="215" t="e">
        <f>VLOOKUP(AB11,VESTIBULINHO!A1:BJ5,62,FALSE)</f>
        <v>#N/A</v>
      </c>
      <c r="R11" s="216"/>
      <c r="S11" s="216"/>
      <c r="T11" s="217"/>
      <c r="U11" s="87" t="s">
        <v>4</v>
      </c>
      <c r="V11" s="297"/>
      <c r="W11" s="298"/>
      <c r="X11" s="298"/>
      <c r="Y11" s="298"/>
      <c r="Z11" s="299"/>
      <c r="AA11" s="88"/>
      <c r="AB11" s="152" t="s">
        <v>228</v>
      </c>
      <c r="AC11" s="144"/>
      <c r="AD11" s="145"/>
      <c r="AE11" s="122"/>
      <c r="AF11" s="122"/>
      <c r="AG11" s="143"/>
      <c r="AH11" s="149"/>
      <c r="AI11" s="60"/>
      <c r="AJ11" s="60"/>
      <c r="AK11" s="60"/>
      <c r="AL11" s="60"/>
      <c r="AM11" s="60"/>
      <c r="AN11" s="60"/>
      <c r="AO11" s="80"/>
      <c r="AP11" s="1"/>
      <c r="AQ11" s="1"/>
      <c r="AR11" s="1"/>
      <c r="AS11" s="1"/>
      <c r="AT11" s="1"/>
      <c r="AU11" s="1"/>
      <c r="AV11" s="60"/>
      <c r="AW11" s="60"/>
      <c r="AX11" s="60"/>
    </row>
    <row r="12" spans="1:50" ht="5.25" customHeight="1" thickBot="1" x14ac:dyDescent="0.25">
      <c r="A12" s="50" t="s">
        <v>218</v>
      </c>
      <c r="B12" s="51"/>
      <c r="C12" s="51"/>
      <c r="D12" s="51"/>
      <c r="E12" s="51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72"/>
      <c r="AA12" s="88"/>
      <c r="AB12" s="151" t="s">
        <v>209</v>
      </c>
      <c r="AC12" s="151"/>
      <c r="AD12" s="89"/>
      <c r="AE12" s="89"/>
      <c r="AF12" s="151"/>
      <c r="AG12" s="150"/>
      <c r="AH12" s="149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</row>
    <row r="13" spans="1:50" s="90" customFormat="1" ht="20.100000000000001" customHeight="1" x14ac:dyDescent="0.2">
      <c r="A13" s="56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8"/>
      <c r="AB13" s="146"/>
      <c r="AC13" s="75"/>
      <c r="AD13" s="146"/>
      <c r="AE13" s="146"/>
      <c r="AF13" s="75"/>
      <c r="AG13" s="80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</row>
    <row r="14" spans="1:50" s="90" customFormat="1" ht="3.75" customHeight="1" x14ac:dyDescent="0.2">
      <c r="A14" s="74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26"/>
      <c r="W14" s="75"/>
      <c r="X14" s="75"/>
      <c r="Y14" s="75"/>
      <c r="Z14" s="78"/>
      <c r="AB14" s="60"/>
      <c r="AC14" s="69"/>
      <c r="AG14" s="125"/>
    </row>
    <row r="15" spans="1:50" s="90" customFormat="1" ht="9" customHeight="1" x14ac:dyDescent="0.2">
      <c r="A15" s="74"/>
      <c r="B15" s="75"/>
      <c r="C15" s="75"/>
      <c r="D15" s="75"/>
      <c r="E15" s="293"/>
      <c r="F15" s="293"/>
      <c r="G15" s="293"/>
      <c r="H15" s="293"/>
      <c r="I15" s="293"/>
      <c r="J15" s="293"/>
      <c r="K15" s="293"/>
      <c r="L15" s="293"/>
      <c r="M15" s="293"/>
      <c r="N15" s="293"/>
      <c r="O15" s="293"/>
      <c r="P15" s="293"/>
      <c r="Q15" s="293"/>
      <c r="R15" s="293"/>
      <c r="S15" s="293"/>
      <c r="T15" s="293"/>
      <c r="U15" s="75"/>
      <c r="V15" s="75"/>
      <c r="W15" s="75"/>
      <c r="X15" s="75"/>
      <c r="Y15" s="75"/>
      <c r="Z15" s="78"/>
      <c r="AB15" s="60"/>
      <c r="AC15" s="69"/>
      <c r="AG15" s="125"/>
    </row>
    <row r="16" spans="1:50" s="27" customFormat="1" ht="14.25" customHeight="1" x14ac:dyDescent="0.2">
      <c r="A16" s="91" t="s">
        <v>29</v>
      </c>
      <c r="B16" s="92"/>
      <c r="C16" s="92"/>
      <c r="D16" s="92"/>
      <c r="E16" s="294" t="e">
        <f>IF(Q11&gt;AC20,"CANDIDATO NÃO CLASSIFICADO",(IF(Q11&lt;=AE20,"CANDIDATO 1ª CHAMADA",VLOOKUP(AB11,VESTIBULINHO!A1:BH5,1,FALSE))))</f>
        <v>#N/A</v>
      </c>
      <c r="F16" s="294"/>
      <c r="G16" s="29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92"/>
      <c r="T16" s="92"/>
      <c r="U16" s="92"/>
      <c r="V16" s="92"/>
      <c r="W16" s="92"/>
      <c r="X16" s="92"/>
      <c r="Y16" s="92"/>
      <c r="Z16" s="93"/>
      <c r="AB16" s="60"/>
      <c r="AC16" s="69"/>
      <c r="AE16" s="94"/>
      <c r="AG16" s="126"/>
    </row>
    <row r="17" spans="1:35" s="27" customFormat="1" ht="14.25" customHeight="1" thickBot="1" x14ac:dyDescent="0.25">
      <c r="A17" s="95"/>
      <c r="B17" s="96"/>
      <c r="C17" s="96"/>
      <c r="D17" s="9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96"/>
      <c r="S17" s="96"/>
      <c r="T17" s="96"/>
      <c r="U17" s="96"/>
      <c r="V17" s="96"/>
      <c r="W17" s="96"/>
      <c r="X17" s="96"/>
      <c r="Y17" s="96"/>
      <c r="Z17" s="97"/>
      <c r="AB17" s="60"/>
      <c r="AC17" s="69"/>
      <c r="AG17" s="126"/>
    </row>
    <row r="18" spans="1:35" s="4" customFormat="1" ht="12.95" customHeight="1" x14ac:dyDescent="0.2">
      <c r="A18" s="98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100"/>
      <c r="AB18" s="60"/>
      <c r="AC18" s="69"/>
      <c r="AG18" s="123"/>
    </row>
    <row r="19" spans="1:35" ht="13.5" thickBot="1" x14ac:dyDescent="0.25">
      <c r="A19" s="20" t="s">
        <v>28</v>
      </c>
      <c r="B19" s="60"/>
      <c r="C19" s="60"/>
      <c r="D19" s="60"/>
      <c r="E19" s="60"/>
      <c r="F19" s="60"/>
      <c r="G19" s="20" t="s">
        <v>26</v>
      </c>
      <c r="H19" s="60"/>
      <c r="I19" s="60"/>
      <c r="J19" s="8" t="s">
        <v>0</v>
      </c>
      <c r="K19" s="70"/>
      <c r="L19" s="70"/>
      <c r="M19" s="70"/>
      <c r="N19" s="8" t="s">
        <v>40</v>
      </c>
      <c r="O19" s="70"/>
      <c r="P19" s="79"/>
      <c r="Q19" s="60"/>
      <c r="R19" s="79"/>
      <c r="S19" s="70"/>
      <c r="T19" s="60"/>
      <c r="U19" s="44" t="s">
        <v>39</v>
      </c>
      <c r="V19" s="79"/>
      <c r="W19" s="79"/>
      <c r="X19" s="79"/>
      <c r="Y19" s="79"/>
      <c r="Z19" s="101"/>
      <c r="AB19" s="90"/>
    </row>
    <row r="20" spans="1:35" s="4" customFormat="1" ht="15.75" thickBot="1" x14ac:dyDescent="0.25">
      <c r="A20" s="182" t="e">
        <f>VLOOKUP(AB11,VESTIBULINHO!A1:BH5,3,FALSE)</f>
        <v>#N/A</v>
      </c>
      <c r="B20" s="208"/>
      <c r="C20" s="208"/>
      <c r="D20" s="208"/>
      <c r="E20" s="208"/>
      <c r="F20" s="183"/>
      <c r="G20" s="295" t="e">
        <f>VLOOKUP(AB11,VESTIBULINHO!A1:BH5,4,FALSE)</f>
        <v>#N/A</v>
      </c>
      <c r="H20" s="296"/>
      <c r="I20" s="102"/>
      <c r="J20" s="182" t="e">
        <f>VLOOKUP(AB11,VESTIBULINHO!A1:BH5,5,FALSE)</f>
        <v>#N/A</v>
      </c>
      <c r="K20" s="208"/>
      <c r="L20" s="208"/>
      <c r="M20" s="183"/>
      <c r="N20" s="182" t="e">
        <f>VLOOKUP(AB11,VESTIBULINHO!A1:BH5,18,FALSE)</f>
        <v>#N/A</v>
      </c>
      <c r="O20" s="208"/>
      <c r="P20" s="208"/>
      <c r="Q20" s="208"/>
      <c r="R20" s="208"/>
      <c r="S20" s="59"/>
      <c r="T20" s="59"/>
      <c r="U20" s="182" t="e">
        <f>VLOOKUP(AB11,VESTIBULINHO!A1:BH5,19,FALSE)</f>
        <v>#N/A</v>
      </c>
      <c r="V20" s="208"/>
      <c r="W20" s="208"/>
      <c r="X20" s="208"/>
      <c r="Y20" s="208"/>
      <c r="Z20" s="183"/>
      <c r="AB20" s="142" t="s">
        <v>217</v>
      </c>
      <c r="AC20" s="141" t="e">
        <f>IF(A27=AC22,AB22,IF(A27=AC23,AB23,IF(A27=AC24,AB24,IF(A27=AC25,AB25,IF(A27=AC26,AB26,FALSE)))))</f>
        <v>#N/A</v>
      </c>
      <c r="AD20" s="135" t="s">
        <v>222</v>
      </c>
      <c r="AE20" s="140" t="e">
        <f>IF(A27=AC22,AG22,IF(A27=AC23,AG23,IF(A27=AC24,AG24,IF(A27=AC25,AG25,IF(A27=AC26,AG26,FALSE)))))</f>
        <v>#N/A</v>
      </c>
      <c r="AG20" s="123"/>
      <c r="AH20" s="270" t="s">
        <v>227</v>
      </c>
      <c r="AI20" s="271"/>
    </row>
    <row r="21" spans="1:35" s="4" customFormat="1" ht="15.75" thickBot="1" x14ac:dyDescent="0.25">
      <c r="A21" s="119" t="s">
        <v>116</v>
      </c>
      <c r="B21" s="99"/>
      <c r="C21" s="99"/>
      <c r="D21" s="99"/>
      <c r="E21" s="99"/>
      <c r="F21" s="99"/>
      <c r="G21" s="6"/>
      <c r="H21" s="9"/>
      <c r="I21" s="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8"/>
      <c r="AG21" s="123"/>
      <c r="AH21" s="154" t="s">
        <v>225</v>
      </c>
      <c r="AI21" s="155" t="s">
        <v>226</v>
      </c>
    </row>
    <row r="22" spans="1:35" s="4" customFormat="1" ht="12.95" customHeight="1" thickBot="1" x14ac:dyDescent="0.25">
      <c r="A22" s="208" t="e">
        <f>VLOOKUP(AB11,VESTIBULINHO!A1:BH5,60,FALSE)</f>
        <v>#N/A</v>
      </c>
      <c r="B22" s="208"/>
      <c r="C22" s="208"/>
      <c r="D22" s="208"/>
      <c r="E22" s="208"/>
      <c r="F22" s="183"/>
      <c r="G22" s="5"/>
      <c r="H22" s="6"/>
      <c r="I22" s="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9"/>
      <c r="W22" s="11"/>
      <c r="X22" s="11"/>
      <c r="Y22" s="11"/>
      <c r="Z22" s="12"/>
      <c r="AB22" s="135">
        <v>38</v>
      </c>
      <c r="AC22" s="138" t="s">
        <v>172</v>
      </c>
      <c r="AD22" s="136"/>
      <c r="AE22" s="136"/>
      <c r="AF22" s="137"/>
      <c r="AG22" s="123">
        <v>29</v>
      </c>
      <c r="AH22" s="156">
        <v>0.29166666666666669</v>
      </c>
      <c r="AI22" s="157">
        <v>0.51388888888888895</v>
      </c>
    </row>
    <row r="23" spans="1:35" ht="15" thickBot="1" x14ac:dyDescent="0.25">
      <c r="A23" s="20" t="s">
        <v>30</v>
      </c>
      <c r="B23" s="60"/>
      <c r="C23" s="60"/>
      <c r="D23" s="60"/>
      <c r="E23" s="60"/>
      <c r="F23" s="60"/>
      <c r="G23" s="60"/>
      <c r="H23" s="60"/>
      <c r="I23" s="60"/>
      <c r="J23" s="60"/>
      <c r="K23" s="20" t="s">
        <v>20</v>
      </c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20" t="s">
        <v>26</v>
      </c>
      <c r="Z23" s="72"/>
      <c r="AB23" s="132">
        <v>48</v>
      </c>
      <c r="AC23" s="71" t="s">
        <v>159</v>
      </c>
      <c r="AD23" s="9"/>
      <c r="AE23" s="9"/>
      <c r="AF23" s="12"/>
      <c r="AG23" s="123">
        <v>40</v>
      </c>
      <c r="AH23" s="158">
        <v>0.79166666666666663</v>
      </c>
      <c r="AI23" s="159">
        <v>0.95833333333333337</v>
      </c>
    </row>
    <row r="24" spans="1:35" s="14" customFormat="1" ht="15.75" thickBot="1" x14ac:dyDescent="0.25">
      <c r="A24" s="3"/>
      <c r="B24" s="45"/>
      <c r="C24" s="230" t="e">
        <f>VLOOKUP(AB11,VESTIBULINHO!A1:BH5,6,FALSE)</f>
        <v>#N/A</v>
      </c>
      <c r="D24" s="208"/>
      <c r="E24" s="208"/>
      <c r="F24" s="208"/>
      <c r="G24" s="45"/>
      <c r="H24" s="208"/>
      <c r="I24" s="208"/>
      <c r="J24" s="13"/>
      <c r="K24" s="182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13"/>
      <c r="Y24" s="182"/>
      <c r="Z24" s="183"/>
      <c r="AB24" s="135">
        <v>38</v>
      </c>
      <c r="AC24" s="138" t="s">
        <v>117</v>
      </c>
      <c r="AD24" s="136"/>
      <c r="AE24" s="136"/>
      <c r="AF24" s="137"/>
      <c r="AG24" s="123">
        <v>33</v>
      </c>
      <c r="AH24" s="158">
        <v>0.30902777777777779</v>
      </c>
      <c r="AI24" s="159">
        <v>0.49652777777777773</v>
      </c>
    </row>
    <row r="25" spans="1:35" s="14" customFormat="1" ht="12.95" customHeight="1" thickBot="1" x14ac:dyDescent="0.25">
      <c r="A25" s="5"/>
      <c r="B25" s="70"/>
      <c r="C25" s="10"/>
      <c r="D25" s="10"/>
      <c r="E25" s="10"/>
      <c r="F25" s="10"/>
      <c r="G25" s="70"/>
      <c r="H25" s="10"/>
      <c r="I25" s="10"/>
      <c r="J25" s="1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13"/>
      <c r="Y25" s="6"/>
      <c r="Z25" s="7"/>
      <c r="AB25" s="135">
        <v>46</v>
      </c>
      <c r="AC25" s="138" t="s">
        <v>152</v>
      </c>
      <c r="AD25" s="136"/>
      <c r="AE25" s="136"/>
      <c r="AF25" s="137"/>
      <c r="AG25" s="123">
        <v>40</v>
      </c>
      <c r="AH25" s="158">
        <v>0.79166666666666663</v>
      </c>
      <c r="AI25" s="159">
        <v>0.95833333333333337</v>
      </c>
    </row>
    <row r="26" spans="1:35" ht="12" customHeight="1" thickBot="1" x14ac:dyDescent="0.25">
      <c r="A26" s="20" t="s">
        <v>31</v>
      </c>
      <c r="B26" s="21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20" t="s">
        <v>18</v>
      </c>
      <c r="Q26" s="60"/>
      <c r="R26" s="60"/>
      <c r="S26" s="60"/>
      <c r="T26" s="60"/>
      <c r="U26" s="72"/>
      <c r="V26" s="20" t="s">
        <v>32</v>
      </c>
      <c r="W26" s="60"/>
      <c r="X26" s="60"/>
      <c r="Y26" s="60"/>
      <c r="Z26" s="72"/>
      <c r="AB26" s="133">
        <v>50</v>
      </c>
      <c r="AC26" s="139" t="s">
        <v>157</v>
      </c>
      <c r="AD26" s="102"/>
      <c r="AE26" s="102"/>
      <c r="AF26" s="134"/>
      <c r="AG26" s="123">
        <v>40</v>
      </c>
      <c r="AH26" s="160">
        <v>0.79166666666666663</v>
      </c>
      <c r="AI26" s="161">
        <v>0.95833333333333337</v>
      </c>
    </row>
    <row r="27" spans="1:35" s="14" customFormat="1" ht="15" customHeight="1" thickBot="1" x14ac:dyDescent="0.25">
      <c r="A27" s="195" t="e">
        <f>VLOOKUP(AB11,VESTIBULINHO!A1:BH5,2,FALSE)</f>
        <v>#N/A</v>
      </c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5"/>
      <c r="P27" s="195" t="s">
        <v>213</v>
      </c>
      <c r="Q27" s="196"/>
      <c r="R27" s="196"/>
      <c r="S27" s="196"/>
      <c r="T27" s="2"/>
      <c r="U27" s="16"/>
      <c r="V27" s="182" t="e">
        <f>VLOOKUP(AB11,VESTIBULINHO!A1:BH5,20,FALSE)</f>
        <v>#N/A</v>
      </c>
      <c r="W27" s="208"/>
      <c r="X27" s="208"/>
      <c r="Y27" s="208"/>
      <c r="Z27" s="183"/>
      <c r="AC27" s="33"/>
      <c r="AG27" s="127"/>
    </row>
    <row r="28" spans="1:35" s="14" customFormat="1" ht="6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13"/>
      <c r="T28" s="6"/>
      <c r="U28" s="6"/>
      <c r="V28" s="6"/>
      <c r="W28" s="6"/>
      <c r="X28" s="6"/>
      <c r="Y28" s="6"/>
      <c r="Z28" s="7"/>
      <c r="AC28" s="33"/>
      <c r="AG28" s="127"/>
    </row>
    <row r="29" spans="1:35" s="33" customFormat="1" ht="20.100000000000001" customHeight="1" x14ac:dyDescent="0.2">
      <c r="A29" s="31" t="s">
        <v>52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32"/>
      <c r="M29" s="32"/>
      <c r="N29" s="279"/>
      <c r="O29" s="279"/>
      <c r="P29" s="279"/>
      <c r="Q29" s="279"/>
      <c r="R29" s="279"/>
      <c r="S29" s="279"/>
      <c r="T29" s="279"/>
      <c r="U29" s="279"/>
      <c r="V29" s="279"/>
      <c r="W29" s="279"/>
      <c r="X29" s="279"/>
      <c r="Y29" s="279"/>
      <c r="Z29" s="280"/>
      <c r="AG29" s="128"/>
    </row>
    <row r="30" spans="1:35" s="33" customFormat="1" ht="20.100000000000001" customHeight="1" x14ac:dyDescent="0.2">
      <c r="A30" s="281" t="s">
        <v>216</v>
      </c>
      <c r="B30" s="282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2"/>
      <c r="N30" s="282"/>
      <c r="O30" s="282"/>
      <c r="P30" s="282"/>
      <c r="Q30" s="282"/>
      <c r="R30" s="282"/>
      <c r="S30" s="282"/>
      <c r="T30" s="282"/>
      <c r="U30" s="282"/>
      <c r="V30" s="282"/>
      <c r="W30" s="282"/>
      <c r="X30" s="282"/>
      <c r="Y30" s="282"/>
      <c r="Z30" s="283"/>
      <c r="AC30" s="17"/>
      <c r="AG30" s="128"/>
    </row>
    <row r="31" spans="1:35" s="33" customFormat="1" ht="20.100000000000001" customHeight="1" x14ac:dyDescent="0.2">
      <c r="A31" s="31" t="s">
        <v>44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4"/>
      <c r="AC31" s="4"/>
      <c r="AG31" s="128"/>
    </row>
    <row r="32" spans="1:35" s="17" customFormat="1" ht="15" thickBot="1" x14ac:dyDescent="0.2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8"/>
      <c r="V32" s="18"/>
      <c r="W32" s="18"/>
      <c r="X32" s="18"/>
      <c r="Y32" s="18"/>
      <c r="Z32" s="19"/>
      <c r="AC32" s="4"/>
      <c r="AG32" s="129"/>
    </row>
    <row r="33" spans="1:33" s="4" customFormat="1" ht="20.100000000000001" customHeight="1" thickBot="1" x14ac:dyDescent="0.25">
      <c r="A33" s="20" t="s">
        <v>47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60"/>
      <c r="N33" s="60"/>
      <c r="O33" s="60"/>
      <c r="P33" s="60"/>
      <c r="Q33" s="103"/>
      <c r="R33" s="104" t="s">
        <v>210</v>
      </c>
      <c r="S33" s="105"/>
      <c r="T33" s="105"/>
      <c r="U33" s="284"/>
      <c r="V33" s="285"/>
      <c r="W33" s="287" t="s">
        <v>61</v>
      </c>
      <c r="X33" s="288"/>
      <c r="Y33" s="288"/>
      <c r="Z33" s="289"/>
      <c r="AC33" s="33"/>
      <c r="AG33" s="123"/>
    </row>
    <row r="34" spans="1:33" s="4" customFormat="1" ht="6.75" customHeight="1" x14ac:dyDescent="0.2">
      <c r="A34" s="2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60"/>
      <c r="N34" s="60"/>
      <c r="O34" s="60"/>
      <c r="P34" s="60"/>
      <c r="Q34" s="60"/>
      <c r="R34" s="9"/>
      <c r="S34" s="9"/>
      <c r="T34" s="9"/>
      <c r="U34" s="9"/>
      <c r="V34" s="9"/>
      <c r="W34" s="9"/>
      <c r="X34" s="9"/>
      <c r="Y34" s="9"/>
      <c r="Z34" s="12"/>
      <c r="AG34" s="123"/>
    </row>
    <row r="35" spans="1:33" s="33" customFormat="1" ht="25.5" customHeight="1" x14ac:dyDescent="0.2">
      <c r="A35" s="113" t="s">
        <v>214</v>
      </c>
      <c r="B35" s="114"/>
      <c r="C35" s="264">
        <f ca="1">TODAY()</f>
        <v>41648</v>
      </c>
      <c r="D35" s="264"/>
      <c r="E35" s="264"/>
      <c r="F35" s="264"/>
      <c r="G35" s="264"/>
      <c r="H35" s="264"/>
      <c r="I35" s="264"/>
      <c r="J35" s="264"/>
      <c r="K35" s="264"/>
      <c r="L35" s="264"/>
      <c r="M35" s="264"/>
      <c r="N35" s="75"/>
      <c r="O35" s="75"/>
      <c r="P35" s="75"/>
      <c r="Q35" s="75"/>
      <c r="R35" s="190" t="s">
        <v>21</v>
      </c>
      <c r="S35" s="190"/>
      <c r="T35" s="190"/>
      <c r="U35" s="190"/>
      <c r="V35" s="190"/>
      <c r="W35" s="190"/>
      <c r="X35" s="190"/>
      <c r="Y35" s="190"/>
      <c r="Z35" s="191"/>
      <c r="AC35" s="69"/>
      <c r="AG35" s="128"/>
    </row>
    <row r="36" spans="1:33" s="4" customFormat="1" ht="23.25" customHeight="1" x14ac:dyDescent="0.2">
      <c r="A36" s="192"/>
      <c r="B36" s="193"/>
      <c r="C36" s="193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70"/>
      <c r="O36" s="70"/>
      <c r="P36" s="70"/>
      <c r="Q36" s="193"/>
      <c r="R36" s="193"/>
      <c r="S36" s="193"/>
      <c r="T36" s="193"/>
      <c r="U36" s="193"/>
      <c r="V36" s="193"/>
      <c r="W36" s="193"/>
      <c r="X36" s="193"/>
      <c r="Y36" s="193"/>
      <c r="Z36" s="194"/>
      <c r="AC36" s="69"/>
      <c r="AG36" s="123"/>
    </row>
    <row r="37" spans="1:33" ht="13.5" thickBot="1" x14ac:dyDescent="0.25">
      <c r="A37" s="221" t="s">
        <v>33</v>
      </c>
      <c r="B37" s="222"/>
      <c r="C37" s="222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107"/>
      <c r="O37" s="107"/>
      <c r="P37" s="107"/>
      <c r="Q37" s="197" t="s">
        <v>211</v>
      </c>
      <c r="R37" s="197"/>
      <c r="S37" s="197"/>
      <c r="T37" s="197"/>
      <c r="U37" s="197"/>
      <c r="V37" s="197"/>
      <c r="W37" s="197"/>
      <c r="X37" s="197"/>
      <c r="Y37" s="197"/>
      <c r="Z37" s="198"/>
    </row>
    <row r="38" spans="1:33" ht="0.75" customHeight="1" x14ac:dyDescent="0.2">
      <c r="A38" s="71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72"/>
      <c r="AC38" s="33"/>
    </row>
    <row r="39" spans="1:33" ht="6.75" customHeight="1" thickBot="1" x14ac:dyDescent="0.25">
      <c r="A39" s="71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84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72"/>
      <c r="AC39" s="33"/>
    </row>
    <row r="40" spans="1:33" s="33" customFormat="1" ht="20.100000000000001" customHeight="1" x14ac:dyDescent="0.2">
      <c r="A40" s="39" t="s">
        <v>16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 t="s">
        <v>17</v>
      </c>
      <c r="M40" s="32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1"/>
      <c r="AG40" s="128"/>
    </row>
    <row r="41" spans="1:33" s="33" customFormat="1" ht="20.100000000000001" customHeight="1" x14ac:dyDescent="0.2">
      <c r="A41" s="31" t="s">
        <v>43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 t="s">
        <v>13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4"/>
      <c r="AG41" s="128"/>
    </row>
    <row r="42" spans="1:33" s="33" customFormat="1" ht="20.100000000000001" customHeight="1" x14ac:dyDescent="0.2">
      <c r="A42" s="31" t="s">
        <v>12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 t="s">
        <v>13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4"/>
      <c r="AG42" s="128"/>
    </row>
    <row r="43" spans="1:33" s="33" customFormat="1" ht="20.100000000000001" customHeight="1" x14ac:dyDescent="0.2">
      <c r="A43" s="31" t="s">
        <v>14</v>
      </c>
      <c r="B43" s="32"/>
      <c r="C43" s="32"/>
      <c r="D43" s="32"/>
      <c r="E43" s="32"/>
      <c r="F43" s="32"/>
      <c r="G43" s="32"/>
      <c r="H43" s="32"/>
      <c r="I43" s="32" t="s">
        <v>15</v>
      </c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4"/>
      <c r="AG43" s="128"/>
    </row>
    <row r="44" spans="1:33" s="33" customFormat="1" ht="20.100000000000001" customHeight="1" x14ac:dyDescent="0.2">
      <c r="A44" s="48" t="s">
        <v>58</v>
      </c>
      <c r="B44" s="49"/>
      <c r="C44" s="49"/>
      <c r="D44" s="49"/>
      <c r="E44" s="49"/>
      <c r="F44" s="49"/>
      <c r="G44" s="49"/>
      <c r="H44" s="32" t="s">
        <v>59</v>
      </c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4"/>
      <c r="AG44" s="128"/>
    </row>
    <row r="45" spans="1:33" s="33" customFormat="1" ht="20.100000000000001" customHeight="1" x14ac:dyDescent="0.2">
      <c r="A45" s="48" t="s">
        <v>60</v>
      </c>
      <c r="B45" s="49"/>
      <c r="C45" s="49"/>
      <c r="D45" s="49"/>
      <c r="E45" s="49"/>
      <c r="F45" s="49"/>
      <c r="G45" s="49"/>
      <c r="H45" s="32" t="s">
        <v>59</v>
      </c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4"/>
      <c r="AG45" s="128"/>
    </row>
    <row r="46" spans="1:33" s="33" customFormat="1" ht="20.100000000000001" customHeight="1" x14ac:dyDescent="0.2">
      <c r="A46" s="31" t="s">
        <v>48</v>
      </c>
      <c r="B46" s="32"/>
      <c r="C46" s="32"/>
      <c r="D46" s="32"/>
      <c r="E46" s="32"/>
      <c r="F46" s="32"/>
      <c r="G46" s="32"/>
      <c r="H46" s="32" t="s">
        <v>54</v>
      </c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4"/>
      <c r="AC46" s="90"/>
      <c r="AG46" s="128"/>
    </row>
    <row r="47" spans="1:33" s="33" customFormat="1" ht="20.100000000000001" customHeight="1" thickBot="1" x14ac:dyDescent="0.25">
      <c r="A47" s="199"/>
      <c r="B47" s="200"/>
      <c r="C47" s="200"/>
      <c r="D47" s="200"/>
      <c r="E47" s="200"/>
      <c r="F47" s="200"/>
      <c r="G47" s="200"/>
      <c r="H47" s="42" t="s">
        <v>55</v>
      </c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3"/>
      <c r="AC47" s="90"/>
      <c r="AG47" s="128"/>
    </row>
    <row r="48" spans="1:33" s="90" customFormat="1" x14ac:dyDescent="0.2">
      <c r="A48" s="35" t="s">
        <v>34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8"/>
      <c r="AC48" s="69"/>
      <c r="AG48" s="125"/>
    </row>
    <row r="49" spans="1:33" s="90" customFormat="1" x14ac:dyDescent="0.2">
      <c r="A49" s="36" t="s">
        <v>35</v>
      </c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36" t="s">
        <v>41</v>
      </c>
      <c r="Z49" s="78"/>
      <c r="AC49" s="69"/>
      <c r="AG49" s="125"/>
    </row>
    <row r="50" spans="1:33" ht="18" customHeight="1" thickBot="1" x14ac:dyDescent="0.25">
      <c r="A50" s="239" t="e">
        <f>VLOOKUP(AB11,VESTIBULINHO!A1:BH5,8,FALSE)</f>
        <v>#N/A</v>
      </c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60"/>
      <c r="Y50" s="239" t="e">
        <f>VLOOKUP(AB11,VESTIBULINHO!A1:BH5,9,FALSE)</f>
        <v>#N/A</v>
      </c>
      <c r="Z50" s="286"/>
    </row>
    <row r="51" spans="1:33" ht="24.95" customHeight="1" thickBot="1" x14ac:dyDescent="0.25">
      <c r="A51" s="20" t="s">
        <v>36</v>
      </c>
      <c r="B51" s="60"/>
      <c r="C51" s="60"/>
      <c r="D51" s="60" t="e">
        <f>VLOOKUP(AB11,VESTIBULINHO!A1:BH5,10,FALSE)</f>
        <v>#N/A</v>
      </c>
      <c r="F51" s="37" t="s">
        <v>5</v>
      </c>
      <c r="G51" s="197"/>
      <c r="H51" s="197"/>
      <c r="I51" s="79"/>
      <c r="J51" s="37" t="s">
        <v>6</v>
      </c>
      <c r="K51" s="84"/>
      <c r="L51" s="115"/>
      <c r="M51" s="116"/>
      <c r="N51" s="38" t="s">
        <v>37</v>
      </c>
      <c r="O51" s="79"/>
      <c r="P51" s="265" t="e">
        <f>VLOOKUP(AB11,VESTIBULINHO!A1:BH5,11,FALSE)</f>
        <v>#N/A</v>
      </c>
      <c r="Q51" s="265"/>
      <c r="R51" s="265"/>
      <c r="S51" s="265"/>
      <c r="T51" s="265"/>
      <c r="U51" s="265"/>
      <c r="V51" s="265"/>
      <c r="W51" s="265"/>
      <c r="X51" s="265"/>
      <c r="Y51" s="265"/>
      <c r="Z51" s="266"/>
    </row>
    <row r="52" spans="1:33" x14ac:dyDescent="0.2">
      <c r="A52" s="20" t="s">
        <v>38</v>
      </c>
      <c r="B52" s="60"/>
      <c r="C52" s="60"/>
      <c r="D52" s="60"/>
      <c r="E52" s="60"/>
      <c r="F52" s="60"/>
      <c r="G52" s="60"/>
      <c r="H52" s="60"/>
      <c r="I52" s="60"/>
      <c r="J52" s="60"/>
      <c r="K52" s="20" t="s">
        <v>7</v>
      </c>
      <c r="L52" s="60"/>
      <c r="M52" s="60"/>
      <c r="N52" s="60"/>
      <c r="O52" s="60"/>
      <c r="P52" s="60"/>
      <c r="Q52" s="20" t="s">
        <v>8</v>
      </c>
      <c r="R52" s="60"/>
      <c r="S52" s="60"/>
      <c r="T52" s="20" t="s">
        <v>9</v>
      </c>
      <c r="U52" s="60"/>
      <c r="V52" s="60"/>
      <c r="W52" s="60"/>
      <c r="X52" s="60"/>
      <c r="Y52" s="60"/>
      <c r="Z52" s="72"/>
    </row>
    <row r="53" spans="1:33" ht="18" customHeight="1" thickBot="1" x14ac:dyDescent="0.25">
      <c r="A53" s="239" t="e">
        <f>VLOOKUP(AB11,VESTIBULINHO!A1:BH5,15,FALSE)</f>
        <v>#N/A</v>
      </c>
      <c r="B53" s="240"/>
      <c r="C53" s="240"/>
      <c r="D53" s="240"/>
      <c r="E53" s="240"/>
      <c r="F53" s="240"/>
      <c r="G53" s="240"/>
      <c r="H53" s="240"/>
      <c r="I53" s="240"/>
      <c r="J53" s="60"/>
      <c r="K53" s="229" t="e">
        <f>VLOOKUP(AB11,VESTIBULINHO!A1:BH5,17,FALSE)</f>
        <v>#N/A</v>
      </c>
      <c r="L53" s="197"/>
      <c r="M53" s="197"/>
      <c r="N53" s="197"/>
      <c r="O53" s="197"/>
      <c r="P53" s="79"/>
      <c r="Q53" s="229" t="e">
        <f>VLOOKUP(AB11,VESTIBULINHO!A1:BH5,16,FALSE)</f>
        <v>#N/A</v>
      </c>
      <c r="R53" s="197"/>
      <c r="S53" s="79"/>
      <c r="T53" s="229" t="e">
        <f>VLOOKUP(AB11,VESTIBULINHO!A1:BH5,12,FALSE)</f>
        <v>#N/A</v>
      </c>
      <c r="U53" s="197"/>
      <c r="V53" s="197" t="e">
        <f>VLOOKUP(AB11,VESTIBULINHO!A1:BH5,13,FALSE)</f>
        <v>#N/A</v>
      </c>
      <c r="W53" s="197"/>
      <c r="X53" s="197"/>
      <c r="Y53" s="197"/>
      <c r="Z53" s="198"/>
    </row>
    <row r="54" spans="1:33" ht="13.5" thickBot="1" x14ac:dyDescent="0.25">
      <c r="A54" s="20" t="s">
        <v>10</v>
      </c>
      <c r="B54" s="60"/>
      <c r="C54" s="60"/>
      <c r="D54" s="60"/>
      <c r="E54" s="60"/>
      <c r="F54" s="60"/>
      <c r="G54" s="60"/>
      <c r="H54" s="79"/>
      <c r="I54" s="79"/>
      <c r="J54" s="101"/>
      <c r="K54" s="20" t="s">
        <v>11</v>
      </c>
      <c r="L54" s="79"/>
      <c r="M54" s="79"/>
      <c r="N54" s="60"/>
      <c r="O54" s="60"/>
      <c r="P54" s="60"/>
      <c r="Q54" s="60"/>
      <c r="R54" s="60"/>
      <c r="S54" s="60"/>
      <c r="T54" s="79"/>
      <c r="U54" s="79"/>
      <c r="V54" s="60"/>
      <c r="W54" s="60"/>
      <c r="X54" s="60"/>
      <c r="Y54" s="60"/>
      <c r="Z54" s="72"/>
      <c r="AB54" s="60"/>
    </row>
    <row r="55" spans="1:33" ht="18" customHeight="1" thickBot="1" x14ac:dyDescent="0.25">
      <c r="A55" s="117"/>
      <c r="B55" s="107" t="e">
        <f>VLOOKUP(AB11,VESTIBULINHO!A1:BH5,25,FALSE)</f>
        <v>#N/A</v>
      </c>
      <c r="C55" s="197" t="e">
        <f>VLOOKUP(AB11,VESTIBULINHO!A1:BH5,26,FALSE)</f>
        <v>#N/A</v>
      </c>
      <c r="D55" s="197"/>
      <c r="E55" s="197"/>
      <c r="F55" s="107"/>
      <c r="G55" s="107"/>
      <c r="H55" s="107"/>
      <c r="I55" s="84"/>
      <c r="J55" s="84"/>
      <c r="K55" s="241" t="e">
        <f>VLOOKUP(AB11,VESTIBULINHO!A1:BH5,21,FALSE)</f>
        <v>#N/A</v>
      </c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3"/>
    </row>
    <row r="56" spans="1:33" ht="9" customHeight="1" thickBot="1" x14ac:dyDescent="0.25">
      <c r="A56" s="244"/>
      <c r="B56" s="245"/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  <c r="U56" s="245"/>
      <c r="V56" s="245"/>
      <c r="W56" s="245"/>
      <c r="X56" s="245"/>
      <c r="Y56" s="245"/>
      <c r="Z56" s="246"/>
      <c r="AC56" s="4"/>
    </row>
    <row r="57" spans="1:33" ht="19.5" customHeight="1" thickBot="1" x14ac:dyDescent="0.25">
      <c r="A57" s="187" t="s">
        <v>46</v>
      </c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9"/>
    </row>
    <row r="58" spans="1:33" s="4" customFormat="1" ht="21.75" customHeight="1" x14ac:dyDescent="0.2">
      <c r="A58" s="184" t="s">
        <v>50</v>
      </c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6"/>
      <c r="AC58" s="90"/>
      <c r="AG58" s="123"/>
    </row>
    <row r="59" spans="1:33" ht="12.75" customHeight="1" x14ac:dyDescent="0.2">
      <c r="A59" s="218" t="s">
        <v>22</v>
      </c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20"/>
      <c r="AC59" s="90"/>
    </row>
    <row r="60" spans="1:33" s="90" customFormat="1" ht="15" customHeight="1" x14ac:dyDescent="0.2">
      <c r="A60" s="74" t="s">
        <v>23</v>
      </c>
      <c r="B60" s="75"/>
      <c r="C60" s="75"/>
      <c r="D60" s="75"/>
      <c r="E60" s="272" t="e">
        <f>E16</f>
        <v>#N/A</v>
      </c>
      <c r="F60" s="272"/>
      <c r="G60" s="272"/>
      <c r="H60" s="272"/>
      <c r="I60" s="272"/>
      <c r="J60" s="272"/>
      <c r="K60" s="273"/>
      <c r="L60" s="273"/>
      <c r="M60" s="273"/>
      <c r="N60" s="272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4"/>
      <c r="AG60" s="125"/>
    </row>
    <row r="61" spans="1:33" s="90" customFormat="1" ht="16.5" customHeight="1" thickBot="1" x14ac:dyDescent="0.25">
      <c r="A61" s="275" t="s">
        <v>212</v>
      </c>
      <c r="B61" s="276"/>
      <c r="C61" s="276"/>
      <c r="D61" s="276"/>
      <c r="E61" s="276"/>
      <c r="F61" s="276"/>
      <c r="G61" s="219" t="str">
        <f>P27</f>
        <v>1º módulo</v>
      </c>
      <c r="H61" s="277"/>
      <c r="I61" s="164" t="s">
        <v>24</v>
      </c>
      <c r="J61" s="164"/>
      <c r="K61" s="164"/>
      <c r="L61" s="164"/>
      <c r="M61" s="164"/>
      <c r="N61" s="278" t="e">
        <f>A27</f>
        <v>#N/A</v>
      </c>
      <c r="O61" s="278"/>
      <c r="P61" s="278"/>
      <c r="Q61" s="278"/>
      <c r="R61" s="278"/>
      <c r="S61" s="278"/>
      <c r="T61" s="57" t="s">
        <v>215</v>
      </c>
      <c r="U61" s="57"/>
      <c r="V61" s="57"/>
      <c r="W61" s="57"/>
      <c r="X61" s="57"/>
      <c r="Y61" s="57"/>
      <c r="Z61" s="58"/>
      <c r="AG61" s="125"/>
    </row>
    <row r="62" spans="1:33" s="90" customFormat="1" ht="19.5" customHeight="1" thickBot="1" x14ac:dyDescent="0.25">
      <c r="A62" s="237" t="s">
        <v>220</v>
      </c>
      <c r="B62" s="238"/>
      <c r="C62" s="238"/>
      <c r="D62" s="238"/>
      <c r="E62" s="234">
        <f ca="1">TODAY()</f>
        <v>41648</v>
      </c>
      <c r="F62" s="235"/>
      <c r="G62" s="236"/>
      <c r="H62" s="121"/>
      <c r="I62" s="121"/>
      <c r="J62" s="25"/>
      <c r="K62" s="25"/>
      <c r="L62" s="190" t="s">
        <v>19</v>
      </c>
      <c r="M62" s="190"/>
      <c r="N62" s="231"/>
      <c r="O62" s="231"/>
      <c r="P62" s="231"/>
      <c r="Q62" s="231"/>
      <c r="R62" s="231"/>
      <c r="S62" s="231"/>
      <c r="T62" s="232"/>
      <c r="U62" s="232"/>
      <c r="V62" s="232"/>
      <c r="W62" s="232"/>
      <c r="X62" s="232"/>
      <c r="Y62" s="232"/>
      <c r="Z62" s="233"/>
      <c r="AC62" s="69"/>
      <c r="AG62" s="125"/>
    </row>
    <row r="63" spans="1:33" s="90" customFormat="1" ht="21.75" customHeight="1" thickBot="1" x14ac:dyDescent="0.25">
      <c r="A63" s="153" t="s">
        <v>219</v>
      </c>
      <c r="B63" s="130"/>
      <c r="C63" s="130"/>
      <c r="D63" s="130"/>
      <c r="E63" s="234">
        <v>41477</v>
      </c>
      <c r="F63" s="247"/>
      <c r="G63" s="248"/>
      <c r="H63" s="75"/>
      <c r="I63" s="255" t="s">
        <v>223</v>
      </c>
      <c r="J63" s="256"/>
      <c r="K63" s="257" t="e">
        <f>IF(A27=AC22,AH22,IF(A27=AC23,AH23,IF(A27=AC24,AH24,IF(A27=AC25,AH25,IF(A27=AC26,AH26,FALSE)))))</f>
        <v>#N/A</v>
      </c>
      <c r="L63" s="257"/>
      <c r="M63" s="131" t="s">
        <v>224</v>
      </c>
      <c r="N63" s="257" t="e">
        <f>IF(A27=AC22,AI22,IF(A27=AC23,AI23,IF(A27=AC24,AI24,IF(A27=AC25,AI25,IF(A27=AC26,AI26,FALSE)))))</f>
        <v>#N/A</v>
      </c>
      <c r="O63" s="257"/>
      <c r="P63" s="267"/>
      <c r="Q63" s="75"/>
      <c r="R63" s="75"/>
      <c r="S63" s="75"/>
      <c r="T63" s="75"/>
      <c r="U63" s="75"/>
      <c r="V63" s="75"/>
      <c r="W63" s="75"/>
      <c r="X63" s="75"/>
      <c r="Y63" s="75"/>
      <c r="Z63" s="78"/>
      <c r="AC63" s="69"/>
      <c r="AG63" s="125"/>
    </row>
    <row r="64" spans="1:33" ht="12.75" customHeight="1" x14ac:dyDescent="0.2">
      <c r="A64" s="226"/>
      <c r="B64" s="227"/>
      <c r="C64" s="227"/>
      <c r="D64" s="227"/>
      <c r="E64" s="227"/>
      <c r="F64" s="227"/>
      <c r="G64" s="227"/>
      <c r="H64" s="227"/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19"/>
      <c r="Z64" s="220"/>
    </row>
    <row r="65" spans="1:33" ht="12.75" customHeight="1" x14ac:dyDescent="0.2">
      <c r="A65" s="226"/>
      <c r="B65" s="227"/>
      <c r="C65" s="227"/>
      <c r="D65" s="227"/>
      <c r="E65" s="227"/>
      <c r="F65" s="227"/>
      <c r="G65" s="227"/>
      <c r="H65" s="227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20"/>
      <c r="AC65" s="60"/>
    </row>
    <row r="66" spans="1:33" ht="30.75" customHeight="1" x14ac:dyDescent="0.2">
      <c r="A66" s="226"/>
      <c r="B66" s="227"/>
      <c r="C66" s="227"/>
      <c r="D66" s="227"/>
      <c r="E66" s="227"/>
      <c r="F66" s="227"/>
      <c r="G66" s="227"/>
      <c r="H66" s="227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20"/>
    </row>
    <row r="67" spans="1:33" s="60" customFormat="1" ht="7.5" customHeight="1" thickBot="1" x14ac:dyDescent="0.25">
      <c r="A67" s="226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7"/>
      <c r="R67" s="227"/>
      <c r="S67" s="227"/>
      <c r="T67" s="227"/>
      <c r="U67" s="227"/>
      <c r="V67" s="227"/>
      <c r="W67" s="227"/>
      <c r="X67" s="227"/>
      <c r="Y67" s="227"/>
      <c r="Z67" s="228"/>
      <c r="AG67" s="70"/>
    </row>
    <row r="68" spans="1:33" ht="13.5" thickBot="1" x14ac:dyDescent="0.25">
      <c r="A68" s="252"/>
      <c r="B68" s="253"/>
      <c r="C68" s="253"/>
      <c r="D68" s="253"/>
      <c r="E68" s="253"/>
      <c r="F68" s="253"/>
      <c r="G68" s="253"/>
      <c r="H68" s="253"/>
      <c r="I68" s="253"/>
      <c r="J68" s="253"/>
      <c r="K68" s="253"/>
      <c r="L68" s="253"/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4"/>
      <c r="AC68" s="17"/>
    </row>
    <row r="69" spans="1:33" s="60" customFormat="1" ht="8.25" customHeight="1" thickBot="1" x14ac:dyDescent="0.25">
      <c r="A69" s="258"/>
      <c r="B69" s="259"/>
      <c r="C69" s="259"/>
      <c r="D69" s="259"/>
      <c r="E69" s="259"/>
      <c r="F69" s="259"/>
      <c r="G69" s="259"/>
      <c r="H69" s="259"/>
      <c r="I69" s="259"/>
      <c r="J69" s="259"/>
      <c r="K69" s="259"/>
      <c r="L69" s="259"/>
      <c r="M69" s="259"/>
      <c r="N69" s="259"/>
      <c r="O69" s="259"/>
      <c r="P69" s="259"/>
      <c r="Q69" s="259"/>
      <c r="R69" s="259"/>
      <c r="S69" s="259"/>
      <c r="T69" s="259"/>
      <c r="U69" s="259"/>
      <c r="V69" s="259"/>
      <c r="W69" s="259"/>
      <c r="X69" s="259"/>
      <c r="Y69" s="259"/>
      <c r="Z69" s="260"/>
      <c r="AC69" s="69"/>
      <c r="AG69" s="70"/>
    </row>
    <row r="70" spans="1:33" s="17" customFormat="1" ht="15" thickBot="1" x14ac:dyDescent="0.25">
      <c r="A70" s="249"/>
      <c r="B70" s="250"/>
      <c r="C70" s="250"/>
      <c r="D70" s="250"/>
      <c r="E70" s="250"/>
      <c r="F70" s="250"/>
      <c r="G70" s="250"/>
      <c r="H70" s="250"/>
      <c r="I70" s="250"/>
      <c r="J70" s="250"/>
      <c r="K70" s="250"/>
      <c r="L70" s="250"/>
      <c r="M70" s="250"/>
      <c r="N70" s="251"/>
      <c r="O70" s="249"/>
      <c r="P70" s="250"/>
      <c r="Q70" s="250"/>
      <c r="R70" s="250"/>
      <c r="S70" s="250"/>
      <c r="T70" s="250"/>
      <c r="U70" s="250"/>
      <c r="V70" s="250"/>
      <c r="W70" s="250"/>
      <c r="X70" s="250"/>
      <c r="Y70" s="250"/>
      <c r="Z70" s="251"/>
      <c r="AC70" s="4"/>
      <c r="AG70" s="129"/>
    </row>
    <row r="71" spans="1:33" ht="21" customHeight="1" x14ac:dyDescent="0.2">
      <c r="A71" s="201"/>
      <c r="B71" s="202"/>
      <c r="C71" s="202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4"/>
      <c r="O71" s="28"/>
      <c r="P71" s="29"/>
      <c r="Q71" s="30"/>
      <c r="R71" s="203"/>
      <c r="S71" s="203"/>
      <c r="T71" s="203"/>
      <c r="U71" s="203"/>
      <c r="V71" s="205"/>
      <c r="W71" s="206"/>
      <c r="X71" s="206"/>
      <c r="Y71" s="206"/>
      <c r="Z71" s="207"/>
      <c r="AC71" s="4"/>
    </row>
    <row r="72" spans="1:33" s="4" customFormat="1" ht="20.100000000000001" customHeight="1" x14ac:dyDescent="0.2">
      <c r="A72" s="180"/>
      <c r="B72" s="163"/>
      <c r="C72" s="163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8"/>
      <c r="O72" s="169"/>
      <c r="P72" s="170"/>
      <c r="Q72" s="171"/>
      <c r="R72" s="163"/>
      <c r="S72" s="163"/>
      <c r="T72" s="163"/>
      <c r="U72" s="163"/>
      <c r="V72" s="164"/>
      <c r="W72" s="164"/>
      <c r="X72" s="164"/>
      <c r="Y72" s="164"/>
      <c r="Z72" s="165"/>
      <c r="AG72" s="123"/>
    </row>
    <row r="73" spans="1:33" s="4" customFormat="1" ht="20.100000000000001" customHeight="1" x14ac:dyDescent="0.2">
      <c r="A73" s="180"/>
      <c r="B73" s="163"/>
      <c r="C73" s="163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8"/>
      <c r="O73" s="169"/>
      <c r="P73" s="170"/>
      <c r="Q73" s="171"/>
      <c r="R73" s="163"/>
      <c r="S73" s="163"/>
      <c r="T73" s="166"/>
      <c r="U73" s="166"/>
      <c r="V73" s="164"/>
      <c r="W73" s="164"/>
      <c r="X73" s="164"/>
      <c r="Y73" s="164"/>
      <c r="Z73" s="165"/>
      <c r="AG73" s="123"/>
    </row>
    <row r="74" spans="1:33" s="4" customFormat="1" ht="20.100000000000001" customHeight="1" x14ac:dyDescent="0.2">
      <c r="A74" s="180"/>
      <c r="B74" s="163"/>
      <c r="C74" s="163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8"/>
      <c r="O74" s="169"/>
      <c r="P74" s="170"/>
      <c r="Q74" s="171"/>
      <c r="R74" s="163"/>
      <c r="S74" s="163"/>
      <c r="T74" s="166"/>
      <c r="U74" s="166"/>
      <c r="V74" s="164"/>
      <c r="W74" s="164"/>
      <c r="X74" s="164"/>
      <c r="Y74" s="164"/>
      <c r="Z74" s="165"/>
      <c r="AG74" s="123"/>
    </row>
    <row r="75" spans="1:33" s="4" customFormat="1" ht="20.100000000000001" customHeight="1" x14ac:dyDescent="0.2">
      <c r="A75" s="180"/>
      <c r="B75" s="163"/>
      <c r="C75" s="163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8"/>
      <c r="O75" s="169"/>
      <c r="P75" s="170"/>
      <c r="Q75" s="171"/>
      <c r="R75" s="163"/>
      <c r="S75" s="163"/>
      <c r="T75" s="166"/>
      <c r="U75" s="166"/>
      <c r="V75" s="164"/>
      <c r="W75" s="164"/>
      <c r="X75" s="164"/>
      <c r="Y75" s="164"/>
      <c r="Z75" s="165"/>
      <c r="AG75" s="123"/>
    </row>
    <row r="76" spans="1:33" s="4" customFormat="1" ht="20.100000000000001" customHeight="1" x14ac:dyDescent="0.2">
      <c r="A76" s="180"/>
      <c r="B76" s="163"/>
      <c r="C76" s="163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8"/>
      <c r="O76" s="169"/>
      <c r="P76" s="170"/>
      <c r="Q76" s="171"/>
      <c r="R76" s="163"/>
      <c r="S76" s="163"/>
      <c r="T76" s="166"/>
      <c r="U76" s="166"/>
      <c r="V76" s="164"/>
      <c r="W76" s="164"/>
      <c r="X76" s="164"/>
      <c r="Y76" s="164"/>
      <c r="Z76" s="165"/>
      <c r="AG76" s="123"/>
    </row>
    <row r="77" spans="1:33" s="4" customFormat="1" ht="20.100000000000001" customHeight="1" x14ac:dyDescent="0.2">
      <c r="A77" s="180"/>
      <c r="B77" s="163"/>
      <c r="C77" s="163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8"/>
      <c r="O77" s="169"/>
      <c r="P77" s="170"/>
      <c r="Q77" s="171"/>
      <c r="R77" s="163"/>
      <c r="S77" s="163"/>
      <c r="T77" s="166"/>
      <c r="U77" s="166"/>
      <c r="V77" s="164"/>
      <c r="W77" s="164"/>
      <c r="X77" s="164"/>
      <c r="Y77" s="164"/>
      <c r="Z77" s="165"/>
      <c r="AG77" s="123"/>
    </row>
    <row r="78" spans="1:33" s="4" customFormat="1" ht="20.100000000000001" customHeight="1" x14ac:dyDescent="0.2">
      <c r="A78" s="180"/>
      <c r="B78" s="163"/>
      <c r="C78" s="163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8"/>
      <c r="O78" s="169"/>
      <c r="P78" s="170"/>
      <c r="Q78" s="171"/>
      <c r="R78" s="163"/>
      <c r="S78" s="163"/>
      <c r="T78" s="166"/>
      <c r="U78" s="166"/>
      <c r="V78" s="164"/>
      <c r="W78" s="164"/>
      <c r="X78" s="164"/>
      <c r="Y78" s="164"/>
      <c r="Z78" s="165"/>
      <c r="AG78" s="123"/>
    </row>
    <row r="79" spans="1:33" s="4" customFormat="1" ht="20.100000000000001" customHeight="1" thickBot="1" x14ac:dyDescent="0.25">
      <c r="A79" s="180"/>
      <c r="B79" s="163"/>
      <c r="C79" s="163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8"/>
      <c r="O79" s="169"/>
      <c r="P79" s="170"/>
      <c r="Q79" s="171"/>
      <c r="R79" s="163"/>
      <c r="S79" s="163"/>
      <c r="T79" s="166"/>
      <c r="U79" s="166"/>
      <c r="V79" s="164"/>
      <c r="W79" s="164"/>
      <c r="X79" s="164"/>
      <c r="Y79" s="164"/>
      <c r="Z79" s="165"/>
      <c r="AG79" s="123"/>
    </row>
    <row r="80" spans="1:33" s="4" customFormat="1" ht="14.25" customHeight="1" x14ac:dyDescent="0.2">
      <c r="A80" s="172"/>
      <c r="B80" s="17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4"/>
      <c r="AG80" s="123"/>
    </row>
    <row r="81" spans="1:33" s="4" customFormat="1" ht="12.75" customHeight="1" thickBot="1" x14ac:dyDescent="0.25">
      <c r="A81" s="52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53"/>
      <c r="AG81" s="123"/>
    </row>
    <row r="82" spans="1:33" s="4" customFormat="1" ht="13.5" hidden="1" customHeight="1" x14ac:dyDescent="0.2">
      <c r="A82" s="5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53"/>
      <c r="AC82" s="27"/>
      <c r="AG82" s="123"/>
    </row>
    <row r="83" spans="1:33" s="4" customFormat="1" ht="15.75" hidden="1" thickBot="1" x14ac:dyDescent="0.3">
      <c r="A83" s="5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55"/>
      <c r="AC83" s="90"/>
      <c r="AG83" s="123"/>
    </row>
    <row r="84" spans="1:33" s="27" customFormat="1" ht="14.25" x14ac:dyDescent="0.2">
      <c r="A84" s="175"/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7"/>
      <c r="AC84" s="90"/>
      <c r="AG84" s="126"/>
    </row>
    <row r="85" spans="1:33" s="90" customFormat="1" x14ac:dyDescent="0.2">
      <c r="A85" s="74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8"/>
      <c r="AG85" s="125"/>
    </row>
    <row r="86" spans="1:33" s="90" customFormat="1" ht="18" customHeight="1" x14ac:dyDescent="0.2">
      <c r="A86" s="181"/>
      <c r="B86" s="178"/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75"/>
      <c r="Y86" s="178"/>
      <c r="Z86" s="179"/>
      <c r="AG86" s="125"/>
    </row>
    <row r="87" spans="1:33" s="90" customFormat="1" ht="24.95" customHeight="1" x14ac:dyDescent="0.2">
      <c r="A87" s="74"/>
      <c r="B87" s="75"/>
      <c r="C87" s="75"/>
      <c r="D87" s="178"/>
      <c r="E87" s="178"/>
      <c r="F87" s="75"/>
      <c r="G87" s="75"/>
      <c r="H87" s="178"/>
      <c r="I87" s="178"/>
      <c r="J87" s="75"/>
      <c r="K87" s="75"/>
      <c r="L87" s="75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75"/>
      <c r="Y87" s="75"/>
      <c r="Z87" s="78"/>
      <c r="AG87" s="125"/>
    </row>
    <row r="88" spans="1:33" s="90" customFormat="1" x14ac:dyDescent="0.2">
      <c r="A88" s="74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8"/>
      <c r="AG88" s="125"/>
    </row>
    <row r="89" spans="1:33" s="90" customFormat="1" ht="18" customHeight="1" x14ac:dyDescent="0.2">
      <c r="A89" s="181"/>
      <c r="B89" s="178"/>
      <c r="C89" s="178"/>
      <c r="D89" s="178"/>
      <c r="E89" s="178"/>
      <c r="F89" s="178"/>
      <c r="G89" s="178"/>
      <c r="H89" s="178"/>
      <c r="I89" s="178"/>
      <c r="J89" s="75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75"/>
      <c r="Y89" s="178"/>
      <c r="Z89" s="179"/>
      <c r="AG89" s="125"/>
    </row>
    <row r="90" spans="1:33" s="90" customFormat="1" x14ac:dyDescent="0.2">
      <c r="A90" s="74"/>
      <c r="B90" s="75"/>
      <c r="C90" s="75"/>
      <c r="D90" s="75"/>
      <c r="E90" s="75"/>
      <c r="F90" s="75"/>
      <c r="G90" s="75"/>
      <c r="H90" s="262"/>
      <c r="I90" s="262"/>
      <c r="J90" s="262"/>
      <c r="K90" s="75"/>
      <c r="L90" s="190"/>
      <c r="M90" s="190"/>
      <c r="N90" s="75"/>
      <c r="O90" s="75"/>
      <c r="P90" s="75"/>
      <c r="Q90" s="75"/>
      <c r="R90" s="75"/>
      <c r="S90" s="75"/>
      <c r="T90" s="190"/>
      <c r="U90" s="190"/>
      <c r="V90" s="75"/>
      <c r="W90" s="75"/>
      <c r="X90" s="75"/>
      <c r="Y90" s="75"/>
      <c r="Z90" s="78"/>
      <c r="AG90" s="125"/>
    </row>
    <row r="91" spans="1:33" s="90" customFormat="1" ht="18" customHeight="1" x14ac:dyDescent="0.2">
      <c r="A91" s="181"/>
      <c r="B91" s="178"/>
      <c r="C91" s="178"/>
      <c r="D91" s="178"/>
      <c r="E91" s="80"/>
      <c r="F91" s="178"/>
      <c r="G91" s="178"/>
      <c r="H91" s="75"/>
      <c r="I91" s="75"/>
      <c r="J91" s="75"/>
      <c r="K91" s="75"/>
      <c r="L91" s="261"/>
      <c r="M91" s="261"/>
      <c r="N91" s="178"/>
      <c r="O91" s="178"/>
      <c r="P91" s="178"/>
      <c r="Q91" s="178"/>
      <c r="R91" s="178"/>
      <c r="S91" s="75"/>
      <c r="T91" s="261"/>
      <c r="U91" s="261"/>
      <c r="V91" s="178"/>
      <c r="W91" s="178"/>
      <c r="X91" s="178"/>
      <c r="Y91" s="178"/>
      <c r="Z91" s="179"/>
      <c r="AG91" s="125"/>
    </row>
    <row r="92" spans="1:33" s="90" customFormat="1" x14ac:dyDescent="0.2">
      <c r="A92" s="73"/>
      <c r="B92" s="80"/>
      <c r="C92" s="80"/>
      <c r="D92" s="80"/>
      <c r="E92" s="80"/>
      <c r="F92" s="80"/>
      <c r="G92" s="75"/>
      <c r="H92" s="75"/>
      <c r="I92" s="75"/>
      <c r="J92" s="75"/>
      <c r="K92" s="75"/>
      <c r="L92" s="80"/>
      <c r="M92" s="80"/>
      <c r="N92" s="80"/>
      <c r="O92" s="80"/>
      <c r="P92" s="80"/>
      <c r="Q92" s="80"/>
      <c r="R92" s="80"/>
      <c r="S92" s="75"/>
      <c r="T92" s="80"/>
      <c r="U92" s="80"/>
      <c r="V92" s="80"/>
      <c r="W92" s="80"/>
      <c r="X92" s="80"/>
      <c r="Y92" s="80"/>
      <c r="Z92" s="106"/>
      <c r="AG92" s="125"/>
    </row>
    <row r="93" spans="1:33" s="90" customFormat="1" ht="18" customHeight="1" x14ac:dyDescent="0.2">
      <c r="A93" s="181"/>
      <c r="B93" s="178"/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9"/>
      <c r="AC93" s="75"/>
      <c r="AG93" s="125"/>
    </row>
    <row r="94" spans="1:33" s="90" customFormat="1" ht="13.5" thickBot="1" x14ac:dyDescent="0.25">
      <c r="A94" s="108"/>
      <c r="B94" s="109"/>
      <c r="C94" s="109"/>
      <c r="D94" s="109"/>
      <c r="E94" s="109"/>
      <c r="F94" s="109"/>
      <c r="G94" s="110"/>
      <c r="H94" s="110"/>
      <c r="I94" s="110"/>
      <c r="J94" s="110"/>
      <c r="K94" s="110"/>
      <c r="L94" s="109"/>
      <c r="M94" s="109"/>
      <c r="N94" s="109"/>
      <c r="O94" s="109"/>
      <c r="P94" s="109"/>
      <c r="Q94" s="109"/>
      <c r="R94" s="109"/>
      <c r="S94" s="110"/>
      <c r="T94" s="109"/>
      <c r="U94" s="109"/>
      <c r="V94" s="109"/>
      <c r="W94" s="109"/>
      <c r="X94" s="109"/>
      <c r="Y94" s="109"/>
      <c r="Z94" s="111"/>
      <c r="AG94" s="125"/>
    </row>
    <row r="95" spans="1:33" s="75" customFormat="1" ht="13.5" thickBot="1" x14ac:dyDescent="0.25">
      <c r="A95" s="73"/>
      <c r="B95" s="80"/>
      <c r="C95" s="80"/>
      <c r="D95" s="80"/>
      <c r="E95" s="80"/>
      <c r="F95" s="80"/>
      <c r="L95" s="80"/>
      <c r="M95" s="80"/>
      <c r="N95" s="80"/>
      <c r="O95" s="80"/>
      <c r="P95" s="80"/>
      <c r="Q95" s="80"/>
      <c r="R95" s="80"/>
      <c r="T95" s="80"/>
      <c r="U95" s="80"/>
      <c r="V95" s="80"/>
      <c r="W95" s="80"/>
      <c r="X95" s="80"/>
      <c r="Y95" s="80"/>
      <c r="Z95" s="106"/>
      <c r="AC95" s="90"/>
      <c r="AG95" s="80"/>
    </row>
    <row r="96" spans="1:33" s="90" customFormat="1" x14ac:dyDescent="0.2">
      <c r="A96" s="175"/>
      <c r="B96" s="176"/>
      <c r="C96" s="176"/>
      <c r="D96" s="176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7"/>
      <c r="AG96" s="125"/>
    </row>
    <row r="97" spans="1:33" s="90" customFormat="1" x14ac:dyDescent="0.2">
      <c r="A97" s="74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8"/>
      <c r="AG97" s="125"/>
    </row>
    <row r="98" spans="1:33" s="90" customFormat="1" ht="20.100000000000001" customHeight="1" x14ac:dyDescent="0.2">
      <c r="A98" s="181"/>
      <c r="B98" s="178"/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75"/>
      <c r="Y98" s="178"/>
      <c r="Z98" s="179"/>
      <c r="AG98" s="125"/>
    </row>
    <row r="99" spans="1:33" s="90" customFormat="1" ht="24.95" customHeight="1" x14ac:dyDescent="0.2">
      <c r="A99" s="74"/>
      <c r="B99" s="75"/>
      <c r="C99" s="75"/>
      <c r="D99" s="178"/>
      <c r="E99" s="178"/>
      <c r="F99" s="75"/>
      <c r="G99" s="75"/>
      <c r="H99" s="178"/>
      <c r="I99" s="178"/>
      <c r="J99" s="75"/>
      <c r="K99" s="75"/>
      <c r="L99" s="75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75"/>
      <c r="Y99" s="75"/>
      <c r="Z99" s="78"/>
      <c r="AG99" s="125"/>
    </row>
    <row r="100" spans="1:33" s="90" customFormat="1" x14ac:dyDescent="0.2">
      <c r="A100" s="74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8"/>
      <c r="AG100" s="125"/>
    </row>
    <row r="101" spans="1:33" s="90" customFormat="1" ht="20.100000000000001" customHeight="1" x14ac:dyDescent="0.2">
      <c r="A101" s="181"/>
      <c r="B101" s="178"/>
      <c r="C101" s="178"/>
      <c r="D101" s="178"/>
      <c r="E101" s="178"/>
      <c r="F101" s="178"/>
      <c r="G101" s="178"/>
      <c r="H101" s="178"/>
      <c r="I101" s="178"/>
      <c r="J101" s="75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75"/>
      <c r="Y101" s="178"/>
      <c r="Z101" s="179"/>
      <c r="AG101" s="125"/>
    </row>
    <row r="102" spans="1:33" s="90" customFormat="1" x14ac:dyDescent="0.2">
      <c r="A102" s="74"/>
      <c r="B102" s="75"/>
      <c r="C102" s="75"/>
      <c r="D102" s="75"/>
      <c r="E102" s="75"/>
      <c r="F102" s="75"/>
      <c r="G102" s="75"/>
      <c r="H102" s="262"/>
      <c r="I102" s="262"/>
      <c r="J102" s="262"/>
      <c r="K102" s="75"/>
      <c r="L102" s="190"/>
      <c r="M102" s="190"/>
      <c r="N102" s="75"/>
      <c r="O102" s="75"/>
      <c r="P102" s="75"/>
      <c r="Q102" s="75"/>
      <c r="R102" s="75"/>
      <c r="S102" s="75"/>
      <c r="T102" s="190"/>
      <c r="U102" s="190"/>
      <c r="V102" s="75"/>
      <c r="W102" s="75"/>
      <c r="X102" s="75"/>
      <c r="Y102" s="75"/>
      <c r="Z102" s="78"/>
      <c r="AG102" s="125"/>
    </row>
    <row r="103" spans="1:33" s="90" customFormat="1" ht="18" customHeight="1" x14ac:dyDescent="0.2">
      <c r="A103" s="181"/>
      <c r="B103" s="178"/>
      <c r="C103" s="178"/>
      <c r="D103" s="178"/>
      <c r="E103" s="80"/>
      <c r="F103" s="178"/>
      <c r="G103" s="178"/>
      <c r="H103" s="75"/>
      <c r="I103" s="75"/>
      <c r="J103" s="75"/>
      <c r="K103" s="75"/>
      <c r="L103" s="261"/>
      <c r="M103" s="261"/>
      <c r="N103" s="178"/>
      <c r="O103" s="178"/>
      <c r="P103" s="178"/>
      <c r="Q103" s="178"/>
      <c r="R103" s="178"/>
      <c r="S103" s="75"/>
      <c r="T103" s="261"/>
      <c r="U103" s="261"/>
      <c r="V103" s="178"/>
      <c r="W103" s="178"/>
      <c r="X103" s="178"/>
      <c r="Y103" s="178"/>
      <c r="Z103" s="179"/>
      <c r="AG103" s="125"/>
    </row>
    <row r="104" spans="1:33" s="90" customFormat="1" x14ac:dyDescent="0.2">
      <c r="A104" s="73"/>
      <c r="B104" s="80"/>
      <c r="C104" s="80"/>
      <c r="D104" s="80"/>
      <c r="E104" s="80"/>
      <c r="F104" s="80"/>
      <c r="G104" s="75"/>
      <c r="H104" s="75"/>
      <c r="I104" s="75"/>
      <c r="J104" s="75"/>
      <c r="K104" s="75"/>
      <c r="L104" s="80"/>
      <c r="M104" s="80"/>
      <c r="N104" s="80"/>
      <c r="O104" s="80"/>
      <c r="P104" s="80"/>
      <c r="Q104" s="80"/>
      <c r="R104" s="80"/>
      <c r="S104" s="75"/>
      <c r="T104" s="80"/>
      <c r="U104" s="80"/>
      <c r="V104" s="80"/>
      <c r="W104" s="80"/>
      <c r="X104" s="80"/>
      <c r="Y104" s="80"/>
      <c r="Z104" s="106"/>
      <c r="AG104" s="125"/>
    </row>
    <row r="105" spans="1:33" s="90" customFormat="1" ht="18" customHeight="1" x14ac:dyDescent="0.2">
      <c r="A105" s="181"/>
      <c r="B105" s="178"/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  <c r="Y105" s="178"/>
      <c r="Z105" s="179"/>
      <c r="AC105" s="69"/>
      <c r="AG105" s="125"/>
    </row>
    <row r="106" spans="1:33" s="90" customFormat="1" ht="13.5" thickBot="1" x14ac:dyDescent="0.25">
      <c r="A106" s="108"/>
      <c r="B106" s="109"/>
      <c r="C106" s="109"/>
      <c r="D106" s="109"/>
      <c r="E106" s="109"/>
      <c r="F106" s="109"/>
      <c r="G106" s="110"/>
      <c r="H106" s="110"/>
      <c r="I106" s="110"/>
      <c r="J106" s="110"/>
      <c r="K106" s="110"/>
      <c r="L106" s="109"/>
      <c r="M106" s="109"/>
      <c r="N106" s="109"/>
      <c r="O106" s="109"/>
      <c r="P106" s="109"/>
      <c r="Q106" s="109"/>
      <c r="R106" s="109"/>
      <c r="S106" s="110"/>
      <c r="T106" s="109"/>
      <c r="U106" s="109"/>
      <c r="V106" s="109"/>
      <c r="W106" s="109"/>
      <c r="X106" s="109"/>
      <c r="Y106" s="109"/>
      <c r="Z106" s="111"/>
      <c r="AC106" s="69"/>
      <c r="AG106" s="125"/>
    </row>
    <row r="108" spans="1:33" x14ac:dyDescent="0.2">
      <c r="A108" s="263"/>
      <c r="B108" s="263"/>
      <c r="C108" s="263"/>
      <c r="D108" s="263"/>
      <c r="E108" s="263"/>
      <c r="F108" s="263"/>
      <c r="G108" s="263"/>
      <c r="H108" s="263"/>
      <c r="I108" s="263"/>
      <c r="J108" s="263"/>
      <c r="K108" s="263"/>
      <c r="L108" s="263"/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</row>
    <row r="109" spans="1:33" x14ac:dyDescent="0.2">
      <c r="A109" s="263"/>
      <c r="B109" s="263"/>
      <c r="C109" s="263"/>
      <c r="D109" s="263"/>
      <c r="E109" s="263"/>
      <c r="F109" s="263"/>
      <c r="G109" s="263"/>
      <c r="H109" s="263"/>
      <c r="I109" s="263"/>
      <c r="J109" s="263"/>
      <c r="K109" s="263"/>
      <c r="L109" s="263"/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</row>
  </sheetData>
  <mergeCells count="171">
    <mergeCell ref="AB10:AG10"/>
    <mergeCell ref="I61:M61"/>
    <mergeCell ref="AH20:AI20"/>
    <mergeCell ref="A22:F22"/>
    <mergeCell ref="A20:F20"/>
    <mergeCell ref="E60:Z60"/>
    <mergeCell ref="A61:F61"/>
    <mergeCell ref="G61:H61"/>
    <mergeCell ref="N61:S61"/>
    <mergeCell ref="P27:S27"/>
    <mergeCell ref="V27:Z27"/>
    <mergeCell ref="N29:Z29"/>
    <mergeCell ref="A30:Z30"/>
    <mergeCell ref="U33:V33"/>
    <mergeCell ref="A50:W50"/>
    <mergeCell ref="Y50:Z50"/>
    <mergeCell ref="W33:Z33"/>
    <mergeCell ref="E11:L11"/>
    <mergeCell ref="E15:T15"/>
    <mergeCell ref="E16:R16"/>
    <mergeCell ref="G20:H20"/>
    <mergeCell ref="N20:R20"/>
    <mergeCell ref="U20:Z20"/>
    <mergeCell ref="V11:Z11"/>
    <mergeCell ref="A105:Z105"/>
    <mergeCell ref="A108:Z109"/>
    <mergeCell ref="C35:M35"/>
    <mergeCell ref="P51:Z51"/>
    <mergeCell ref="T53:U53"/>
    <mergeCell ref="V53:Z53"/>
    <mergeCell ref="H102:J102"/>
    <mergeCell ref="L102:M102"/>
    <mergeCell ref="T102:U102"/>
    <mergeCell ref="N63:P63"/>
    <mergeCell ref="N103:R103"/>
    <mergeCell ref="A98:W98"/>
    <mergeCell ref="L103:M103"/>
    <mergeCell ref="Y98:Z98"/>
    <mergeCell ref="D99:E99"/>
    <mergeCell ref="H99:I99"/>
    <mergeCell ref="M99:W99"/>
    <mergeCell ref="A101:I101"/>
    <mergeCell ref="V103:Z103"/>
    <mergeCell ref="T103:U103"/>
    <mergeCell ref="A91:D91"/>
    <mergeCell ref="F91:G91"/>
    <mergeCell ref="N91:R91"/>
    <mergeCell ref="V91:Z91"/>
    <mergeCell ref="A93:Z93"/>
    <mergeCell ref="A96:Z96"/>
    <mergeCell ref="L91:M91"/>
    <mergeCell ref="A103:D103"/>
    <mergeCell ref="F103:G103"/>
    <mergeCell ref="M87:W87"/>
    <mergeCell ref="A89:I89"/>
    <mergeCell ref="K89:W89"/>
    <mergeCell ref="Y89:Z89"/>
    <mergeCell ref="K101:W101"/>
    <mergeCell ref="Y101:Z101"/>
    <mergeCell ref="T91:U91"/>
    <mergeCell ref="D87:E87"/>
    <mergeCell ref="H87:I87"/>
    <mergeCell ref="H90:J90"/>
    <mergeCell ref="L90:M90"/>
    <mergeCell ref="T90:U90"/>
    <mergeCell ref="A64:H66"/>
    <mergeCell ref="I64:Z66"/>
    <mergeCell ref="E63:G63"/>
    <mergeCell ref="A67:Z67"/>
    <mergeCell ref="A70:N70"/>
    <mergeCell ref="O70:Z70"/>
    <mergeCell ref="A68:Z68"/>
    <mergeCell ref="I63:J63"/>
    <mergeCell ref="K63:L63"/>
    <mergeCell ref="A69:Z69"/>
    <mergeCell ref="J20:M20"/>
    <mergeCell ref="P10:Z10"/>
    <mergeCell ref="M11:P11"/>
    <mergeCell ref="Q11:T11"/>
    <mergeCell ref="A59:Z59"/>
    <mergeCell ref="A37:M37"/>
    <mergeCell ref="A78:C78"/>
    <mergeCell ref="A2:D11"/>
    <mergeCell ref="C24:F24"/>
    <mergeCell ref="H24:I24"/>
    <mergeCell ref="K24:W24"/>
    <mergeCell ref="V77:Z77"/>
    <mergeCell ref="A73:C73"/>
    <mergeCell ref="A72:C72"/>
    <mergeCell ref="L62:S62"/>
    <mergeCell ref="T62:Z62"/>
    <mergeCell ref="E62:G62"/>
    <mergeCell ref="A62:D62"/>
    <mergeCell ref="G51:H51"/>
    <mergeCell ref="A53:I53"/>
    <mergeCell ref="K53:O53"/>
    <mergeCell ref="Q53:R53"/>
    <mergeCell ref="K55:Z55"/>
    <mergeCell ref="A56:Z56"/>
    <mergeCell ref="O76:Q76"/>
    <mergeCell ref="O79:Q79"/>
    <mergeCell ref="Y24:Z24"/>
    <mergeCell ref="A58:Z58"/>
    <mergeCell ref="A57:Z57"/>
    <mergeCell ref="R35:Z35"/>
    <mergeCell ref="A36:M36"/>
    <mergeCell ref="Q36:Z36"/>
    <mergeCell ref="A27:N27"/>
    <mergeCell ref="C55:E55"/>
    <mergeCell ref="Q37:Z37"/>
    <mergeCell ref="A47:G47"/>
    <mergeCell ref="G74:N74"/>
    <mergeCell ref="O72:Q72"/>
    <mergeCell ref="V78:Z78"/>
    <mergeCell ref="V79:Z79"/>
    <mergeCell ref="T78:U78"/>
    <mergeCell ref="V75:Z75"/>
    <mergeCell ref="A71:C71"/>
    <mergeCell ref="D71:F71"/>
    <mergeCell ref="G71:N71"/>
    <mergeCell ref="R71:S71"/>
    <mergeCell ref="T71:U71"/>
    <mergeCell ref="V71:Z71"/>
    <mergeCell ref="A80:Z80"/>
    <mergeCell ref="A84:Z84"/>
    <mergeCell ref="D74:F74"/>
    <mergeCell ref="Y86:Z86"/>
    <mergeCell ref="T77:U77"/>
    <mergeCell ref="D77:F77"/>
    <mergeCell ref="O75:Q75"/>
    <mergeCell ref="R77:S77"/>
    <mergeCell ref="T79:U79"/>
    <mergeCell ref="A77:C77"/>
    <mergeCell ref="A74:C74"/>
    <mergeCell ref="A76:C76"/>
    <mergeCell ref="G77:N77"/>
    <mergeCell ref="G78:N78"/>
    <mergeCell ref="A75:C75"/>
    <mergeCell ref="O74:Q74"/>
    <mergeCell ref="G75:N75"/>
    <mergeCell ref="A79:C79"/>
    <mergeCell ref="G79:N79"/>
    <mergeCell ref="R74:S74"/>
    <mergeCell ref="A86:W86"/>
    <mergeCell ref="R76:S76"/>
    <mergeCell ref="V76:Z76"/>
    <mergeCell ref="O77:Q77"/>
    <mergeCell ref="R79:S79"/>
    <mergeCell ref="R78:S78"/>
    <mergeCell ref="V72:Z72"/>
    <mergeCell ref="T74:U74"/>
    <mergeCell ref="T75:U75"/>
    <mergeCell ref="T76:U76"/>
    <mergeCell ref="V74:Z74"/>
    <mergeCell ref="D75:F75"/>
    <mergeCell ref="V73:Z73"/>
    <mergeCell ref="T73:U73"/>
    <mergeCell ref="T72:U72"/>
    <mergeCell ref="D72:F72"/>
    <mergeCell ref="G72:N72"/>
    <mergeCell ref="G73:N73"/>
    <mergeCell ref="O73:Q73"/>
    <mergeCell ref="R72:S72"/>
    <mergeCell ref="D73:F73"/>
    <mergeCell ref="R73:S73"/>
    <mergeCell ref="D79:F79"/>
    <mergeCell ref="O78:Q78"/>
    <mergeCell ref="D76:F76"/>
    <mergeCell ref="D78:F78"/>
    <mergeCell ref="R75:S75"/>
    <mergeCell ref="G76:N76"/>
  </mergeCells>
  <phoneticPr fontId="2" type="noConversion"/>
  <conditionalFormatting sqref="E16:R16">
    <cfRule type="cellIs" dxfId="1" priority="2" stopIfTrue="1" operator="equal">
      <formula>"CANDIDATO NÃO CLASSIFICADO"</formula>
    </cfRule>
  </conditionalFormatting>
  <conditionalFormatting sqref="A16:Z16">
    <cfRule type="cellIs" dxfId="0" priority="1" stopIfTrue="1" operator="equal">
      <formula>"CANDIDATO 1ª CHAMADA"</formula>
    </cfRule>
  </conditionalFormatting>
  <printOptions horizontalCentered="1"/>
  <pageMargins left="0.39370078740157499" right="0.39370078740157499" top="0.196850393700787" bottom="0.196850393700787" header="0.15748031496063" footer="0.511811023622047"/>
  <pageSetup paperSize="9" scale="89" orientation="portrait" cellComments="atEnd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"/>
  <sheetViews>
    <sheetView tabSelected="1" workbookViewId="0">
      <selection activeCell="F16" sqref="F16"/>
    </sheetView>
  </sheetViews>
  <sheetFormatPr defaultRowHeight="12.75" x14ac:dyDescent="0.2"/>
  <cols>
    <col min="1" max="1" width="45.5703125" bestFit="1" customWidth="1"/>
    <col min="2" max="2" width="45.5703125" customWidth="1"/>
    <col min="3" max="3" width="12.5703125" bestFit="1" customWidth="1"/>
    <col min="4" max="4" width="22.140625" bestFit="1" customWidth="1"/>
    <col min="5" max="5" width="11.85546875" bestFit="1" customWidth="1"/>
    <col min="6" max="6" width="19.140625" bestFit="1" customWidth="1"/>
    <col min="7" max="7" width="16.85546875" bestFit="1" customWidth="1"/>
    <col min="8" max="8" width="55.85546875" bestFit="1" customWidth="1"/>
    <col min="9" max="9" width="11.28515625" bestFit="1" customWidth="1"/>
    <col min="10" max="10" width="36.140625" bestFit="1" customWidth="1"/>
    <col min="11" max="11" width="51" bestFit="1" customWidth="1"/>
    <col min="12" max="12" width="7.140625" bestFit="1" customWidth="1"/>
    <col min="13" max="13" width="12.85546875" bestFit="1" customWidth="1"/>
    <col min="14" max="14" width="11" bestFit="1" customWidth="1"/>
    <col min="15" max="15" width="14.42578125" bestFit="1" customWidth="1"/>
    <col min="16" max="16" width="5.7109375" bestFit="1" customWidth="1"/>
    <col min="17" max="17" width="9.5703125" bestFit="1" customWidth="1"/>
    <col min="18" max="18" width="14.42578125" bestFit="1" customWidth="1"/>
    <col min="19" max="19" width="17.85546875" bestFit="1" customWidth="1"/>
    <col min="20" max="20" width="13.42578125" bestFit="1" customWidth="1"/>
    <col min="21" max="21" width="45.28515625" bestFit="1" customWidth="1"/>
    <col min="22" max="22" width="16.42578125" bestFit="1" customWidth="1"/>
    <col min="23" max="23" width="22" bestFit="1" customWidth="1"/>
    <col min="24" max="24" width="32.5703125" bestFit="1" customWidth="1"/>
    <col min="25" max="25" width="8.140625" bestFit="1" customWidth="1"/>
    <col min="26" max="26" width="13.85546875" bestFit="1" customWidth="1"/>
    <col min="27" max="27" width="10.85546875" bestFit="1" customWidth="1"/>
    <col min="28" max="28" width="23.85546875" bestFit="1" customWidth="1"/>
    <col min="29" max="29" width="67.28515625" bestFit="1" customWidth="1"/>
    <col min="30" max="34" width="5.42578125" bestFit="1" customWidth="1"/>
    <col min="35" max="35" width="12.140625" bestFit="1" customWidth="1"/>
    <col min="36" max="36" width="20.28515625" bestFit="1" customWidth="1"/>
    <col min="37" max="37" width="8.42578125" bestFit="1" customWidth="1"/>
    <col min="38" max="38" width="9.5703125" bestFit="1" customWidth="1"/>
    <col min="39" max="39" width="12.85546875" bestFit="1" customWidth="1"/>
    <col min="40" max="52" width="6.7109375" bestFit="1" customWidth="1"/>
    <col min="53" max="53" width="8.28515625" bestFit="1" customWidth="1"/>
    <col min="54" max="54" width="36.5703125" customWidth="1"/>
    <col min="55" max="55" width="25.85546875" bestFit="1" customWidth="1"/>
    <col min="56" max="56" width="17" bestFit="1" customWidth="1"/>
    <col min="57" max="57" width="13.7109375" bestFit="1" customWidth="1"/>
    <col min="58" max="58" width="10.5703125" bestFit="1" customWidth="1"/>
    <col min="59" max="59" width="13.85546875" bestFit="1" customWidth="1"/>
    <col min="60" max="60" width="12" bestFit="1" customWidth="1"/>
    <col min="62" max="62" width="9.5703125" bestFit="1" customWidth="1"/>
  </cols>
  <sheetData>
    <row r="1" spans="1:62" x14ac:dyDescent="0.2">
      <c r="A1" t="s">
        <v>62</v>
      </c>
      <c r="B1" t="s">
        <v>206</v>
      </c>
      <c r="C1" t="s">
        <v>28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25</v>
      </c>
      <c r="M1" t="s">
        <v>71</v>
      </c>
      <c r="N1" t="s">
        <v>72</v>
      </c>
      <c r="O1" t="s">
        <v>73</v>
      </c>
      <c r="P1" t="s">
        <v>26</v>
      </c>
      <c r="Q1" t="s">
        <v>27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105</v>
      </c>
      <c r="AX1" t="s">
        <v>106</v>
      </c>
      <c r="AY1" t="s">
        <v>107</v>
      </c>
      <c r="AZ1" t="s">
        <v>108</v>
      </c>
      <c r="BA1" t="s">
        <v>109</v>
      </c>
      <c r="BB1" t="s">
        <v>110</v>
      </c>
      <c r="BC1" t="s">
        <v>111</v>
      </c>
      <c r="BD1" t="s">
        <v>112</v>
      </c>
      <c r="BE1" t="s">
        <v>113</v>
      </c>
      <c r="BF1" t="s">
        <v>114</v>
      </c>
      <c r="BG1" t="s">
        <v>115</v>
      </c>
      <c r="BH1" t="s">
        <v>116</v>
      </c>
      <c r="BJ1" t="s">
        <v>94</v>
      </c>
    </row>
    <row r="2" spans="1:62" x14ac:dyDescent="0.2">
      <c r="A2" t="s">
        <v>173</v>
      </c>
      <c r="B2" t="s">
        <v>159</v>
      </c>
      <c r="C2" t="s">
        <v>174</v>
      </c>
      <c r="D2" t="s">
        <v>119</v>
      </c>
      <c r="E2">
        <v>156</v>
      </c>
      <c r="F2" t="s">
        <v>175</v>
      </c>
      <c r="G2" t="s">
        <v>121</v>
      </c>
      <c r="H2" t="s">
        <v>176</v>
      </c>
      <c r="I2" t="s">
        <v>177</v>
      </c>
      <c r="J2" t="s">
        <v>118</v>
      </c>
      <c r="K2" t="s">
        <v>148</v>
      </c>
      <c r="L2" t="s">
        <v>122</v>
      </c>
      <c r="M2" t="s">
        <v>178</v>
      </c>
      <c r="N2" t="s">
        <v>118</v>
      </c>
      <c r="O2" t="s">
        <v>123</v>
      </c>
      <c r="P2" t="s">
        <v>119</v>
      </c>
      <c r="Q2" t="s">
        <v>179</v>
      </c>
      <c r="R2" t="s">
        <v>124</v>
      </c>
      <c r="S2" t="s">
        <v>125</v>
      </c>
      <c r="T2" t="s">
        <v>153</v>
      </c>
      <c r="U2" t="s">
        <v>180</v>
      </c>
      <c r="V2" t="s">
        <v>126</v>
      </c>
      <c r="W2" t="s">
        <v>118</v>
      </c>
      <c r="X2" t="s">
        <v>118</v>
      </c>
      <c r="Y2" t="s">
        <v>122</v>
      </c>
      <c r="Z2" t="s">
        <v>181</v>
      </c>
      <c r="AA2" t="s">
        <v>118</v>
      </c>
      <c r="AB2" t="s">
        <v>158</v>
      </c>
      <c r="AC2" t="s">
        <v>118</v>
      </c>
      <c r="AD2" t="s">
        <v>118</v>
      </c>
      <c r="AE2" t="s">
        <v>118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t="s">
        <v>118</v>
      </c>
      <c r="AL2" t="s">
        <v>118</v>
      </c>
      <c r="AM2" t="s">
        <v>131</v>
      </c>
      <c r="AN2" t="s">
        <v>140</v>
      </c>
      <c r="AO2" t="s">
        <v>131</v>
      </c>
      <c r="AP2" t="s">
        <v>131</v>
      </c>
      <c r="AQ2" t="s">
        <v>132</v>
      </c>
      <c r="AR2" t="s">
        <v>133</v>
      </c>
      <c r="AS2" t="s">
        <v>133</v>
      </c>
      <c r="AT2" t="s">
        <v>133</v>
      </c>
      <c r="AU2" t="s">
        <v>131</v>
      </c>
      <c r="AV2" t="s">
        <v>129</v>
      </c>
      <c r="AW2" t="s">
        <v>129</v>
      </c>
      <c r="AX2" t="s">
        <v>129</v>
      </c>
      <c r="AY2" t="s">
        <v>129</v>
      </c>
      <c r="AZ2" t="s">
        <v>131</v>
      </c>
      <c r="BA2" t="s">
        <v>131</v>
      </c>
      <c r="BB2" t="s">
        <v>155</v>
      </c>
      <c r="BC2" t="s">
        <v>118</v>
      </c>
      <c r="BD2" t="s">
        <v>45</v>
      </c>
      <c r="BE2" t="s">
        <v>118</v>
      </c>
      <c r="BF2" t="s">
        <v>118</v>
      </c>
      <c r="BG2" t="s">
        <v>131</v>
      </c>
      <c r="BH2" t="s">
        <v>182</v>
      </c>
      <c r="BJ2" t="s">
        <v>118</v>
      </c>
    </row>
    <row r="3" spans="1:62" x14ac:dyDescent="0.2">
      <c r="A3" s="112" t="s">
        <v>195</v>
      </c>
      <c r="B3" s="162">
        <v>123</v>
      </c>
      <c r="C3" t="s">
        <v>196</v>
      </c>
      <c r="D3" t="s">
        <v>119</v>
      </c>
      <c r="E3" t="s">
        <v>143</v>
      </c>
      <c r="F3" t="s">
        <v>197</v>
      </c>
      <c r="G3" t="s">
        <v>121</v>
      </c>
      <c r="H3" t="s">
        <v>198</v>
      </c>
      <c r="I3" t="s">
        <v>199</v>
      </c>
      <c r="J3" t="s">
        <v>118</v>
      </c>
      <c r="K3" t="s">
        <v>200</v>
      </c>
      <c r="L3" t="s">
        <v>147</v>
      </c>
      <c r="M3" t="s">
        <v>201</v>
      </c>
      <c r="N3" t="s">
        <v>118</v>
      </c>
      <c r="O3" t="s">
        <v>183</v>
      </c>
      <c r="P3" t="s">
        <v>119</v>
      </c>
      <c r="Q3" t="s">
        <v>202</v>
      </c>
      <c r="R3" t="s">
        <v>125</v>
      </c>
      <c r="S3" t="s">
        <v>125</v>
      </c>
      <c r="T3" t="s">
        <v>153</v>
      </c>
      <c r="U3" t="s">
        <v>203</v>
      </c>
      <c r="V3" t="s">
        <v>126</v>
      </c>
      <c r="W3" t="s">
        <v>118</v>
      </c>
      <c r="X3" t="s">
        <v>118</v>
      </c>
      <c r="Y3" t="s">
        <v>147</v>
      </c>
      <c r="Z3" t="s">
        <v>204</v>
      </c>
      <c r="AA3" t="s">
        <v>118</v>
      </c>
      <c r="AB3" t="s">
        <v>158</v>
      </c>
      <c r="AC3" t="s">
        <v>118</v>
      </c>
      <c r="AD3" t="s">
        <v>118</v>
      </c>
      <c r="AE3" t="s">
        <v>118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t="s">
        <v>118</v>
      </c>
      <c r="AL3" t="s">
        <v>118</v>
      </c>
      <c r="AM3" t="s">
        <v>131</v>
      </c>
      <c r="AN3" t="s">
        <v>130</v>
      </c>
      <c r="AO3" t="s">
        <v>131</v>
      </c>
      <c r="AP3" t="s">
        <v>131</v>
      </c>
      <c r="AQ3" t="s">
        <v>132</v>
      </c>
      <c r="AR3" t="s">
        <v>133</v>
      </c>
      <c r="AS3" t="s">
        <v>132</v>
      </c>
      <c r="AT3" t="s">
        <v>129</v>
      </c>
      <c r="AU3" t="s">
        <v>133</v>
      </c>
      <c r="AV3" t="s">
        <v>129</v>
      </c>
      <c r="AW3" t="s">
        <v>133</v>
      </c>
      <c r="AX3" t="s">
        <v>129</v>
      </c>
      <c r="AY3" t="s">
        <v>131</v>
      </c>
      <c r="AZ3" t="s">
        <v>133</v>
      </c>
      <c r="BA3" t="s">
        <v>131</v>
      </c>
      <c r="BB3" t="s">
        <v>155</v>
      </c>
      <c r="BC3" t="s">
        <v>154</v>
      </c>
      <c r="BD3" t="s">
        <v>152</v>
      </c>
      <c r="BE3" t="s">
        <v>153</v>
      </c>
      <c r="BF3" t="s">
        <v>118</v>
      </c>
      <c r="BG3" t="s">
        <v>131</v>
      </c>
      <c r="BH3" t="s">
        <v>205</v>
      </c>
      <c r="BJ3" t="s">
        <v>118</v>
      </c>
    </row>
    <row r="4" spans="1:62" x14ac:dyDescent="0.2">
      <c r="A4" s="112" t="s">
        <v>184</v>
      </c>
      <c r="B4" t="s">
        <v>159</v>
      </c>
      <c r="C4" t="s">
        <v>185</v>
      </c>
      <c r="D4" t="s">
        <v>119</v>
      </c>
      <c r="E4" t="s">
        <v>143</v>
      </c>
      <c r="F4" t="s">
        <v>186</v>
      </c>
      <c r="G4" t="s">
        <v>141</v>
      </c>
      <c r="H4" t="s">
        <v>187</v>
      </c>
      <c r="I4" t="s">
        <v>188</v>
      </c>
      <c r="J4" t="s">
        <v>118</v>
      </c>
      <c r="K4" t="s">
        <v>135</v>
      </c>
      <c r="L4" t="s">
        <v>122</v>
      </c>
      <c r="M4" t="s">
        <v>189</v>
      </c>
      <c r="N4" t="s">
        <v>118</v>
      </c>
      <c r="O4" t="s">
        <v>123</v>
      </c>
      <c r="P4" t="s">
        <v>119</v>
      </c>
      <c r="Q4" t="s">
        <v>190</v>
      </c>
      <c r="R4" t="s">
        <v>124</v>
      </c>
      <c r="S4" t="s">
        <v>124</v>
      </c>
      <c r="T4" t="s">
        <v>153</v>
      </c>
      <c r="U4" t="s">
        <v>191</v>
      </c>
      <c r="V4" t="s">
        <v>126</v>
      </c>
      <c r="W4" t="s">
        <v>118</v>
      </c>
      <c r="X4" t="s">
        <v>118</v>
      </c>
      <c r="Y4" t="s">
        <v>122</v>
      </c>
      <c r="Z4" t="s">
        <v>192</v>
      </c>
      <c r="AA4" t="s">
        <v>118</v>
      </c>
      <c r="AB4" t="s">
        <v>158</v>
      </c>
      <c r="AC4" t="s">
        <v>193</v>
      </c>
      <c r="AD4" t="s">
        <v>149</v>
      </c>
      <c r="AE4" t="s">
        <v>146</v>
      </c>
      <c r="AF4" t="s">
        <v>137</v>
      </c>
      <c r="AG4" t="s">
        <v>138</v>
      </c>
      <c r="AH4" t="s">
        <v>139</v>
      </c>
      <c r="AI4" t="s">
        <v>144</v>
      </c>
      <c r="AJ4" t="s">
        <v>118</v>
      </c>
      <c r="AK4" t="s">
        <v>144</v>
      </c>
      <c r="AL4" t="s">
        <v>151</v>
      </c>
      <c r="AM4" t="s">
        <v>129</v>
      </c>
      <c r="AN4" t="s">
        <v>130</v>
      </c>
      <c r="AO4" t="s">
        <v>129</v>
      </c>
      <c r="AP4" t="s">
        <v>131</v>
      </c>
      <c r="AQ4" t="s">
        <v>132</v>
      </c>
      <c r="AR4" t="s">
        <v>133</v>
      </c>
      <c r="AS4" t="s">
        <v>130</v>
      </c>
      <c r="AT4" t="s">
        <v>132</v>
      </c>
      <c r="AU4" t="s">
        <v>131</v>
      </c>
      <c r="AV4" t="s">
        <v>129</v>
      </c>
      <c r="AW4" t="s">
        <v>129</v>
      </c>
      <c r="AX4" t="s">
        <v>129</v>
      </c>
      <c r="AY4" t="s">
        <v>131</v>
      </c>
      <c r="AZ4" t="s">
        <v>131</v>
      </c>
      <c r="BA4" t="s">
        <v>134</v>
      </c>
      <c r="BB4" t="s">
        <v>155</v>
      </c>
      <c r="BC4" t="s">
        <v>156</v>
      </c>
      <c r="BD4" t="s">
        <v>157</v>
      </c>
      <c r="BE4" t="s">
        <v>153</v>
      </c>
      <c r="BF4" t="s">
        <v>150</v>
      </c>
      <c r="BG4" t="s">
        <v>129</v>
      </c>
      <c r="BH4" t="s">
        <v>194</v>
      </c>
      <c r="BJ4" s="120">
        <v>65</v>
      </c>
    </row>
    <row r="5" spans="1:62" x14ac:dyDescent="0.2">
      <c r="A5" t="s">
        <v>161</v>
      </c>
      <c r="B5" t="s">
        <v>152</v>
      </c>
      <c r="C5" t="s">
        <v>162</v>
      </c>
      <c r="D5" t="s">
        <v>119</v>
      </c>
      <c r="E5" t="s">
        <v>120</v>
      </c>
      <c r="F5" t="s">
        <v>163</v>
      </c>
      <c r="G5" t="s">
        <v>121</v>
      </c>
      <c r="H5" t="s">
        <v>164</v>
      </c>
      <c r="I5" t="s">
        <v>165</v>
      </c>
      <c r="J5" t="s">
        <v>118</v>
      </c>
      <c r="K5" t="s">
        <v>145</v>
      </c>
      <c r="L5" t="s">
        <v>122</v>
      </c>
      <c r="M5" t="s">
        <v>160</v>
      </c>
      <c r="N5" t="s">
        <v>118</v>
      </c>
      <c r="O5" t="s">
        <v>123</v>
      </c>
      <c r="P5" t="s">
        <v>119</v>
      </c>
      <c r="Q5" t="s">
        <v>166</v>
      </c>
      <c r="R5" t="s">
        <v>124</v>
      </c>
      <c r="S5" t="s">
        <v>124</v>
      </c>
      <c r="T5" t="s">
        <v>153</v>
      </c>
      <c r="U5" t="s">
        <v>167</v>
      </c>
      <c r="V5" t="s">
        <v>126</v>
      </c>
      <c r="W5" t="s">
        <v>118</v>
      </c>
      <c r="X5" t="s">
        <v>118</v>
      </c>
      <c r="Y5" t="s">
        <v>122</v>
      </c>
      <c r="Z5" t="s">
        <v>168</v>
      </c>
      <c r="AA5" t="s">
        <v>118</v>
      </c>
      <c r="AB5" t="s">
        <v>154</v>
      </c>
      <c r="AC5" t="s">
        <v>169</v>
      </c>
      <c r="AD5" t="s">
        <v>127</v>
      </c>
      <c r="AE5" t="s">
        <v>136</v>
      </c>
      <c r="AF5" t="s">
        <v>128</v>
      </c>
      <c r="AG5" t="s">
        <v>137</v>
      </c>
      <c r="AH5" t="s">
        <v>128</v>
      </c>
      <c r="AI5" t="s">
        <v>142</v>
      </c>
      <c r="AJ5" t="s">
        <v>118</v>
      </c>
      <c r="AK5" t="s">
        <v>142</v>
      </c>
      <c r="AL5" t="s">
        <v>170</v>
      </c>
      <c r="AM5" t="s">
        <v>129</v>
      </c>
      <c r="AN5" t="s">
        <v>130</v>
      </c>
      <c r="AO5" t="s">
        <v>140</v>
      </c>
      <c r="AP5" t="s">
        <v>129</v>
      </c>
      <c r="AQ5" t="s">
        <v>132</v>
      </c>
      <c r="AR5" t="s">
        <v>132</v>
      </c>
      <c r="AS5" t="s">
        <v>132</v>
      </c>
      <c r="AT5" t="s">
        <v>131</v>
      </c>
      <c r="AU5" t="s">
        <v>131</v>
      </c>
      <c r="AV5" t="s">
        <v>133</v>
      </c>
      <c r="AW5" t="s">
        <v>133</v>
      </c>
      <c r="AX5" t="s">
        <v>129</v>
      </c>
      <c r="AY5" t="s">
        <v>131</v>
      </c>
      <c r="AZ5" t="s">
        <v>131</v>
      </c>
      <c r="BA5" t="s">
        <v>134</v>
      </c>
      <c r="BB5" t="s">
        <v>155</v>
      </c>
      <c r="BC5" t="s">
        <v>118</v>
      </c>
      <c r="BD5" t="s">
        <v>45</v>
      </c>
      <c r="BE5" t="s">
        <v>118</v>
      </c>
      <c r="BF5" t="s">
        <v>118</v>
      </c>
      <c r="BG5" t="s">
        <v>118</v>
      </c>
      <c r="BH5" t="s">
        <v>171</v>
      </c>
      <c r="BJ5" s="120">
        <v>115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REQUERIMENTO</vt:lpstr>
      <vt:lpstr>VESTIBULINHO</vt:lpstr>
      <vt:lpstr>REQUERIMENTO!Area_de_impressao</vt:lpstr>
    </vt:vector>
  </TitlesOfParts>
  <Company>bento quirino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sec</dc:creator>
  <cp:lastModifiedBy>Éberson Oliveira</cp:lastModifiedBy>
  <cp:lastPrinted>2013-07-19T18:06:45Z</cp:lastPrinted>
  <dcterms:created xsi:type="dcterms:W3CDTF">2008-01-07T14:56:53Z</dcterms:created>
  <dcterms:modified xsi:type="dcterms:W3CDTF">2014-01-09T18:34:27Z</dcterms:modified>
</cp:coreProperties>
</file>