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ert\Downloads\"/>
    </mc:Choice>
  </mc:AlternateContent>
  <xr:revisionPtr revIDLastSave="0" documentId="13_ncr:1_{1D7ED66E-390C-4CBB-8457-0EAA87AD94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SA_bindingdru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5" i="1"/>
  <c r="K6" i="1"/>
  <c r="K7" i="1"/>
  <c r="K8" i="1"/>
  <c r="K9" i="1"/>
  <c r="K10" i="1"/>
  <c r="K11" i="1"/>
  <c r="K4" i="1"/>
  <c r="J2" i="1"/>
  <c r="J3" i="1"/>
  <c r="J4" i="1"/>
  <c r="J5" i="1"/>
  <c r="J6" i="1"/>
  <c r="J7" i="1"/>
  <c r="J8" i="1"/>
  <c r="J9" i="1"/>
  <c r="J10" i="1"/>
  <c r="J11" i="1"/>
  <c r="F3" i="1"/>
  <c r="F2" i="1"/>
</calcChain>
</file>

<file path=xl/sharedStrings.xml><?xml version="1.0" encoding="utf-8"?>
<sst xmlns="http://schemas.openxmlformats.org/spreadsheetml/2006/main" count="53" uniqueCount="37">
  <si>
    <t>id</t>
  </si>
  <si>
    <t>SMILES</t>
  </si>
  <si>
    <t>type</t>
  </si>
  <si>
    <t>pKa</t>
  </si>
  <si>
    <t>pH</t>
  </si>
  <si>
    <t>Sulphathiazole</t>
  </si>
  <si>
    <t xml:space="preserve">C1=CC(=CC=C1N)S(=O)(=O)NC2=NC=CS2 </t>
  </si>
  <si>
    <t>acid</t>
  </si>
  <si>
    <t>Sulphadiazine</t>
  </si>
  <si>
    <t xml:space="preserve">C1=CN=C(N=C1)NS(=O)(=O)C2=CC=C(C=C2)N </t>
  </si>
  <si>
    <t>Sulphacetamide</t>
  </si>
  <si>
    <t>CC(=O)NS(=O)(=O)C1=CC=C(C=C1)N</t>
  </si>
  <si>
    <t>Thiopentone</t>
  </si>
  <si>
    <t>CCCC(C)C1(C(=O)NC(=S)NC1=O)CC</t>
  </si>
  <si>
    <t>Aspirin</t>
  </si>
  <si>
    <t>CC(=O)OC1=CC=CC=C1C(=O)O</t>
  </si>
  <si>
    <t>Salicylic acid</t>
  </si>
  <si>
    <t xml:space="preserve">C1=CC=C(C(=C1)C(=O)O)O </t>
  </si>
  <si>
    <t>Chloropropamide</t>
  </si>
  <si>
    <t>CCCNC(=O)NS(=O)(=O)C1=CC=C(C=C1)Cl</t>
  </si>
  <si>
    <t>Tolbutamide</t>
  </si>
  <si>
    <t>CCCCNC(=O)NS(=O)(=O)C1=CC=C(C=C1)C</t>
  </si>
  <si>
    <t>Warfarin</t>
  </si>
  <si>
    <t>CC(=O)CC(C1=CC=CC=C1)C2=C(C3=CC=CC=C3OC2=O)O</t>
  </si>
  <si>
    <t>Trichloroacetic acid</t>
  </si>
  <si>
    <t>C(=O)(C(Cl)(Cl)Cl)O</t>
  </si>
  <si>
    <t>Kb (L/mol)</t>
  </si>
  <si>
    <t>Prediction</t>
  </si>
  <si>
    <t>Use Eq. 2</t>
  </si>
  <si>
    <t>Use Eq. 1</t>
  </si>
  <si>
    <t>logPN</t>
  </si>
  <si>
    <t>logPi</t>
  </si>
  <si>
    <t>delta</t>
  </si>
  <si>
    <t>logD</t>
  </si>
  <si>
    <t>base</t>
  </si>
  <si>
    <t>Bold logPI values were calculated with ChemAxon's lipophilicity calculator</t>
  </si>
  <si>
    <t>https://playground.calculators.cxn.io/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</si>
</sst>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M13" sqref="M13"/>
    </sheetView>
  </sheetViews>
  <sheetFormatPr defaultColWidth="11" defaultRowHeight="15.75" x14ac:dyDescent="0.25"/>
  <cols>
    <col min="1" max="1" width="16.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</v>
      </c>
      <c r="G1" s="1" t="s">
        <v>27</v>
      </c>
      <c r="H1" s="1" t="s">
        <v>30</v>
      </c>
      <c r="I1" s="1" t="s">
        <v>31</v>
      </c>
      <c r="J1" s="1" t="s">
        <v>32</v>
      </c>
      <c r="K1" s="1" t="s">
        <v>33</v>
      </c>
      <c r="M1" s="1" t="s">
        <v>35</v>
      </c>
    </row>
    <row r="2" spans="1:13" x14ac:dyDescent="0.25">
      <c r="A2" t="s">
        <v>5</v>
      </c>
      <c r="B2" t="s">
        <v>6</v>
      </c>
      <c r="C2" t="s">
        <v>34</v>
      </c>
      <c r="D2">
        <v>2.2000000000000002</v>
      </c>
      <c r="E2">
        <v>7.4</v>
      </c>
      <c r="F2" s="3">
        <f>(1260+6310)/2</f>
        <v>3785</v>
      </c>
      <c r="G2" t="s">
        <v>28</v>
      </c>
      <c r="H2">
        <v>0.05</v>
      </c>
      <c r="I2" s="4">
        <v>-1.23</v>
      </c>
      <c r="J2">
        <f>IF(C2="acid",E2-D2,D2-E2)</f>
        <v>-5.2</v>
      </c>
      <c r="K2">
        <f t="shared" ref="K2:K3" si="0">IF(G2="Use Eq. 2",LOG10(10^(H2)+10^(I2)*10^(J2))-LOG10(1+10^(J2)),H2-LOG10(1+10^(J2)))</f>
        <v>4.9997403604109557E-2</v>
      </c>
      <c r="M2" t="s">
        <v>36</v>
      </c>
    </row>
    <row r="3" spans="1:13" x14ac:dyDescent="0.25">
      <c r="A3" t="s">
        <v>8</v>
      </c>
      <c r="B3" t="s">
        <v>9</v>
      </c>
      <c r="C3" t="s">
        <v>34</v>
      </c>
      <c r="D3">
        <v>6.4</v>
      </c>
      <c r="E3">
        <v>7.4</v>
      </c>
      <c r="F3" s="3">
        <f>(794+7940)/2</f>
        <v>4367</v>
      </c>
      <c r="G3" t="s">
        <v>29</v>
      </c>
      <c r="H3">
        <v>-0.09</v>
      </c>
      <c r="I3" s="4">
        <v>-1.42</v>
      </c>
      <c r="J3">
        <f t="shared" ref="J3:J11" si="1">IF(C3="acid",E3-D3,D3-E3)</f>
        <v>-1</v>
      </c>
      <c r="K3">
        <f t="shared" si="0"/>
        <v>-0.13139268515822508</v>
      </c>
    </row>
    <row r="4" spans="1:13" x14ac:dyDescent="0.25">
      <c r="A4" t="s">
        <v>10</v>
      </c>
      <c r="B4" t="s">
        <v>11</v>
      </c>
      <c r="C4" t="s">
        <v>7</v>
      </c>
      <c r="D4">
        <v>7</v>
      </c>
      <c r="E4">
        <v>7.4</v>
      </c>
      <c r="F4" s="3">
        <v>4200</v>
      </c>
      <c r="G4" t="s">
        <v>29</v>
      </c>
      <c r="H4">
        <v>-0.96</v>
      </c>
      <c r="I4" s="4">
        <v>-2.13</v>
      </c>
      <c r="J4">
        <f t="shared" si="1"/>
        <v>0.40000000000000036</v>
      </c>
      <c r="K4">
        <f>IF(G4="Use Eq. 2",LOG10(10^(H4)+10^(I4)*10^(J4))-LOG10(1+10^(J4)),H4-LOG10(1+10^(J4)))</f>
        <v>-1.5055404631092939</v>
      </c>
    </row>
    <row r="5" spans="1:13" x14ac:dyDescent="0.25">
      <c r="A5" t="s">
        <v>12</v>
      </c>
      <c r="B5" t="s">
        <v>13</v>
      </c>
      <c r="C5" t="s">
        <v>7</v>
      </c>
      <c r="D5">
        <v>7.5</v>
      </c>
      <c r="E5">
        <v>7.4</v>
      </c>
      <c r="F5" s="3">
        <v>60000</v>
      </c>
      <c r="G5" t="s">
        <v>29</v>
      </c>
      <c r="H5">
        <v>2.85</v>
      </c>
      <c r="I5" s="4">
        <v>-1.08</v>
      </c>
      <c r="J5">
        <f t="shared" si="1"/>
        <v>-9.9999999999999645E-2</v>
      </c>
      <c r="K5">
        <f t="shared" ref="K5:K11" si="2">IF(G5="Use Eq. 2",LOG10(10^(H5)+10^(I5)*10^(J5))-LOG10(1+10^(J5)),H5-LOG10(1+10^(J5)))</f>
        <v>2.5960981089561326</v>
      </c>
    </row>
    <row r="6" spans="1:13" x14ac:dyDescent="0.25">
      <c r="A6" t="s">
        <v>14</v>
      </c>
      <c r="B6" t="s">
        <v>15</v>
      </c>
      <c r="C6" t="s">
        <v>7</v>
      </c>
      <c r="D6">
        <v>3.5</v>
      </c>
      <c r="E6">
        <v>7.4</v>
      </c>
      <c r="F6" s="3">
        <v>35000</v>
      </c>
      <c r="G6" t="s">
        <v>29</v>
      </c>
      <c r="H6">
        <v>1.19</v>
      </c>
      <c r="I6" s="4">
        <v>-2.29</v>
      </c>
      <c r="J6">
        <f t="shared" si="1"/>
        <v>3.9000000000000004</v>
      </c>
      <c r="K6">
        <f t="shared" si="2"/>
        <v>-2.7100546709946847</v>
      </c>
    </row>
    <row r="7" spans="1:13" x14ac:dyDescent="0.25">
      <c r="A7" t="s">
        <v>16</v>
      </c>
      <c r="B7" t="s">
        <v>17</v>
      </c>
      <c r="C7" t="s">
        <v>7</v>
      </c>
      <c r="D7">
        <v>2.9</v>
      </c>
      <c r="E7">
        <v>7.4</v>
      </c>
      <c r="F7" s="3">
        <v>25000</v>
      </c>
      <c r="G7" t="s">
        <v>29</v>
      </c>
      <c r="H7">
        <v>2.2599999999999998</v>
      </c>
      <c r="I7" s="2">
        <v>-0.99</v>
      </c>
      <c r="J7">
        <f t="shared" si="1"/>
        <v>4.5</v>
      </c>
      <c r="K7">
        <f t="shared" si="2"/>
        <v>-2.2400137333802386</v>
      </c>
    </row>
    <row r="8" spans="1:13" x14ac:dyDescent="0.25">
      <c r="A8" t="s">
        <v>18</v>
      </c>
      <c r="B8" t="s">
        <v>19</v>
      </c>
      <c r="C8" t="s">
        <v>7</v>
      </c>
      <c r="D8">
        <v>5.0999999999999996</v>
      </c>
      <c r="E8">
        <v>7.4</v>
      </c>
      <c r="F8" s="3">
        <v>10800</v>
      </c>
      <c r="G8" t="s">
        <v>29</v>
      </c>
      <c r="H8">
        <v>2.27</v>
      </c>
      <c r="I8" s="4">
        <v>1</v>
      </c>
      <c r="J8">
        <f t="shared" si="1"/>
        <v>2.3000000000000007</v>
      </c>
      <c r="K8">
        <f t="shared" si="2"/>
        <v>-3.2171192164145879E-2</v>
      </c>
    </row>
    <row r="9" spans="1:13" x14ac:dyDescent="0.25">
      <c r="A9" t="s">
        <v>20</v>
      </c>
      <c r="B9" t="s">
        <v>21</v>
      </c>
      <c r="C9" t="s">
        <v>7</v>
      </c>
      <c r="D9">
        <v>5.2</v>
      </c>
      <c r="E9">
        <v>7.4</v>
      </c>
      <c r="F9" s="3">
        <v>40600</v>
      </c>
      <c r="G9" t="s">
        <v>29</v>
      </c>
      <c r="H9">
        <v>2.34</v>
      </c>
      <c r="I9" s="4">
        <v>1.35</v>
      </c>
      <c r="J9">
        <f t="shared" si="1"/>
        <v>2.2000000000000002</v>
      </c>
      <c r="K9">
        <f t="shared" si="2"/>
        <v>0.13726839566506044</v>
      </c>
    </row>
    <row r="10" spans="1:13" x14ac:dyDescent="0.25">
      <c r="A10" t="s">
        <v>22</v>
      </c>
      <c r="B10" t="s">
        <v>23</v>
      </c>
      <c r="C10" t="s">
        <v>7</v>
      </c>
      <c r="D10">
        <v>5</v>
      </c>
      <c r="E10">
        <v>7.4</v>
      </c>
      <c r="F10" s="3">
        <v>92000</v>
      </c>
      <c r="G10" t="s">
        <v>29</v>
      </c>
      <c r="H10">
        <v>3.54</v>
      </c>
      <c r="I10" s="2">
        <v>1.1599999999999999</v>
      </c>
      <c r="J10">
        <f t="shared" si="1"/>
        <v>2.4000000000000004</v>
      </c>
      <c r="K10">
        <f t="shared" si="2"/>
        <v>1.1382744749712068</v>
      </c>
    </row>
    <row r="11" spans="1:13" x14ac:dyDescent="0.25">
      <c r="A11" t="s">
        <v>24</v>
      </c>
      <c r="B11" t="s">
        <v>25</v>
      </c>
      <c r="C11" t="s">
        <v>7</v>
      </c>
      <c r="D11">
        <v>0.5</v>
      </c>
      <c r="E11">
        <v>7.4</v>
      </c>
      <c r="F11" s="3">
        <v>46200</v>
      </c>
      <c r="G11" t="s">
        <v>28</v>
      </c>
      <c r="H11">
        <v>1.33</v>
      </c>
      <c r="I11" s="4">
        <v>-2</v>
      </c>
      <c r="J11">
        <f t="shared" si="1"/>
        <v>6.9</v>
      </c>
      <c r="K11">
        <f t="shared" si="2"/>
        <v>-1.9998831785312179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BSA_bindingdrugs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 De souza</dc:creator>
  <cp:lastModifiedBy>Esteban Bertsch Aguilar</cp:lastModifiedBy>
  <dcterms:created xsi:type="dcterms:W3CDTF">2024-08-13T17:44:34Z</dcterms:created>
  <dcterms:modified xsi:type="dcterms:W3CDTF">2024-08-19T16:52:02Z</dcterms:modified>
</cp:coreProperties>
</file>