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1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2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3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4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5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6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7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8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9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0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2.xml" ContentType="application/vnd.openxmlformats-officedocument.drawing+xml"/>
  <Override PartName="/xl/charts/chartEx5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charts/chartEx6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charts/chartEx7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Ex8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charts/chartEx9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charts/chartEx10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charts/chartEx11.xml" ContentType="application/vnd.ms-office.chartex+xml"/>
  <Override PartName="/xl/charts/style21.xml" ContentType="application/vnd.ms-office.chartstyle+xml"/>
  <Override PartName="/xl/charts/colors21.xml" ContentType="application/vnd.ms-office.chartcolorstyle+xml"/>
  <Override PartName="/xl/charts/chartEx12.xml" ContentType="application/vnd.ms-office.chartex+xml"/>
  <Override PartName="/xl/charts/style22.xml" ContentType="application/vnd.ms-office.chartstyle+xml"/>
  <Override PartName="/xl/charts/colors22.xml" ContentType="application/vnd.ms-office.chartcolorstyle+xml"/>
  <Override PartName="/xl/charts/chartEx13.xml" ContentType="application/vnd.ms-office.chartex+xml"/>
  <Override PartName="/xl/charts/style23.xml" ContentType="application/vnd.ms-office.chartstyle+xml"/>
  <Override PartName="/xl/charts/colors23.xml" ContentType="application/vnd.ms-office.chartcolorstyle+xml"/>
  <Override PartName="/xl/charts/chartEx14.xml" ContentType="application/vnd.ms-office.chartex+xml"/>
  <Override PartName="/xl/charts/style24.xml" ContentType="application/vnd.ms-office.chartstyle+xml"/>
  <Override PartName="/xl/charts/colors24.xml" ContentType="application/vnd.ms-office.chartcolorstyle+xml"/>
  <Override PartName="/xl/charts/chartEx15.xml" ContentType="application/vnd.ms-office.chartex+xml"/>
  <Override PartName="/xl/charts/style25.xml" ContentType="application/vnd.ms-office.chartstyle+xml"/>
  <Override PartName="/xl/charts/colors25.xml" ContentType="application/vnd.ms-office.chartcolorstyle+xml"/>
  <Override PartName="/xl/charts/chartEx16.xml" ContentType="application/vnd.ms-office.chartex+xml"/>
  <Override PartName="/xl/charts/style26.xml" ContentType="application/vnd.ms-office.chartstyle+xml"/>
  <Override PartName="/xl/charts/colors26.xml" ContentType="application/vnd.ms-office.chartcolorstyle+xml"/>
  <Override PartName="/xl/charts/chartEx17.xml" ContentType="application/vnd.ms-office.chartex+xml"/>
  <Override PartName="/xl/charts/style27.xml" ContentType="application/vnd.ms-office.chartstyle+xml"/>
  <Override PartName="/xl/charts/colors27.xml" ContentType="application/vnd.ms-office.chartcolorstyle+xml"/>
  <Override PartName="/xl/drawings/drawing3.xml" ContentType="application/vnd.openxmlformats-officedocument.drawing+xml"/>
  <Override PartName="/xl/charts/chartEx18.xml" ContentType="application/vnd.ms-office.chartex+xml"/>
  <Override PartName="/xl/charts/style28.xml" ContentType="application/vnd.ms-office.chartstyle+xml"/>
  <Override PartName="/xl/charts/colors28.xml" ContentType="application/vnd.ms-office.chartcolorstyle+xml"/>
  <Override PartName="/xl/charts/chartEx19.xml" ContentType="application/vnd.ms-office.chartex+xml"/>
  <Override PartName="/xl/charts/style29.xml" ContentType="application/vnd.ms-office.chartstyle+xml"/>
  <Override PartName="/xl/charts/colors29.xml" ContentType="application/vnd.ms-office.chartcolorstyle+xml"/>
  <Override PartName="/xl/charts/chartEx20.xml" ContentType="application/vnd.ms-office.chartex+xml"/>
  <Override PartName="/xl/charts/style30.xml" ContentType="application/vnd.ms-office.chartstyle+xml"/>
  <Override PartName="/xl/charts/colors30.xml" ContentType="application/vnd.ms-office.chartcolorstyle+xml"/>
  <Override PartName="/xl/charts/chartEx21.xml" ContentType="application/vnd.ms-office.chartex+xml"/>
  <Override PartName="/xl/charts/style31.xml" ContentType="application/vnd.ms-office.chartstyle+xml"/>
  <Override PartName="/xl/charts/colors31.xml" ContentType="application/vnd.ms-office.chartcolorstyle+xml"/>
  <Override PartName="/xl/charts/chartEx22.xml" ContentType="application/vnd.ms-office.chartex+xml"/>
  <Override PartName="/xl/charts/style32.xml" ContentType="application/vnd.ms-office.chartstyle+xml"/>
  <Override PartName="/xl/charts/colors32.xml" ContentType="application/vnd.ms-office.chartcolorstyle+xml"/>
  <Override PartName="/xl/charts/chartEx23.xml" ContentType="application/vnd.ms-office.chartex+xml"/>
  <Override PartName="/xl/charts/style33.xml" ContentType="application/vnd.ms-office.chartstyle+xml"/>
  <Override PartName="/xl/charts/colors33.xml" ContentType="application/vnd.ms-office.chartcolorstyle+xml"/>
  <Override PartName="/xl/charts/chartEx24.xml" ContentType="application/vnd.ms-office.chartex+xml"/>
  <Override PartName="/xl/charts/style34.xml" ContentType="application/vnd.ms-office.chartstyle+xml"/>
  <Override PartName="/xl/charts/colors34.xml" ContentType="application/vnd.ms-office.chartcolorstyle+xml"/>
  <Override PartName="/xl/charts/chartEx25.xml" ContentType="application/vnd.ms-office.chartex+xml"/>
  <Override PartName="/xl/charts/style35.xml" ContentType="application/vnd.ms-office.chartstyle+xml"/>
  <Override PartName="/xl/charts/colors35.xml" ContentType="application/vnd.ms-office.chartcolorstyle+xml"/>
  <Override PartName="/xl/charts/chartEx26.xml" ContentType="application/vnd.ms-office.chartex+xml"/>
  <Override PartName="/xl/charts/style36.xml" ContentType="application/vnd.ms-office.chartstyle+xml"/>
  <Override PartName="/xl/charts/colors36.xml" ContentType="application/vnd.ms-office.chartcolorstyle+xml"/>
  <Override PartName="/xl/charts/chartEx27.xml" ContentType="application/vnd.ms-office.chartex+xml"/>
  <Override PartName="/xl/charts/style37.xml" ContentType="application/vnd.ms-office.chartstyle+xml"/>
  <Override PartName="/xl/charts/colors37.xml" ContentType="application/vnd.ms-office.chartcolorstyle+xml"/>
  <Override PartName="/xl/charts/chartEx28.xml" ContentType="application/vnd.ms-office.chartex+xml"/>
  <Override PartName="/xl/charts/style38.xml" ContentType="application/vnd.ms-office.chartstyle+xml"/>
  <Override PartName="/xl/charts/colors38.xml" ContentType="application/vnd.ms-office.chartcolorstyle+xml"/>
  <Override PartName="/xl/charts/chartEx29.xml" ContentType="application/vnd.ms-office.chartex+xml"/>
  <Override PartName="/xl/charts/style39.xml" ContentType="application/vnd.ms-office.chartstyle+xml"/>
  <Override PartName="/xl/charts/colors39.xml" ContentType="application/vnd.ms-office.chartcolorstyle+xml"/>
  <Override PartName="/xl/charts/chartEx30.xml" ContentType="application/vnd.ms-office.chartex+xml"/>
  <Override PartName="/xl/charts/style40.xml" ContentType="application/vnd.ms-office.chartstyle+xml"/>
  <Override PartName="/xl/charts/colors40.xml" ContentType="application/vnd.ms-office.chartcolorstyle+xml"/>
  <Override PartName="/xl/charts/chart1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1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1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1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1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1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1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1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1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2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2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2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2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2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2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bin Mathew\Documents\Github\CIS Project\Project Part 3\"/>
    </mc:Choice>
  </mc:AlternateContent>
  <xr:revisionPtr revIDLastSave="0" documentId="8_{7A6E3C1F-8471-4C87-84DD-E7F1BC972D5A}" xr6:coauthVersionLast="47" xr6:coauthVersionMax="47" xr10:uidLastSave="{00000000-0000-0000-0000-000000000000}"/>
  <bookViews>
    <workbookView xWindow="-120" yWindow="-120" windowWidth="29040" windowHeight="15990" firstSheet="5" activeTab="9" autoFilterDateGrouping="0" xr2:uid="{00000000-000D-0000-FFFF-FFFF00000000}"/>
  </bookViews>
  <sheets>
    <sheet name="Original Data" sheetId="1" r:id="rId1"/>
    <sheet name="Training set" sheetId="2" r:id="rId2"/>
    <sheet name="Test Set" sheetId="3" r:id="rId3"/>
    <sheet name="Stacked data analysis" sheetId="4" r:id="rId4"/>
    <sheet name="Regressions" sheetId="6" r:id="rId5"/>
    <sheet name="Unstacked Training set" sheetId="7" r:id="rId6"/>
    <sheet name="Unstacked data analysis" sheetId="8" r:id="rId7"/>
    <sheet name="Regressions for unstacked data" sheetId="9" r:id="rId8"/>
    <sheet name="Single variable regression for " sheetId="10" r:id="rId9"/>
    <sheet name="2 variable regression for Rin" sheetId="11" r:id="rId10"/>
  </sheets>
  <definedNames>
    <definedName name="_xlchart.v1.0" hidden="1">'Stacked data analysis'!$E$1</definedName>
    <definedName name="_xlchart.v1.1" hidden="1">'Stacked data analysis'!$E$2:$E$697</definedName>
    <definedName name="_xlchart.v1.10" hidden="1">'Stacked data analysis'!$H$1</definedName>
    <definedName name="_xlchart.v1.11" hidden="1">'Stacked data analysis'!$H$2:$H$697</definedName>
    <definedName name="_xlchart.v1.12" hidden="1">'Unstacked Training set'!$J$118</definedName>
    <definedName name="_xlchart.v1.13" hidden="1">'Unstacked Training set'!$J$119:$J$225</definedName>
    <definedName name="_xlchart.v1.14" hidden="1">'Stacked data analysis'!$D$1</definedName>
    <definedName name="_xlchart.v1.15" hidden="1">'Stacked data analysis'!$D$2:$D$697</definedName>
    <definedName name="_xlchart.v1.16" hidden="1">'Stacked data analysis'!$B$1</definedName>
    <definedName name="_xlchart.v1.17" hidden="1">'Stacked data analysis'!$B$2:$B$697</definedName>
    <definedName name="_xlchart.v1.18" hidden="1">'Stacked data analysis'!$D$1</definedName>
    <definedName name="_xlchart.v1.19" hidden="1">'Stacked data analysis'!$D$2:$D$697</definedName>
    <definedName name="_xlchart.v1.2" hidden="1">'Stacked data analysis'!$F$1</definedName>
    <definedName name="_xlchart.v1.20" hidden="1">'Unstacked Training set'!$F$1</definedName>
    <definedName name="_xlchart.v1.21" hidden="1">'Unstacked Training set'!$F$118</definedName>
    <definedName name="_xlchart.v1.22" hidden="1">'Unstacked Training set'!$F$119:$F$225</definedName>
    <definedName name="_xlchart.v1.23" hidden="1">'Unstacked Training set'!$F$227</definedName>
    <definedName name="_xlchart.v1.24" hidden="1">'Unstacked Training set'!$F$228:$F$339</definedName>
    <definedName name="_xlchart.v1.25" hidden="1">'Unstacked Training set'!$F$2:$F$116</definedName>
    <definedName name="_xlchart.v1.26" hidden="1">'Unstacked Training set'!$F$1</definedName>
    <definedName name="_xlchart.v1.27" hidden="1">'Unstacked Training set'!$F$2:$F$116</definedName>
    <definedName name="_xlchart.v1.28" hidden="1">'Unstacked Training set'!$J$1</definedName>
    <definedName name="_xlchart.v1.29" hidden="1">'Unstacked Training set'!$J$2:$J$116</definedName>
    <definedName name="_xlchart.v1.3" hidden="1">'Stacked data analysis'!$F$2:$F$697</definedName>
    <definedName name="_xlchart.v1.30" hidden="1">'Stacked data analysis'!$H$1</definedName>
    <definedName name="_xlchart.v1.31" hidden="1">'Stacked data analysis'!$H$2:$H$697</definedName>
    <definedName name="_xlchart.v1.32" hidden="1">'Unstacked Training set'!$D$1</definedName>
    <definedName name="_xlchart.v1.33" hidden="1">'Unstacked Training set'!$D$2:$D$116</definedName>
    <definedName name="_xlchart.v1.34" hidden="1">'Unstacked Training set'!$D$227</definedName>
    <definedName name="_xlchart.v1.35" hidden="1">'Unstacked Training set'!$D$228:$D$339</definedName>
    <definedName name="_xlchart.v1.36" hidden="1">'Unstacked Training set'!$D$118</definedName>
    <definedName name="_xlchart.v1.37" hidden="1">'Unstacked Training set'!$D$119:$D$225</definedName>
    <definedName name="_xlchart.v1.38" hidden="1">'Unstacked Training set'!$J$227</definedName>
    <definedName name="_xlchart.v1.39" hidden="1">'Unstacked Training set'!$J$228:$J$339</definedName>
    <definedName name="_xlchart.v1.4" hidden="1">'Stacked data analysis'!$G$1</definedName>
    <definedName name="_xlchart.v1.40" hidden="1">'Unstacked Training set'!$F$118</definedName>
    <definedName name="_xlchart.v1.41" hidden="1">'Unstacked Training set'!$F$119:$F$225</definedName>
    <definedName name="_xlchart.v1.42" hidden="1">'Unstacked Training set'!$F$227</definedName>
    <definedName name="_xlchart.v1.43" hidden="1">'Unstacked Training set'!$F$228:$F$339</definedName>
    <definedName name="_xlchart.v1.44" hidden="1">'Unstacked Training set'!$J$227</definedName>
    <definedName name="_xlchart.v1.45" hidden="1">'Unstacked Training set'!$J$228:$J$339</definedName>
    <definedName name="_xlchart.v1.46" hidden="1">'Unstacked Training set'!$J$1</definedName>
    <definedName name="_xlchart.v1.47" hidden="1">'Unstacked Training set'!$J$2:$J$116</definedName>
    <definedName name="_xlchart.v1.48" hidden="1">'Stacked data analysis'!$B$1</definedName>
    <definedName name="_xlchart.v1.49" hidden="1">'Stacked data analysis'!$B$2:$B$697</definedName>
    <definedName name="_xlchart.v1.5" hidden="1">'Stacked data analysis'!$G$2:$G$697</definedName>
    <definedName name="_xlchart.v1.50" hidden="1">'Unstacked Training set'!$D$227</definedName>
    <definedName name="_xlchart.v1.51" hidden="1">'Unstacked Training set'!$D$228:$D$339</definedName>
    <definedName name="_xlchart.v1.52" hidden="1">'Stacked data analysis'!$H$1</definedName>
    <definedName name="_xlchart.v1.53" hidden="1">'Stacked data analysis'!$H$2:$H$697</definedName>
    <definedName name="_xlchart.v1.54" hidden="1">'Stacked data analysis'!$D$1</definedName>
    <definedName name="_xlchart.v1.55" hidden="1">'Stacked data analysis'!$D$2:$D$697</definedName>
    <definedName name="_xlchart.v1.56" hidden="1">'Unstacked Training set'!$F$227</definedName>
    <definedName name="_xlchart.v1.57" hidden="1">'Unstacked Training set'!$F$228:$F$339</definedName>
    <definedName name="_xlchart.v1.58" hidden="1">'Stacked data analysis'!$D$2:$D$697</definedName>
    <definedName name="_xlchart.v1.59" hidden="1">'Unstacked Training set'!$F$119:$F$225</definedName>
    <definedName name="_xlchart.v1.6" hidden="1">'Stacked data analysis'!$B$1</definedName>
    <definedName name="_xlchart.v1.60" hidden="1">'Unstacked Training set'!$F$228:$F$339</definedName>
    <definedName name="_xlchart.v1.61" hidden="1">'Unstacked Training set'!$F$2:$F$116</definedName>
    <definedName name="_xlchart.v1.62" hidden="1">'Unstacked Training set'!$F$1</definedName>
    <definedName name="_xlchart.v1.63" hidden="1">'Unstacked Training set'!$F$2:$F$116</definedName>
    <definedName name="_xlchart.v1.64" hidden="1">'Unstacked Training set'!$D$1</definedName>
    <definedName name="_xlchart.v1.65" hidden="1">'Unstacked Training set'!$D$2:$D$116</definedName>
    <definedName name="_xlchart.v1.66" hidden="1">'Unstacked Training set'!$J$118</definedName>
    <definedName name="_xlchart.v1.67" hidden="1">'Unstacked Training set'!$J$119:$J$225</definedName>
    <definedName name="_xlchart.v1.68" hidden="1">'Unstacked Training set'!$D$118</definedName>
    <definedName name="_xlchart.v1.69" hidden="1">'Unstacked Training set'!$D$119:$D$225</definedName>
    <definedName name="_xlchart.v1.7" hidden="1">'Stacked data analysis'!$B$2:$B$697</definedName>
    <definedName name="_xlchart.v1.70" hidden="1">'Unstacked Training set'!$F$118</definedName>
    <definedName name="_xlchart.v1.71" hidden="1">'Unstacked Training set'!$F$119:$F$225</definedName>
    <definedName name="_xlchart.v1.8" hidden="1">'Stacked data analysis'!$D$1</definedName>
    <definedName name="_xlchart.v1.9" hidden="1">'Stacked data analysis'!$D$2:$D$697</definedName>
    <definedName name="solver_adj" localSheetId="9" hidden="1">'2 variable regression for Rin'!$I$16:$K$16</definedName>
    <definedName name="solver_cvg" localSheetId="9" hidden="1">0.0001</definedName>
    <definedName name="solver_drv" localSheetId="9" hidden="1">2</definedName>
    <definedName name="solver_eng" localSheetId="9" hidden="1">1</definedName>
    <definedName name="solver_est" localSheetId="9" hidden="1">1</definedName>
    <definedName name="solver_itr" localSheetId="9" hidden="1">2147483647</definedName>
    <definedName name="solver_mip" localSheetId="9" hidden="1">2147483647</definedName>
    <definedName name="solver_mni" localSheetId="9" hidden="1">30</definedName>
    <definedName name="solver_mrt" localSheetId="9" hidden="1">0.075</definedName>
    <definedName name="solver_msl" localSheetId="9" hidden="1">2</definedName>
    <definedName name="solver_neg" localSheetId="9" hidden="1">1</definedName>
    <definedName name="solver_nod" localSheetId="9" hidden="1">2147483647</definedName>
    <definedName name="solver_num" localSheetId="9" hidden="1">0</definedName>
    <definedName name="solver_nwt" localSheetId="9" hidden="1">1</definedName>
    <definedName name="solver_opt" localSheetId="9" hidden="1">'2 variable regression for Rin'!$W$2</definedName>
    <definedName name="solver_pre" localSheetId="9" hidden="1">0.000001</definedName>
    <definedName name="solver_rbv" localSheetId="9" hidden="1">2</definedName>
    <definedName name="solver_rlx" localSheetId="9" hidden="1">2</definedName>
    <definedName name="solver_rsd" localSheetId="9" hidden="1">0</definedName>
    <definedName name="solver_scl" localSheetId="9" hidden="1">2</definedName>
    <definedName name="solver_sho" localSheetId="9" hidden="1">2</definedName>
    <definedName name="solver_ssz" localSheetId="9" hidden="1">100</definedName>
    <definedName name="solver_tim" localSheetId="9" hidden="1">2147483647</definedName>
    <definedName name="solver_tol" localSheetId="9" hidden="1">0.01</definedName>
    <definedName name="solver_typ" localSheetId="9" hidden="1">2</definedName>
    <definedName name="solver_val" localSheetId="9" hidden="1">0</definedName>
    <definedName name="solver_ver" localSheetId="9" hidden="1">3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G2" i="11" l="1"/>
  <c r="AF3" i="11"/>
  <c r="AF4" i="11"/>
  <c r="AF5" i="11"/>
  <c r="AF6" i="11"/>
  <c r="AF7" i="11"/>
  <c r="AF8" i="11"/>
  <c r="AF9" i="11"/>
  <c r="AF10" i="11"/>
  <c r="AF11" i="11"/>
  <c r="AF12" i="11"/>
  <c r="AF13" i="11"/>
  <c r="AF14" i="11"/>
  <c r="AF15" i="11"/>
  <c r="AF16" i="11"/>
  <c r="AF17" i="11"/>
  <c r="AF18" i="11"/>
  <c r="AF19" i="11"/>
  <c r="AF20" i="11"/>
  <c r="AF21" i="11"/>
  <c r="AF22" i="11"/>
  <c r="AF23" i="11"/>
  <c r="AF24" i="11"/>
  <c r="AF25" i="11"/>
  <c r="AF26" i="11"/>
  <c r="AF27" i="11"/>
  <c r="AF28" i="11"/>
  <c r="AF29" i="11"/>
  <c r="AF30" i="11"/>
  <c r="AF31" i="11"/>
  <c r="AF32" i="11"/>
  <c r="AF33" i="11"/>
  <c r="AF34" i="11"/>
  <c r="AF35" i="11"/>
  <c r="AF36" i="11"/>
  <c r="AF37" i="11"/>
  <c r="AF38" i="11"/>
  <c r="AF39" i="11"/>
  <c r="AF40" i="11"/>
  <c r="AF41" i="11"/>
  <c r="AF42" i="11"/>
  <c r="AF43" i="11"/>
  <c r="AF44" i="11"/>
  <c r="AF45" i="11"/>
  <c r="AF46" i="11"/>
  <c r="AF47" i="11"/>
  <c r="AF48" i="11"/>
  <c r="AF49" i="11"/>
  <c r="AF50" i="11"/>
  <c r="AF51" i="11"/>
  <c r="AF52" i="11"/>
  <c r="AF53" i="11"/>
  <c r="AF54" i="11"/>
  <c r="AF55" i="11"/>
  <c r="AF56" i="11"/>
  <c r="AF57" i="11"/>
  <c r="AF58" i="11"/>
  <c r="AF59" i="11"/>
  <c r="AF60" i="11"/>
  <c r="AF61" i="11"/>
  <c r="AF62" i="11"/>
  <c r="AF63" i="11"/>
  <c r="AF64" i="11"/>
  <c r="AF65" i="11"/>
  <c r="AF66" i="11"/>
  <c r="AF67" i="11"/>
  <c r="AF68" i="11"/>
  <c r="AF69" i="11"/>
  <c r="AF70" i="11"/>
  <c r="AF71" i="11"/>
  <c r="AF72" i="11"/>
  <c r="AF73" i="11"/>
  <c r="AF74" i="11"/>
  <c r="AF75" i="11"/>
  <c r="AF76" i="11"/>
  <c r="AF77" i="11"/>
  <c r="AF78" i="11"/>
  <c r="AF79" i="11"/>
  <c r="AF80" i="11"/>
  <c r="AF81" i="11"/>
  <c r="AF82" i="11"/>
  <c r="AF83" i="11"/>
  <c r="AF84" i="11"/>
  <c r="AF85" i="11"/>
  <c r="AF86" i="11"/>
  <c r="AF87" i="11"/>
  <c r="AF88" i="11"/>
  <c r="AF89" i="11"/>
  <c r="AF90" i="11"/>
  <c r="AF91" i="11"/>
  <c r="AF92" i="11"/>
  <c r="AF93" i="11"/>
  <c r="AF94" i="11"/>
  <c r="AF95" i="11"/>
  <c r="AF96" i="11"/>
  <c r="AF97" i="11"/>
  <c r="AF98" i="11"/>
  <c r="AF99" i="11"/>
  <c r="AF100" i="11"/>
  <c r="AF101" i="11"/>
  <c r="AF102" i="11"/>
  <c r="AF103" i="11"/>
  <c r="AF104" i="11"/>
  <c r="AF105" i="11"/>
  <c r="AF106" i="11"/>
  <c r="AF107" i="11"/>
  <c r="AF108" i="11"/>
  <c r="AF109" i="11"/>
  <c r="AF110" i="11"/>
  <c r="AF111" i="11"/>
  <c r="AF112" i="11"/>
  <c r="AF113" i="11"/>
  <c r="AF114" i="11"/>
  <c r="AF115" i="11"/>
  <c r="AF116" i="11"/>
  <c r="AF117" i="11"/>
  <c r="AF118" i="11"/>
  <c r="AF119" i="11"/>
  <c r="AF120" i="11"/>
  <c r="AF121" i="11"/>
  <c r="AF122" i="11"/>
  <c r="AF123" i="11"/>
  <c r="AF124" i="11"/>
  <c r="AF125" i="11"/>
  <c r="AF126" i="11"/>
  <c r="AF127" i="11"/>
  <c r="AF128" i="11"/>
  <c r="AF129" i="11"/>
  <c r="AF130" i="11"/>
  <c r="AF131" i="11"/>
  <c r="AF132" i="11"/>
  <c r="AF133" i="11"/>
  <c r="AF134" i="11"/>
  <c r="AF135" i="11"/>
  <c r="AF136" i="11"/>
  <c r="AF137" i="11"/>
  <c r="AF138" i="11"/>
  <c r="AF139" i="11"/>
  <c r="AF140" i="11"/>
  <c r="AF141" i="11"/>
  <c r="AF142" i="11"/>
  <c r="AF143" i="11"/>
  <c r="AF144" i="11"/>
  <c r="AF145" i="11"/>
  <c r="AF146" i="11"/>
  <c r="AF147" i="11"/>
  <c r="AF148" i="11"/>
  <c r="AF149" i="11"/>
  <c r="AF150" i="11"/>
  <c r="AF151" i="11"/>
  <c r="AF152" i="11"/>
  <c r="AF153" i="11"/>
  <c r="AF154" i="11"/>
  <c r="AF155" i="11"/>
  <c r="AF156" i="11"/>
  <c r="AF157" i="11"/>
  <c r="AF158" i="11"/>
  <c r="AF159" i="11"/>
  <c r="AF160" i="11"/>
  <c r="AF161" i="11"/>
  <c r="AF162" i="11"/>
  <c r="AF163" i="11"/>
  <c r="AF164" i="11"/>
  <c r="AF165" i="11"/>
  <c r="AF166" i="11"/>
  <c r="AF167" i="11"/>
  <c r="AF168" i="11"/>
  <c r="AF169" i="11"/>
  <c r="AF170" i="11"/>
  <c r="AF171" i="11"/>
  <c r="AF172" i="11"/>
  <c r="AF173" i="11"/>
  <c r="AF174" i="11"/>
  <c r="AF175" i="11"/>
  <c r="AF176" i="11"/>
  <c r="AF177" i="11"/>
  <c r="AF178" i="11"/>
  <c r="AF179" i="11"/>
  <c r="AF180" i="11"/>
  <c r="AF181" i="11"/>
  <c r="AF182" i="11"/>
  <c r="AF183" i="11"/>
  <c r="AF184" i="11"/>
  <c r="AF185" i="11"/>
  <c r="AF186" i="11"/>
  <c r="AF187" i="11"/>
  <c r="AF188" i="11"/>
  <c r="AF189" i="11"/>
  <c r="AF190" i="11"/>
  <c r="AF191" i="11"/>
  <c r="AF192" i="11"/>
  <c r="AF193" i="11"/>
  <c r="AF194" i="11"/>
  <c r="AF195" i="11"/>
  <c r="AF196" i="11"/>
  <c r="AF197" i="11"/>
  <c r="AF198" i="11"/>
  <c r="AF199" i="11"/>
  <c r="AF200" i="11"/>
  <c r="AF201" i="11"/>
  <c r="AF202" i="11"/>
  <c r="AF203" i="11"/>
  <c r="AF204" i="11"/>
  <c r="AF205" i="11"/>
  <c r="AF206" i="11"/>
  <c r="AF207" i="11"/>
  <c r="AF208" i="11"/>
  <c r="AF209" i="11"/>
  <c r="AF210" i="11"/>
  <c r="AF211" i="11"/>
  <c r="AF212" i="11"/>
  <c r="AF213" i="11"/>
  <c r="AF214" i="11"/>
  <c r="AF215" i="11"/>
  <c r="AF216" i="11"/>
  <c r="AF217" i="11"/>
  <c r="AF218" i="11"/>
  <c r="AF219" i="11"/>
  <c r="AF220" i="11"/>
  <c r="AF221" i="11"/>
  <c r="AF222" i="11"/>
  <c r="AF223" i="11"/>
  <c r="AF224" i="11"/>
  <c r="AF225" i="11"/>
  <c r="AF226" i="11"/>
  <c r="AF227" i="11"/>
  <c r="AF228" i="11"/>
  <c r="AF229" i="11"/>
  <c r="AF230" i="11"/>
  <c r="AF231" i="11"/>
  <c r="AF232" i="11"/>
  <c r="AF233" i="11"/>
  <c r="AF234" i="11"/>
  <c r="AF235" i="11"/>
  <c r="AF236" i="11"/>
  <c r="AF237" i="11"/>
  <c r="AF238" i="11"/>
  <c r="AF239" i="11"/>
  <c r="AF240" i="11"/>
  <c r="AF241" i="11"/>
  <c r="AF242" i="11"/>
  <c r="AF243" i="11"/>
  <c r="AF244" i="11"/>
  <c r="AF245" i="11"/>
  <c r="AF246" i="11"/>
  <c r="AF247" i="11"/>
  <c r="AF248" i="11"/>
  <c r="AF249" i="11"/>
  <c r="AF250" i="11"/>
  <c r="AF251" i="11"/>
  <c r="AF252" i="11"/>
  <c r="AF253" i="11"/>
  <c r="AF254" i="11"/>
  <c r="AF255" i="11"/>
  <c r="AF256" i="11"/>
  <c r="AF257" i="11"/>
  <c r="AF258" i="11"/>
  <c r="AF259" i="11"/>
  <c r="AF260" i="11"/>
  <c r="AF261" i="11"/>
  <c r="AF262" i="11"/>
  <c r="AF263" i="11"/>
  <c r="AF264" i="11"/>
  <c r="AF265" i="11"/>
  <c r="AF266" i="11"/>
  <c r="AF267" i="11"/>
  <c r="AF268" i="11"/>
  <c r="AF269" i="11"/>
  <c r="AF270" i="11"/>
  <c r="AF271" i="11"/>
  <c r="AF272" i="11"/>
  <c r="AF273" i="11"/>
  <c r="AF274" i="11"/>
  <c r="AF275" i="11"/>
  <c r="AF276" i="11"/>
  <c r="AF277" i="11"/>
  <c r="AF278" i="11"/>
  <c r="AF279" i="11"/>
  <c r="AF280" i="11"/>
  <c r="AF281" i="11"/>
  <c r="AF282" i="11"/>
  <c r="AF283" i="11"/>
  <c r="AF284" i="11"/>
  <c r="AF285" i="11"/>
  <c r="AF286" i="11"/>
  <c r="AF287" i="11"/>
  <c r="AF288" i="11"/>
  <c r="AF289" i="11"/>
  <c r="AF290" i="11"/>
  <c r="AF291" i="11"/>
  <c r="AF292" i="11"/>
  <c r="AF293" i="11"/>
  <c r="AF294" i="11"/>
  <c r="AF295" i="11"/>
  <c r="AF296" i="11"/>
  <c r="AF297" i="11"/>
  <c r="AF298" i="11"/>
  <c r="AF299" i="11"/>
  <c r="AF300" i="11"/>
  <c r="AF301" i="11"/>
  <c r="AF302" i="11"/>
  <c r="AF303" i="11"/>
  <c r="AF304" i="11"/>
  <c r="AF305" i="11"/>
  <c r="AF306" i="11"/>
  <c r="AF307" i="11"/>
  <c r="AF308" i="11"/>
  <c r="AF309" i="11"/>
  <c r="AF310" i="11"/>
  <c r="AF311" i="11"/>
  <c r="AF312" i="11"/>
  <c r="AF313" i="11"/>
  <c r="AF314" i="11"/>
  <c r="AF315" i="11"/>
  <c r="AF316" i="11"/>
  <c r="AF317" i="11"/>
  <c r="AF318" i="11"/>
  <c r="AF319" i="11"/>
  <c r="AF320" i="11"/>
  <c r="AF321" i="11"/>
  <c r="AF322" i="11"/>
  <c r="AF323" i="11"/>
  <c r="AF324" i="11"/>
  <c r="AF325" i="11"/>
  <c r="AF326" i="11"/>
  <c r="AF327" i="11"/>
  <c r="AF328" i="11"/>
  <c r="AF329" i="11"/>
  <c r="AF330" i="11"/>
  <c r="AF331" i="11"/>
  <c r="AF332" i="11"/>
  <c r="AF333" i="11"/>
  <c r="AF334" i="11"/>
  <c r="AF335" i="11"/>
  <c r="AF2" i="11"/>
  <c r="AE3" i="11"/>
  <c r="AE4" i="11"/>
  <c r="AE5" i="11"/>
  <c r="AE6" i="11"/>
  <c r="AE7" i="11"/>
  <c r="AE8" i="11"/>
  <c r="AE9" i="11"/>
  <c r="AE10" i="11"/>
  <c r="AE11" i="11"/>
  <c r="AE12" i="11"/>
  <c r="AE13" i="11"/>
  <c r="AE14" i="11"/>
  <c r="AE15" i="11"/>
  <c r="AE16" i="11"/>
  <c r="AE17" i="11"/>
  <c r="AE18" i="11"/>
  <c r="AE19" i="11"/>
  <c r="AE20" i="11"/>
  <c r="AE21" i="11"/>
  <c r="AE22" i="11"/>
  <c r="AE23" i="11"/>
  <c r="AE24" i="11"/>
  <c r="AE25" i="11"/>
  <c r="AE26" i="11"/>
  <c r="AE27" i="11"/>
  <c r="AE28" i="11"/>
  <c r="AE29" i="11"/>
  <c r="AE30" i="11"/>
  <c r="AE31" i="11"/>
  <c r="AE32" i="11"/>
  <c r="AE33" i="11"/>
  <c r="AE34" i="11"/>
  <c r="AE35" i="11"/>
  <c r="AE36" i="11"/>
  <c r="AE37" i="11"/>
  <c r="AE38" i="11"/>
  <c r="AE39" i="11"/>
  <c r="AE40" i="11"/>
  <c r="AE41" i="11"/>
  <c r="AE42" i="11"/>
  <c r="AE43" i="11"/>
  <c r="AE44" i="11"/>
  <c r="AE45" i="11"/>
  <c r="AE46" i="11"/>
  <c r="AE47" i="11"/>
  <c r="AE48" i="11"/>
  <c r="AE49" i="11"/>
  <c r="AE50" i="11"/>
  <c r="AE51" i="11"/>
  <c r="AE52" i="11"/>
  <c r="AE53" i="11"/>
  <c r="AE54" i="11"/>
  <c r="AE55" i="11"/>
  <c r="AE56" i="11"/>
  <c r="AE57" i="11"/>
  <c r="AE58" i="11"/>
  <c r="AE59" i="11"/>
  <c r="AE60" i="11"/>
  <c r="AE61" i="11"/>
  <c r="AE62" i="11"/>
  <c r="AE63" i="11"/>
  <c r="AE64" i="11"/>
  <c r="AE65" i="11"/>
  <c r="AE66" i="11"/>
  <c r="AE67" i="11"/>
  <c r="AE68" i="11"/>
  <c r="AE69" i="11"/>
  <c r="AE70" i="11"/>
  <c r="AE71" i="11"/>
  <c r="AE72" i="11"/>
  <c r="AE73" i="11"/>
  <c r="AE74" i="11"/>
  <c r="AE75" i="11"/>
  <c r="AE76" i="11"/>
  <c r="AE77" i="11"/>
  <c r="AE78" i="11"/>
  <c r="AE79" i="11"/>
  <c r="AE80" i="11"/>
  <c r="AE81" i="11"/>
  <c r="AE82" i="11"/>
  <c r="AE83" i="11"/>
  <c r="AE84" i="11"/>
  <c r="AE85" i="11"/>
  <c r="AE86" i="11"/>
  <c r="AE87" i="11"/>
  <c r="AE88" i="11"/>
  <c r="AE89" i="11"/>
  <c r="AE90" i="11"/>
  <c r="AE91" i="11"/>
  <c r="AE92" i="11"/>
  <c r="AE93" i="11"/>
  <c r="AE94" i="11"/>
  <c r="AE95" i="11"/>
  <c r="AE96" i="11"/>
  <c r="AE97" i="11"/>
  <c r="AE98" i="11"/>
  <c r="AE99" i="11"/>
  <c r="AE100" i="11"/>
  <c r="AE101" i="11"/>
  <c r="AE102" i="11"/>
  <c r="AE103" i="11"/>
  <c r="AE104" i="11"/>
  <c r="AE105" i="11"/>
  <c r="AE106" i="11"/>
  <c r="AE107" i="11"/>
  <c r="AE108" i="11"/>
  <c r="AE109" i="11"/>
  <c r="AE110" i="11"/>
  <c r="AE111" i="11"/>
  <c r="AE112" i="11"/>
  <c r="AE113" i="11"/>
  <c r="AE114" i="11"/>
  <c r="AE115" i="11"/>
  <c r="AE116" i="11"/>
  <c r="AE117" i="11"/>
  <c r="AE118" i="11"/>
  <c r="AE119" i="11"/>
  <c r="AE120" i="11"/>
  <c r="AE121" i="11"/>
  <c r="AE122" i="11"/>
  <c r="AE123" i="11"/>
  <c r="AE124" i="11"/>
  <c r="AE125" i="11"/>
  <c r="AE126" i="11"/>
  <c r="AE127" i="11"/>
  <c r="AE128" i="11"/>
  <c r="AE129" i="11"/>
  <c r="AE130" i="11"/>
  <c r="AE131" i="11"/>
  <c r="AE132" i="11"/>
  <c r="AE133" i="11"/>
  <c r="AE134" i="11"/>
  <c r="AE135" i="11"/>
  <c r="AE136" i="11"/>
  <c r="AE137" i="11"/>
  <c r="AE138" i="11"/>
  <c r="AE139" i="11"/>
  <c r="AE140" i="11"/>
  <c r="AE141" i="11"/>
  <c r="AE142" i="11"/>
  <c r="AE143" i="11"/>
  <c r="AE144" i="11"/>
  <c r="AE145" i="11"/>
  <c r="AE146" i="11"/>
  <c r="AE147" i="11"/>
  <c r="AE148" i="11"/>
  <c r="AE149" i="11"/>
  <c r="AE150" i="11"/>
  <c r="AE151" i="11"/>
  <c r="AE152" i="11"/>
  <c r="AE153" i="11"/>
  <c r="AE154" i="11"/>
  <c r="AE155" i="11"/>
  <c r="AE156" i="11"/>
  <c r="AE157" i="11"/>
  <c r="AE158" i="11"/>
  <c r="AE159" i="11"/>
  <c r="AE160" i="11"/>
  <c r="AE161" i="11"/>
  <c r="AE162" i="11"/>
  <c r="AE163" i="11"/>
  <c r="AE164" i="11"/>
  <c r="AE165" i="11"/>
  <c r="AE166" i="11"/>
  <c r="AE167" i="11"/>
  <c r="AE168" i="11"/>
  <c r="AE169" i="11"/>
  <c r="AE170" i="11"/>
  <c r="AE171" i="11"/>
  <c r="AE172" i="11"/>
  <c r="AE173" i="11"/>
  <c r="AE174" i="11"/>
  <c r="AE175" i="11"/>
  <c r="AE176" i="11"/>
  <c r="AE177" i="11"/>
  <c r="AE178" i="11"/>
  <c r="AE179" i="11"/>
  <c r="AE180" i="11"/>
  <c r="AE181" i="11"/>
  <c r="AE182" i="11"/>
  <c r="AE183" i="11"/>
  <c r="AE184" i="11"/>
  <c r="AE185" i="11"/>
  <c r="AE186" i="11"/>
  <c r="AE187" i="11"/>
  <c r="AE188" i="11"/>
  <c r="AE189" i="11"/>
  <c r="AE190" i="11"/>
  <c r="AE191" i="11"/>
  <c r="AE192" i="11"/>
  <c r="AE193" i="11"/>
  <c r="AE194" i="11"/>
  <c r="AE195" i="11"/>
  <c r="AE196" i="11"/>
  <c r="AE197" i="11"/>
  <c r="AE198" i="11"/>
  <c r="AE199" i="11"/>
  <c r="AE200" i="11"/>
  <c r="AE201" i="11"/>
  <c r="AE202" i="11"/>
  <c r="AE203" i="11"/>
  <c r="AE204" i="11"/>
  <c r="AE205" i="11"/>
  <c r="AE206" i="11"/>
  <c r="AE207" i="11"/>
  <c r="AE208" i="11"/>
  <c r="AE209" i="11"/>
  <c r="AE210" i="11"/>
  <c r="AE211" i="11"/>
  <c r="AE212" i="11"/>
  <c r="AE213" i="11"/>
  <c r="AE214" i="11"/>
  <c r="AE215" i="11"/>
  <c r="AE216" i="11"/>
  <c r="AE217" i="11"/>
  <c r="AE218" i="11"/>
  <c r="AE219" i="11"/>
  <c r="AE220" i="11"/>
  <c r="AE221" i="11"/>
  <c r="AE222" i="11"/>
  <c r="AE223" i="11"/>
  <c r="AE224" i="11"/>
  <c r="AE225" i="11"/>
  <c r="AE226" i="11"/>
  <c r="AE227" i="11"/>
  <c r="AE228" i="11"/>
  <c r="AE229" i="11"/>
  <c r="AE230" i="11"/>
  <c r="AE231" i="11"/>
  <c r="AE232" i="11"/>
  <c r="AE233" i="11"/>
  <c r="AE234" i="11"/>
  <c r="AE235" i="11"/>
  <c r="AE236" i="11"/>
  <c r="AE237" i="11"/>
  <c r="AE238" i="11"/>
  <c r="AE239" i="11"/>
  <c r="AE240" i="11"/>
  <c r="AE241" i="11"/>
  <c r="AE242" i="11"/>
  <c r="AE243" i="11"/>
  <c r="AE244" i="11"/>
  <c r="AE245" i="11"/>
  <c r="AE246" i="11"/>
  <c r="AE247" i="11"/>
  <c r="AE248" i="11"/>
  <c r="AE249" i="11"/>
  <c r="AE250" i="11"/>
  <c r="AE251" i="11"/>
  <c r="AE252" i="11"/>
  <c r="AE253" i="11"/>
  <c r="AE254" i="11"/>
  <c r="AE255" i="11"/>
  <c r="AE256" i="11"/>
  <c r="AE257" i="11"/>
  <c r="AE258" i="11"/>
  <c r="AE259" i="11"/>
  <c r="AE260" i="11"/>
  <c r="AE261" i="11"/>
  <c r="AE262" i="11"/>
  <c r="AE263" i="11"/>
  <c r="AE264" i="11"/>
  <c r="AE265" i="11"/>
  <c r="AE266" i="11"/>
  <c r="AE267" i="11"/>
  <c r="AE268" i="11"/>
  <c r="AE269" i="11"/>
  <c r="AE270" i="11"/>
  <c r="AE271" i="11"/>
  <c r="AE272" i="11"/>
  <c r="AE273" i="11"/>
  <c r="AE274" i="11"/>
  <c r="AE275" i="11"/>
  <c r="AE276" i="11"/>
  <c r="AE277" i="11"/>
  <c r="AE278" i="11"/>
  <c r="AE279" i="11"/>
  <c r="AE280" i="11"/>
  <c r="AE281" i="11"/>
  <c r="AE282" i="11"/>
  <c r="AE283" i="11"/>
  <c r="AE284" i="11"/>
  <c r="AE285" i="11"/>
  <c r="AE286" i="11"/>
  <c r="AE287" i="11"/>
  <c r="AE288" i="11"/>
  <c r="AE289" i="11"/>
  <c r="AE290" i="11"/>
  <c r="AE291" i="11"/>
  <c r="AE292" i="11"/>
  <c r="AE293" i="11"/>
  <c r="AE294" i="11"/>
  <c r="AE295" i="11"/>
  <c r="AE296" i="11"/>
  <c r="AE297" i="11"/>
  <c r="AE298" i="11"/>
  <c r="AE299" i="11"/>
  <c r="AE300" i="11"/>
  <c r="AE301" i="11"/>
  <c r="AE302" i="11"/>
  <c r="AE303" i="11"/>
  <c r="AE304" i="11"/>
  <c r="AE305" i="11"/>
  <c r="AE306" i="11"/>
  <c r="AE307" i="11"/>
  <c r="AE308" i="11"/>
  <c r="AE309" i="11"/>
  <c r="AE310" i="11"/>
  <c r="AE311" i="11"/>
  <c r="AE312" i="11"/>
  <c r="AE313" i="11"/>
  <c r="AE314" i="11"/>
  <c r="AE315" i="11"/>
  <c r="AE316" i="11"/>
  <c r="AE317" i="11"/>
  <c r="AE318" i="11"/>
  <c r="AE319" i="11"/>
  <c r="AE320" i="11"/>
  <c r="AE321" i="11"/>
  <c r="AE322" i="11"/>
  <c r="AE323" i="11"/>
  <c r="AE324" i="11"/>
  <c r="AE325" i="11"/>
  <c r="AE326" i="11"/>
  <c r="AE327" i="11"/>
  <c r="AE328" i="11"/>
  <c r="AE329" i="11"/>
  <c r="AE330" i="11"/>
  <c r="AE331" i="11"/>
  <c r="AE332" i="11"/>
  <c r="AE333" i="11"/>
  <c r="AE334" i="11"/>
  <c r="AE335" i="11"/>
  <c r="AE2" i="11"/>
  <c r="AD334" i="11"/>
  <c r="AD335" i="11"/>
  <c r="AD113" i="11"/>
  <c r="AD114" i="11"/>
  <c r="AD115" i="11"/>
  <c r="AD116" i="11"/>
  <c r="AD117" i="11"/>
  <c r="AD118" i="11"/>
  <c r="AD119" i="11"/>
  <c r="AD120" i="11"/>
  <c r="AD121" i="11"/>
  <c r="AD122" i="11"/>
  <c r="AD123" i="11"/>
  <c r="AD124" i="11"/>
  <c r="AD125" i="11"/>
  <c r="AD126" i="11"/>
  <c r="AD127" i="11"/>
  <c r="AD128" i="11"/>
  <c r="AD129" i="11"/>
  <c r="AD130" i="11"/>
  <c r="AD131" i="11"/>
  <c r="AD132" i="11"/>
  <c r="AD133" i="11"/>
  <c r="AD134" i="11"/>
  <c r="AD135" i="11"/>
  <c r="AD136" i="11"/>
  <c r="AD137" i="11"/>
  <c r="AD138" i="11"/>
  <c r="AD139" i="11"/>
  <c r="AD140" i="11"/>
  <c r="AD141" i="11"/>
  <c r="AD142" i="11"/>
  <c r="AD143" i="11"/>
  <c r="AD144" i="11"/>
  <c r="AD145" i="11"/>
  <c r="AD146" i="11"/>
  <c r="AD147" i="11"/>
  <c r="AD148" i="11"/>
  <c r="AD149" i="11"/>
  <c r="AD150" i="11"/>
  <c r="AD151" i="11"/>
  <c r="AD152" i="11"/>
  <c r="AD153" i="11"/>
  <c r="AD154" i="11"/>
  <c r="AD155" i="11"/>
  <c r="AD156" i="11"/>
  <c r="AD157" i="11"/>
  <c r="AD158" i="11"/>
  <c r="AD159" i="11"/>
  <c r="AD160" i="11"/>
  <c r="AD161" i="11"/>
  <c r="AD162" i="11"/>
  <c r="AD163" i="11"/>
  <c r="AD164" i="11"/>
  <c r="AD165" i="11"/>
  <c r="AD166" i="11"/>
  <c r="AD167" i="11"/>
  <c r="AD168" i="11"/>
  <c r="AD169" i="11"/>
  <c r="AD170" i="11"/>
  <c r="AD171" i="11"/>
  <c r="AD172" i="11"/>
  <c r="AD173" i="11"/>
  <c r="AD174" i="11"/>
  <c r="AD175" i="11"/>
  <c r="AD176" i="11"/>
  <c r="AD177" i="11"/>
  <c r="AD178" i="11"/>
  <c r="AD179" i="11"/>
  <c r="AD180" i="11"/>
  <c r="AD181" i="11"/>
  <c r="AD182" i="11"/>
  <c r="AD183" i="11"/>
  <c r="AD184" i="11"/>
  <c r="AD185" i="11"/>
  <c r="AD186" i="11"/>
  <c r="AD187" i="11"/>
  <c r="AD188" i="11"/>
  <c r="AD189" i="11"/>
  <c r="AD190" i="11"/>
  <c r="AD191" i="11"/>
  <c r="AD192" i="11"/>
  <c r="AD193" i="11"/>
  <c r="AD194" i="11"/>
  <c r="AD195" i="11"/>
  <c r="AD196" i="11"/>
  <c r="AD197" i="11"/>
  <c r="AD198" i="11"/>
  <c r="AD199" i="11"/>
  <c r="AD200" i="11"/>
  <c r="AD201" i="11"/>
  <c r="AD202" i="11"/>
  <c r="AD203" i="11"/>
  <c r="AD204" i="11"/>
  <c r="AD205" i="11"/>
  <c r="AD206" i="11"/>
  <c r="AD207" i="11"/>
  <c r="AD208" i="11"/>
  <c r="AD209" i="11"/>
  <c r="AD210" i="11"/>
  <c r="AD211" i="11"/>
  <c r="AD212" i="11"/>
  <c r="AD213" i="11"/>
  <c r="AD214" i="11"/>
  <c r="AD215" i="11"/>
  <c r="AD216" i="11"/>
  <c r="AD217" i="11"/>
  <c r="AD218" i="11"/>
  <c r="AD219" i="11"/>
  <c r="AD220" i="11"/>
  <c r="AD221" i="11"/>
  <c r="AD222" i="11"/>
  <c r="AD223" i="11"/>
  <c r="AD224" i="11"/>
  <c r="AD225" i="11"/>
  <c r="AD226" i="11"/>
  <c r="AD227" i="11"/>
  <c r="AD228" i="11"/>
  <c r="AD229" i="11"/>
  <c r="AD230" i="11"/>
  <c r="AD231" i="11"/>
  <c r="AD232" i="11"/>
  <c r="AD233" i="11"/>
  <c r="AD234" i="11"/>
  <c r="AD235" i="11"/>
  <c r="AD236" i="11"/>
  <c r="AD237" i="11"/>
  <c r="AD238" i="11"/>
  <c r="AD239" i="11"/>
  <c r="AD240" i="11"/>
  <c r="AD241" i="11"/>
  <c r="AD242" i="11"/>
  <c r="AD243" i="11"/>
  <c r="AD244" i="11"/>
  <c r="AD245" i="11"/>
  <c r="AD246" i="11"/>
  <c r="AD247" i="11"/>
  <c r="AD248" i="11"/>
  <c r="AD249" i="11"/>
  <c r="AD250" i="11"/>
  <c r="AD251" i="11"/>
  <c r="AD252" i="11"/>
  <c r="AD253" i="11"/>
  <c r="AD254" i="11"/>
  <c r="AD255" i="11"/>
  <c r="AD256" i="11"/>
  <c r="AD257" i="11"/>
  <c r="AD258" i="11"/>
  <c r="AD259" i="11"/>
  <c r="AD260" i="11"/>
  <c r="AD261" i="11"/>
  <c r="AD262" i="11"/>
  <c r="AD263" i="11"/>
  <c r="AD264" i="11"/>
  <c r="AD265" i="11"/>
  <c r="AD266" i="11"/>
  <c r="AD267" i="11"/>
  <c r="AD268" i="11"/>
  <c r="AD269" i="11"/>
  <c r="AD270" i="11"/>
  <c r="AD271" i="11"/>
  <c r="AD272" i="11"/>
  <c r="AD273" i="11"/>
  <c r="AD274" i="11"/>
  <c r="AD275" i="11"/>
  <c r="AD276" i="11"/>
  <c r="AD277" i="11"/>
  <c r="AD278" i="11"/>
  <c r="AD279" i="11"/>
  <c r="AD280" i="11"/>
  <c r="AD281" i="11"/>
  <c r="AD282" i="11"/>
  <c r="AD283" i="11"/>
  <c r="AD284" i="11"/>
  <c r="AD285" i="11"/>
  <c r="AD286" i="11"/>
  <c r="AD287" i="11"/>
  <c r="AD288" i="11"/>
  <c r="AD289" i="11"/>
  <c r="AD290" i="11"/>
  <c r="AD291" i="11"/>
  <c r="AD292" i="11"/>
  <c r="AD293" i="11"/>
  <c r="AD294" i="11"/>
  <c r="AD295" i="11"/>
  <c r="AD296" i="11"/>
  <c r="AD297" i="11"/>
  <c r="AD298" i="11"/>
  <c r="AD299" i="11"/>
  <c r="AD300" i="11"/>
  <c r="AD301" i="11"/>
  <c r="AD302" i="11"/>
  <c r="AD303" i="11"/>
  <c r="AD304" i="11"/>
  <c r="AD305" i="11"/>
  <c r="AD306" i="11"/>
  <c r="AD307" i="11"/>
  <c r="AD308" i="11"/>
  <c r="AD309" i="11"/>
  <c r="AD310" i="11"/>
  <c r="AD311" i="11"/>
  <c r="AD312" i="11"/>
  <c r="AD313" i="11"/>
  <c r="AD314" i="11"/>
  <c r="AD315" i="11"/>
  <c r="AD316" i="11"/>
  <c r="AD317" i="11"/>
  <c r="AD318" i="11"/>
  <c r="AD319" i="11"/>
  <c r="AD320" i="11"/>
  <c r="AD321" i="11"/>
  <c r="AD322" i="11"/>
  <c r="AD323" i="11"/>
  <c r="AD324" i="11"/>
  <c r="AD325" i="11"/>
  <c r="AD326" i="11"/>
  <c r="AD327" i="11"/>
  <c r="AD328" i="11"/>
  <c r="AD329" i="11"/>
  <c r="AD330" i="11"/>
  <c r="AD331" i="11"/>
  <c r="AD332" i="11"/>
  <c r="AD333" i="11"/>
  <c r="AD3" i="11"/>
  <c r="AD4" i="11"/>
  <c r="AD5" i="11"/>
  <c r="AD6" i="11"/>
  <c r="AD7" i="11"/>
  <c r="AD8" i="11"/>
  <c r="AD9" i="11"/>
  <c r="AD10" i="11"/>
  <c r="AD11" i="11"/>
  <c r="AD12" i="11"/>
  <c r="AD13" i="11"/>
  <c r="AD14" i="11"/>
  <c r="AD15" i="11"/>
  <c r="AD16" i="11"/>
  <c r="AD17" i="11"/>
  <c r="AD18" i="11"/>
  <c r="AD19" i="11"/>
  <c r="AD20" i="11"/>
  <c r="AD21" i="11"/>
  <c r="AD22" i="11"/>
  <c r="AD23" i="11"/>
  <c r="AD24" i="11"/>
  <c r="AD25" i="11"/>
  <c r="AD26" i="11"/>
  <c r="AD27" i="11"/>
  <c r="AD28" i="11"/>
  <c r="AD29" i="11"/>
  <c r="AD30" i="11"/>
  <c r="AD31" i="11"/>
  <c r="AD32" i="11"/>
  <c r="AD33" i="11"/>
  <c r="AD34" i="11"/>
  <c r="AD35" i="11"/>
  <c r="AD36" i="11"/>
  <c r="AD37" i="11"/>
  <c r="AD38" i="11"/>
  <c r="AD39" i="11"/>
  <c r="AD40" i="11"/>
  <c r="AD41" i="11"/>
  <c r="AD42" i="11"/>
  <c r="AD43" i="11"/>
  <c r="AD44" i="11"/>
  <c r="AD45" i="11"/>
  <c r="AD46" i="11"/>
  <c r="AD47" i="11"/>
  <c r="AD48" i="11"/>
  <c r="AD49" i="11"/>
  <c r="AD50" i="11"/>
  <c r="AD51" i="11"/>
  <c r="AD52" i="11"/>
  <c r="AD53" i="11"/>
  <c r="AD54" i="11"/>
  <c r="AD55" i="11"/>
  <c r="AD56" i="11"/>
  <c r="AD57" i="11"/>
  <c r="AD58" i="11"/>
  <c r="AD59" i="11"/>
  <c r="AD60" i="11"/>
  <c r="AD61" i="11"/>
  <c r="AD62" i="11"/>
  <c r="AD63" i="11"/>
  <c r="AD64" i="11"/>
  <c r="AD65" i="11"/>
  <c r="AD66" i="11"/>
  <c r="AD67" i="11"/>
  <c r="AD68" i="11"/>
  <c r="AD69" i="11"/>
  <c r="AD70" i="11"/>
  <c r="AD71" i="11"/>
  <c r="AD72" i="11"/>
  <c r="AD73" i="11"/>
  <c r="AD74" i="11"/>
  <c r="AD75" i="11"/>
  <c r="AD76" i="11"/>
  <c r="AD77" i="11"/>
  <c r="AD78" i="11"/>
  <c r="AD79" i="11"/>
  <c r="AD80" i="11"/>
  <c r="AD81" i="11"/>
  <c r="AD82" i="11"/>
  <c r="AD83" i="11"/>
  <c r="AD84" i="11"/>
  <c r="AD85" i="11"/>
  <c r="AD86" i="11"/>
  <c r="AD87" i="11"/>
  <c r="AD88" i="11"/>
  <c r="AD89" i="11"/>
  <c r="AD90" i="11"/>
  <c r="AD91" i="11"/>
  <c r="AD92" i="11"/>
  <c r="AD93" i="11"/>
  <c r="AD94" i="11"/>
  <c r="AD95" i="11"/>
  <c r="AD96" i="11"/>
  <c r="AD97" i="11"/>
  <c r="AD98" i="11"/>
  <c r="AD99" i="11"/>
  <c r="AD100" i="11"/>
  <c r="AD101" i="11"/>
  <c r="AD102" i="11"/>
  <c r="AD103" i="11"/>
  <c r="AD104" i="11"/>
  <c r="AD105" i="11"/>
  <c r="AD106" i="11"/>
  <c r="AD107" i="11"/>
  <c r="AD108" i="11"/>
  <c r="AD109" i="11"/>
  <c r="AD110" i="11"/>
  <c r="AD111" i="11"/>
  <c r="AD112" i="11"/>
  <c r="AD2" i="11"/>
  <c r="O2" i="11"/>
  <c r="O334" i="11" l="1"/>
  <c r="P334" i="11" s="1"/>
  <c r="Q334" i="11" s="1"/>
  <c r="O335" i="11"/>
  <c r="P335" i="11" s="1"/>
  <c r="Q335" i="11" s="1"/>
  <c r="O3" i="11"/>
  <c r="P3" i="11" s="1"/>
  <c r="Q3" i="11" s="1"/>
  <c r="O4" i="11"/>
  <c r="P4" i="11" s="1"/>
  <c r="Q4" i="11" s="1"/>
  <c r="O5" i="11"/>
  <c r="P5" i="11" s="1"/>
  <c r="Q5" i="11" s="1"/>
  <c r="O6" i="11"/>
  <c r="P6" i="11" s="1"/>
  <c r="Q6" i="11" s="1"/>
  <c r="O7" i="11"/>
  <c r="P7" i="11" s="1"/>
  <c r="Q7" i="11" s="1"/>
  <c r="O8" i="11"/>
  <c r="P8" i="11" s="1"/>
  <c r="Q8" i="11" s="1"/>
  <c r="O9" i="11"/>
  <c r="P9" i="11" s="1"/>
  <c r="Q9" i="11" s="1"/>
  <c r="O10" i="11"/>
  <c r="P10" i="11" s="1"/>
  <c r="Q10" i="11" s="1"/>
  <c r="O11" i="11"/>
  <c r="P11" i="11" s="1"/>
  <c r="Q11" i="11" s="1"/>
  <c r="O12" i="11"/>
  <c r="P12" i="11" s="1"/>
  <c r="Q12" i="11" s="1"/>
  <c r="O13" i="11"/>
  <c r="P13" i="11" s="1"/>
  <c r="Q13" i="11" s="1"/>
  <c r="O14" i="11"/>
  <c r="P14" i="11" s="1"/>
  <c r="Q14" i="11" s="1"/>
  <c r="O15" i="11"/>
  <c r="P15" i="11" s="1"/>
  <c r="Q15" i="11" s="1"/>
  <c r="O16" i="11"/>
  <c r="P16" i="11" s="1"/>
  <c r="Q16" i="11" s="1"/>
  <c r="O17" i="11"/>
  <c r="P17" i="11" s="1"/>
  <c r="Q17" i="11" s="1"/>
  <c r="O18" i="11"/>
  <c r="P18" i="11" s="1"/>
  <c r="Q18" i="11" s="1"/>
  <c r="O19" i="11"/>
  <c r="P19" i="11" s="1"/>
  <c r="Q19" i="11" s="1"/>
  <c r="O20" i="11"/>
  <c r="P20" i="11" s="1"/>
  <c r="Q20" i="11" s="1"/>
  <c r="O21" i="11"/>
  <c r="P21" i="11" s="1"/>
  <c r="Q21" i="11" s="1"/>
  <c r="O22" i="11"/>
  <c r="P22" i="11" s="1"/>
  <c r="Q22" i="11" s="1"/>
  <c r="O23" i="11"/>
  <c r="P23" i="11" s="1"/>
  <c r="Q23" i="11" s="1"/>
  <c r="O24" i="11"/>
  <c r="P24" i="11" s="1"/>
  <c r="Q24" i="11" s="1"/>
  <c r="O25" i="11"/>
  <c r="P25" i="11" s="1"/>
  <c r="Q25" i="11" s="1"/>
  <c r="O26" i="11"/>
  <c r="P26" i="11" s="1"/>
  <c r="Q26" i="11" s="1"/>
  <c r="O27" i="11"/>
  <c r="P27" i="11" s="1"/>
  <c r="Q27" i="11" s="1"/>
  <c r="O28" i="11"/>
  <c r="P28" i="11" s="1"/>
  <c r="Q28" i="11" s="1"/>
  <c r="O29" i="11"/>
  <c r="P29" i="11" s="1"/>
  <c r="Q29" i="11" s="1"/>
  <c r="O30" i="11"/>
  <c r="P30" i="11" s="1"/>
  <c r="Q30" i="11" s="1"/>
  <c r="O31" i="11"/>
  <c r="P31" i="11" s="1"/>
  <c r="Q31" i="11" s="1"/>
  <c r="O32" i="11"/>
  <c r="P32" i="11" s="1"/>
  <c r="Q32" i="11" s="1"/>
  <c r="O33" i="11"/>
  <c r="P33" i="11" s="1"/>
  <c r="Q33" i="11" s="1"/>
  <c r="O34" i="11"/>
  <c r="P34" i="11" s="1"/>
  <c r="Q34" i="11" s="1"/>
  <c r="O35" i="11"/>
  <c r="P35" i="11" s="1"/>
  <c r="Q35" i="11" s="1"/>
  <c r="O36" i="11"/>
  <c r="P36" i="11" s="1"/>
  <c r="Q36" i="11" s="1"/>
  <c r="O37" i="11"/>
  <c r="P37" i="11" s="1"/>
  <c r="Q37" i="11" s="1"/>
  <c r="O38" i="11"/>
  <c r="P38" i="11" s="1"/>
  <c r="Q38" i="11" s="1"/>
  <c r="O39" i="11"/>
  <c r="P39" i="11" s="1"/>
  <c r="Q39" i="11" s="1"/>
  <c r="O40" i="11"/>
  <c r="P40" i="11" s="1"/>
  <c r="Q40" i="11" s="1"/>
  <c r="O41" i="11"/>
  <c r="P41" i="11" s="1"/>
  <c r="Q41" i="11" s="1"/>
  <c r="O42" i="11"/>
  <c r="P42" i="11" s="1"/>
  <c r="Q42" i="11" s="1"/>
  <c r="O43" i="11"/>
  <c r="P43" i="11" s="1"/>
  <c r="Q43" i="11" s="1"/>
  <c r="O44" i="11"/>
  <c r="P44" i="11" s="1"/>
  <c r="Q44" i="11" s="1"/>
  <c r="O45" i="11"/>
  <c r="P45" i="11" s="1"/>
  <c r="Q45" i="11" s="1"/>
  <c r="O46" i="11"/>
  <c r="P46" i="11" s="1"/>
  <c r="Q46" i="11" s="1"/>
  <c r="O47" i="11"/>
  <c r="P47" i="11" s="1"/>
  <c r="Q47" i="11" s="1"/>
  <c r="O48" i="11"/>
  <c r="P48" i="11" s="1"/>
  <c r="Q48" i="11" s="1"/>
  <c r="O49" i="11"/>
  <c r="P49" i="11" s="1"/>
  <c r="Q49" i="11" s="1"/>
  <c r="O50" i="11"/>
  <c r="P50" i="11" s="1"/>
  <c r="Q50" i="11" s="1"/>
  <c r="O51" i="11"/>
  <c r="P51" i="11" s="1"/>
  <c r="Q51" i="11" s="1"/>
  <c r="O52" i="11"/>
  <c r="P52" i="11" s="1"/>
  <c r="Q52" i="11" s="1"/>
  <c r="O53" i="11"/>
  <c r="P53" i="11" s="1"/>
  <c r="Q53" i="11" s="1"/>
  <c r="O54" i="11"/>
  <c r="P54" i="11" s="1"/>
  <c r="Q54" i="11" s="1"/>
  <c r="O55" i="11"/>
  <c r="P55" i="11" s="1"/>
  <c r="Q55" i="11" s="1"/>
  <c r="O56" i="11"/>
  <c r="P56" i="11" s="1"/>
  <c r="Q56" i="11" s="1"/>
  <c r="O57" i="11"/>
  <c r="P57" i="11" s="1"/>
  <c r="Q57" i="11" s="1"/>
  <c r="O58" i="11"/>
  <c r="P58" i="11" s="1"/>
  <c r="Q58" i="11" s="1"/>
  <c r="O59" i="11"/>
  <c r="P59" i="11" s="1"/>
  <c r="Q59" i="11" s="1"/>
  <c r="O60" i="11"/>
  <c r="P60" i="11" s="1"/>
  <c r="Q60" i="11" s="1"/>
  <c r="O61" i="11"/>
  <c r="P61" i="11" s="1"/>
  <c r="Q61" i="11" s="1"/>
  <c r="O62" i="11"/>
  <c r="P62" i="11" s="1"/>
  <c r="Q62" i="11" s="1"/>
  <c r="O63" i="11"/>
  <c r="P63" i="11" s="1"/>
  <c r="Q63" i="11" s="1"/>
  <c r="O64" i="11"/>
  <c r="P64" i="11" s="1"/>
  <c r="Q64" i="11" s="1"/>
  <c r="O65" i="11"/>
  <c r="P65" i="11" s="1"/>
  <c r="Q65" i="11" s="1"/>
  <c r="O66" i="11"/>
  <c r="P66" i="11" s="1"/>
  <c r="Q66" i="11" s="1"/>
  <c r="O67" i="11"/>
  <c r="P67" i="11" s="1"/>
  <c r="Q67" i="11" s="1"/>
  <c r="O68" i="11"/>
  <c r="P68" i="11" s="1"/>
  <c r="Q68" i="11" s="1"/>
  <c r="O69" i="11"/>
  <c r="P69" i="11" s="1"/>
  <c r="Q69" i="11" s="1"/>
  <c r="O70" i="11"/>
  <c r="P70" i="11" s="1"/>
  <c r="Q70" i="11" s="1"/>
  <c r="O71" i="11"/>
  <c r="P71" i="11" s="1"/>
  <c r="Q71" i="11" s="1"/>
  <c r="O72" i="11"/>
  <c r="P72" i="11" s="1"/>
  <c r="Q72" i="11" s="1"/>
  <c r="O73" i="11"/>
  <c r="P73" i="11" s="1"/>
  <c r="Q73" i="11" s="1"/>
  <c r="O74" i="11"/>
  <c r="P74" i="11" s="1"/>
  <c r="Q74" i="11" s="1"/>
  <c r="O75" i="11"/>
  <c r="P75" i="11" s="1"/>
  <c r="Q75" i="11" s="1"/>
  <c r="O76" i="11"/>
  <c r="P76" i="11" s="1"/>
  <c r="Q76" i="11" s="1"/>
  <c r="O77" i="11"/>
  <c r="P77" i="11" s="1"/>
  <c r="Q77" i="11" s="1"/>
  <c r="O78" i="11"/>
  <c r="P78" i="11" s="1"/>
  <c r="Q78" i="11" s="1"/>
  <c r="O79" i="11"/>
  <c r="P79" i="11" s="1"/>
  <c r="Q79" i="11" s="1"/>
  <c r="O80" i="11"/>
  <c r="P80" i="11" s="1"/>
  <c r="Q80" i="11" s="1"/>
  <c r="O81" i="11"/>
  <c r="P81" i="11" s="1"/>
  <c r="Q81" i="11" s="1"/>
  <c r="O82" i="11"/>
  <c r="P82" i="11" s="1"/>
  <c r="Q82" i="11" s="1"/>
  <c r="O83" i="11"/>
  <c r="P83" i="11" s="1"/>
  <c r="Q83" i="11" s="1"/>
  <c r="O84" i="11"/>
  <c r="P84" i="11" s="1"/>
  <c r="Q84" i="11" s="1"/>
  <c r="O85" i="11"/>
  <c r="P85" i="11" s="1"/>
  <c r="Q85" i="11" s="1"/>
  <c r="O86" i="11"/>
  <c r="P86" i="11" s="1"/>
  <c r="Q86" i="11" s="1"/>
  <c r="O87" i="11"/>
  <c r="P87" i="11" s="1"/>
  <c r="Q87" i="11" s="1"/>
  <c r="O88" i="11"/>
  <c r="P88" i="11" s="1"/>
  <c r="Q88" i="11" s="1"/>
  <c r="O89" i="11"/>
  <c r="P89" i="11" s="1"/>
  <c r="Q89" i="11" s="1"/>
  <c r="O90" i="11"/>
  <c r="P90" i="11" s="1"/>
  <c r="Q90" i="11" s="1"/>
  <c r="O91" i="11"/>
  <c r="P91" i="11" s="1"/>
  <c r="Q91" i="11" s="1"/>
  <c r="O92" i="11"/>
  <c r="P92" i="11" s="1"/>
  <c r="Q92" i="11" s="1"/>
  <c r="O93" i="11"/>
  <c r="P93" i="11" s="1"/>
  <c r="Q93" i="11" s="1"/>
  <c r="O94" i="11"/>
  <c r="P94" i="11" s="1"/>
  <c r="Q94" i="11" s="1"/>
  <c r="O95" i="11"/>
  <c r="P95" i="11" s="1"/>
  <c r="Q95" i="11" s="1"/>
  <c r="O96" i="11"/>
  <c r="P96" i="11" s="1"/>
  <c r="Q96" i="11" s="1"/>
  <c r="O97" i="11"/>
  <c r="P97" i="11" s="1"/>
  <c r="Q97" i="11" s="1"/>
  <c r="O98" i="11"/>
  <c r="P98" i="11" s="1"/>
  <c r="Q98" i="11" s="1"/>
  <c r="O99" i="11"/>
  <c r="P99" i="11" s="1"/>
  <c r="Q99" i="11" s="1"/>
  <c r="O100" i="11"/>
  <c r="P100" i="11" s="1"/>
  <c r="Q100" i="11" s="1"/>
  <c r="O101" i="11"/>
  <c r="P101" i="11" s="1"/>
  <c r="Q101" i="11" s="1"/>
  <c r="O102" i="11"/>
  <c r="P102" i="11" s="1"/>
  <c r="Q102" i="11" s="1"/>
  <c r="O103" i="11"/>
  <c r="P103" i="11" s="1"/>
  <c r="Q103" i="11" s="1"/>
  <c r="O104" i="11"/>
  <c r="P104" i="11" s="1"/>
  <c r="Q104" i="11" s="1"/>
  <c r="O105" i="11"/>
  <c r="P105" i="11" s="1"/>
  <c r="Q105" i="11" s="1"/>
  <c r="O106" i="11"/>
  <c r="P106" i="11" s="1"/>
  <c r="Q106" i="11" s="1"/>
  <c r="O107" i="11"/>
  <c r="P107" i="11" s="1"/>
  <c r="Q107" i="11" s="1"/>
  <c r="O108" i="11"/>
  <c r="P108" i="11" s="1"/>
  <c r="Q108" i="11" s="1"/>
  <c r="O109" i="11"/>
  <c r="P109" i="11" s="1"/>
  <c r="Q109" i="11" s="1"/>
  <c r="O110" i="11"/>
  <c r="P110" i="11" s="1"/>
  <c r="Q110" i="11" s="1"/>
  <c r="O111" i="11"/>
  <c r="P111" i="11" s="1"/>
  <c r="Q111" i="11" s="1"/>
  <c r="O112" i="11"/>
  <c r="P112" i="11" s="1"/>
  <c r="Q112" i="11" s="1"/>
  <c r="O113" i="11"/>
  <c r="P113" i="11" s="1"/>
  <c r="Q113" i="11" s="1"/>
  <c r="O114" i="11"/>
  <c r="P114" i="11" s="1"/>
  <c r="Q114" i="11" s="1"/>
  <c r="O115" i="11"/>
  <c r="P115" i="11" s="1"/>
  <c r="Q115" i="11" s="1"/>
  <c r="O116" i="11"/>
  <c r="P116" i="11" s="1"/>
  <c r="Q116" i="11" s="1"/>
  <c r="O117" i="11"/>
  <c r="P117" i="11" s="1"/>
  <c r="Q117" i="11" s="1"/>
  <c r="O118" i="11"/>
  <c r="P118" i="11" s="1"/>
  <c r="Q118" i="11" s="1"/>
  <c r="O119" i="11"/>
  <c r="P119" i="11" s="1"/>
  <c r="Q119" i="11" s="1"/>
  <c r="O120" i="11"/>
  <c r="P120" i="11" s="1"/>
  <c r="Q120" i="11" s="1"/>
  <c r="O121" i="11"/>
  <c r="P121" i="11" s="1"/>
  <c r="Q121" i="11" s="1"/>
  <c r="O122" i="11"/>
  <c r="P122" i="11" s="1"/>
  <c r="Q122" i="11" s="1"/>
  <c r="O123" i="11"/>
  <c r="P123" i="11" s="1"/>
  <c r="Q123" i="11" s="1"/>
  <c r="O124" i="11"/>
  <c r="P124" i="11" s="1"/>
  <c r="Q124" i="11" s="1"/>
  <c r="O125" i="11"/>
  <c r="P125" i="11" s="1"/>
  <c r="Q125" i="11" s="1"/>
  <c r="O126" i="11"/>
  <c r="P126" i="11" s="1"/>
  <c r="Q126" i="11" s="1"/>
  <c r="O127" i="11"/>
  <c r="P127" i="11" s="1"/>
  <c r="Q127" i="11" s="1"/>
  <c r="O128" i="11"/>
  <c r="P128" i="11" s="1"/>
  <c r="Q128" i="11" s="1"/>
  <c r="O129" i="11"/>
  <c r="P129" i="11" s="1"/>
  <c r="Q129" i="11" s="1"/>
  <c r="O130" i="11"/>
  <c r="P130" i="11" s="1"/>
  <c r="Q130" i="11" s="1"/>
  <c r="O131" i="11"/>
  <c r="P131" i="11" s="1"/>
  <c r="Q131" i="11" s="1"/>
  <c r="O132" i="11"/>
  <c r="P132" i="11" s="1"/>
  <c r="Q132" i="11" s="1"/>
  <c r="O133" i="11"/>
  <c r="P133" i="11" s="1"/>
  <c r="Q133" i="11" s="1"/>
  <c r="O134" i="11"/>
  <c r="P134" i="11" s="1"/>
  <c r="Q134" i="11" s="1"/>
  <c r="O135" i="11"/>
  <c r="P135" i="11" s="1"/>
  <c r="Q135" i="11" s="1"/>
  <c r="O136" i="11"/>
  <c r="P136" i="11" s="1"/>
  <c r="Q136" i="11" s="1"/>
  <c r="O137" i="11"/>
  <c r="P137" i="11" s="1"/>
  <c r="Q137" i="11" s="1"/>
  <c r="O138" i="11"/>
  <c r="P138" i="11" s="1"/>
  <c r="Q138" i="11" s="1"/>
  <c r="O139" i="11"/>
  <c r="P139" i="11" s="1"/>
  <c r="Q139" i="11" s="1"/>
  <c r="O140" i="11"/>
  <c r="P140" i="11" s="1"/>
  <c r="Q140" i="11" s="1"/>
  <c r="O141" i="11"/>
  <c r="P141" i="11" s="1"/>
  <c r="Q141" i="11" s="1"/>
  <c r="O142" i="11"/>
  <c r="P142" i="11" s="1"/>
  <c r="Q142" i="11" s="1"/>
  <c r="O143" i="11"/>
  <c r="P143" i="11" s="1"/>
  <c r="Q143" i="11" s="1"/>
  <c r="O144" i="11"/>
  <c r="P144" i="11" s="1"/>
  <c r="Q144" i="11" s="1"/>
  <c r="O145" i="11"/>
  <c r="P145" i="11" s="1"/>
  <c r="Q145" i="11" s="1"/>
  <c r="O146" i="11"/>
  <c r="P146" i="11" s="1"/>
  <c r="Q146" i="11" s="1"/>
  <c r="O147" i="11"/>
  <c r="P147" i="11" s="1"/>
  <c r="Q147" i="11" s="1"/>
  <c r="O148" i="11"/>
  <c r="P148" i="11" s="1"/>
  <c r="Q148" i="11" s="1"/>
  <c r="O149" i="11"/>
  <c r="P149" i="11" s="1"/>
  <c r="Q149" i="11" s="1"/>
  <c r="O150" i="11"/>
  <c r="P150" i="11" s="1"/>
  <c r="Q150" i="11" s="1"/>
  <c r="O151" i="11"/>
  <c r="P151" i="11" s="1"/>
  <c r="Q151" i="11" s="1"/>
  <c r="O152" i="11"/>
  <c r="P152" i="11" s="1"/>
  <c r="Q152" i="11" s="1"/>
  <c r="O153" i="11"/>
  <c r="P153" i="11" s="1"/>
  <c r="Q153" i="11" s="1"/>
  <c r="O154" i="11"/>
  <c r="P154" i="11" s="1"/>
  <c r="Q154" i="11" s="1"/>
  <c r="O155" i="11"/>
  <c r="P155" i="11" s="1"/>
  <c r="Q155" i="11" s="1"/>
  <c r="O156" i="11"/>
  <c r="P156" i="11" s="1"/>
  <c r="Q156" i="11" s="1"/>
  <c r="O157" i="11"/>
  <c r="P157" i="11" s="1"/>
  <c r="Q157" i="11" s="1"/>
  <c r="O158" i="11"/>
  <c r="P158" i="11" s="1"/>
  <c r="Q158" i="11" s="1"/>
  <c r="O159" i="11"/>
  <c r="P159" i="11" s="1"/>
  <c r="Q159" i="11" s="1"/>
  <c r="O160" i="11"/>
  <c r="P160" i="11" s="1"/>
  <c r="Q160" i="11" s="1"/>
  <c r="O161" i="11"/>
  <c r="P161" i="11" s="1"/>
  <c r="Q161" i="11" s="1"/>
  <c r="O162" i="11"/>
  <c r="P162" i="11" s="1"/>
  <c r="Q162" i="11" s="1"/>
  <c r="O163" i="11"/>
  <c r="P163" i="11" s="1"/>
  <c r="Q163" i="11" s="1"/>
  <c r="O164" i="11"/>
  <c r="P164" i="11" s="1"/>
  <c r="Q164" i="11" s="1"/>
  <c r="O165" i="11"/>
  <c r="P165" i="11" s="1"/>
  <c r="Q165" i="11" s="1"/>
  <c r="O166" i="11"/>
  <c r="P166" i="11" s="1"/>
  <c r="Q166" i="11" s="1"/>
  <c r="O167" i="11"/>
  <c r="P167" i="11" s="1"/>
  <c r="Q167" i="11" s="1"/>
  <c r="O168" i="11"/>
  <c r="P168" i="11" s="1"/>
  <c r="Q168" i="11" s="1"/>
  <c r="O169" i="11"/>
  <c r="P169" i="11" s="1"/>
  <c r="Q169" i="11" s="1"/>
  <c r="O170" i="11"/>
  <c r="P170" i="11" s="1"/>
  <c r="Q170" i="11" s="1"/>
  <c r="O171" i="11"/>
  <c r="P171" i="11" s="1"/>
  <c r="Q171" i="11" s="1"/>
  <c r="O172" i="11"/>
  <c r="P172" i="11" s="1"/>
  <c r="Q172" i="11" s="1"/>
  <c r="O173" i="11"/>
  <c r="P173" i="11" s="1"/>
  <c r="Q173" i="11" s="1"/>
  <c r="O174" i="11"/>
  <c r="P174" i="11" s="1"/>
  <c r="Q174" i="11" s="1"/>
  <c r="O175" i="11"/>
  <c r="P175" i="11" s="1"/>
  <c r="Q175" i="11" s="1"/>
  <c r="O176" i="11"/>
  <c r="P176" i="11" s="1"/>
  <c r="Q176" i="11" s="1"/>
  <c r="O177" i="11"/>
  <c r="P177" i="11" s="1"/>
  <c r="Q177" i="11" s="1"/>
  <c r="O178" i="11"/>
  <c r="P178" i="11" s="1"/>
  <c r="Q178" i="11" s="1"/>
  <c r="O179" i="11"/>
  <c r="P179" i="11" s="1"/>
  <c r="Q179" i="11" s="1"/>
  <c r="O180" i="11"/>
  <c r="P180" i="11" s="1"/>
  <c r="Q180" i="11" s="1"/>
  <c r="O181" i="11"/>
  <c r="P181" i="11" s="1"/>
  <c r="Q181" i="11" s="1"/>
  <c r="O182" i="11"/>
  <c r="P182" i="11" s="1"/>
  <c r="Q182" i="11" s="1"/>
  <c r="O183" i="11"/>
  <c r="P183" i="11" s="1"/>
  <c r="Q183" i="11" s="1"/>
  <c r="O184" i="11"/>
  <c r="P184" i="11" s="1"/>
  <c r="Q184" i="11" s="1"/>
  <c r="O185" i="11"/>
  <c r="P185" i="11" s="1"/>
  <c r="Q185" i="11" s="1"/>
  <c r="O186" i="11"/>
  <c r="P186" i="11" s="1"/>
  <c r="Q186" i="11" s="1"/>
  <c r="O187" i="11"/>
  <c r="P187" i="11" s="1"/>
  <c r="Q187" i="11" s="1"/>
  <c r="O188" i="11"/>
  <c r="P188" i="11" s="1"/>
  <c r="Q188" i="11" s="1"/>
  <c r="O189" i="11"/>
  <c r="P189" i="11" s="1"/>
  <c r="Q189" i="11" s="1"/>
  <c r="O190" i="11"/>
  <c r="P190" i="11" s="1"/>
  <c r="Q190" i="11" s="1"/>
  <c r="O191" i="11"/>
  <c r="P191" i="11" s="1"/>
  <c r="Q191" i="11" s="1"/>
  <c r="O192" i="11"/>
  <c r="P192" i="11" s="1"/>
  <c r="Q192" i="11" s="1"/>
  <c r="O193" i="11"/>
  <c r="P193" i="11" s="1"/>
  <c r="Q193" i="11" s="1"/>
  <c r="O194" i="11"/>
  <c r="P194" i="11" s="1"/>
  <c r="Q194" i="11" s="1"/>
  <c r="O195" i="11"/>
  <c r="P195" i="11" s="1"/>
  <c r="Q195" i="11" s="1"/>
  <c r="O196" i="11"/>
  <c r="P196" i="11" s="1"/>
  <c r="Q196" i="11" s="1"/>
  <c r="O197" i="11"/>
  <c r="P197" i="11" s="1"/>
  <c r="Q197" i="11" s="1"/>
  <c r="O198" i="11"/>
  <c r="P198" i="11" s="1"/>
  <c r="Q198" i="11" s="1"/>
  <c r="O199" i="11"/>
  <c r="P199" i="11" s="1"/>
  <c r="Q199" i="11" s="1"/>
  <c r="O200" i="11"/>
  <c r="P200" i="11" s="1"/>
  <c r="Q200" i="11" s="1"/>
  <c r="O201" i="11"/>
  <c r="P201" i="11" s="1"/>
  <c r="Q201" i="11" s="1"/>
  <c r="O202" i="11"/>
  <c r="P202" i="11" s="1"/>
  <c r="Q202" i="11" s="1"/>
  <c r="O203" i="11"/>
  <c r="P203" i="11" s="1"/>
  <c r="Q203" i="11" s="1"/>
  <c r="O204" i="11"/>
  <c r="P204" i="11" s="1"/>
  <c r="Q204" i="11" s="1"/>
  <c r="O205" i="11"/>
  <c r="P205" i="11" s="1"/>
  <c r="Q205" i="11" s="1"/>
  <c r="O206" i="11"/>
  <c r="P206" i="11" s="1"/>
  <c r="Q206" i="11" s="1"/>
  <c r="O207" i="11"/>
  <c r="P207" i="11" s="1"/>
  <c r="Q207" i="11" s="1"/>
  <c r="O208" i="11"/>
  <c r="P208" i="11" s="1"/>
  <c r="Q208" i="11" s="1"/>
  <c r="O209" i="11"/>
  <c r="P209" i="11" s="1"/>
  <c r="Q209" i="11" s="1"/>
  <c r="O210" i="11"/>
  <c r="P210" i="11" s="1"/>
  <c r="Q210" i="11" s="1"/>
  <c r="O211" i="11"/>
  <c r="P211" i="11" s="1"/>
  <c r="Q211" i="11" s="1"/>
  <c r="O212" i="11"/>
  <c r="P212" i="11" s="1"/>
  <c r="Q212" i="11" s="1"/>
  <c r="O213" i="11"/>
  <c r="P213" i="11" s="1"/>
  <c r="Q213" i="11" s="1"/>
  <c r="O214" i="11"/>
  <c r="P214" i="11" s="1"/>
  <c r="Q214" i="11" s="1"/>
  <c r="O215" i="11"/>
  <c r="P215" i="11" s="1"/>
  <c r="Q215" i="11" s="1"/>
  <c r="O216" i="11"/>
  <c r="P216" i="11" s="1"/>
  <c r="Q216" i="11" s="1"/>
  <c r="O217" i="11"/>
  <c r="P217" i="11" s="1"/>
  <c r="Q217" i="11" s="1"/>
  <c r="O218" i="11"/>
  <c r="P218" i="11" s="1"/>
  <c r="Q218" i="11" s="1"/>
  <c r="O219" i="11"/>
  <c r="P219" i="11" s="1"/>
  <c r="Q219" i="11" s="1"/>
  <c r="O220" i="11"/>
  <c r="P220" i="11" s="1"/>
  <c r="Q220" i="11" s="1"/>
  <c r="O221" i="11"/>
  <c r="P221" i="11" s="1"/>
  <c r="Q221" i="11" s="1"/>
  <c r="O222" i="11"/>
  <c r="P222" i="11" s="1"/>
  <c r="Q222" i="11" s="1"/>
  <c r="O223" i="11"/>
  <c r="P223" i="11" s="1"/>
  <c r="Q223" i="11" s="1"/>
  <c r="O224" i="11"/>
  <c r="P224" i="11" s="1"/>
  <c r="Q224" i="11" s="1"/>
  <c r="O225" i="11"/>
  <c r="P225" i="11" s="1"/>
  <c r="Q225" i="11" s="1"/>
  <c r="O226" i="11"/>
  <c r="P226" i="11" s="1"/>
  <c r="Q226" i="11" s="1"/>
  <c r="O227" i="11"/>
  <c r="P227" i="11" s="1"/>
  <c r="Q227" i="11" s="1"/>
  <c r="O228" i="11"/>
  <c r="P228" i="11" s="1"/>
  <c r="Q228" i="11" s="1"/>
  <c r="O229" i="11"/>
  <c r="P229" i="11" s="1"/>
  <c r="Q229" i="11" s="1"/>
  <c r="O230" i="11"/>
  <c r="P230" i="11" s="1"/>
  <c r="Q230" i="11" s="1"/>
  <c r="O231" i="11"/>
  <c r="P231" i="11" s="1"/>
  <c r="Q231" i="11" s="1"/>
  <c r="O232" i="11"/>
  <c r="P232" i="11" s="1"/>
  <c r="Q232" i="11" s="1"/>
  <c r="O233" i="11"/>
  <c r="P233" i="11" s="1"/>
  <c r="Q233" i="11" s="1"/>
  <c r="O234" i="11"/>
  <c r="P234" i="11" s="1"/>
  <c r="Q234" i="11" s="1"/>
  <c r="O235" i="11"/>
  <c r="P235" i="11" s="1"/>
  <c r="Q235" i="11" s="1"/>
  <c r="O236" i="11"/>
  <c r="P236" i="11" s="1"/>
  <c r="Q236" i="11" s="1"/>
  <c r="O237" i="11"/>
  <c r="P237" i="11" s="1"/>
  <c r="Q237" i="11" s="1"/>
  <c r="O238" i="11"/>
  <c r="P238" i="11" s="1"/>
  <c r="Q238" i="11" s="1"/>
  <c r="O239" i="11"/>
  <c r="P239" i="11" s="1"/>
  <c r="Q239" i="11" s="1"/>
  <c r="O240" i="11"/>
  <c r="P240" i="11" s="1"/>
  <c r="Q240" i="11" s="1"/>
  <c r="O241" i="11"/>
  <c r="P241" i="11" s="1"/>
  <c r="Q241" i="11" s="1"/>
  <c r="O242" i="11"/>
  <c r="P242" i="11" s="1"/>
  <c r="Q242" i="11" s="1"/>
  <c r="O243" i="11"/>
  <c r="P243" i="11" s="1"/>
  <c r="Q243" i="11" s="1"/>
  <c r="O244" i="11"/>
  <c r="P244" i="11" s="1"/>
  <c r="Q244" i="11" s="1"/>
  <c r="O245" i="11"/>
  <c r="P245" i="11" s="1"/>
  <c r="Q245" i="11" s="1"/>
  <c r="O246" i="11"/>
  <c r="P246" i="11" s="1"/>
  <c r="Q246" i="11" s="1"/>
  <c r="O247" i="11"/>
  <c r="P247" i="11" s="1"/>
  <c r="Q247" i="11" s="1"/>
  <c r="O248" i="11"/>
  <c r="P248" i="11" s="1"/>
  <c r="Q248" i="11" s="1"/>
  <c r="O249" i="11"/>
  <c r="P249" i="11" s="1"/>
  <c r="Q249" i="11" s="1"/>
  <c r="O250" i="11"/>
  <c r="P250" i="11" s="1"/>
  <c r="Q250" i="11" s="1"/>
  <c r="O251" i="11"/>
  <c r="P251" i="11" s="1"/>
  <c r="Q251" i="11" s="1"/>
  <c r="O252" i="11"/>
  <c r="P252" i="11" s="1"/>
  <c r="Q252" i="11" s="1"/>
  <c r="O253" i="11"/>
  <c r="P253" i="11" s="1"/>
  <c r="Q253" i="11" s="1"/>
  <c r="O254" i="11"/>
  <c r="P254" i="11" s="1"/>
  <c r="Q254" i="11" s="1"/>
  <c r="O255" i="11"/>
  <c r="P255" i="11" s="1"/>
  <c r="Q255" i="11" s="1"/>
  <c r="O256" i="11"/>
  <c r="P256" i="11" s="1"/>
  <c r="Q256" i="11" s="1"/>
  <c r="O257" i="11"/>
  <c r="P257" i="11" s="1"/>
  <c r="Q257" i="11" s="1"/>
  <c r="O258" i="11"/>
  <c r="P258" i="11" s="1"/>
  <c r="Q258" i="11" s="1"/>
  <c r="O259" i="11"/>
  <c r="P259" i="11" s="1"/>
  <c r="Q259" i="11" s="1"/>
  <c r="O260" i="11"/>
  <c r="P260" i="11" s="1"/>
  <c r="Q260" i="11" s="1"/>
  <c r="O261" i="11"/>
  <c r="P261" i="11" s="1"/>
  <c r="Q261" i="11" s="1"/>
  <c r="O262" i="11"/>
  <c r="P262" i="11" s="1"/>
  <c r="Q262" i="11" s="1"/>
  <c r="O263" i="11"/>
  <c r="P263" i="11" s="1"/>
  <c r="Q263" i="11" s="1"/>
  <c r="O264" i="11"/>
  <c r="P264" i="11" s="1"/>
  <c r="Q264" i="11" s="1"/>
  <c r="O265" i="11"/>
  <c r="P265" i="11" s="1"/>
  <c r="Q265" i="11" s="1"/>
  <c r="O266" i="11"/>
  <c r="P266" i="11" s="1"/>
  <c r="Q266" i="11" s="1"/>
  <c r="O267" i="11"/>
  <c r="P267" i="11" s="1"/>
  <c r="Q267" i="11" s="1"/>
  <c r="O268" i="11"/>
  <c r="P268" i="11" s="1"/>
  <c r="Q268" i="11" s="1"/>
  <c r="O269" i="11"/>
  <c r="P269" i="11" s="1"/>
  <c r="Q269" i="11" s="1"/>
  <c r="O270" i="11"/>
  <c r="P270" i="11" s="1"/>
  <c r="Q270" i="11" s="1"/>
  <c r="O271" i="11"/>
  <c r="P271" i="11" s="1"/>
  <c r="Q271" i="11" s="1"/>
  <c r="O272" i="11"/>
  <c r="P272" i="11" s="1"/>
  <c r="Q272" i="11" s="1"/>
  <c r="O273" i="11"/>
  <c r="P273" i="11" s="1"/>
  <c r="Q273" i="11" s="1"/>
  <c r="O274" i="11"/>
  <c r="P274" i="11" s="1"/>
  <c r="Q274" i="11" s="1"/>
  <c r="O275" i="11"/>
  <c r="P275" i="11" s="1"/>
  <c r="Q275" i="11" s="1"/>
  <c r="O276" i="11"/>
  <c r="P276" i="11" s="1"/>
  <c r="Q276" i="11" s="1"/>
  <c r="O277" i="11"/>
  <c r="P277" i="11" s="1"/>
  <c r="Q277" i="11" s="1"/>
  <c r="O278" i="11"/>
  <c r="P278" i="11" s="1"/>
  <c r="Q278" i="11" s="1"/>
  <c r="O279" i="11"/>
  <c r="P279" i="11" s="1"/>
  <c r="Q279" i="11" s="1"/>
  <c r="O280" i="11"/>
  <c r="P280" i="11" s="1"/>
  <c r="Q280" i="11" s="1"/>
  <c r="O281" i="11"/>
  <c r="P281" i="11" s="1"/>
  <c r="Q281" i="11" s="1"/>
  <c r="O282" i="11"/>
  <c r="P282" i="11" s="1"/>
  <c r="Q282" i="11" s="1"/>
  <c r="O283" i="11"/>
  <c r="P283" i="11" s="1"/>
  <c r="Q283" i="11" s="1"/>
  <c r="O284" i="11"/>
  <c r="P284" i="11" s="1"/>
  <c r="Q284" i="11" s="1"/>
  <c r="O285" i="11"/>
  <c r="P285" i="11" s="1"/>
  <c r="Q285" i="11" s="1"/>
  <c r="O286" i="11"/>
  <c r="P286" i="11" s="1"/>
  <c r="Q286" i="11" s="1"/>
  <c r="O287" i="11"/>
  <c r="P287" i="11" s="1"/>
  <c r="Q287" i="11" s="1"/>
  <c r="O288" i="11"/>
  <c r="P288" i="11" s="1"/>
  <c r="Q288" i="11" s="1"/>
  <c r="O289" i="11"/>
  <c r="P289" i="11" s="1"/>
  <c r="Q289" i="11" s="1"/>
  <c r="O290" i="11"/>
  <c r="P290" i="11" s="1"/>
  <c r="Q290" i="11" s="1"/>
  <c r="O291" i="11"/>
  <c r="P291" i="11" s="1"/>
  <c r="Q291" i="11" s="1"/>
  <c r="O292" i="11"/>
  <c r="P292" i="11" s="1"/>
  <c r="Q292" i="11" s="1"/>
  <c r="O293" i="11"/>
  <c r="P293" i="11" s="1"/>
  <c r="Q293" i="11" s="1"/>
  <c r="O294" i="11"/>
  <c r="P294" i="11" s="1"/>
  <c r="Q294" i="11" s="1"/>
  <c r="O295" i="11"/>
  <c r="P295" i="11" s="1"/>
  <c r="Q295" i="11" s="1"/>
  <c r="O296" i="11"/>
  <c r="P296" i="11" s="1"/>
  <c r="Q296" i="11" s="1"/>
  <c r="O297" i="11"/>
  <c r="P297" i="11" s="1"/>
  <c r="Q297" i="11" s="1"/>
  <c r="O298" i="11"/>
  <c r="P298" i="11" s="1"/>
  <c r="Q298" i="11" s="1"/>
  <c r="O299" i="11"/>
  <c r="P299" i="11" s="1"/>
  <c r="Q299" i="11" s="1"/>
  <c r="O300" i="11"/>
  <c r="P300" i="11" s="1"/>
  <c r="Q300" i="11" s="1"/>
  <c r="O301" i="11"/>
  <c r="P301" i="11" s="1"/>
  <c r="Q301" i="11" s="1"/>
  <c r="O302" i="11"/>
  <c r="P302" i="11" s="1"/>
  <c r="Q302" i="11" s="1"/>
  <c r="O303" i="11"/>
  <c r="P303" i="11" s="1"/>
  <c r="Q303" i="11" s="1"/>
  <c r="O304" i="11"/>
  <c r="P304" i="11" s="1"/>
  <c r="Q304" i="11" s="1"/>
  <c r="O305" i="11"/>
  <c r="P305" i="11" s="1"/>
  <c r="Q305" i="11" s="1"/>
  <c r="O306" i="11"/>
  <c r="P306" i="11" s="1"/>
  <c r="Q306" i="11" s="1"/>
  <c r="O307" i="11"/>
  <c r="P307" i="11" s="1"/>
  <c r="Q307" i="11" s="1"/>
  <c r="O308" i="11"/>
  <c r="P308" i="11" s="1"/>
  <c r="Q308" i="11" s="1"/>
  <c r="O309" i="11"/>
  <c r="P309" i="11" s="1"/>
  <c r="Q309" i="11" s="1"/>
  <c r="O310" i="11"/>
  <c r="P310" i="11" s="1"/>
  <c r="Q310" i="11" s="1"/>
  <c r="O311" i="11"/>
  <c r="P311" i="11" s="1"/>
  <c r="Q311" i="11" s="1"/>
  <c r="O312" i="11"/>
  <c r="P312" i="11" s="1"/>
  <c r="Q312" i="11" s="1"/>
  <c r="O313" i="11"/>
  <c r="P313" i="11" s="1"/>
  <c r="Q313" i="11" s="1"/>
  <c r="O314" i="11"/>
  <c r="P314" i="11" s="1"/>
  <c r="Q314" i="11" s="1"/>
  <c r="O315" i="11"/>
  <c r="P315" i="11" s="1"/>
  <c r="Q315" i="11" s="1"/>
  <c r="O316" i="11"/>
  <c r="P316" i="11" s="1"/>
  <c r="Q316" i="11" s="1"/>
  <c r="O317" i="11"/>
  <c r="P317" i="11" s="1"/>
  <c r="Q317" i="11" s="1"/>
  <c r="O318" i="11"/>
  <c r="P318" i="11" s="1"/>
  <c r="Q318" i="11" s="1"/>
  <c r="O319" i="11"/>
  <c r="P319" i="11" s="1"/>
  <c r="Q319" i="11" s="1"/>
  <c r="O320" i="11"/>
  <c r="P320" i="11" s="1"/>
  <c r="Q320" i="11" s="1"/>
  <c r="O321" i="11"/>
  <c r="P321" i="11" s="1"/>
  <c r="Q321" i="11" s="1"/>
  <c r="O322" i="11"/>
  <c r="P322" i="11" s="1"/>
  <c r="Q322" i="11" s="1"/>
  <c r="O323" i="11"/>
  <c r="P323" i="11" s="1"/>
  <c r="Q323" i="11" s="1"/>
  <c r="O324" i="11"/>
  <c r="P324" i="11" s="1"/>
  <c r="Q324" i="11" s="1"/>
  <c r="O325" i="11"/>
  <c r="P325" i="11" s="1"/>
  <c r="Q325" i="11" s="1"/>
  <c r="O326" i="11"/>
  <c r="P326" i="11" s="1"/>
  <c r="Q326" i="11" s="1"/>
  <c r="O327" i="11"/>
  <c r="P327" i="11" s="1"/>
  <c r="Q327" i="11" s="1"/>
  <c r="O328" i="11"/>
  <c r="P328" i="11" s="1"/>
  <c r="Q328" i="11" s="1"/>
  <c r="O329" i="11"/>
  <c r="P329" i="11" s="1"/>
  <c r="Q329" i="11" s="1"/>
  <c r="O330" i="11"/>
  <c r="P330" i="11" s="1"/>
  <c r="Q330" i="11" s="1"/>
  <c r="O331" i="11"/>
  <c r="P331" i="11" s="1"/>
  <c r="Q331" i="11" s="1"/>
  <c r="O332" i="11"/>
  <c r="P332" i="11" s="1"/>
  <c r="Q332" i="11" s="1"/>
  <c r="O333" i="11"/>
  <c r="P333" i="11" s="1"/>
  <c r="Q333" i="11" s="1"/>
  <c r="P2" i="11"/>
  <c r="Q2" i="11" s="1"/>
  <c r="R2" i="11" l="1"/>
  <c r="U3" i="2" l="1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U2" i="2"/>
  <c r="T2" i="2"/>
  <c r="S2" i="2"/>
  <c r="AE2" i="3"/>
  <c r="AE3" i="3"/>
  <c r="AE57" i="3"/>
  <c r="AE17" i="3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A700" i="2"/>
  <c r="AG9" i="3"/>
  <c r="AG10" i="3"/>
  <c r="AG17" i="3"/>
  <c r="AG18" i="3"/>
  <c r="AG25" i="3"/>
  <c r="AG26" i="3"/>
  <c r="AG33" i="3"/>
  <c r="AG34" i="3"/>
  <c r="AG41" i="3"/>
  <c r="AG42" i="3"/>
  <c r="AG49" i="3"/>
  <c r="AG50" i="3"/>
  <c r="AG57" i="3"/>
  <c r="AG58" i="3"/>
  <c r="AG65" i="3"/>
  <c r="AG66" i="3"/>
  <c r="AG73" i="3"/>
  <c r="AG74" i="3"/>
  <c r="AG81" i="3"/>
  <c r="AG82" i="3"/>
  <c r="AG89" i="3"/>
  <c r="AG90" i="3"/>
  <c r="AG97" i="3"/>
  <c r="AG98" i="3"/>
  <c r="AG105" i="3"/>
  <c r="AG106" i="3"/>
  <c r="AG113" i="3"/>
  <c r="AG114" i="3"/>
  <c r="AG121" i="3"/>
  <c r="AG122" i="3"/>
  <c r="AG129" i="3"/>
  <c r="AG130" i="3"/>
  <c r="AG137" i="3"/>
  <c r="AG138" i="3"/>
  <c r="AG145" i="3"/>
  <c r="AG146" i="3"/>
  <c r="AG153" i="3"/>
  <c r="AG154" i="3"/>
  <c r="AG161" i="3"/>
  <c r="AG162" i="3"/>
  <c r="AG169" i="3"/>
  <c r="AG170" i="3"/>
  <c r="AG176" i="3"/>
  <c r="AG177" i="3"/>
  <c r="AG181" i="3"/>
  <c r="AG182" i="3"/>
  <c r="AG186" i="3"/>
  <c r="AG188" i="3"/>
  <c r="AG192" i="3"/>
  <c r="AG193" i="3"/>
  <c r="AG197" i="3"/>
  <c r="AG198" i="3"/>
  <c r="AG202" i="3"/>
  <c r="AG204" i="3"/>
  <c r="AG208" i="3"/>
  <c r="AG209" i="3"/>
  <c r="AG213" i="3"/>
  <c r="AG214" i="3"/>
  <c r="AG218" i="3"/>
  <c r="AG220" i="3"/>
  <c r="AG224" i="3"/>
  <c r="AG225" i="3"/>
  <c r="AG229" i="3"/>
  <c r="AG230" i="3"/>
  <c r="AG234" i="3"/>
  <c r="AG236" i="3"/>
  <c r="AG240" i="3"/>
  <c r="AG241" i="3"/>
  <c r="AG245" i="3"/>
  <c r="AG246" i="3"/>
  <c r="AG250" i="3"/>
  <c r="AG252" i="3"/>
  <c r="AG256" i="3"/>
  <c r="AG257" i="3"/>
  <c r="AG261" i="3"/>
  <c r="AG262" i="3"/>
  <c r="AG266" i="3"/>
  <c r="AG268" i="3"/>
  <c r="AG272" i="3"/>
  <c r="AG273" i="3"/>
  <c r="AG277" i="3"/>
  <c r="AG278" i="3"/>
  <c r="AG282" i="3"/>
  <c r="AG284" i="3"/>
  <c r="AG288" i="3"/>
  <c r="AG289" i="3"/>
  <c r="AG293" i="3"/>
  <c r="AG294" i="3"/>
  <c r="AG298" i="3"/>
  <c r="AG300" i="3"/>
  <c r="AG304" i="3"/>
  <c r="AG305" i="3"/>
  <c r="AG309" i="3"/>
  <c r="AG310" i="3"/>
  <c r="AG314" i="3"/>
  <c r="AG316" i="3"/>
  <c r="AG320" i="3"/>
  <c r="AG321" i="3"/>
  <c r="AG325" i="3"/>
  <c r="AG326" i="3"/>
  <c r="AG330" i="3"/>
  <c r="AG332" i="3"/>
  <c r="AG2" i="3"/>
  <c r="AF45" i="3"/>
  <c r="AF249" i="3"/>
  <c r="AF281" i="3"/>
  <c r="AE25" i="3"/>
  <c r="AE41" i="3"/>
  <c r="AE89" i="3"/>
  <c r="AE105" i="3"/>
  <c r="AE153" i="3"/>
  <c r="AE169" i="3"/>
  <c r="AE205" i="3"/>
  <c r="AE213" i="3"/>
  <c r="AE234" i="3"/>
  <c r="AE239" i="3"/>
  <c r="AE252" i="3"/>
  <c r="AE256" i="3"/>
  <c r="AE268" i="3"/>
  <c r="AE272" i="3"/>
  <c r="AE284" i="3"/>
  <c r="AE288" i="3"/>
  <c r="AE300" i="3"/>
  <c r="AE304" i="3"/>
  <c r="AE316" i="3"/>
  <c r="AE320" i="3"/>
  <c r="AE332" i="3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A702" i="2"/>
  <c r="D53" i="9"/>
  <c r="D27" i="9"/>
  <c r="AB339" i="7"/>
  <c r="AA339" i="7"/>
  <c r="Z339" i="7"/>
  <c r="AB338" i="7"/>
  <c r="AA338" i="7"/>
  <c r="Z338" i="7"/>
  <c r="AB337" i="7"/>
  <c r="AA337" i="7"/>
  <c r="Z337" i="7"/>
  <c r="AB336" i="7"/>
  <c r="AA336" i="7"/>
  <c r="Z336" i="7"/>
  <c r="AB335" i="7"/>
  <c r="AA335" i="7"/>
  <c r="Z335" i="7"/>
  <c r="AB334" i="7"/>
  <c r="AA334" i="7"/>
  <c r="Z334" i="7"/>
  <c r="AB333" i="7"/>
  <c r="AA333" i="7"/>
  <c r="Z333" i="7"/>
  <c r="AB332" i="7"/>
  <c r="AA332" i="7"/>
  <c r="Z332" i="7"/>
  <c r="AB331" i="7"/>
  <c r="AA331" i="7"/>
  <c r="Z331" i="7"/>
  <c r="AB330" i="7"/>
  <c r="AA330" i="7"/>
  <c r="Z330" i="7"/>
  <c r="AB329" i="7"/>
  <c r="AA329" i="7"/>
  <c r="Z329" i="7"/>
  <c r="AB328" i="7"/>
  <c r="AA328" i="7"/>
  <c r="Z328" i="7"/>
  <c r="AB327" i="7"/>
  <c r="AA327" i="7"/>
  <c r="Z327" i="7"/>
  <c r="AB326" i="7"/>
  <c r="AA326" i="7"/>
  <c r="Z326" i="7"/>
  <c r="AB325" i="7"/>
  <c r="AA325" i="7"/>
  <c r="Z325" i="7"/>
  <c r="AB324" i="7"/>
  <c r="AA324" i="7"/>
  <c r="Z324" i="7"/>
  <c r="AB323" i="7"/>
  <c r="AA323" i="7"/>
  <c r="Z323" i="7"/>
  <c r="AB322" i="7"/>
  <c r="AA322" i="7"/>
  <c r="Z322" i="7"/>
  <c r="AB321" i="7"/>
  <c r="AA321" i="7"/>
  <c r="Z321" i="7"/>
  <c r="AB320" i="7"/>
  <c r="AA320" i="7"/>
  <c r="Z320" i="7"/>
  <c r="AB319" i="7"/>
  <c r="AA319" i="7"/>
  <c r="Z319" i="7"/>
  <c r="AB318" i="7"/>
  <c r="AA318" i="7"/>
  <c r="Z318" i="7"/>
  <c r="AB317" i="7"/>
  <c r="AA317" i="7"/>
  <c r="Z317" i="7"/>
  <c r="AB316" i="7"/>
  <c r="AA316" i="7"/>
  <c r="Z316" i="7"/>
  <c r="AB315" i="7"/>
  <c r="AA315" i="7"/>
  <c r="Z315" i="7"/>
  <c r="AB314" i="7"/>
  <c r="AA314" i="7"/>
  <c r="Z314" i="7"/>
  <c r="AB313" i="7"/>
  <c r="AA313" i="7"/>
  <c r="Z313" i="7"/>
  <c r="AB312" i="7"/>
  <c r="AA312" i="7"/>
  <c r="Z312" i="7"/>
  <c r="AB311" i="7"/>
  <c r="AA311" i="7"/>
  <c r="Z311" i="7"/>
  <c r="AB310" i="7"/>
  <c r="AA310" i="7"/>
  <c r="Z310" i="7"/>
  <c r="AB309" i="7"/>
  <c r="AA309" i="7"/>
  <c r="Z309" i="7"/>
  <c r="AB308" i="7"/>
  <c r="AA308" i="7"/>
  <c r="Z308" i="7"/>
  <c r="AB307" i="7"/>
  <c r="AA307" i="7"/>
  <c r="Z307" i="7"/>
  <c r="AB306" i="7"/>
  <c r="AA306" i="7"/>
  <c r="Z306" i="7"/>
  <c r="AB305" i="7"/>
  <c r="AA305" i="7"/>
  <c r="Z305" i="7"/>
  <c r="AB304" i="7"/>
  <c r="AA304" i="7"/>
  <c r="Z304" i="7"/>
  <c r="AB303" i="7"/>
  <c r="AA303" i="7"/>
  <c r="Z303" i="7"/>
  <c r="AB302" i="7"/>
  <c r="AA302" i="7"/>
  <c r="Z302" i="7"/>
  <c r="AB301" i="7"/>
  <c r="AA301" i="7"/>
  <c r="Z301" i="7"/>
  <c r="AB300" i="7"/>
  <c r="AA300" i="7"/>
  <c r="Z300" i="7"/>
  <c r="AB299" i="7"/>
  <c r="AA299" i="7"/>
  <c r="Z299" i="7"/>
  <c r="AB298" i="7"/>
  <c r="AA298" i="7"/>
  <c r="Z298" i="7"/>
  <c r="AB297" i="7"/>
  <c r="AA297" i="7"/>
  <c r="Z297" i="7"/>
  <c r="AB296" i="7"/>
  <c r="AA296" i="7"/>
  <c r="Z296" i="7"/>
  <c r="AB295" i="7"/>
  <c r="AA295" i="7"/>
  <c r="Z295" i="7"/>
  <c r="AB294" i="7"/>
  <c r="AA294" i="7"/>
  <c r="Z294" i="7"/>
  <c r="AB293" i="7"/>
  <c r="AA293" i="7"/>
  <c r="Z293" i="7"/>
  <c r="AB292" i="7"/>
  <c r="AA292" i="7"/>
  <c r="Z292" i="7"/>
  <c r="AB291" i="7"/>
  <c r="AA291" i="7"/>
  <c r="Z291" i="7"/>
  <c r="AB290" i="7"/>
  <c r="AA290" i="7"/>
  <c r="Z290" i="7"/>
  <c r="AB289" i="7"/>
  <c r="AA289" i="7"/>
  <c r="Z289" i="7"/>
  <c r="AB288" i="7"/>
  <c r="AA288" i="7"/>
  <c r="Z288" i="7"/>
  <c r="AB287" i="7"/>
  <c r="AA287" i="7"/>
  <c r="Z287" i="7"/>
  <c r="AB286" i="7"/>
  <c r="AA286" i="7"/>
  <c r="Z286" i="7"/>
  <c r="AB285" i="7"/>
  <c r="AA285" i="7"/>
  <c r="Z285" i="7"/>
  <c r="AB284" i="7"/>
  <c r="AA284" i="7"/>
  <c r="Z284" i="7"/>
  <c r="AB283" i="7"/>
  <c r="AA283" i="7"/>
  <c r="Z283" i="7"/>
  <c r="AB282" i="7"/>
  <c r="AA282" i="7"/>
  <c r="Z282" i="7"/>
  <c r="AB281" i="7"/>
  <c r="AA281" i="7"/>
  <c r="Z281" i="7"/>
  <c r="AB280" i="7"/>
  <c r="AA280" i="7"/>
  <c r="Z280" i="7"/>
  <c r="AB279" i="7"/>
  <c r="AA279" i="7"/>
  <c r="Z279" i="7"/>
  <c r="AB278" i="7"/>
  <c r="AA278" i="7"/>
  <c r="Z278" i="7"/>
  <c r="AB277" i="7"/>
  <c r="AA277" i="7"/>
  <c r="Z277" i="7"/>
  <c r="AB276" i="7"/>
  <c r="AA276" i="7"/>
  <c r="Z276" i="7"/>
  <c r="AB275" i="7"/>
  <c r="AA275" i="7"/>
  <c r="Z275" i="7"/>
  <c r="AB274" i="7"/>
  <c r="AA274" i="7"/>
  <c r="Z274" i="7"/>
  <c r="AB273" i="7"/>
  <c r="AA273" i="7"/>
  <c r="Z273" i="7"/>
  <c r="AB272" i="7"/>
  <c r="AA272" i="7"/>
  <c r="Z272" i="7"/>
  <c r="AB271" i="7"/>
  <c r="AA271" i="7"/>
  <c r="Z271" i="7"/>
  <c r="AB270" i="7"/>
  <c r="AA270" i="7"/>
  <c r="Z270" i="7"/>
  <c r="AB269" i="7"/>
  <c r="AA269" i="7"/>
  <c r="Z269" i="7"/>
  <c r="AB268" i="7"/>
  <c r="AA268" i="7"/>
  <c r="Z268" i="7"/>
  <c r="AB267" i="7"/>
  <c r="AA267" i="7"/>
  <c r="Z267" i="7"/>
  <c r="AB266" i="7"/>
  <c r="AA266" i="7"/>
  <c r="Z266" i="7"/>
  <c r="AB265" i="7"/>
  <c r="AA265" i="7"/>
  <c r="Z265" i="7"/>
  <c r="AB264" i="7"/>
  <c r="AA264" i="7"/>
  <c r="Z264" i="7"/>
  <c r="AB263" i="7"/>
  <c r="AA263" i="7"/>
  <c r="Z263" i="7"/>
  <c r="AB262" i="7"/>
  <c r="AA262" i="7"/>
  <c r="Z262" i="7"/>
  <c r="AB261" i="7"/>
  <c r="AA261" i="7"/>
  <c r="Z261" i="7"/>
  <c r="AB260" i="7"/>
  <c r="AA260" i="7"/>
  <c r="Z260" i="7"/>
  <c r="AB259" i="7"/>
  <c r="AA259" i="7"/>
  <c r="Z259" i="7"/>
  <c r="AB258" i="7"/>
  <c r="AA258" i="7"/>
  <c r="Z258" i="7"/>
  <c r="AB257" i="7"/>
  <c r="AA257" i="7"/>
  <c r="Z257" i="7"/>
  <c r="AB256" i="7"/>
  <c r="AA256" i="7"/>
  <c r="Z256" i="7"/>
  <c r="AB255" i="7"/>
  <c r="AA255" i="7"/>
  <c r="Z255" i="7"/>
  <c r="AB254" i="7"/>
  <c r="AA254" i="7"/>
  <c r="Z254" i="7"/>
  <c r="AB253" i="7"/>
  <c r="AA253" i="7"/>
  <c r="Z253" i="7"/>
  <c r="AB252" i="7"/>
  <c r="AA252" i="7"/>
  <c r="Z252" i="7"/>
  <c r="AB251" i="7"/>
  <c r="AA251" i="7"/>
  <c r="Z251" i="7"/>
  <c r="AB250" i="7"/>
  <c r="AA250" i="7"/>
  <c r="Z250" i="7"/>
  <c r="AB249" i="7"/>
  <c r="AA249" i="7"/>
  <c r="Z249" i="7"/>
  <c r="AB248" i="7"/>
  <c r="AA248" i="7"/>
  <c r="Z248" i="7"/>
  <c r="AB247" i="7"/>
  <c r="AA247" i="7"/>
  <c r="Z247" i="7"/>
  <c r="AB246" i="7"/>
  <c r="AA246" i="7"/>
  <c r="Z246" i="7"/>
  <c r="AB245" i="7"/>
  <c r="AA245" i="7"/>
  <c r="Z245" i="7"/>
  <c r="AB244" i="7"/>
  <c r="AA244" i="7"/>
  <c r="Z244" i="7"/>
  <c r="AB243" i="7"/>
  <c r="AA243" i="7"/>
  <c r="Z243" i="7"/>
  <c r="AB242" i="7"/>
  <c r="AA242" i="7"/>
  <c r="Z242" i="7"/>
  <c r="AB241" i="7"/>
  <c r="AA241" i="7"/>
  <c r="Z241" i="7"/>
  <c r="AB240" i="7"/>
  <c r="AA240" i="7"/>
  <c r="Z240" i="7"/>
  <c r="AB239" i="7"/>
  <c r="AA239" i="7"/>
  <c r="Z239" i="7"/>
  <c r="AB238" i="7"/>
  <c r="AA238" i="7"/>
  <c r="Z238" i="7"/>
  <c r="AB237" i="7"/>
  <c r="AA237" i="7"/>
  <c r="Z237" i="7"/>
  <c r="AB236" i="7"/>
  <c r="AA236" i="7"/>
  <c r="Z236" i="7"/>
  <c r="AB235" i="7"/>
  <c r="AA235" i="7"/>
  <c r="Z235" i="7"/>
  <c r="AB234" i="7"/>
  <c r="AA234" i="7"/>
  <c r="Z234" i="7"/>
  <c r="AB233" i="7"/>
  <c r="AA233" i="7"/>
  <c r="Z233" i="7"/>
  <c r="AB232" i="7"/>
  <c r="AA232" i="7"/>
  <c r="Z232" i="7"/>
  <c r="AB231" i="7"/>
  <c r="AA231" i="7"/>
  <c r="Z231" i="7"/>
  <c r="AB230" i="7"/>
  <c r="AA230" i="7"/>
  <c r="Z230" i="7"/>
  <c r="AB229" i="7"/>
  <c r="AA229" i="7"/>
  <c r="Z229" i="7"/>
  <c r="AC228" i="7"/>
  <c r="AB228" i="7"/>
  <c r="AA228" i="7"/>
  <c r="Z228" i="7"/>
  <c r="AB225" i="7"/>
  <c r="AA225" i="7"/>
  <c r="Z225" i="7"/>
  <c r="AB224" i="7"/>
  <c r="AA224" i="7"/>
  <c r="Z224" i="7"/>
  <c r="AB223" i="7"/>
  <c r="AA223" i="7"/>
  <c r="Z223" i="7"/>
  <c r="AB222" i="7"/>
  <c r="AA222" i="7"/>
  <c r="Z222" i="7"/>
  <c r="AB221" i="7"/>
  <c r="AA221" i="7"/>
  <c r="Z221" i="7"/>
  <c r="AB220" i="7"/>
  <c r="AA220" i="7"/>
  <c r="Z220" i="7"/>
  <c r="AB219" i="7"/>
  <c r="AA219" i="7"/>
  <c r="Z219" i="7"/>
  <c r="AB218" i="7"/>
  <c r="AA218" i="7"/>
  <c r="Z218" i="7"/>
  <c r="AB217" i="7"/>
  <c r="AA217" i="7"/>
  <c r="Z217" i="7"/>
  <c r="AB216" i="7"/>
  <c r="AA216" i="7"/>
  <c r="Z216" i="7"/>
  <c r="AB215" i="7"/>
  <c r="AA215" i="7"/>
  <c r="Z215" i="7"/>
  <c r="AB214" i="7"/>
  <c r="AA214" i="7"/>
  <c r="Z214" i="7"/>
  <c r="AB213" i="7"/>
  <c r="AA213" i="7"/>
  <c r="Z213" i="7"/>
  <c r="AB212" i="7"/>
  <c r="AA212" i="7"/>
  <c r="Z212" i="7"/>
  <c r="AB211" i="7"/>
  <c r="AA211" i="7"/>
  <c r="Z211" i="7"/>
  <c r="AB210" i="7"/>
  <c r="AA210" i="7"/>
  <c r="Z210" i="7"/>
  <c r="AB209" i="7"/>
  <c r="AA209" i="7"/>
  <c r="Z209" i="7"/>
  <c r="AB208" i="7"/>
  <c r="AA208" i="7"/>
  <c r="Z208" i="7"/>
  <c r="AB207" i="7"/>
  <c r="AA207" i="7"/>
  <c r="Z207" i="7"/>
  <c r="AB206" i="7"/>
  <c r="AA206" i="7"/>
  <c r="Z206" i="7"/>
  <c r="AB205" i="7"/>
  <c r="AA205" i="7"/>
  <c r="Z205" i="7"/>
  <c r="AB204" i="7"/>
  <c r="AA204" i="7"/>
  <c r="Z204" i="7"/>
  <c r="AB203" i="7"/>
  <c r="AA203" i="7"/>
  <c r="Z203" i="7"/>
  <c r="AB202" i="7"/>
  <c r="AA202" i="7"/>
  <c r="Z202" i="7"/>
  <c r="AB201" i="7"/>
  <c r="AA201" i="7"/>
  <c r="Z201" i="7"/>
  <c r="AB200" i="7"/>
  <c r="AA200" i="7"/>
  <c r="Z200" i="7"/>
  <c r="AB199" i="7"/>
  <c r="AA199" i="7"/>
  <c r="Z199" i="7"/>
  <c r="AB198" i="7"/>
  <c r="AA198" i="7"/>
  <c r="Z198" i="7"/>
  <c r="AB197" i="7"/>
  <c r="AA197" i="7"/>
  <c r="Z197" i="7"/>
  <c r="AB196" i="7"/>
  <c r="AA196" i="7"/>
  <c r="Z196" i="7"/>
  <c r="AB195" i="7"/>
  <c r="AA195" i="7"/>
  <c r="Z195" i="7"/>
  <c r="AB194" i="7"/>
  <c r="AA194" i="7"/>
  <c r="Z194" i="7"/>
  <c r="AB193" i="7"/>
  <c r="AA193" i="7"/>
  <c r="Z193" i="7"/>
  <c r="AB192" i="7"/>
  <c r="AA192" i="7"/>
  <c r="Z192" i="7"/>
  <c r="AB191" i="7"/>
  <c r="AA191" i="7"/>
  <c r="Z191" i="7"/>
  <c r="AB190" i="7"/>
  <c r="AA190" i="7"/>
  <c r="Z190" i="7"/>
  <c r="AB189" i="7"/>
  <c r="AA189" i="7"/>
  <c r="Z189" i="7"/>
  <c r="AB188" i="7"/>
  <c r="AA188" i="7"/>
  <c r="Z188" i="7"/>
  <c r="AB187" i="7"/>
  <c r="AA187" i="7"/>
  <c r="Z187" i="7"/>
  <c r="AB186" i="7"/>
  <c r="AA186" i="7"/>
  <c r="Z186" i="7"/>
  <c r="AB185" i="7"/>
  <c r="AA185" i="7"/>
  <c r="Z185" i="7"/>
  <c r="AB184" i="7"/>
  <c r="AA184" i="7"/>
  <c r="Z184" i="7"/>
  <c r="AB183" i="7"/>
  <c r="AA183" i="7"/>
  <c r="Z183" i="7"/>
  <c r="AB182" i="7"/>
  <c r="AA182" i="7"/>
  <c r="Z182" i="7"/>
  <c r="AB181" i="7"/>
  <c r="AA181" i="7"/>
  <c r="Z181" i="7"/>
  <c r="AB180" i="7"/>
  <c r="AA180" i="7"/>
  <c r="Z180" i="7"/>
  <c r="AB179" i="7"/>
  <c r="AA179" i="7"/>
  <c r="Z179" i="7"/>
  <c r="AB178" i="7"/>
  <c r="AA178" i="7"/>
  <c r="Z178" i="7"/>
  <c r="AB177" i="7"/>
  <c r="AA177" i="7"/>
  <c r="Z177" i="7"/>
  <c r="AB176" i="7"/>
  <c r="AA176" i="7"/>
  <c r="Z176" i="7"/>
  <c r="AB175" i="7"/>
  <c r="AA175" i="7"/>
  <c r="Z175" i="7"/>
  <c r="AB174" i="7"/>
  <c r="AA174" i="7"/>
  <c r="Z174" i="7"/>
  <c r="AB173" i="7"/>
  <c r="AA173" i="7"/>
  <c r="Z173" i="7"/>
  <c r="AB172" i="7"/>
  <c r="AA172" i="7"/>
  <c r="Z172" i="7"/>
  <c r="AB171" i="7"/>
  <c r="AA171" i="7"/>
  <c r="Z171" i="7"/>
  <c r="AB170" i="7"/>
  <c r="AA170" i="7"/>
  <c r="Z170" i="7"/>
  <c r="AB169" i="7"/>
  <c r="AA169" i="7"/>
  <c r="Z169" i="7"/>
  <c r="AB168" i="7"/>
  <c r="AA168" i="7"/>
  <c r="Z168" i="7"/>
  <c r="AB167" i="7"/>
  <c r="AA167" i="7"/>
  <c r="Z167" i="7"/>
  <c r="AB166" i="7"/>
  <c r="AA166" i="7"/>
  <c r="Z166" i="7"/>
  <c r="AB165" i="7"/>
  <c r="AA165" i="7"/>
  <c r="Z165" i="7"/>
  <c r="AB164" i="7"/>
  <c r="AA164" i="7"/>
  <c r="Z164" i="7"/>
  <c r="AB163" i="7"/>
  <c r="AA163" i="7"/>
  <c r="Z163" i="7"/>
  <c r="AB162" i="7"/>
  <c r="AA162" i="7"/>
  <c r="Z162" i="7"/>
  <c r="AB161" i="7"/>
  <c r="AA161" i="7"/>
  <c r="Z161" i="7"/>
  <c r="AB160" i="7"/>
  <c r="AA160" i="7"/>
  <c r="Z160" i="7"/>
  <c r="AB159" i="7"/>
  <c r="AA159" i="7"/>
  <c r="Z159" i="7"/>
  <c r="AB158" i="7"/>
  <c r="AA158" i="7"/>
  <c r="Z158" i="7"/>
  <c r="AB157" i="7"/>
  <c r="AA157" i="7"/>
  <c r="Z157" i="7"/>
  <c r="AB156" i="7"/>
  <c r="AA156" i="7"/>
  <c r="Z156" i="7"/>
  <c r="AB155" i="7"/>
  <c r="AA155" i="7"/>
  <c r="Z155" i="7"/>
  <c r="AB154" i="7"/>
  <c r="AA154" i="7"/>
  <c r="Z154" i="7"/>
  <c r="AB153" i="7"/>
  <c r="AA153" i="7"/>
  <c r="Z153" i="7"/>
  <c r="AB152" i="7"/>
  <c r="AA152" i="7"/>
  <c r="Z152" i="7"/>
  <c r="AB151" i="7"/>
  <c r="AA151" i="7"/>
  <c r="Z151" i="7"/>
  <c r="AB150" i="7"/>
  <c r="AA150" i="7"/>
  <c r="Z150" i="7"/>
  <c r="AB149" i="7"/>
  <c r="AA149" i="7"/>
  <c r="Z149" i="7"/>
  <c r="AB148" i="7"/>
  <c r="AA148" i="7"/>
  <c r="Z148" i="7"/>
  <c r="AB147" i="7"/>
  <c r="AA147" i="7"/>
  <c r="Z147" i="7"/>
  <c r="AB146" i="7"/>
  <c r="AA146" i="7"/>
  <c r="Z146" i="7"/>
  <c r="AB145" i="7"/>
  <c r="AA145" i="7"/>
  <c r="Z145" i="7"/>
  <c r="AB144" i="7"/>
  <c r="AA144" i="7"/>
  <c r="Z144" i="7"/>
  <c r="AB143" i="7"/>
  <c r="AA143" i="7"/>
  <c r="Z143" i="7"/>
  <c r="AB142" i="7"/>
  <c r="AA142" i="7"/>
  <c r="Z142" i="7"/>
  <c r="AB141" i="7"/>
  <c r="AA141" i="7"/>
  <c r="Z141" i="7"/>
  <c r="AB140" i="7"/>
  <c r="AA140" i="7"/>
  <c r="Z140" i="7"/>
  <c r="AB139" i="7"/>
  <c r="AA139" i="7"/>
  <c r="Z139" i="7"/>
  <c r="AB138" i="7"/>
  <c r="AA138" i="7"/>
  <c r="Z138" i="7"/>
  <c r="AB137" i="7"/>
  <c r="AA137" i="7"/>
  <c r="Z137" i="7"/>
  <c r="AB136" i="7"/>
  <c r="AA136" i="7"/>
  <c r="Z136" i="7"/>
  <c r="AB135" i="7"/>
  <c r="AA135" i="7"/>
  <c r="Z135" i="7"/>
  <c r="AB134" i="7"/>
  <c r="AA134" i="7"/>
  <c r="Z134" i="7"/>
  <c r="AB133" i="7"/>
  <c r="AA133" i="7"/>
  <c r="Z133" i="7"/>
  <c r="AB132" i="7"/>
  <c r="AA132" i="7"/>
  <c r="Z132" i="7"/>
  <c r="AB131" i="7"/>
  <c r="AA131" i="7"/>
  <c r="Z131" i="7"/>
  <c r="AB130" i="7"/>
  <c r="AA130" i="7"/>
  <c r="Z130" i="7"/>
  <c r="AB129" i="7"/>
  <c r="AA129" i="7"/>
  <c r="Z129" i="7"/>
  <c r="AB128" i="7"/>
  <c r="AA128" i="7"/>
  <c r="Z128" i="7"/>
  <c r="AB127" i="7"/>
  <c r="AA127" i="7"/>
  <c r="Z127" i="7"/>
  <c r="AB126" i="7"/>
  <c r="AA126" i="7"/>
  <c r="Z126" i="7"/>
  <c r="AB125" i="7"/>
  <c r="AA125" i="7"/>
  <c r="Z125" i="7"/>
  <c r="AB124" i="7"/>
  <c r="AA124" i="7"/>
  <c r="Z124" i="7"/>
  <c r="AB123" i="7"/>
  <c r="AA123" i="7"/>
  <c r="Z123" i="7"/>
  <c r="AB122" i="7"/>
  <c r="AA122" i="7"/>
  <c r="Z122" i="7"/>
  <c r="AB121" i="7"/>
  <c r="AA121" i="7"/>
  <c r="Z121" i="7"/>
  <c r="AB120" i="7"/>
  <c r="AA120" i="7"/>
  <c r="Z120" i="7"/>
  <c r="AC119" i="7"/>
  <c r="AB119" i="7"/>
  <c r="AA119" i="7"/>
  <c r="Z119" i="7"/>
  <c r="AB116" i="7"/>
  <c r="AA116" i="7"/>
  <c r="Z116" i="7"/>
  <c r="AB115" i="7"/>
  <c r="AA115" i="7"/>
  <c r="Z115" i="7"/>
  <c r="AB114" i="7"/>
  <c r="AA114" i="7"/>
  <c r="Z114" i="7"/>
  <c r="AB113" i="7"/>
  <c r="AA113" i="7"/>
  <c r="Z113" i="7"/>
  <c r="AB112" i="7"/>
  <c r="AA112" i="7"/>
  <c r="Z112" i="7"/>
  <c r="AB111" i="7"/>
  <c r="AA111" i="7"/>
  <c r="Z111" i="7"/>
  <c r="AB110" i="7"/>
  <c r="AA110" i="7"/>
  <c r="Z110" i="7"/>
  <c r="AB109" i="7"/>
  <c r="AA109" i="7"/>
  <c r="Z109" i="7"/>
  <c r="AB108" i="7"/>
  <c r="AA108" i="7"/>
  <c r="Z108" i="7"/>
  <c r="AB107" i="7"/>
  <c r="AA107" i="7"/>
  <c r="Z107" i="7"/>
  <c r="AB106" i="7"/>
  <c r="AA106" i="7"/>
  <c r="Z106" i="7"/>
  <c r="AB105" i="7"/>
  <c r="AA105" i="7"/>
  <c r="Z105" i="7"/>
  <c r="AB104" i="7"/>
  <c r="AA104" i="7"/>
  <c r="Z104" i="7"/>
  <c r="AB103" i="7"/>
  <c r="AA103" i="7"/>
  <c r="Z103" i="7"/>
  <c r="AB102" i="7"/>
  <c r="AA102" i="7"/>
  <c r="Z102" i="7"/>
  <c r="AB101" i="7"/>
  <c r="AA101" i="7"/>
  <c r="Z101" i="7"/>
  <c r="AB100" i="7"/>
  <c r="AA100" i="7"/>
  <c r="Z100" i="7"/>
  <c r="AB99" i="7"/>
  <c r="AA99" i="7"/>
  <c r="Z99" i="7"/>
  <c r="AB98" i="7"/>
  <c r="AA98" i="7"/>
  <c r="Z98" i="7"/>
  <c r="AB97" i="7"/>
  <c r="AA97" i="7"/>
  <c r="Z97" i="7"/>
  <c r="AB96" i="7"/>
  <c r="AA96" i="7"/>
  <c r="Z96" i="7"/>
  <c r="AB95" i="7"/>
  <c r="AA95" i="7"/>
  <c r="Z95" i="7"/>
  <c r="AB94" i="7"/>
  <c r="AA94" i="7"/>
  <c r="Z94" i="7"/>
  <c r="AB93" i="7"/>
  <c r="AA93" i="7"/>
  <c r="Z93" i="7"/>
  <c r="AB92" i="7"/>
  <c r="AA92" i="7"/>
  <c r="Z92" i="7"/>
  <c r="AB91" i="7"/>
  <c r="AA91" i="7"/>
  <c r="Z91" i="7"/>
  <c r="AB90" i="7"/>
  <c r="AA90" i="7"/>
  <c r="Z90" i="7"/>
  <c r="AB89" i="7"/>
  <c r="AA89" i="7"/>
  <c r="Z89" i="7"/>
  <c r="AB88" i="7"/>
  <c r="AA88" i="7"/>
  <c r="Z88" i="7"/>
  <c r="AB87" i="7"/>
  <c r="AA87" i="7"/>
  <c r="Z87" i="7"/>
  <c r="AB86" i="7"/>
  <c r="AA86" i="7"/>
  <c r="Z86" i="7"/>
  <c r="AB85" i="7"/>
  <c r="AA85" i="7"/>
  <c r="Z85" i="7"/>
  <c r="AB84" i="7"/>
  <c r="AA84" i="7"/>
  <c r="Z84" i="7"/>
  <c r="AB83" i="7"/>
  <c r="AA83" i="7"/>
  <c r="Z83" i="7"/>
  <c r="AB82" i="7"/>
  <c r="AA82" i="7"/>
  <c r="Z82" i="7"/>
  <c r="AB81" i="7"/>
  <c r="AA81" i="7"/>
  <c r="Z81" i="7"/>
  <c r="AB80" i="7"/>
  <c r="AA80" i="7"/>
  <c r="Z80" i="7"/>
  <c r="AB79" i="7"/>
  <c r="AA79" i="7"/>
  <c r="Z79" i="7"/>
  <c r="AB78" i="7"/>
  <c r="AA78" i="7"/>
  <c r="Z78" i="7"/>
  <c r="AB77" i="7"/>
  <c r="AA77" i="7"/>
  <c r="Z77" i="7"/>
  <c r="AB76" i="7"/>
  <c r="AA76" i="7"/>
  <c r="Z76" i="7"/>
  <c r="AB75" i="7"/>
  <c r="AA75" i="7"/>
  <c r="Z75" i="7"/>
  <c r="AB74" i="7"/>
  <c r="AA74" i="7"/>
  <c r="Z74" i="7"/>
  <c r="AB73" i="7"/>
  <c r="AA73" i="7"/>
  <c r="Z73" i="7"/>
  <c r="AB72" i="7"/>
  <c r="AA72" i="7"/>
  <c r="Z72" i="7"/>
  <c r="AB71" i="7"/>
  <c r="AA71" i="7"/>
  <c r="Z71" i="7"/>
  <c r="AB70" i="7"/>
  <c r="AA70" i="7"/>
  <c r="Z70" i="7"/>
  <c r="AB69" i="7"/>
  <c r="AA69" i="7"/>
  <c r="Z69" i="7"/>
  <c r="AB68" i="7"/>
  <c r="AA68" i="7"/>
  <c r="Z68" i="7"/>
  <c r="AB67" i="7"/>
  <c r="AA67" i="7"/>
  <c r="Z67" i="7"/>
  <c r="AB66" i="7"/>
  <c r="AA66" i="7"/>
  <c r="Z66" i="7"/>
  <c r="AB65" i="7"/>
  <c r="AA65" i="7"/>
  <c r="Z65" i="7"/>
  <c r="AB64" i="7"/>
  <c r="AA64" i="7"/>
  <c r="Z64" i="7"/>
  <c r="AB63" i="7"/>
  <c r="AA63" i="7"/>
  <c r="Z63" i="7"/>
  <c r="AB62" i="7"/>
  <c r="AA62" i="7"/>
  <c r="Z62" i="7"/>
  <c r="AB61" i="7"/>
  <c r="AA61" i="7"/>
  <c r="Z61" i="7"/>
  <c r="AB60" i="7"/>
  <c r="AA60" i="7"/>
  <c r="Z60" i="7"/>
  <c r="AB59" i="7"/>
  <c r="AA59" i="7"/>
  <c r="Z59" i="7"/>
  <c r="AB58" i="7"/>
  <c r="AA58" i="7"/>
  <c r="Z58" i="7"/>
  <c r="AB57" i="7"/>
  <c r="AA57" i="7"/>
  <c r="Z57" i="7"/>
  <c r="AB56" i="7"/>
  <c r="AA56" i="7"/>
  <c r="Z56" i="7"/>
  <c r="AB55" i="7"/>
  <c r="AA55" i="7"/>
  <c r="Z55" i="7"/>
  <c r="AB54" i="7"/>
  <c r="AA54" i="7"/>
  <c r="Z54" i="7"/>
  <c r="AB53" i="7"/>
  <c r="AA53" i="7"/>
  <c r="Z53" i="7"/>
  <c r="AB52" i="7"/>
  <c r="AA52" i="7"/>
  <c r="Z52" i="7"/>
  <c r="AB51" i="7"/>
  <c r="AA51" i="7"/>
  <c r="Z51" i="7"/>
  <c r="AB50" i="7"/>
  <c r="AA50" i="7"/>
  <c r="Z50" i="7"/>
  <c r="AB49" i="7"/>
  <c r="AA49" i="7"/>
  <c r="Z49" i="7"/>
  <c r="AB48" i="7"/>
  <c r="AA48" i="7"/>
  <c r="Z48" i="7"/>
  <c r="AB47" i="7"/>
  <c r="AA47" i="7"/>
  <c r="Z47" i="7"/>
  <c r="AB46" i="7"/>
  <c r="AA46" i="7"/>
  <c r="Z46" i="7"/>
  <c r="AB45" i="7"/>
  <c r="AA45" i="7"/>
  <c r="Z45" i="7"/>
  <c r="AB44" i="7"/>
  <c r="AA44" i="7"/>
  <c r="Z44" i="7"/>
  <c r="AB43" i="7"/>
  <c r="AA43" i="7"/>
  <c r="Z43" i="7"/>
  <c r="AB42" i="7"/>
  <c r="AA42" i="7"/>
  <c r="Z42" i="7"/>
  <c r="AB41" i="7"/>
  <c r="AA41" i="7"/>
  <c r="Z41" i="7"/>
  <c r="AB40" i="7"/>
  <c r="AA40" i="7"/>
  <c r="Z40" i="7"/>
  <c r="AB39" i="7"/>
  <c r="AA39" i="7"/>
  <c r="Z39" i="7"/>
  <c r="AB38" i="7"/>
  <c r="AA38" i="7"/>
  <c r="Z38" i="7"/>
  <c r="AB37" i="7"/>
  <c r="AA37" i="7"/>
  <c r="Z37" i="7"/>
  <c r="AB36" i="7"/>
  <c r="AA36" i="7"/>
  <c r="Z36" i="7"/>
  <c r="AB35" i="7"/>
  <c r="AA35" i="7"/>
  <c r="Z35" i="7"/>
  <c r="AB34" i="7"/>
  <c r="AA34" i="7"/>
  <c r="Z34" i="7"/>
  <c r="AB33" i="7"/>
  <c r="AA33" i="7"/>
  <c r="Z33" i="7"/>
  <c r="AB32" i="7"/>
  <c r="AA32" i="7"/>
  <c r="Z32" i="7"/>
  <c r="AB31" i="7"/>
  <c r="AA31" i="7"/>
  <c r="Z31" i="7"/>
  <c r="AB30" i="7"/>
  <c r="AA30" i="7"/>
  <c r="Z30" i="7"/>
  <c r="AB29" i="7"/>
  <c r="AA29" i="7"/>
  <c r="Z29" i="7"/>
  <c r="AB28" i="7"/>
  <c r="AA28" i="7"/>
  <c r="Z28" i="7"/>
  <c r="AB27" i="7"/>
  <c r="AA27" i="7"/>
  <c r="Z27" i="7"/>
  <c r="AB26" i="7"/>
  <c r="AA26" i="7"/>
  <c r="Z26" i="7"/>
  <c r="AB25" i="7"/>
  <c r="AA25" i="7"/>
  <c r="Z25" i="7"/>
  <c r="AB24" i="7"/>
  <c r="AA24" i="7"/>
  <c r="Z24" i="7"/>
  <c r="AB23" i="7"/>
  <c r="AA23" i="7"/>
  <c r="Z23" i="7"/>
  <c r="AB22" i="7"/>
  <c r="AA22" i="7"/>
  <c r="Z22" i="7"/>
  <c r="AB21" i="7"/>
  <c r="AA21" i="7"/>
  <c r="Z21" i="7"/>
  <c r="AB20" i="7"/>
  <c r="AA20" i="7"/>
  <c r="Z20" i="7"/>
  <c r="AB19" i="7"/>
  <c r="AA19" i="7"/>
  <c r="Z19" i="7"/>
  <c r="AB18" i="7"/>
  <c r="AA18" i="7"/>
  <c r="Z18" i="7"/>
  <c r="AB17" i="7"/>
  <c r="AA17" i="7"/>
  <c r="Z17" i="7"/>
  <c r="AB16" i="7"/>
  <c r="AA16" i="7"/>
  <c r="Z16" i="7"/>
  <c r="AB15" i="7"/>
  <c r="AA15" i="7"/>
  <c r="Z15" i="7"/>
  <c r="AB14" i="7"/>
  <c r="AA14" i="7"/>
  <c r="Z14" i="7"/>
  <c r="AB13" i="7"/>
  <c r="AA13" i="7"/>
  <c r="Z13" i="7"/>
  <c r="AB12" i="7"/>
  <c r="AA12" i="7"/>
  <c r="Z12" i="7"/>
  <c r="AB11" i="7"/>
  <c r="AA11" i="7"/>
  <c r="Z11" i="7"/>
  <c r="AB10" i="7"/>
  <c r="AA10" i="7"/>
  <c r="Z10" i="7"/>
  <c r="AB9" i="7"/>
  <c r="AA9" i="7"/>
  <c r="Z9" i="7"/>
  <c r="AB8" i="7"/>
  <c r="AA8" i="7"/>
  <c r="Z8" i="7"/>
  <c r="AB7" i="7"/>
  <c r="AA7" i="7"/>
  <c r="Z7" i="7"/>
  <c r="AB6" i="7"/>
  <c r="AA6" i="7"/>
  <c r="Z6" i="7"/>
  <c r="AB5" i="7"/>
  <c r="AA5" i="7"/>
  <c r="Z5" i="7"/>
  <c r="AB4" i="7"/>
  <c r="AA4" i="7"/>
  <c r="Z4" i="7"/>
  <c r="AB3" i="7"/>
  <c r="AA3" i="7"/>
  <c r="Z3" i="7"/>
  <c r="AC2" i="7"/>
  <c r="AB2" i="7"/>
  <c r="AA2" i="7"/>
  <c r="Z2" i="7"/>
  <c r="D26" i="6"/>
  <c r="D2" i="6"/>
  <c r="AB335" i="3"/>
  <c r="AA335" i="3"/>
  <c r="Z335" i="3"/>
  <c r="X335" i="3"/>
  <c r="W335" i="3"/>
  <c r="V335" i="3"/>
  <c r="T335" i="3"/>
  <c r="S335" i="3"/>
  <c r="R335" i="3"/>
  <c r="AB334" i="3"/>
  <c r="AA334" i="3"/>
  <c r="Z334" i="3"/>
  <c r="X334" i="3"/>
  <c r="W334" i="3"/>
  <c r="V334" i="3"/>
  <c r="T334" i="3"/>
  <c r="S334" i="3"/>
  <c r="R334" i="3"/>
  <c r="AB333" i="3"/>
  <c r="AA333" i="3"/>
  <c r="Z333" i="3"/>
  <c r="X333" i="3"/>
  <c r="W333" i="3"/>
  <c r="V333" i="3"/>
  <c r="T333" i="3"/>
  <c r="S333" i="3"/>
  <c r="R333" i="3"/>
  <c r="AB332" i="3"/>
  <c r="AA332" i="3"/>
  <c r="Z332" i="3"/>
  <c r="X332" i="3"/>
  <c r="W332" i="3"/>
  <c r="V332" i="3"/>
  <c r="T332" i="3"/>
  <c r="S332" i="3"/>
  <c r="R332" i="3"/>
  <c r="AB331" i="3"/>
  <c r="AA331" i="3"/>
  <c r="Z331" i="3"/>
  <c r="X331" i="3"/>
  <c r="W331" i="3"/>
  <c r="V331" i="3"/>
  <c r="T331" i="3"/>
  <c r="S331" i="3"/>
  <c r="R331" i="3"/>
  <c r="AB330" i="3"/>
  <c r="AA330" i="3"/>
  <c r="Z330" i="3"/>
  <c r="X330" i="3"/>
  <c r="W330" i="3"/>
  <c r="V330" i="3"/>
  <c r="T330" i="3"/>
  <c r="S330" i="3"/>
  <c r="R330" i="3"/>
  <c r="AB329" i="3"/>
  <c r="AA329" i="3"/>
  <c r="Z329" i="3"/>
  <c r="X329" i="3"/>
  <c r="W329" i="3"/>
  <c r="V329" i="3"/>
  <c r="T329" i="3"/>
  <c r="S329" i="3"/>
  <c r="R329" i="3"/>
  <c r="AB328" i="3"/>
  <c r="AA328" i="3"/>
  <c r="Z328" i="3"/>
  <c r="X328" i="3"/>
  <c r="W328" i="3"/>
  <c r="V328" i="3"/>
  <c r="T328" i="3"/>
  <c r="S328" i="3"/>
  <c r="R328" i="3"/>
  <c r="AB327" i="3"/>
  <c r="AA327" i="3"/>
  <c r="Z327" i="3"/>
  <c r="X327" i="3"/>
  <c r="W327" i="3"/>
  <c r="V327" i="3"/>
  <c r="T327" i="3"/>
  <c r="S327" i="3"/>
  <c r="R327" i="3"/>
  <c r="AB326" i="3"/>
  <c r="AA326" i="3"/>
  <c r="Z326" i="3"/>
  <c r="X326" i="3"/>
  <c r="W326" i="3"/>
  <c r="V326" i="3"/>
  <c r="T326" i="3"/>
  <c r="S326" i="3"/>
  <c r="R326" i="3"/>
  <c r="AB325" i="3"/>
  <c r="AA325" i="3"/>
  <c r="Z325" i="3"/>
  <c r="X325" i="3"/>
  <c r="W325" i="3"/>
  <c r="V325" i="3"/>
  <c r="T325" i="3"/>
  <c r="S325" i="3"/>
  <c r="R325" i="3"/>
  <c r="AB324" i="3"/>
  <c r="AA324" i="3"/>
  <c r="Z324" i="3"/>
  <c r="X324" i="3"/>
  <c r="W324" i="3"/>
  <c r="V324" i="3"/>
  <c r="T324" i="3"/>
  <c r="S324" i="3"/>
  <c r="R324" i="3"/>
  <c r="AB323" i="3"/>
  <c r="AA323" i="3"/>
  <c r="Z323" i="3"/>
  <c r="X323" i="3"/>
  <c r="W323" i="3"/>
  <c r="V323" i="3"/>
  <c r="T323" i="3"/>
  <c r="S323" i="3"/>
  <c r="R323" i="3"/>
  <c r="AB322" i="3"/>
  <c r="AA322" i="3"/>
  <c r="Z322" i="3"/>
  <c r="X322" i="3"/>
  <c r="W322" i="3"/>
  <c r="V322" i="3"/>
  <c r="T322" i="3"/>
  <c r="S322" i="3"/>
  <c r="R322" i="3"/>
  <c r="AB321" i="3"/>
  <c r="AA321" i="3"/>
  <c r="Z321" i="3"/>
  <c r="X321" i="3"/>
  <c r="W321" i="3"/>
  <c r="V321" i="3"/>
  <c r="T321" i="3"/>
  <c r="S321" i="3"/>
  <c r="R321" i="3"/>
  <c r="AB320" i="3"/>
  <c r="AA320" i="3"/>
  <c r="Z320" i="3"/>
  <c r="X320" i="3"/>
  <c r="W320" i="3"/>
  <c r="V320" i="3"/>
  <c r="T320" i="3"/>
  <c r="S320" i="3"/>
  <c r="R320" i="3"/>
  <c r="AB319" i="3"/>
  <c r="AA319" i="3"/>
  <c r="Z319" i="3"/>
  <c r="X319" i="3"/>
  <c r="W319" i="3"/>
  <c r="V319" i="3"/>
  <c r="T319" i="3"/>
  <c r="S319" i="3"/>
  <c r="R319" i="3"/>
  <c r="AB318" i="3"/>
  <c r="AA318" i="3"/>
  <c r="Z318" i="3"/>
  <c r="X318" i="3"/>
  <c r="W318" i="3"/>
  <c r="V318" i="3"/>
  <c r="T318" i="3"/>
  <c r="S318" i="3"/>
  <c r="R318" i="3"/>
  <c r="AB317" i="3"/>
  <c r="AA317" i="3"/>
  <c r="Z317" i="3"/>
  <c r="X317" i="3"/>
  <c r="W317" i="3"/>
  <c r="V317" i="3"/>
  <c r="T317" i="3"/>
  <c r="S317" i="3"/>
  <c r="R317" i="3"/>
  <c r="AB316" i="3"/>
  <c r="AA316" i="3"/>
  <c r="Z316" i="3"/>
  <c r="X316" i="3"/>
  <c r="W316" i="3"/>
  <c r="V316" i="3"/>
  <c r="T316" i="3"/>
  <c r="S316" i="3"/>
  <c r="R316" i="3"/>
  <c r="AB315" i="3"/>
  <c r="AA315" i="3"/>
  <c r="Z315" i="3"/>
  <c r="X315" i="3"/>
  <c r="W315" i="3"/>
  <c r="V315" i="3"/>
  <c r="T315" i="3"/>
  <c r="S315" i="3"/>
  <c r="R315" i="3"/>
  <c r="AB314" i="3"/>
  <c r="AA314" i="3"/>
  <c r="Z314" i="3"/>
  <c r="X314" i="3"/>
  <c r="W314" i="3"/>
  <c r="V314" i="3"/>
  <c r="T314" i="3"/>
  <c r="S314" i="3"/>
  <c r="R314" i="3"/>
  <c r="AB313" i="3"/>
  <c r="AA313" i="3"/>
  <c r="Z313" i="3"/>
  <c r="X313" i="3"/>
  <c r="W313" i="3"/>
  <c r="V313" i="3"/>
  <c r="T313" i="3"/>
  <c r="S313" i="3"/>
  <c r="R313" i="3"/>
  <c r="AB312" i="3"/>
  <c r="AA312" i="3"/>
  <c r="Z312" i="3"/>
  <c r="X312" i="3"/>
  <c r="W312" i="3"/>
  <c r="V312" i="3"/>
  <c r="T312" i="3"/>
  <c r="S312" i="3"/>
  <c r="R312" i="3"/>
  <c r="AB311" i="3"/>
  <c r="AA311" i="3"/>
  <c r="Z311" i="3"/>
  <c r="X311" i="3"/>
  <c r="W311" i="3"/>
  <c r="V311" i="3"/>
  <c r="T311" i="3"/>
  <c r="S311" i="3"/>
  <c r="R311" i="3"/>
  <c r="AB310" i="3"/>
  <c r="AA310" i="3"/>
  <c r="Z310" i="3"/>
  <c r="X310" i="3"/>
  <c r="W310" i="3"/>
  <c r="V310" i="3"/>
  <c r="T310" i="3"/>
  <c r="S310" i="3"/>
  <c r="R310" i="3"/>
  <c r="AB309" i="3"/>
  <c r="AA309" i="3"/>
  <c r="Z309" i="3"/>
  <c r="X309" i="3"/>
  <c r="W309" i="3"/>
  <c r="V309" i="3"/>
  <c r="T309" i="3"/>
  <c r="S309" i="3"/>
  <c r="R309" i="3"/>
  <c r="AB308" i="3"/>
  <c r="AA308" i="3"/>
  <c r="Z308" i="3"/>
  <c r="X308" i="3"/>
  <c r="W308" i="3"/>
  <c r="V308" i="3"/>
  <c r="T308" i="3"/>
  <c r="S308" i="3"/>
  <c r="R308" i="3"/>
  <c r="AB307" i="3"/>
  <c r="AA307" i="3"/>
  <c r="Z307" i="3"/>
  <c r="X307" i="3"/>
  <c r="W307" i="3"/>
  <c r="V307" i="3"/>
  <c r="T307" i="3"/>
  <c r="S307" i="3"/>
  <c r="R307" i="3"/>
  <c r="AB306" i="3"/>
  <c r="AA306" i="3"/>
  <c r="Z306" i="3"/>
  <c r="X306" i="3"/>
  <c r="W306" i="3"/>
  <c r="V306" i="3"/>
  <c r="T306" i="3"/>
  <c r="S306" i="3"/>
  <c r="R306" i="3"/>
  <c r="AB305" i="3"/>
  <c r="AA305" i="3"/>
  <c r="Z305" i="3"/>
  <c r="X305" i="3"/>
  <c r="W305" i="3"/>
  <c r="V305" i="3"/>
  <c r="T305" i="3"/>
  <c r="S305" i="3"/>
  <c r="R305" i="3"/>
  <c r="AB304" i="3"/>
  <c r="AA304" i="3"/>
  <c r="Z304" i="3"/>
  <c r="X304" i="3"/>
  <c r="W304" i="3"/>
  <c r="V304" i="3"/>
  <c r="T304" i="3"/>
  <c r="S304" i="3"/>
  <c r="R304" i="3"/>
  <c r="AB303" i="3"/>
  <c r="AA303" i="3"/>
  <c r="Z303" i="3"/>
  <c r="X303" i="3"/>
  <c r="W303" i="3"/>
  <c r="V303" i="3"/>
  <c r="T303" i="3"/>
  <c r="S303" i="3"/>
  <c r="R303" i="3"/>
  <c r="AB302" i="3"/>
  <c r="AA302" i="3"/>
  <c r="Z302" i="3"/>
  <c r="X302" i="3"/>
  <c r="W302" i="3"/>
  <c r="V302" i="3"/>
  <c r="T302" i="3"/>
  <c r="S302" i="3"/>
  <c r="R302" i="3"/>
  <c r="AB301" i="3"/>
  <c r="AA301" i="3"/>
  <c r="Z301" i="3"/>
  <c r="X301" i="3"/>
  <c r="W301" i="3"/>
  <c r="V301" i="3"/>
  <c r="T301" i="3"/>
  <c r="S301" i="3"/>
  <c r="R301" i="3"/>
  <c r="AB300" i="3"/>
  <c r="AA300" i="3"/>
  <c r="Z300" i="3"/>
  <c r="X300" i="3"/>
  <c r="W300" i="3"/>
  <c r="V300" i="3"/>
  <c r="T300" i="3"/>
  <c r="S300" i="3"/>
  <c r="R300" i="3"/>
  <c r="AB299" i="3"/>
  <c r="AA299" i="3"/>
  <c r="Z299" i="3"/>
  <c r="X299" i="3"/>
  <c r="W299" i="3"/>
  <c r="V299" i="3"/>
  <c r="T299" i="3"/>
  <c r="S299" i="3"/>
  <c r="R299" i="3"/>
  <c r="AB298" i="3"/>
  <c r="AA298" i="3"/>
  <c r="Z298" i="3"/>
  <c r="X298" i="3"/>
  <c r="W298" i="3"/>
  <c r="V298" i="3"/>
  <c r="T298" i="3"/>
  <c r="S298" i="3"/>
  <c r="R298" i="3"/>
  <c r="AB297" i="3"/>
  <c r="AA297" i="3"/>
  <c r="Z297" i="3"/>
  <c r="X297" i="3"/>
  <c r="W297" i="3"/>
  <c r="V297" i="3"/>
  <c r="T297" i="3"/>
  <c r="S297" i="3"/>
  <c r="R297" i="3"/>
  <c r="AB296" i="3"/>
  <c r="AA296" i="3"/>
  <c r="Z296" i="3"/>
  <c r="X296" i="3"/>
  <c r="W296" i="3"/>
  <c r="V296" i="3"/>
  <c r="T296" i="3"/>
  <c r="S296" i="3"/>
  <c r="R296" i="3"/>
  <c r="AB295" i="3"/>
  <c r="AA295" i="3"/>
  <c r="Z295" i="3"/>
  <c r="X295" i="3"/>
  <c r="W295" i="3"/>
  <c r="V295" i="3"/>
  <c r="T295" i="3"/>
  <c r="S295" i="3"/>
  <c r="R295" i="3"/>
  <c r="AB294" i="3"/>
  <c r="AA294" i="3"/>
  <c r="Z294" i="3"/>
  <c r="X294" i="3"/>
  <c r="W294" i="3"/>
  <c r="V294" i="3"/>
  <c r="T294" i="3"/>
  <c r="S294" i="3"/>
  <c r="R294" i="3"/>
  <c r="AB293" i="3"/>
  <c r="AA293" i="3"/>
  <c r="Z293" i="3"/>
  <c r="X293" i="3"/>
  <c r="W293" i="3"/>
  <c r="V293" i="3"/>
  <c r="T293" i="3"/>
  <c r="S293" i="3"/>
  <c r="R293" i="3"/>
  <c r="AB292" i="3"/>
  <c r="AA292" i="3"/>
  <c r="Z292" i="3"/>
  <c r="X292" i="3"/>
  <c r="W292" i="3"/>
  <c r="V292" i="3"/>
  <c r="T292" i="3"/>
  <c r="S292" i="3"/>
  <c r="R292" i="3"/>
  <c r="AB291" i="3"/>
  <c r="AA291" i="3"/>
  <c r="Z291" i="3"/>
  <c r="X291" i="3"/>
  <c r="W291" i="3"/>
  <c r="V291" i="3"/>
  <c r="T291" i="3"/>
  <c r="S291" i="3"/>
  <c r="R291" i="3"/>
  <c r="AB290" i="3"/>
  <c r="AA290" i="3"/>
  <c r="Z290" i="3"/>
  <c r="X290" i="3"/>
  <c r="W290" i="3"/>
  <c r="V290" i="3"/>
  <c r="T290" i="3"/>
  <c r="S290" i="3"/>
  <c r="R290" i="3"/>
  <c r="AB289" i="3"/>
  <c r="AA289" i="3"/>
  <c r="Z289" i="3"/>
  <c r="X289" i="3"/>
  <c r="W289" i="3"/>
  <c r="V289" i="3"/>
  <c r="T289" i="3"/>
  <c r="S289" i="3"/>
  <c r="R289" i="3"/>
  <c r="AB288" i="3"/>
  <c r="AA288" i="3"/>
  <c r="Z288" i="3"/>
  <c r="X288" i="3"/>
  <c r="W288" i="3"/>
  <c r="V288" i="3"/>
  <c r="T288" i="3"/>
  <c r="S288" i="3"/>
  <c r="R288" i="3"/>
  <c r="AB287" i="3"/>
  <c r="AA287" i="3"/>
  <c r="Z287" i="3"/>
  <c r="X287" i="3"/>
  <c r="W287" i="3"/>
  <c r="V287" i="3"/>
  <c r="T287" i="3"/>
  <c r="S287" i="3"/>
  <c r="R287" i="3"/>
  <c r="AB286" i="3"/>
  <c r="AA286" i="3"/>
  <c r="Z286" i="3"/>
  <c r="X286" i="3"/>
  <c r="W286" i="3"/>
  <c r="V286" i="3"/>
  <c r="T286" i="3"/>
  <c r="S286" i="3"/>
  <c r="R286" i="3"/>
  <c r="AB285" i="3"/>
  <c r="AA285" i="3"/>
  <c r="Z285" i="3"/>
  <c r="X285" i="3"/>
  <c r="W285" i="3"/>
  <c r="V285" i="3"/>
  <c r="T285" i="3"/>
  <c r="S285" i="3"/>
  <c r="R285" i="3"/>
  <c r="AB284" i="3"/>
  <c r="AA284" i="3"/>
  <c r="Z284" i="3"/>
  <c r="X284" i="3"/>
  <c r="W284" i="3"/>
  <c r="V284" i="3"/>
  <c r="T284" i="3"/>
  <c r="S284" i="3"/>
  <c r="R284" i="3"/>
  <c r="AB283" i="3"/>
  <c r="AA283" i="3"/>
  <c r="Z283" i="3"/>
  <c r="X283" i="3"/>
  <c r="W283" i="3"/>
  <c r="V283" i="3"/>
  <c r="T283" i="3"/>
  <c r="S283" i="3"/>
  <c r="R283" i="3"/>
  <c r="AB282" i="3"/>
  <c r="AA282" i="3"/>
  <c r="Z282" i="3"/>
  <c r="X282" i="3"/>
  <c r="W282" i="3"/>
  <c r="V282" i="3"/>
  <c r="T282" i="3"/>
  <c r="S282" i="3"/>
  <c r="R282" i="3"/>
  <c r="AB281" i="3"/>
  <c r="AA281" i="3"/>
  <c r="Z281" i="3"/>
  <c r="X281" i="3"/>
  <c r="W281" i="3"/>
  <c r="V281" i="3"/>
  <c r="T281" i="3"/>
  <c r="S281" i="3"/>
  <c r="R281" i="3"/>
  <c r="AB280" i="3"/>
  <c r="AA280" i="3"/>
  <c r="Z280" i="3"/>
  <c r="X280" i="3"/>
  <c r="W280" i="3"/>
  <c r="V280" i="3"/>
  <c r="T280" i="3"/>
  <c r="S280" i="3"/>
  <c r="R280" i="3"/>
  <c r="AB279" i="3"/>
  <c r="AA279" i="3"/>
  <c r="Z279" i="3"/>
  <c r="X279" i="3"/>
  <c r="W279" i="3"/>
  <c r="V279" i="3"/>
  <c r="T279" i="3"/>
  <c r="S279" i="3"/>
  <c r="R279" i="3"/>
  <c r="AB278" i="3"/>
  <c r="AA278" i="3"/>
  <c r="Z278" i="3"/>
  <c r="X278" i="3"/>
  <c r="W278" i="3"/>
  <c r="V278" i="3"/>
  <c r="T278" i="3"/>
  <c r="S278" i="3"/>
  <c r="R278" i="3"/>
  <c r="AB277" i="3"/>
  <c r="AA277" i="3"/>
  <c r="Z277" i="3"/>
  <c r="X277" i="3"/>
  <c r="W277" i="3"/>
  <c r="V277" i="3"/>
  <c r="T277" i="3"/>
  <c r="S277" i="3"/>
  <c r="R277" i="3"/>
  <c r="AB276" i="3"/>
  <c r="AA276" i="3"/>
  <c r="Z276" i="3"/>
  <c r="X276" i="3"/>
  <c r="W276" i="3"/>
  <c r="V276" i="3"/>
  <c r="T276" i="3"/>
  <c r="S276" i="3"/>
  <c r="R276" i="3"/>
  <c r="AB275" i="3"/>
  <c r="AA275" i="3"/>
  <c r="Z275" i="3"/>
  <c r="X275" i="3"/>
  <c r="W275" i="3"/>
  <c r="V275" i="3"/>
  <c r="T275" i="3"/>
  <c r="S275" i="3"/>
  <c r="R275" i="3"/>
  <c r="AB274" i="3"/>
  <c r="AA274" i="3"/>
  <c r="Z274" i="3"/>
  <c r="X274" i="3"/>
  <c r="W274" i="3"/>
  <c r="V274" i="3"/>
  <c r="T274" i="3"/>
  <c r="S274" i="3"/>
  <c r="R274" i="3"/>
  <c r="AB273" i="3"/>
  <c r="AA273" i="3"/>
  <c r="Z273" i="3"/>
  <c r="X273" i="3"/>
  <c r="W273" i="3"/>
  <c r="V273" i="3"/>
  <c r="T273" i="3"/>
  <c r="S273" i="3"/>
  <c r="R273" i="3"/>
  <c r="AB272" i="3"/>
  <c r="AA272" i="3"/>
  <c r="Z272" i="3"/>
  <c r="X272" i="3"/>
  <c r="W272" i="3"/>
  <c r="V272" i="3"/>
  <c r="T272" i="3"/>
  <c r="S272" i="3"/>
  <c r="R272" i="3"/>
  <c r="AB271" i="3"/>
  <c r="AA271" i="3"/>
  <c r="Z271" i="3"/>
  <c r="X271" i="3"/>
  <c r="W271" i="3"/>
  <c r="V271" i="3"/>
  <c r="T271" i="3"/>
  <c r="S271" i="3"/>
  <c r="R271" i="3"/>
  <c r="AB270" i="3"/>
  <c r="AA270" i="3"/>
  <c r="Z270" i="3"/>
  <c r="X270" i="3"/>
  <c r="W270" i="3"/>
  <c r="V270" i="3"/>
  <c r="T270" i="3"/>
  <c r="S270" i="3"/>
  <c r="R270" i="3"/>
  <c r="AB269" i="3"/>
  <c r="AA269" i="3"/>
  <c r="Z269" i="3"/>
  <c r="X269" i="3"/>
  <c r="W269" i="3"/>
  <c r="V269" i="3"/>
  <c r="T269" i="3"/>
  <c r="S269" i="3"/>
  <c r="R269" i="3"/>
  <c r="AB268" i="3"/>
  <c r="AA268" i="3"/>
  <c r="Z268" i="3"/>
  <c r="X268" i="3"/>
  <c r="W268" i="3"/>
  <c r="V268" i="3"/>
  <c r="T268" i="3"/>
  <c r="S268" i="3"/>
  <c r="R268" i="3"/>
  <c r="AB267" i="3"/>
  <c r="AA267" i="3"/>
  <c r="Z267" i="3"/>
  <c r="X267" i="3"/>
  <c r="W267" i="3"/>
  <c r="V267" i="3"/>
  <c r="T267" i="3"/>
  <c r="S267" i="3"/>
  <c r="R267" i="3"/>
  <c r="AB266" i="3"/>
  <c r="AA266" i="3"/>
  <c r="Z266" i="3"/>
  <c r="X266" i="3"/>
  <c r="W266" i="3"/>
  <c r="V266" i="3"/>
  <c r="T266" i="3"/>
  <c r="S266" i="3"/>
  <c r="R266" i="3"/>
  <c r="AB265" i="3"/>
  <c r="AA265" i="3"/>
  <c r="Z265" i="3"/>
  <c r="X265" i="3"/>
  <c r="W265" i="3"/>
  <c r="V265" i="3"/>
  <c r="T265" i="3"/>
  <c r="S265" i="3"/>
  <c r="R265" i="3"/>
  <c r="AB264" i="3"/>
  <c r="AA264" i="3"/>
  <c r="Z264" i="3"/>
  <c r="X264" i="3"/>
  <c r="W264" i="3"/>
  <c r="V264" i="3"/>
  <c r="T264" i="3"/>
  <c r="S264" i="3"/>
  <c r="R264" i="3"/>
  <c r="AB263" i="3"/>
  <c r="AA263" i="3"/>
  <c r="Z263" i="3"/>
  <c r="X263" i="3"/>
  <c r="W263" i="3"/>
  <c r="V263" i="3"/>
  <c r="T263" i="3"/>
  <c r="S263" i="3"/>
  <c r="R263" i="3"/>
  <c r="AB262" i="3"/>
  <c r="AA262" i="3"/>
  <c r="Z262" i="3"/>
  <c r="X262" i="3"/>
  <c r="W262" i="3"/>
  <c r="V262" i="3"/>
  <c r="T262" i="3"/>
  <c r="S262" i="3"/>
  <c r="R262" i="3"/>
  <c r="AB261" i="3"/>
  <c r="AA261" i="3"/>
  <c r="Z261" i="3"/>
  <c r="X261" i="3"/>
  <c r="W261" i="3"/>
  <c r="V261" i="3"/>
  <c r="T261" i="3"/>
  <c r="S261" i="3"/>
  <c r="R261" i="3"/>
  <c r="AB260" i="3"/>
  <c r="AA260" i="3"/>
  <c r="Z260" i="3"/>
  <c r="X260" i="3"/>
  <c r="W260" i="3"/>
  <c r="V260" i="3"/>
  <c r="T260" i="3"/>
  <c r="S260" i="3"/>
  <c r="R260" i="3"/>
  <c r="AB259" i="3"/>
  <c r="AA259" i="3"/>
  <c r="Z259" i="3"/>
  <c r="X259" i="3"/>
  <c r="W259" i="3"/>
  <c r="V259" i="3"/>
  <c r="T259" i="3"/>
  <c r="S259" i="3"/>
  <c r="R259" i="3"/>
  <c r="AB258" i="3"/>
  <c r="AA258" i="3"/>
  <c r="Z258" i="3"/>
  <c r="X258" i="3"/>
  <c r="W258" i="3"/>
  <c r="V258" i="3"/>
  <c r="T258" i="3"/>
  <c r="S258" i="3"/>
  <c r="R258" i="3"/>
  <c r="AB257" i="3"/>
  <c r="AA257" i="3"/>
  <c r="Z257" i="3"/>
  <c r="X257" i="3"/>
  <c r="W257" i="3"/>
  <c r="V257" i="3"/>
  <c r="T257" i="3"/>
  <c r="S257" i="3"/>
  <c r="R257" i="3"/>
  <c r="AB256" i="3"/>
  <c r="AA256" i="3"/>
  <c r="Z256" i="3"/>
  <c r="X256" i="3"/>
  <c r="W256" i="3"/>
  <c r="V256" i="3"/>
  <c r="T256" i="3"/>
  <c r="S256" i="3"/>
  <c r="R256" i="3"/>
  <c r="AB255" i="3"/>
  <c r="AA255" i="3"/>
  <c r="Z255" i="3"/>
  <c r="X255" i="3"/>
  <c r="W255" i="3"/>
  <c r="V255" i="3"/>
  <c r="T255" i="3"/>
  <c r="S255" i="3"/>
  <c r="R255" i="3"/>
  <c r="AB254" i="3"/>
  <c r="AA254" i="3"/>
  <c r="Z254" i="3"/>
  <c r="X254" i="3"/>
  <c r="W254" i="3"/>
  <c r="V254" i="3"/>
  <c r="T254" i="3"/>
  <c r="S254" i="3"/>
  <c r="R254" i="3"/>
  <c r="AB253" i="3"/>
  <c r="AA253" i="3"/>
  <c r="Z253" i="3"/>
  <c r="X253" i="3"/>
  <c r="W253" i="3"/>
  <c r="V253" i="3"/>
  <c r="T253" i="3"/>
  <c r="S253" i="3"/>
  <c r="R253" i="3"/>
  <c r="AB252" i="3"/>
  <c r="AA252" i="3"/>
  <c r="Z252" i="3"/>
  <c r="X252" i="3"/>
  <c r="W252" i="3"/>
  <c r="V252" i="3"/>
  <c r="T252" i="3"/>
  <c r="S252" i="3"/>
  <c r="R252" i="3"/>
  <c r="AB251" i="3"/>
  <c r="AA251" i="3"/>
  <c r="Z251" i="3"/>
  <c r="X251" i="3"/>
  <c r="W251" i="3"/>
  <c r="V251" i="3"/>
  <c r="T251" i="3"/>
  <c r="S251" i="3"/>
  <c r="R251" i="3"/>
  <c r="AB250" i="3"/>
  <c r="AA250" i="3"/>
  <c r="Z250" i="3"/>
  <c r="X250" i="3"/>
  <c r="W250" i="3"/>
  <c r="V250" i="3"/>
  <c r="T250" i="3"/>
  <c r="S250" i="3"/>
  <c r="R250" i="3"/>
  <c r="AB249" i="3"/>
  <c r="AA249" i="3"/>
  <c r="Z249" i="3"/>
  <c r="X249" i="3"/>
  <c r="W249" i="3"/>
  <c r="V249" i="3"/>
  <c r="T249" i="3"/>
  <c r="S249" i="3"/>
  <c r="R249" i="3"/>
  <c r="AB248" i="3"/>
  <c r="AA248" i="3"/>
  <c r="Z248" i="3"/>
  <c r="X248" i="3"/>
  <c r="W248" i="3"/>
  <c r="V248" i="3"/>
  <c r="T248" i="3"/>
  <c r="S248" i="3"/>
  <c r="R248" i="3"/>
  <c r="AB247" i="3"/>
  <c r="AA247" i="3"/>
  <c r="Z247" i="3"/>
  <c r="X247" i="3"/>
  <c r="W247" i="3"/>
  <c r="V247" i="3"/>
  <c r="T247" i="3"/>
  <c r="S247" i="3"/>
  <c r="R247" i="3"/>
  <c r="AB246" i="3"/>
  <c r="AA246" i="3"/>
  <c r="Z246" i="3"/>
  <c r="X246" i="3"/>
  <c r="W246" i="3"/>
  <c r="V246" i="3"/>
  <c r="T246" i="3"/>
  <c r="S246" i="3"/>
  <c r="R246" i="3"/>
  <c r="AB245" i="3"/>
  <c r="AA245" i="3"/>
  <c r="Z245" i="3"/>
  <c r="X245" i="3"/>
  <c r="W245" i="3"/>
  <c r="V245" i="3"/>
  <c r="T245" i="3"/>
  <c r="S245" i="3"/>
  <c r="R245" i="3"/>
  <c r="AB244" i="3"/>
  <c r="AA244" i="3"/>
  <c r="Z244" i="3"/>
  <c r="X244" i="3"/>
  <c r="W244" i="3"/>
  <c r="V244" i="3"/>
  <c r="T244" i="3"/>
  <c r="S244" i="3"/>
  <c r="R244" i="3"/>
  <c r="AB243" i="3"/>
  <c r="AA243" i="3"/>
  <c r="Z243" i="3"/>
  <c r="X243" i="3"/>
  <c r="W243" i="3"/>
  <c r="V243" i="3"/>
  <c r="T243" i="3"/>
  <c r="S243" i="3"/>
  <c r="R243" i="3"/>
  <c r="AB242" i="3"/>
  <c r="AA242" i="3"/>
  <c r="Z242" i="3"/>
  <c r="X242" i="3"/>
  <c r="W242" i="3"/>
  <c r="V242" i="3"/>
  <c r="T242" i="3"/>
  <c r="S242" i="3"/>
  <c r="R242" i="3"/>
  <c r="AB241" i="3"/>
  <c r="AA241" i="3"/>
  <c r="Z241" i="3"/>
  <c r="X241" i="3"/>
  <c r="W241" i="3"/>
  <c r="V241" i="3"/>
  <c r="T241" i="3"/>
  <c r="S241" i="3"/>
  <c r="R241" i="3"/>
  <c r="AB240" i="3"/>
  <c r="AA240" i="3"/>
  <c r="Z240" i="3"/>
  <c r="X240" i="3"/>
  <c r="W240" i="3"/>
  <c r="V240" i="3"/>
  <c r="T240" i="3"/>
  <c r="S240" i="3"/>
  <c r="R240" i="3"/>
  <c r="AB239" i="3"/>
  <c r="AA239" i="3"/>
  <c r="Z239" i="3"/>
  <c r="X239" i="3"/>
  <c r="W239" i="3"/>
  <c r="V239" i="3"/>
  <c r="T239" i="3"/>
  <c r="S239" i="3"/>
  <c r="R239" i="3"/>
  <c r="AB238" i="3"/>
  <c r="AA238" i="3"/>
  <c r="Z238" i="3"/>
  <c r="X238" i="3"/>
  <c r="W238" i="3"/>
  <c r="V238" i="3"/>
  <c r="T238" i="3"/>
  <c r="S238" i="3"/>
  <c r="R238" i="3"/>
  <c r="AB237" i="3"/>
  <c r="AA237" i="3"/>
  <c r="Z237" i="3"/>
  <c r="X237" i="3"/>
  <c r="W237" i="3"/>
  <c r="V237" i="3"/>
  <c r="T237" i="3"/>
  <c r="S237" i="3"/>
  <c r="R237" i="3"/>
  <c r="AB236" i="3"/>
  <c r="AA236" i="3"/>
  <c r="Z236" i="3"/>
  <c r="X236" i="3"/>
  <c r="W236" i="3"/>
  <c r="V236" i="3"/>
  <c r="T236" i="3"/>
  <c r="S236" i="3"/>
  <c r="R236" i="3"/>
  <c r="AB235" i="3"/>
  <c r="AA235" i="3"/>
  <c r="Z235" i="3"/>
  <c r="X235" i="3"/>
  <c r="W235" i="3"/>
  <c r="V235" i="3"/>
  <c r="T235" i="3"/>
  <c r="S235" i="3"/>
  <c r="R235" i="3"/>
  <c r="AB234" i="3"/>
  <c r="AA234" i="3"/>
  <c r="Z234" i="3"/>
  <c r="X234" i="3"/>
  <c r="W234" i="3"/>
  <c r="V234" i="3"/>
  <c r="T234" i="3"/>
  <c r="S234" i="3"/>
  <c r="R234" i="3"/>
  <c r="AB233" i="3"/>
  <c r="AA233" i="3"/>
  <c r="Z233" i="3"/>
  <c r="X233" i="3"/>
  <c r="W233" i="3"/>
  <c r="V233" i="3"/>
  <c r="T233" i="3"/>
  <c r="S233" i="3"/>
  <c r="R233" i="3"/>
  <c r="AB232" i="3"/>
  <c r="AA232" i="3"/>
  <c r="Z232" i="3"/>
  <c r="X232" i="3"/>
  <c r="W232" i="3"/>
  <c r="V232" i="3"/>
  <c r="T232" i="3"/>
  <c r="S232" i="3"/>
  <c r="R232" i="3"/>
  <c r="AB231" i="3"/>
  <c r="AA231" i="3"/>
  <c r="Z231" i="3"/>
  <c r="X231" i="3"/>
  <c r="W231" i="3"/>
  <c r="V231" i="3"/>
  <c r="T231" i="3"/>
  <c r="S231" i="3"/>
  <c r="R231" i="3"/>
  <c r="AB230" i="3"/>
  <c r="AA230" i="3"/>
  <c r="Z230" i="3"/>
  <c r="X230" i="3"/>
  <c r="W230" i="3"/>
  <c r="V230" i="3"/>
  <c r="T230" i="3"/>
  <c r="S230" i="3"/>
  <c r="R230" i="3"/>
  <c r="AB229" i="3"/>
  <c r="AA229" i="3"/>
  <c r="Z229" i="3"/>
  <c r="X229" i="3"/>
  <c r="W229" i="3"/>
  <c r="V229" i="3"/>
  <c r="T229" i="3"/>
  <c r="S229" i="3"/>
  <c r="R229" i="3"/>
  <c r="AB228" i="3"/>
  <c r="AA228" i="3"/>
  <c r="Z228" i="3"/>
  <c r="X228" i="3"/>
  <c r="W228" i="3"/>
  <c r="V228" i="3"/>
  <c r="T228" i="3"/>
  <c r="S228" i="3"/>
  <c r="R228" i="3"/>
  <c r="AB227" i="3"/>
  <c r="AA227" i="3"/>
  <c r="Z227" i="3"/>
  <c r="X227" i="3"/>
  <c r="W227" i="3"/>
  <c r="V227" i="3"/>
  <c r="T227" i="3"/>
  <c r="S227" i="3"/>
  <c r="R227" i="3"/>
  <c r="AB226" i="3"/>
  <c r="AA226" i="3"/>
  <c r="Z226" i="3"/>
  <c r="X226" i="3"/>
  <c r="W226" i="3"/>
  <c r="V226" i="3"/>
  <c r="T226" i="3"/>
  <c r="S226" i="3"/>
  <c r="R226" i="3"/>
  <c r="AB225" i="3"/>
  <c r="AA225" i="3"/>
  <c r="Z225" i="3"/>
  <c r="X225" i="3"/>
  <c r="W225" i="3"/>
  <c r="V225" i="3"/>
  <c r="T225" i="3"/>
  <c r="S225" i="3"/>
  <c r="R225" i="3"/>
  <c r="AB224" i="3"/>
  <c r="AA224" i="3"/>
  <c r="Z224" i="3"/>
  <c r="X224" i="3"/>
  <c r="W224" i="3"/>
  <c r="V224" i="3"/>
  <c r="T224" i="3"/>
  <c r="S224" i="3"/>
  <c r="R224" i="3"/>
  <c r="AB223" i="3"/>
  <c r="AA223" i="3"/>
  <c r="Z223" i="3"/>
  <c r="X223" i="3"/>
  <c r="W223" i="3"/>
  <c r="V223" i="3"/>
  <c r="T223" i="3"/>
  <c r="S223" i="3"/>
  <c r="R223" i="3"/>
  <c r="AB222" i="3"/>
  <c r="AA222" i="3"/>
  <c r="Z222" i="3"/>
  <c r="X222" i="3"/>
  <c r="W222" i="3"/>
  <c r="V222" i="3"/>
  <c r="T222" i="3"/>
  <c r="S222" i="3"/>
  <c r="R222" i="3"/>
  <c r="AB221" i="3"/>
  <c r="AA221" i="3"/>
  <c r="Z221" i="3"/>
  <c r="X221" i="3"/>
  <c r="W221" i="3"/>
  <c r="V221" i="3"/>
  <c r="T221" i="3"/>
  <c r="S221" i="3"/>
  <c r="R221" i="3"/>
  <c r="AB220" i="3"/>
  <c r="AA220" i="3"/>
  <c r="Z220" i="3"/>
  <c r="X220" i="3"/>
  <c r="W220" i="3"/>
  <c r="V220" i="3"/>
  <c r="T220" i="3"/>
  <c r="S220" i="3"/>
  <c r="R220" i="3"/>
  <c r="AB219" i="3"/>
  <c r="AA219" i="3"/>
  <c r="Z219" i="3"/>
  <c r="X219" i="3"/>
  <c r="W219" i="3"/>
  <c r="V219" i="3"/>
  <c r="T219" i="3"/>
  <c r="S219" i="3"/>
  <c r="R219" i="3"/>
  <c r="AB218" i="3"/>
  <c r="AA218" i="3"/>
  <c r="Z218" i="3"/>
  <c r="X218" i="3"/>
  <c r="W218" i="3"/>
  <c r="V218" i="3"/>
  <c r="T218" i="3"/>
  <c r="S218" i="3"/>
  <c r="R218" i="3"/>
  <c r="AB217" i="3"/>
  <c r="AA217" i="3"/>
  <c r="Z217" i="3"/>
  <c r="X217" i="3"/>
  <c r="W217" i="3"/>
  <c r="V217" i="3"/>
  <c r="T217" i="3"/>
  <c r="S217" i="3"/>
  <c r="R217" i="3"/>
  <c r="AB216" i="3"/>
  <c r="AA216" i="3"/>
  <c r="Z216" i="3"/>
  <c r="X216" i="3"/>
  <c r="W216" i="3"/>
  <c r="V216" i="3"/>
  <c r="T216" i="3"/>
  <c r="S216" i="3"/>
  <c r="R216" i="3"/>
  <c r="AB215" i="3"/>
  <c r="AA215" i="3"/>
  <c r="Z215" i="3"/>
  <c r="X215" i="3"/>
  <c r="W215" i="3"/>
  <c r="V215" i="3"/>
  <c r="T215" i="3"/>
  <c r="S215" i="3"/>
  <c r="R215" i="3"/>
  <c r="AB214" i="3"/>
  <c r="AA214" i="3"/>
  <c r="Z214" i="3"/>
  <c r="X214" i="3"/>
  <c r="W214" i="3"/>
  <c r="V214" i="3"/>
  <c r="T214" i="3"/>
  <c r="S214" i="3"/>
  <c r="R214" i="3"/>
  <c r="AB213" i="3"/>
  <c r="AA213" i="3"/>
  <c r="Z213" i="3"/>
  <c r="X213" i="3"/>
  <c r="W213" i="3"/>
  <c r="V213" i="3"/>
  <c r="T213" i="3"/>
  <c r="S213" i="3"/>
  <c r="R213" i="3"/>
  <c r="AB212" i="3"/>
  <c r="AA212" i="3"/>
  <c r="Z212" i="3"/>
  <c r="X212" i="3"/>
  <c r="W212" i="3"/>
  <c r="V212" i="3"/>
  <c r="T212" i="3"/>
  <c r="S212" i="3"/>
  <c r="R212" i="3"/>
  <c r="AB211" i="3"/>
  <c r="AA211" i="3"/>
  <c r="Z211" i="3"/>
  <c r="X211" i="3"/>
  <c r="W211" i="3"/>
  <c r="V211" i="3"/>
  <c r="T211" i="3"/>
  <c r="S211" i="3"/>
  <c r="R211" i="3"/>
  <c r="AB210" i="3"/>
  <c r="AA210" i="3"/>
  <c r="Z210" i="3"/>
  <c r="X210" i="3"/>
  <c r="W210" i="3"/>
  <c r="V210" i="3"/>
  <c r="T210" i="3"/>
  <c r="S210" i="3"/>
  <c r="R210" i="3"/>
  <c r="AB209" i="3"/>
  <c r="AA209" i="3"/>
  <c r="Z209" i="3"/>
  <c r="X209" i="3"/>
  <c r="W209" i="3"/>
  <c r="V209" i="3"/>
  <c r="T209" i="3"/>
  <c r="S209" i="3"/>
  <c r="R209" i="3"/>
  <c r="AB208" i="3"/>
  <c r="AA208" i="3"/>
  <c r="Z208" i="3"/>
  <c r="X208" i="3"/>
  <c r="W208" i="3"/>
  <c r="V208" i="3"/>
  <c r="T208" i="3"/>
  <c r="S208" i="3"/>
  <c r="R208" i="3"/>
  <c r="AB207" i="3"/>
  <c r="AA207" i="3"/>
  <c r="Z207" i="3"/>
  <c r="X207" i="3"/>
  <c r="W207" i="3"/>
  <c r="V207" i="3"/>
  <c r="T207" i="3"/>
  <c r="S207" i="3"/>
  <c r="R207" i="3"/>
  <c r="AB206" i="3"/>
  <c r="AA206" i="3"/>
  <c r="Z206" i="3"/>
  <c r="X206" i="3"/>
  <c r="W206" i="3"/>
  <c r="V206" i="3"/>
  <c r="T206" i="3"/>
  <c r="S206" i="3"/>
  <c r="R206" i="3"/>
  <c r="AB205" i="3"/>
  <c r="AA205" i="3"/>
  <c r="Z205" i="3"/>
  <c r="X205" i="3"/>
  <c r="W205" i="3"/>
  <c r="V205" i="3"/>
  <c r="T205" i="3"/>
  <c r="S205" i="3"/>
  <c r="R205" i="3"/>
  <c r="AB204" i="3"/>
  <c r="AA204" i="3"/>
  <c r="Z204" i="3"/>
  <c r="X204" i="3"/>
  <c r="W204" i="3"/>
  <c r="V204" i="3"/>
  <c r="T204" i="3"/>
  <c r="S204" i="3"/>
  <c r="R204" i="3"/>
  <c r="AB203" i="3"/>
  <c r="AA203" i="3"/>
  <c r="Z203" i="3"/>
  <c r="X203" i="3"/>
  <c r="W203" i="3"/>
  <c r="V203" i="3"/>
  <c r="T203" i="3"/>
  <c r="S203" i="3"/>
  <c r="R203" i="3"/>
  <c r="AB202" i="3"/>
  <c r="AA202" i="3"/>
  <c r="Z202" i="3"/>
  <c r="X202" i="3"/>
  <c r="W202" i="3"/>
  <c r="V202" i="3"/>
  <c r="T202" i="3"/>
  <c r="S202" i="3"/>
  <c r="R202" i="3"/>
  <c r="AB201" i="3"/>
  <c r="AA201" i="3"/>
  <c r="Z201" i="3"/>
  <c r="X201" i="3"/>
  <c r="W201" i="3"/>
  <c r="V201" i="3"/>
  <c r="T201" i="3"/>
  <c r="S201" i="3"/>
  <c r="R201" i="3"/>
  <c r="AB200" i="3"/>
  <c r="AA200" i="3"/>
  <c r="Z200" i="3"/>
  <c r="X200" i="3"/>
  <c r="W200" i="3"/>
  <c r="V200" i="3"/>
  <c r="T200" i="3"/>
  <c r="S200" i="3"/>
  <c r="R200" i="3"/>
  <c r="AB199" i="3"/>
  <c r="AA199" i="3"/>
  <c r="Z199" i="3"/>
  <c r="X199" i="3"/>
  <c r="W199" i="3"/>
  <c r="V199" i="3"/>
  <c r="T199" i="3"/>
  <c r="S199" i="3"/>
  <c r="R199" i="3"/>
  <c r="AB198" i="3"/>
  <c r="AA198" i="3"/>
  <c r="Z198" i="3"/>
  <c r="X198" i="3"/>
  <c r="W198" i="3"/>
  <c r="V198" i="3"/>
  <c r="T198" i="3"/>
  <c r="S198" i="3"/>
  <c r="R198" i="3"/>
  <c r="AB197" i="3"/>
  <c r="AA197" i="3"/>
  <c r="Z197" i="3"/>
  <c r="X197" i="3"/>
  <c r="W197" i="3"/>
  <c r="V197" i="3"/>
  <c r="T197" i="3"/>
  <c r="S197" i="3"/>
  <c r="R197" i="3"/>
  <c r="AB196" i="3"/>
  <c r="AA196" i="3"/>
  <c r="Z196" i="3"/>
  <c r="X196" i="3"/>
  <c r="W196" i="3"/>
  <c r="V196" i="3"/>
  <c r="T196" i="3"/>
  <c r="S196" i="3"/>
  <c r="R196" i="3"/>
  <c r="AB195" i="3"/>
  <c r="AA195" i="3"/>
  <c r="Z195" i="3"/>
  <c r="X195" i="3"/>
  <c r="W195" i="3"/>
  <c r="V195" i="3"/>
  <c r="T195" i="3"/>
  <c r="S195" i="3"/>
  <c r="R195" i="3"/>
  <c r="AB194" i="3"/>
  <c r="AA194" i="3"/>
  <c r="Z194" i="3"/>
  <c r="X194" i="3"/>
  <c r="W194" i="3"/>
  <c r="V194" i="3"/>
  <c r="T194" i="3"/>
  <c r="S194" i="3"/>
  <c r="R194" i="3"/>
  <c r="AB193" i="3"/>
  <c r="AA193" i="3"/>
  <c r="Z193" i="3"/>
  <c r="X193" i="3"/>
  <c r="W193" i="3"/>
  <c r="V193" i="3"/>
  <c r="T193" i="3"/>
  <c r="S193" i="3"/>
  <c r="R193" i="3"/>
  <c r="AB192" i="3"/>
  <c r="AA192" i="3"/>
  <c r="Z192" i="3"/>
  <c r="X192" i="3"/>
  <c r="W192" i="3"/>
  <c r="V192" i="3"/>
  <c r="T192" i="3"/>
  <c r="S192" i="3"/>
  <c r="R192" i="3"/>
  <c r="AB191" i="3"/>
  <c r="AA191" i="3"/>
  <c r="Z191" i="3"/>
  <c r="X191" i="3"/>
  <c r="W191" i="3"/>
  <c r="V191" i="3"/>
  <c r="T191" i="3"/>
  <c r="S191" i="3"/>
  <c r="R191" i="3"/>
  <c r="AB190" i="3"/>
  <c r="AA190" i="3"/>
  <c r="Z190" i="3"/>
  <c r="X190" i="3"/>
  <c r="W190" i="3"/>
  <c r="V190" i="3"/>
  <c r="T190" i="3"/>
  <c r="S190" i="3"/>
  <c r="R190" i="3"/>
  <c r="AB189" i="3"/>
  <c r="AA189" i="3"/>
  <c r="Z189" i="3"/>
  <c r="X189" i="3"/>
  <c r="W189" i="3"/>
  <c r="V189" i="3"/>
  <c r="T189" i="3"/>
  <c r="S189" i="3"/>
  <c r="R189" i="3"/>
  <c r="AB188" i="3"/>
  <c r="AA188" i="3"/>
  <c r="Z188" i="3"/>
  <c r="X188" i="3"/>
  <c r="W188" i="3"/>
  <c r="V188" i="3"/>
  <c r="T188" i="3"/>
  <c r="S188" i="3"/>
  <c r="R188" i="3"/>
  <c r="AB187" i="3"/>
  <c r="AA187" i="3"/>
  <c r="Z187" i="3"/>
  <c r="X187" i="3"/>
  <c r="W187" i="3"/>
  <c r="V187" i="3"/>
  <c r="T187" i="3"/>
  <c r="S187" i="3"/>
  <c r="R187" i="3"/>
  <c r="AB186" i="3"/>
  <c r="AA186" i="3"/>
  <c r="Z186" i="3"/>
  <c r="X186" i="3"/>
  <c r="W186" i="3"/>
  <c r="V186" i="3"/>
  <c r="T186" i="3"/>
  <c r="S186" i="3"/>
  <c r="R186" i="3"/>
  <c r="AB185" i="3"/>
  <c r="AA185" i="3"/>
  <c r="Z185" i="3"/>
  <c r="X185" i="3"/>
  <c r="W185" i="3"/>
  <c r="V185" i="3"/>
  <c r="T185" i="3"/>
  <c r="S185" i="3"/>
  <c r="R185" i="3"/>
  <c r="AB184" i="3"/>
  <c r="AA184" i="3"/>
  <c r="Z184" i="3"/>
  <c r="X184" i="3"/>
  <c r="W184" i="3"/>
  <c r="V184" i="3"/>
  <c r="T184" i="3"/>
  <c r="S184" i="3"/>
  <c r="R184" i="3"/>
  <c r="AB183" i="3"/>
  <c r="AA183" i="3"/>
  <c r="Z183" i="3"/>
  <c r="X183" i="3"/>
  <c r="W183" i="3"/>
  <c r="V183" i="3"/>
  <c r="T183" i="3"/>
  <c r="S183" i="3"/>
  <c r="R183" i="3"/>
  <c r="AB182" i="3"/>
  <c r="AA182" i="3"/>
  <c r="Z182" i="3"/>
  <c r="X182" i="3"/>
  <c r="W182" i="3"/>
  <c r="V182" i="3"/>
  <c r="T182" i="3"/>
  <c r="S182" i="3"/>
  <c r="R182" i="3"/>
  <c r="AB181" i="3"/>
  <c r="AA181" i="3"/>
  <c r="Z181" i="3"/>
  <c r="X181" i="3"/>
  <c r="W181" i="3"/>
  <c r="V181" i="3"/>
  <c r="T181" i="3"/>
  <c r="S181" i="3"/>
  <c r="R181" i="3"/>
  <c r="AB180" i="3"/>
  <c r="AA180" i="3"/>
  <c r="Z180" i="3"/>
  <c r="X180" i="3"/>
  <c r="W180" i="3"/>
  <c r="V180" i="3"/>
  <c r="T180" i="3"/>
  <c r="S180" i="3"/>
  <c r="R180" i="3"/>
  <c r="AB179" i="3"/>
  <c r="AA179" i="3"/>
  <c r="Z179" i="3"/>
  <c r="X179" i="3"/>
  <c r="W179" i="3"/>
  <c r="V179" i="3"/>
  <c r="T179" i="3"/>
  <c r="S179" i="3"/>
  <c r="R179" i="3"/>
  <c r="AB178" i="3"/>
  <c r="AA178" i="3"/>
  <c r="Z178" i="3"/>
  <c r="X178" i="3"/>
  <c r="W178" i="3"/>
  <c r="V178" i="3"/>
  <c r="T178" i="3"/>
  <c r="S178" i="3"/>
  <c r="R178" i="3"/>
  <c r="AB177" i="3"/>
  <c r="AA177" i="3"/>
  <c r="Z177" i="3"/>
  <c r="X177" i="3"/>
  <c r="W177" i="3"/>
  <c r="V177" i="3"/>
  <c r="T177" i="3"/>
  <c r="S177" i="3"/>
  <c r="R177" i="3"/>
  <c r="AB176" i="3"/>
  <c r="AA176" i="3"/>
  <c r="Z176" i="3"/>
  <c r="X176" i="3"/>
  <c r="W176" i="3"/>
  <c r="V176" i="3"/>
  <c r="T176" i="3"/>
  <c r="S176" i="3"/>
  <c r="R176" i="3"/>
  <c r="AB175" i="3"/>
  <c r="AA175" i="3"/>
  <c r="Z175" i="3"/>
  <c r="X175" i="3"/>
  <c r="W175" i="3"/>
  <c r="V175" i="3"/>
  <c r="T175" i="3"/>
  <c r="S175" i="3"/>
  <c r="R175" i="3"/>
  <c r="AB174" i="3"/>
  <c r="AA174" i="3"/>
  <c r="Z174" i="3"/>
  <c r="X174" i="3"/>
  <c r="W174" i="3"/>
  <c r="V174" i="3"/>
  <c r="T174" i="3"/>
  <c r="S174" i="3"/>
  <c r="R174" i="3"/>
  <c r="AB173" i="3"/>
  <c r="AA173" i="3"/>
  <c r="Z173" i="3"/>
  <c r="X173" i="3"/>
  <c r="W173" i="3"/>
  <c r="V173" i="3"/>
  <c r="T173" i="3"/>
  <c r="S173" i="3"/>
  <c r="R173" i="3"/>
  <c r="AB172" i="3"/>
  <c r="AA172" i="3"/>
  <c r="Z172" i="3"/>
  <c r="X172" i="3"/>
  <c r="W172" i="3"/>
  <c r="V172" i="3"/>
  <c r="T172" i="3"/>
  <c r="S172" i="3"/>
  <c r="R172" i="3"/>
  <c r="AB171" i="3"/>
  <c r="AA171" i="3"/>
  <c r="Z171" i="3"/>
  <c r="X171" i="3"/>
  <c r="W171" i="3"/>
  <c r="V171" i="3"/>
  <c r="T171" i="3"/>
  <c r="S171" i="3"/>
  <c r="R171" i="3"/>
  <c r="AB170" i="3"/>
  <c r="AA170" i="3"/>
  <c r="Z170" i="3"/>
  <c r="X170" i="3"/>
  <c r="W170" i="3"/>
  <c r="V170" i="3"/>
  <c r="T170" i="3"/>
  <c r="S170" i="3"/>
  <c r="R170" i="3"/>
  <c r="AB169" i="3"/>
  <c r="AA169" i="3"/>
  <c r="Z169" i="3"/>
  <c r="X169" i="3"/>
  <c r="W169" i="3"/>
  <c r="V169" i="3"/>
  <c r="T169" i="3"/>
  <c r="S169" i="3"/>
  <c r="R169" i="3"/>
  <c r="AB168" i="3"/>
  <c r="AA168" i="3"/>
  <c r="Z168" i="3"/>
  <c r="X168" i="3"/>
  <c r="W168" i="3"/>
  <c r="V168" i="3"/>
  <c r="T168" i="3"/>
  <c r="S168" i="3"/>
  <c r="R168" i="3"/>
  <c r="AB167" i="3"/>
  <c r="AA167" i="3"/>
  <c r="Z167" i="3"/>
  <c r="X167" i="3"/>
  <c r="W167" i="3"/>
  <c r="V167" i="3"/>
  <c r="T167" i="3"/>
  <c r="S167" i="3"/>
  <c r="R167" i="3"/>
  <c r="AB166" i="3"/>
  <c r="AA166" i="3"/>
  <c r="Z166" i="3"/>
  <c r="X166" i="3"/>
  <c r="W166" i="3"/>
  <c r="V166" i="3"/>
  <c r="T166" i="3"/>
  <c r="S166" i="3"/>
  <c r="R166" i="3"/>
  <c r="AB165" i="3"/>
  <c r="AA165" i="3"/>
  <c r="Z165" i="3"/>
  <c r="X165" i="3"/>
  <c r="W165" i="3"/>
  <c r="V165" i="3"/>
  <c r="T165" i="3"/>
  <c r="S165" i="3"/>
  <c r="R165" i="3"/>
  <c r="AB164" i="3"/>
  <c r="AA164" i="3"/>
  <c r="Z164" i="3"/>
  <c r="X164" i="3"/>
  <c r="W164" i="3"/>
  <c r="V164" i="3"/>
  <c r="T164" i="3"/>
  <c r="S164" i="3"/>
  <c r="R164" i="3"/>
  <c r="AB163" i="3"/>
  <c r="AA163" i="3"/>
  <c r="Z163" i="3"/>
  <c r="X163" i="3"/>
  <c r="W163" i="3"/>
  <c r="V163" i="3"/>
  <c r="T163" i="3"/>
  <c r="S163" i="3"/>
  <c r="R163" i="3"/>
  <c r="AB162" i="3"/>
  <c r="AA162" i="3"/>
  <c r="Z162" i="3"/>
  <c r="X162" i="3"/>
  <c r="W162" i="3"/>
  <c r="V162" i="3"/>
  <c r="T162" i="3"/>
  <c r="S162" i="3"/>
  <c r="R162" i="3"/>
  <c r="AB161" i="3"/>
  <c r="AA161" i="3"/>
  <c r="Z161" i="3"/>
  <c r="X161" i="3"/>
  <c r="W161" i="3"/>
  <c r="V161" i="3"/>
  <c r="T161" i="3"/>
  <c r="S161" i="3"/>
  <c r="R161" i="3"/>
  <c r="AB160" i="3"/>
  <c r="AA160" i="3"/>
  <c r="Z160" i="3"/>
  <c r="X160" i="3"/>
  <c r="W160" i="3"/>
  <c r="V160" i="3"/>
  <c r="T160" i="3"/>
  <c r="S160" i="3"/>
  <c r="R160" i="3"/>
  <c r="AB159" i="3"/>
  <c r="AA159" i="3"/>
  <c r="Z159" i="3"/>
  <c r="X159" i="3"/>
  <c r="W159" i="3"/>
  <c r="V159" i="3"/>
  <c r="T159" i="3"/>
  <c r="S159" i="3"/>
  <c r="R159" i="3"/>
  <c r="AB158" i="3"/>
  <c r="AA158" i="3"/>
  <c r="Z158" i="3"/>
  <c r="X158" i="3"/>
  <c r="W158" i="3"/>
  <c r="V158" i="3"/>
  <c r="T158" i="3"/>
  <c r="S158" i="3"/>
  <c r="R158" i="3"/>
  <c r="AB157" i="3"/>
  <c r="AA157" i="3"/>
  <c r="Z157" i="3"/>
  <c r="X157" i="3"/>
  <c r="W157" i="3"/>
  <c r="V157" i="3"/>
  <c r="T157" i="3"/>
  <c r="S157" i="3"/>
  <c r="R157" i="3"/>
  <c r="AB156" i="3"/>
  <c r="AA156" i="3"/>
  <c r="Z156" i="3"/>
  <c r="X156" i="3"/>
  <c r="W156" i="3"/>
  <c r="V156" i="3"/>
  <c r="T156" i="3"/>
  <c r="S156" i="3"/>
  <c r="R156" i="3"/>
  <c r="AB155" i="3"/>
  <c r="AA155" i="3"/>
  <c r="Z155" i="3"/>
  <c r="X155" i="3"/>
  <c r="W155" i="3"/>
  <c r="V155" i="3"/>
  <c r="T155" i="3"/>
  <c r="S155" i="3"/>
  <c r="R155" i="3"/>
  <c r="AB154" i="3"/>
  <c r="AA154" i="3"/>
  <c r="Z154" i="3"/>
  <c r="X154" i="3"/>
  <c r="W154" i="3"/>
  <c r="V154" i="3"/>
  <c r="T154" i="3"/>
  <c r="S154" i="3"/>
  <c r="R154" i="3"/>
  <c r="AB153" i="3"/>
  <c r="AA153" i="3"/>
  <c r="Z153" i="3"/>
  <c r="X153" i="3"/>
  <c r="W153" i="3"/>
  <c r="V153" i="3"/>
  <c r="T153" i="3"/>
  <c r="S153" i="3"/>
  <c r="R153" i="3"/>
  <c r="AB152" i="3"/>
  <c r="AA152" i="3"/>
  <c r="Z152" i="3"/>
  <c r="X152" i="3"/>
  <c r="W152" i="3"/>
  <c r="V152" i="3"/>
  <c r="T152" i="3"/>
  <c r="S152" i="3"/>
  <c r="R152" i="3"/>
  <c r="AB151" i="3"/>
  <c r="AA151" i="3"/>
  <c r="Z151" i="3"/>
  <c r="X151" i="3"/>
  <c r="W151" i="3"/>
  <c r="V151" i="3"/>
  <c r="T151" i="3"/>
  <c r="S151" i="3"/>
  <c r="R151" i="3"/>
  <c r="AB150" i="3"/>
  <c r="AA150" i="3"/>
  <c r="Z150" i="3"/>
  <c r="X150" i="3"/>
  <c r="W150" i="3"/>
  <c r="V150" i="3"/>
  <c r="T150" i="3"/>
  <c r="S150" i="3"/>
  <c r="R150" i="3"/>
  <c r="AB149" i="3"/>
  <c r="AA149" i="3"/>
  <c r="Z149" i="3"/>
  <c r="X149" i="3"/>
  <c r="W149" i="3"/>
  <c r="V149" i="3"/>
  <c r="T149" i="3"/>
  <c r="S149" i="3"/>
  <c r="R149" i="3"/>
  <c r="AB148" i="3"/>
  <c r="AA148" i="3"/>
  <c r="Z148" i="3"/>
  <c r="X148" i="3"/>
  <c r="W148" i="3"/>
  <c r="V148" i="3"/>
  <c r="T148" i="3"/>
  <c r="S148" i="3"/>
  <c r="R148" i="3"/>
  <c r="AB147" i="3"/>
  <c r="AA147" i="3"/>
  <c r="Z147" i="3"/>
  <c r="X147" i="3"/>
  <c r="W147" i="3"/>
  <c r="V147" i="3"/>
  <c r="T147" i="3"/>
  <c r="S147" i="3"/>
  <c r="R147" i="3"/>
  <c r="AB146" i="3"/>
  <c r="AA146" i="3"/>
  <c r="Z146" i="3"/>
  <c r="X146" i="3"/>
  <c r="W146" i="3"/>
  <c r="V146" i="3"/>
  <c r="T146" i="3"/>
  <c r="S146" i="3"/>
  <c r="R146" i="3"/>
  <c r="AB145" i="3"/>
  <c r="AA145" i="3"/>
  <c r="Z145" i="3"/>
  <c r="X145" i="3"/>
  <c r="W145" i="3"/>
  <c r="V145" i="3"/>
  <c r="T145" i="3"/>
  <c r="S145" i="3"/>
  <c r="R145" i="3"/>
  <c r="AB144" i="3"/>
  <c r="AA144" i="3"/>
  <c r="Z144" i="3"/>
  <c r="X144" i="3"/>
  <c r="W144" i="3"/>
  <c r="V144" i="3"/>
  <c r="T144" i="3"/>
  <c r="S144" i="3"/>
  <c r="R144" i="3"/>
  <c r="AB143" i="3"/>
  <c r="AA143" i="3"/>
  <c r="Z143" i="3"/>
  <c r="X143" i="3"/>
  <c r="W143" i="3"/>
  <c r="V143" i="3"/>
  <c r="T143" i="3"/>
  <c r="S143" i="3"/>
  <c r="R143" i="3"/>
  <c r="AB142" i="3"/>
  <c r="AA142" i="3"/>
  <c r="Z142" i="3"/>
  <c r="X142" i="3"/>
  <c r="W142" i="3"/>
  <c r="V142" i="3"/>
  <c r="T142" i="3"/>
  <c r="S142" i="3"/>
  <c r="R142" i="3"/>
  <c r="AB141" i="3"/>
  <c r="AA141" i="3"/>
  <c r="Z141" i="3"/>
  <c r="X141" i="3"/>
  <c r="W141" i="3"/>
  <c r="V141" i="3"/>
  <c r="T141" i="3"/>
  <c r="S141" i="3"/>
  <c r="R141" i="3"/>
  <c r="AB140" i="3"/>
  <c r="AA140" i="3"/>
  <c r="Z140" i="3"/>
  <c r="X140" i="3"/>
  <c r="W140" i="3"/>
  <c r="V140" i="3"/>
  <c r="T140" i="3"/>
  <c r="S140" i="3"/>
  <c r="R140" i="3"/>
  <c r="AB139" i="3"/>
  <c r="AA139" i="3"/>
  <c r="Z139" i="3"/>
  <c r="X139" i="3"/>
  <c r="W139" i="3"/>
  <c r="V139" i="3"/>
  <c r="T139" i="3"/>
  <c r="S139" i="3"/>
  <c r="R139" i="3"/>
  <c r="AB138" i="3"/>
  <c r="AA138" i="3"/>
  <c r="Z138" i="3"/>
  <c r="X138" i="3"/>
  <c r="W138" i="3"/>
  <c r="V138" i="3"/>
  <c r="T138" i="3"/>
  <c r="S138" i="3"/>
  <c r="R138" i="3"/>
  <c r="AB137" i="3"/>
  <c r="AA137" i="3"/>
  <c r="Z137" i="3"/>
  <c r="X137" i="3"/>
  <c r="W137" i="3"/>
  <c r="V137" i="3"/>
  <c r="T137" i="3"/>
  <c r="S137" i="3"/>
  <c r="R137" i="3"/>
  <c r="AB136" i="3"/>
  <c r="AA136" i="3"/>
  <c r="Z136" i="3"/>
  <c r="X136" i="3"/>
  <c r="W136" i="3"/>
  <c r="V136" i="3"/>
  <c r="T136" i="3"/>
  <c r="S136" i="3"/>
  <c r="R136" i="3"/>
  <c r="AB135" i="3"/>
  <c r="AA135" i="3"/>
  <c r="Z135" i="3"/>
  <c r="X135" i="3"/>
  <c r="W135" i="3"/>
  <c r="V135" i="3"/>
  <c r="T135" i="3"/>
  <c r="S135" i="3"/>
  <c r="R135" i="3"/>
  <c r="AB134" i="3"/>
  <c r="AA134" i="3"/>
  <c r="Z134" i="3"/>
  <c r="X134" i="3"/>
  <c r="W134" i="3"/>
  <c r="V134" i="3"/>
  <c r="T134" i="3"/>
  <c r="S134" i="3"/>
  <c r="R134" i="3"/>
  <c r="AB133" i="3"/>
  <c r="AA133" i="3"/>
  <c r="Z133" i="3"/>
  <c r="X133" i="3"/>
  <c r="W133" i="3"/>
  <c r="V133" i="3"/>
  <c r="T133" i="3"/>
  <c r="S133" i="3"/>
  <c r="R133" i="3"/>
  <c r="AB132" i="3"/>
  <c r="AA132" i="3"/>
  <c r="Z132" i="3"/>
  <c r="X132" i="3"/>
  <c r="W132" i="3"/>
  <c r="V132" i="3"/>
  <c r="T132" i="3"/>
  <c r="S132" i="3"/>
  <c r="R132" i="3"/>
  <c r="AB131" i="3"/>
  <c r="AA131" i="3"/>
  <c r="Z131" i="3"/>
  <c r="X131" i="3"/>
  <c r="W131" i="3"/>
  <c r="V131" i="3"/>
  <c r="T131" i="3"/>
  <c r="S131" i="3"/>
  <c r="R131" i="3"/>
  <c r="AB130" i="3"/>
  <c r="AA130" i="3"/>
  <c r="Z130" i="3"/>
  <c r="X130" i="3"/>
  <c r="W130" i="3"/>
  <c r="V130" i="3"/>
  <c r="T130" i="3"/>
  <c r="S130" i="3"/>
  <c r="R130" i="3"/>
  <c r="AB129" i="3"/>
  <c r="AA129" i="3"/>
  <c r="Z129" i="3"/>
  <c r="X129" i="3"/>
  <c r="W129" i="3"/>
  <c r="V129" i="3"/>
  <c r="T129" i="3"/>
  <c r="S129" i="3"/>
  <c r="R129" i="3"/>
  <c r="AB128" i="3"/>
  <c r="AA128" i="3"/>
  <c r="Z128" i="3"/>
  <c r="X128" i="3"/>
  <c r="W128" i="3"/>
  <c r="V128" i="3"/>
  <c r="T128" i="3"/>
  <c r="S128" i="3"/>
  <c r="R128" i="3"/>
  <c r="AB127" i="3"/>
  <c r="AA127" i="3"/>
  <c r="Z127" i="3"/>
  <c r="X127" i="3"/>
  <c r="W127" i="3"/>
  <c r="V127" i="3"/>
  <c r="T127" i="3"/>
  <c r="S127" i="3"/>
  <c r="R127" i="3"/>
  <c r="AB126" i="3"/>
  <c r="AA126" i="3"/>
  <c r="Z126" i="3"/>
  <c r="X126" i="3"/>
  <c r="W126" i="3"/>
  <c r="V126" i="3"/>
  <c r="T126" i="3"/>
  <c r="S126" i="3"/>
  <c r="R126" i="3"/>
  <c r="AB125" i="3"/>
  <c r="AA125" i="3"/>
  <c r="Z125" i="3"/>
  <c r="X125" i="3"/>
  <c r="W125" i="3"/>
  <c r="V125" i="3"/>
  <c r="T125" i="3"/>
  <c r="S125" i="3"/>
  <c r="R125" i="3"/>
  <c r="AB124" i="3"/>
  <c r="AA124" i="3"/>
  <c r="Z124" i="3"/>
  <c r="X124" i="3"/>
  <c r="W124" i="3"/>
  <c r="V124" i="3"/>
  <c r="T124" i="3"/>
  <c r="S124" i="3"/>
  <c r="R124" i="3"/>
  <c r="AB123" i="3"/>
  <c r="AA123" i="3"/>
  <c r="Z123" i="3"/>
  <c r="X123" i="3"/>
  <c r="W123" i="3"/>
  <c r="V123" i="3"/>
  <c r="T123" i="3"/>
  <c r="S123" i="3"/>
  <c r="R123" i="3"/>
  <c r="AB122" i="3"/>
  <c r="AA122" i="3"/>
  <c r="Z122" i="3"/>
  <c r="X122" i="3"/>
  <c r="W122" i="3"/>
  <c r="V122" i="3"/>
  <c r="T122" i="3"/>
  <c r="S122" i="3"/>
  <c r="R122" i="3"/>
  <c r="AB121" i="3"/>
  <c r="AA121" i="3"/>
  <c r="Z121" i="3"/>
  <c r="X121" i="3"/>
  <c r="W121" i="3"/>
  <c r="V121" i="3"/>
  <c r="T121" i="3"/>
  <c r="S121" i="3"/>
  <c r="R121" i="3"/>
  <c r="AB120" i="3"/>
  <c r="AA120" i="3"/>
  <c r="Z120" i="3"/>
  <c r="X120" i="3"/>
  <c r="W120" i="3"/>
  <c r="V120" i="3"/>
  <c r="T120" i="3"/>
  <c r="S120" i="3"/>
  <c r="R120" i="3"/>
  <c r="AB119" i="3"/>
  <c r="AA119" i="3"/>
  <c r="Z119" i="3"/>
  <c r="X119" i="3"/>
  <c r="W119" i="3"/>
  <c r="V119" i="3"/>
  <c r="T119" i="3"/>
  <c r="S119" i="3"/>
  <c r="R119" i="3"/>
  <c r="AB118" i="3"/>
  <c r="AA118" i="3"/>
  <c r="Z118" i="3"/>
  <c r="X118" i="3"/>
  <c r="W118" i="3"/>
  <c r="V118" i="3"/>
  <c r="T118" i="3"/>
  <c r="S118" i="3"/>
  <c r="R118" i="3"/>
  <c r="AB117" i="3"/>
  <c r="AA117" i="3"/>
  <c r="Z117" i="3"/>
  <c r="X117" i="3"/>
  <c r="W117" i="3"/>
  <c r="V117" i="3"/>
  <c r="T117" i="3"/>
  <c r="S117" i="3"/>
  <c r="R117" i="3"/>
  <c r="AB116" i="3"/>
  <c r="AA116" i="3"/>
  <c r="Z116" i="3"/>
  <c r="X116" i="3"/>
  <c r="W116" i="3"/>
  <c r="V116" i="3"/>
  <c r="T116" i="3"/>
  <c r="S116" i="3"/>
  <c r="R116" i="3"/>
  <c r="AB115" i="3"/>
  <c r="AA115" i="3"/>
  <c r="Z115" i="3"/>
  <c r="X115" i="3"/>
  <c r="W115" i="3"/>
  <c r="V115" i="3"/>
  <c r="T115" i="3"/>
  <c r="S115" i="3"/>
  <c r="R115" i="3"/>
  <c r="AB114" i="3"/>
  <c r="AA114" i="3"/>
  <c r="Z114" i="3"/>
  <c r="X114" i="3"/>
  <c r="W114" i="3"/>
  <c r="V114" i="3"/>
  <c r="T114" i="3"/>
  <c r="S114" i="3"/>
  <c r="R114" i="3"/>
  <c r="AB113" i="3"/>
  <c r="AA113" i="3"/>
  <c r="Z113" i="3"/>
  <c r="X113" i="3"/>
  <c r="W113" i="3"/>
  <c r="V113" i="3"/>
  <c r="T113" i="3"/>
  <c r="S113" i="3"/>
  <c r="R113" i="3"/>
  <c r="AB112" i="3"/>
  <c r="AA112" i="3"/>
  <c r="Z112" i="3"/>
  <c r="X112" i="3"/>
  <c r="W112" i="3"/>
  <c r="V112" i="3"/>
  <c r="T112" i="3"/>
  <c r="S112" i="3"/>
  <c r="R112" i="3"/>
  <c r="AB111" i="3"/>
  <c r="AA111" i="3"/>
  <c r="Z111" i="3"/>
  <c r="X111" i="3"/>
  <c r="W111" i="3"/>
  <c r="V111" i="3"/>
  <c r="T111" i="3"/>
  <c r="S111" i="3"/>
  <c r="R111" i="3"/>
  <c r="AB110" i="3"/>
  <c r="AA110" i="3"/>
  <c r="Z110" i="3"/>
  <c r="X110" i="3"/>
  <c r="W110" i="3"/>
  <c r="V110" i="3"/>
  <c r="T110" i="3"/>
  <c r="S110" i="3"/>
  <c r="R110" i="3"/>
  <c r="AB109" i="3"/>
  <c r="AA109" i="3"/>
  <c r="Z109" i="3"/>
  <c r="X109" i="3"/>
  <c r="W109" i="3"/>
  <c r="V109" i="3"/>
  <c r="T109" i="3"/>
  <c r="S109" i="3"/>
  <c r="R109" i="3"/>
  <c r="AB108" i="3"/>
  <c r="AA108" i="3"/>
  <c r="Z108" i="3"/>
  <c r="X108" i="3"/>
  <c r="W108" i="3"/>
  <c r="V108" i="3"/>
  <c r="T108" i="3"/>
  <c r="S108" i="3"/>
  <c r="R108" i="3"/>
  <c r="AB107" i="3"/>
  <c r="AA107" i="3"/>
  <c r="Z107" i="3"/>
  <c r="X107" i="3"/>
  <c r="W107" i="3"/>
  <c r="V107" i="3"/>
  <c r="T107" i="3"/>
  <c r="S107" i="3"/>
  <c r="R107" i="3"/>
  <c r="AB106" i="3"/>
  <c r="AA106" i="3"/>
  <c r="Z106" i="3"/>
  <c r="X106" i="3"/>
  <c r="W106" i="3"/>
  <c r="V106" i="3"/>
  <c r="T106" i="3"/>
  <c r="S106" i="3"/>
  <c r="R106" i="3"/>
  <c r="AB105" i="3"/>
  <c r="AA105" i="3"/>
  <c r="Z105" i="3"/>
  <c r="X105" i="3"/>
  <c r="W105" i="3"/>
  <c r="V105" i="3"/>
  <c r="T105" i="3"/>
  <c r="S105" i="3"/>
  <c r="R105" i="3"/>
  <c r="AB104" i="3"/>
  <c r="AA104" i="3"/>
  <c r="Z104" i="3"/>
  <c r="X104" i="3"/>
  <c r="W104" i="3"/>
  <c r="V104" i="3"/>
  <c r="T104" i="3"/>
  <c r="S104" i="3"/>
  <c r="R104" i="3"/>
  <c r="AB103" i="3"/>
  <c r="AA103" i="3"/>
  <c r="Z103" i="3"/>
  <c r="X103" i="3"/>
  <c r="W103" i="3"/>
  <c r="V103" i="3"/>
  <c r="T103" i="3"/>
  <c r="S103" i="3"/>
  <c r="R103" i="3"/>
  <c r="AB102" i="3"/>
  <c r="AA102" i="3"/>
  <c r="Z102" i="3"/>
  <c r="X102" i="3"/>
  <c r="W102" i="3"/>
  <c r="V102" i="3"/>
  <c r="T102" i="3"/>
  <c r="S102" i="3"/>
  <c r="R102" i="3"/>
  <c r="AB101" i="3"/>
  <c r="AA101" i="3"/>
  <c r="Z101" i="3"/>
  <c r="X101" i="3"/>
  <c r="W101" i="3"/>
  <c r="V101" i="3"/>
  <c r="T101" i="3"/>
  <c r="S101" i="3"/>
  <c r="R101" i="3"/>
  <c r="AB100" i="3"/>
  <c r="AA100" i="3"/>
  <c r="Z100" i="3"/>
  <c r="X100" i="3"/>
  <c r="W100" i="3"/>
  <c r="V100" i="3"/>
  <c r="T100" i="3"/>
  <c r="S100" i="3"/>
  <c r="R100" i="3"/>
  <c r="AB99" i="3"/>
  <c r="AA99" i="3"/>
  <c r="Z99" i="3"/>
  <c r="X99" i="3"/>
  <c r="W99" i="3"/>
  <c r="V99" i="3"/>
  <c r="T99" i="3"/>
  <c r="S99" i="3"/>
  <c r="R99" i="3"/>
  <c r="AB98" i="3"/>
  <c r="AA98" i="3"/>
  <c r="Z98" i="3"/>
  <c r="X98" i="3"/>
  <c r="W98" i="3"/>
  <c r="V98" i="3"/>
  <c r="T98" i="3"/>
  <c r="S98" i="3"/>
  <c r="R98" i="3"/>
  <c r="AB97" i="3"/>
  <c r="AA97" i="3"/>
  <c r="Z97" i="3"/>
  <c r="X97" i="3"/>
  <c r="W97" i="3"/>
  <c r="V97" i="3"/>
  <c r="T97" i="3"/>
  <c r="S97" i="3"/>
  <c r="R97" i="3"/>
  <c r="AB96" i="3"/>
  <c r="AA96" i="3"/>
  <c r="Z96" i="3"/>
  <c r="X96" i="3"/>
  <c r="W96" i="3"/>
  <c r="V96" i="3"/>
  <c r="T96" i="3"/>
  <c r="S96" i="3"/>
  <c r="R96" i="3"/>
  <c r="AB95" i="3"/>
  <c r="AA95" i="3"/>
  <c r="Z95" i="3"/>
  <c r="X95" i="3"/>
  <c r="W95" i="3"/>
  <c r="V95" i="3"/>
  <c r="T95" i="3"/>
  <c r="S95" i="3"/>
  <c r="R95" i="3"/>
  <c r="AB94" i="3"/>
  <c r="AA94" i="3"/>
  <c r="Z94" i="3"/>
  <c r="X94" i="3"/>
  <c r="W94" i="3"/>
  <c r="V94" i="3"/>
  <c r="T94" i="3"/>
  <c r="S94" i="3"/>
  <c r="R94" i="3"/>
  <c r="AB93" i="3"/>
  <c r="AA93" i="3"/>
  <c r="Z93" i="3"/>
  <c r="X93" i="3"/>
  <c r="W93" i="3"/>
  <c r="V93" i="3"/>
  <c r="T93" i="3"/>
  <c r="S93" i="3"/>
  <c r="R93" i="3"/>
  <c r="AB92" i="3"/>
  <c r="AA92" i="3"/>
  <c r="Z92" i="3"/>
  <c r="X92" i="3"/>
  <c r="W92" i="3"/>
  <c r="V92" i="3"/>
  <c r="T92" i="3"/>
  <c r="S92" i="3"/>
  <c r="R92" i="3"/>
  <c r="AB91" i="3"/>
  <c r="AA91" i="3"/>
  <c r="Z91" i="3"/>
  <c r="X91" i="3"/>
  <c r="W91" i="3"/>
  <c r="V91" i="3"/>
  <c r="T91" i="3"/>
  <c r="S91" i="3"/>
  <c r="R91" i="3"/>
  <c r="AB90" i="3"/>
  <c r="AA90" i="3"/>
  <c r="Z90" i="3"/>
  <c r="X90" i="3"/>
  <c r="W90" i="3"/>
  <c r="V90" i="3"/>
  <c r="T90" i="3"/>
  <c r="S90" i="3"/>
  <c r="R90" i="3"/>
  <c r="AB89" i="3"/>
  <c r="AA89" i="3"/>
  <c r="Z89" i="3"/>
  <c r="X89" i="3"/>
  <c r="W89" i="3"/>
  <c r="V89" i="3"/>
  <c r="T89" i="3"/>
  <c r="S89" i="3"/>
  <c r="R89" i="3"/>
  <c r="AB88" i="3"/>
  <c r="AA88" i="3"/>
  <c r="Z88" i="3"/>
  <c r="X88" i="3"/>
  <c r="W88" i="3"/>
  <c r="V88" i="3"/>
  <c r="T88" i="3"/>
  <c r="S88" i="3"/>
  <c r="R88" i="3"/>
  <c r="AB87" i="3"/>
  <c r="AA87" i="3"/>
  <c r="Z87" i="3"/>
  <c r="X87" i="3"/>
  <c r="W87" i="3"/>
  <c r="V87" i="3"/>
  <c r="T87" i="3"/>
  <c r="S87" i="3"/>
  <c r="R87" i="3"/>
  <c r="AB86" i="3"/>
  <c r="AA86" i="3"/>
  <c r="Z86" i="3"/>
  <c r="X86" i="3"/>
  <c r="W86" i="3"/>
  <c r="V86" i="3"/>
  <c r="T86" i="3"/>
  <c r="S86" i="3"/>
  <c r="R86" i="3"/>
  <c r="AB85" i="3"/>
  <c r="AA85" i="3"/>
  <c r="Z85" i="3"/>
  <c r="X85" i="3"/>
  <c r="W85" i="3"/>
  <c r="V85" i="3"/>
  <c r="T85" i="3"/>
  <c r="S85" i="3"/>
  <c r="R85" i="3"/>
  <c r="AB84" i="3"/>
  <c r="AA84" i="3"/>
  <c r="Z84" i="3"/>
  <c r="X84" i="3"/>
  <c r="W84" i="3"/>
  <c r="V84" i="3"/>
  <c r="T84" i="3"/>
  <c r="S84" i="3"/>
  <c r="R84" i="3"/>
  <c r="AB83" i="3"/>
  <c r="AA83" i="3"/>
  <c r="Z83" i="3"/>
  <c r="X83" i="3"/>
  <c r="W83" i="3"/>
  <c r="V83" i="3"/>
  <c r="T83" i="3"/>
  <c r="S83" i="3"/>
  <c r="R83" i="3"/>
  <c r="AB82" i="3"/>
  <c r="AA82" i="3"/>
  <c r="Z82" i="3"/>
  <c r="X82" i="3"/>
  <c r="W82" i="3"/>
  <c r="V82" i="3"/>
  <c r="T82" i="3"/>
  <c r="S82" i="3"/>
  <c r="R82" i="3"/>
  <c r="AB81" i="3"/>
  <c r="AA81" i="3"/>
  <c r="Z81" i="3"/>
  <c r="X81" i="3"/>
  <c r="W81" i="3"/>
  <c r="V81" i="3"/>
  <c r="T81" i="3"/>
  <c r="S81" i="3"/>
  <c r="R81" i="3"/>
  <c r="AB80" i="3"/>
  <c r="AA80" i="3"/>
  <c r="Z80" i="3"/>
  <c r="X80" i="3"/>
  <c r="W80" i="3"/>
  <c r="V80" i="3"/>
  <c r="T80" i="3"/>
  <c r="S80" i="3"/>
  <c r="R80" i="3"/>
  <c r="AB79" i="3"/>
  <c r="AA79" i="3"/>
  <c r="Z79" i="3"/>
  <c r="X79" i="3"/>
  <c r="W79" i="3"/>
  <c r="V79" i="3"/>
  <c r="T79" i="3"/>
  <c r="S79" i="3"/>
  <c r="R79" i="3"/>
  <c r="AB78" i="3"/>
  <c r="AA78" i="3"/>
  <c r="Z78" i="3"/>
  <c r="X78" i="3"/>
  <c r="W78" i="3"/>
  <c r="V78" i="3"/>
  <c r="T78" i="3"/>
  <c r="S78" i="3"/>
  <c r="R78" i="3"/>
  <c r="AB77" i="3"/>
  <c r="AA77" i="3"/>
  <c r="Z77" i="3"/>
  <c r="X77" i="3"/>
  <c r="W77" i="3"/>
  <c r="V77" i="3"/>
  <c r="T77" i="3"/>
  <c r="S77" i="3"/>
  <c r="R77" i="3"/>
  <c r="AB76" i="3"/>
  <c r="AA76" i="3"/>
  <c r="Z76" i="3"/>
  <c r="X76" i="3"/>
  <c r="W76" i="3"/>
  <c r="V76" i="3"/>
  <c r="T76" i="3"/>
  <c r="S76" i="3"/>
  <c r="R76" i="3"/>
  <c r="AB75" i="3"/>
  <c r="AA75" i="3"/>
  <c r="Z75" i="3"/>
  <c r="X75" i="3"/>
  <c r="W75" i="3"/>
  <c r="V75" i="3"/>
  <c r="T75" i="3"/>
  <c r="S75" i="3"/>
  <c r="R75" i="3"/>
  <c r="AB74" i="3"/>
  <c r="AA74" i="3"/>
  <c r="Z74" i="3"/>
  <c r="X74" i="3"/>
  <c r="W74" i="3"/>
  <c r="V74" i="3"/>
  <c r="T74" i="3"/>
  <c r="S74" i="3"/>
  <c r="R74" i="3"/>
  <c r="AB73" i="3"/>
  <c r="AA73" i="3"/>
  <c r="Z73" i="3"/>
  <c r="X73" i="3"/>
  <c r="W73" i="3"/>
  <c r="V73" i="3"/>
  <c r="T73" i="3"/>
  <c r="S73" i="3"/>
  <c r="R73" i="3"/>
  <c r="AB72" i="3"/>
  <c r="AA72" i="3"/>
  <c r="Z72" i="3"/>
  <c r="X72" i="3"/>
  <c r="W72" i="3"/>
  <c r="V72" i="3"/>
  <c r="T72" i="3"/>
  <c r="S72" i="3"/>
  <c r="R72" i="3"/>
  <c r="AB71" i="3"/>
  <c r="AA71" i="3"/>
  <c r="Z71" i="3"/>
  <c r="X71" i="3"/>
  <c r="W71" i="3"/>
  <c r="V71" i="3"/>
  <c r="T71" i="3"/>
  <c r="S71" i="3"/>
  <c r="R71" i="3"/>
  <c r="AB70" i="3"/>
  <c r="AA70" i="3"/>
  <c r="Z70" i="3"/>
  <c r="X70" i="3"/>
  <c r="W70" i="3"/>
  <c r="V70" i="3"/>
  <c r="T70" i="3"/>
  <c r="S70" i="3"/>
  <c r="R70" i="3"/>
  <c r="AB69" i="3"/>
  <c r="AA69" i="3"/>
  <c r="Z69" i="3"/>
  <c r="X69" i="3"/>
  <c r="W69" i="3"/>
  <c r="V69" i="3"/>
  <c r="T69" i="3"/>
  <c r="S69" i="3"/>
  <c r="R69" i="3"/>
  <c r="AB68" i="3"/>
  <c r="AA68" i="3"/>
  <c r="Z68" i="3"/>
  <c r="X68" i="3"/>
  <c r="W68" i="3"/>
  <c r="V68" i="3"/>
  <c r="T68" i="3"/>
  <c r="S68" i="3"/>
  <c r="R68" i="3"/>
  <c r="AB67" i="3"/>
  <c r="AA67" i="3"/>
  <c r="Z67" i="3"/>
  <c r="X67" i="3"/>
  <c r="W67" i="3"/>
  <c r="V67" i="3"/>
  <c r="T67" i="3"/>
  <c r="S67" i="3"/>
  <c r="R67" i="3"/>
  <c r="AB66" i="3"/>
  <c r="AA66" i="3"/>
  <c r="Z66" i="3"/>
  <c r="X66" i="3"/>
  <c r="W66" i="3"/>
  <c r="V66" i="3"/>
  <c r="T66" i="3"/>
  <c r="S66" i="3"/>
  <c r="R66" i="3"/>
  <c r="AB65" i="3"/>
  <c r="AA65" i="3"/>
  <c r="Z65" i="3"/>
  <c r="X65" i="3"/>
  <c r="W65" i="3"/>
  <c r="V65" i="3"/>
  <c r="T65" i="3"/>
  <c r="S65" i="3"/>
  <c r="R65" i="3"/>
  <c r="AB64" i="3"/>
  <c r="AA64" i="3"/>
  <c r="Z64" i="3"/>
  <c r="X64" i="3"/>
  <c r="W64" i="3"/>
  <c r="V64" i="3"/>
  <c r="T64" i="3"/>
  <c r="S64" i="3"/>
  <c r="R64" i="3"/>
  <c r="AB63" i="3"/>
  <c r="AA63" i="3"/>
  <c r="Z63" i="3"/>
  <c r="X63" i="3"/>
  <c r="W63" i="3"/>
  <c r="V63" i="3"/>
  <c r="T63" i="3"/>
  <c r="S63" i="3"/>
  <c r="R63" i="3"/>
  <c r="AB62" i="3"/>
  <c r="AA62" i="3"/>
  <c r="Z62" i="3"/>
  <c r="X62" i="3"/>
  <c r="W62" i="3"/>
  <c r="V62" i="3"/>
  <c r="T62" i="3"/>
  <c r="S62" i="3"/>
  <c r="R62" i="3"/>
  <c r="AB61" i="3"/>
  <c r="AA61" i="3"/>
  <c r="Z61" i="3"/>
  <c r="X61" i="3"/>
  <c r="W61" i="3"/>
  <c r="V61" i="3"/>
  <c r="T61" i="3"/>
  <c r="S61" i="3"/>
  <c r="R61" i="3"/>
  <c r="AB60" i="3"/>
  <c r="AA60" i="3"/>
  <c r="Z60" i="3"/>
  <c r="X60" i="3"/>
  <c r="W60" i="3"/>
  <c r="V60" i="3"/>
  <c r="T60" i="3"/>
  <c r="S60" i="3"/>
  <c r="R60" i="3"/>
  <c r="AB59" i="3"/>
  <c r="AA59" i="3"/>
  <c r="Z59" i="3"/>
  <c r="X59" i="3"/>
  <c r="W59" i="3"/>
  <c r="V59" i="3"/>
  <c r="T59" i="3"/>
  <c r="S59" i="3"/>
  <c r="R59" i="3"/>
  <c r="AB58" i="3"/>
  <c r="AA58" i="3"/>
  <c r="Z58" i="3"/>
  <c r="X58" i="3"/>
  <c r="W58" i="3"/>
  <c r="V58" i="3"/>
  <c r="T58" i="3"/>
  <c r="S58" i="3"/>
  <c r="R58" i="3"/>
  <c r="AB57" i="3"/>
  <c r="AA57" i="3"/>
  <c r="Z57" i="3"/>
  <c r="X57" i="3"/>
  <c r="W57" i="3"/>
  <c r="V57" i="3"/>
  <c r="T57" i="3"/>
  <c r="S57" i="3"/>
  <c r="R57" i="3"/>
  <c r="AB56" i="3"/>
  <c r="AA56" i="3"/>
  <c r="Z56" i="3"/>
  <c r="X56" i="3"/>
  <c r="W56" i="3"/>
  <c r="V56" i="3"/>
  <c r="T56" i="3"/>
  <c r="S56" i="3"/>
  <c r="R56" i="3"/>
  <c r="AB55" i="3"/>
  <c r="AA55" i="3"/>
  <c r="Z55" i="3"/>
  <c r="X55" i="3"/>
  <c r="W55" i="3"/>
  <c r="V55" i="3"/>
  <c r="T55" i="3"/>
  <c r="S55" i="3"/>
  <c r="R55" i="3"/>
  <c r="AB54" i="3"/>
  <c r="AA54" i="3"/>
  <c r="Z54" i="3"/>
  <c r="X54" i="3"/>
  <c r="W54" i="3"/>
  <c r="V54" i="3"/>
  <c r="T54" i="3"/>
  <c r="S54" i="3"/>
  <c r="R54" i="3"/>
  <c r="AB53" i="3"/>
  <c r="AA53" i="3"/>
  <c r="Z53" i="3"/>
  <c r="X53" i="3"/>
  <c r="W53" i="3"/>
  <c r="V53" i="3"/>
  <c r="T53" i="3"/>
  <c r="S53" i="3"/>
  <c r="R53" i="3"/>
  <c r="AB52" i="3"/>
  <c r="AA52" i="3"/>
  <c r="Z52" i="3"/>
  <c r="X52" i="3"/>
  <c r="W52" i="3"/>
  <c r="V52" i="3"/>
  <c r="T52" i="3"/>
  <c r="S52" i="3"/>
  <c r="R52" i="3"/>
  <c r="AB51" i="3"/>
  <c r="AA51" i="3"/>
  <c r="Z51" i="3"/>
  <c r="X51" i="3"/>
  <c r="W51" i="3"/>
  <c r="V51" i="3"/>
  <c r="T51" i="3"/>
  <c r="S51" i="3"/>
  <c r="R51" i="3"/>
  <c r="AB50" i="3"/>
  <c r="AA50" i="3"/>
  <c r="Z50" i="3"/>
  <c r="X50" i="3"/>
  <c r="W50" i="3"/>
  <c r="V50" i="3"/>
  <c r="T50" i="3"/>
  <c r="S50" i="3"/>
  <c r="R50" i="3"/>
  <c r="AB49" i="3"/>
  <c r="AA49" i="3"/>
  <c r="Z49" i="3"/>
  <c r="X49" i="3"/>
  <c r="W49" i="3"/>
  <c r="V49" i="3"/>
  <c r="T49" i="3"/>
  <c r="S49" i="3"/>
  <c r="R49" i="3"/>
  <c r="AB48" i="3"/>
  <c r="AA48" i="3"/>
  <c r="Z48" i="3"/>
  <c r="X48" i="3"/>
  <c r="W48" i="3"/>
  <c r="V48" i="3"/>
  <c r="T48" i="3"/>
  <c r="S48" i="3"/>
  <c r="R48" i="3"/>
  <c r="AB47" i="3"/>
  <c r="AA47" i="3"/>
  <c r="Z47" i="3"/>
  <c r="X47" i="3"/>
  <c r="W47" i="3"/>
  <c r="V47" i="3"/>
  <c r="T47" i="3"/>
  <c r="S47" i="3"/>
  <c r="R47" i="3"/>
  <c r="AB46" i="3"/>
  <c r="AA46" i="3"/>
  <c r="Z46" i="3"/>
  <c r="X46" i="3"/>
  <c r="W46" i="3"/>
  <c r="V46" i="3"/>
  <c r="T46" i="3"/>
  <c r="S46" i="3"/>
  <c r="R46" i="3"/>
  <c r="AB45" i="3"/>
  <c r="AA45" i="3"/>
  <c r="Z45" i="3"/>
  <c r="X45" i="3"/>
  <c r="W45" i="3"/>
  <c r="V45" i="3"/>
  <c r="T45" i="3"/>
  <c r="S45" i="3"/>
  <c r="R45" i="3"/>
  <c r="AB44" i="3"/>
  <c r="AA44" i="3"/>
  <c r="Z44" i="3"/>
  <c r="X44" i="3"/>
  <c r="W44" i="3"/>
  <c r="V44" i="3"/>
  <c r="T44" i="3"/>
  <c r="S44" i="3"/>
  <c r="R44" i="3"/>
  <c r="AB43" i="3"/>
  <c r="AA43" i="3"/>
  <c r="Z43" i="3"/>
  <c r="X43" i="3"/>
  <c r="W43" i="3"/>
  <c r="V43" i="3"/>
  <c r="T43" i="3"/>
  <c r="S43" i="3"/>
  <c r="R43" i="3"/>
  <c r="AB42" i="3"/>
  <c r="AA42" i="3"/>
  <c r="Z42" i="3"/>
  <c r="X42" i="3"/>
  <c r="W42" i="3"/>
  <c r="V42" i="3"/>
  <c r="T42" i="3"/>
  <c r="S42" i="3"/>
  <c r="R42" i="3"/>
  <c r="AB41" i="3"/>
  <c r="AA41" i="3"/>
  <c r="Z41" i="3"/>
  <c r="X41" i="3"/>
  <c r="W41" i="3"/>
  <c r="V41" i="3"/>
  <c r="T41" i="3"/>
  <c r="S41" i="3"/>
  <c r="R41" i="3"/>
  <c r="AB40" i="3"/>
  <c r="AA40" i="3"/>
  <c r="Z40" i="3"/>
  <c r="X40" i="3"/>
  <c r="W40" i="3"/>
  <c r="V40" i="3"/>
  <c r="T40" i="3"/>
  <c r="S40" i="3"/>
  <c r="R40" i="3"/>
  <c r="AB39" i="3"/>
  <c r="AA39" i="3"/>
  <c r="Z39" i="3"/>
  <c r="X39" i="3"/>
  <c r="W39" i="3"/>
  <c r="V39" i="3"/>
  <c r="T39" i="3"/>
  <c r="S39" i="3"/>
  <c r="R39" i="3"/>
  <c r="AB38" i="3"/>
  <c r="AA38" i="3"/>
  <c r="Z38" i="3"/>
  <c r="X38" i="3"/>
  <c r="W38" i="3"/>
  <c r="V38" i="3"/>
  <c r="T38" i="3"/>
  <c r="S38" i="3"/>
  <c r="R38" i="3"/>
  <c r="AB37" i="3"/>
  <c r="AA37" i="3"/>
  <c r="Z37" i="3"/>
  <c r="X37" i="3"/>
  <c r="W37" i="3"/>
  <c r="V37" i="3"/>
  <c r="T37" i="3"/>
  <c r="S37" i="3"/>
  <c r="R37" i="3"/>
  <c r="AB36" i="3"/>
  <c r="AA36" i="3"/>
  <c r="Z36" i="3"/>
  <c r="X36" i="3"/>
  <c r="W36" i="3"/>
  <c r="V36" i="3"/>
  <c r="T36" i="3"/>
  <c r="S36" i="3"/>
  <c r="R36" i="3"/>
  <c r="AB35" i="3"/>
  <c r="AA35" i="3"/>
  <c r="Z35" i="3"/>
  <c r="X35" i="3"/>
  <c r="W35" i="3"/>
  <c r="V35" i="3"/>
  <c r="T35" i="3"/>
  <c r="S35" i="3"/>
  <c r="R35" i="3"/>
  <c r="AB34" i="3"/>
  <c r="AA34" i="3"/>
  <c r="Z34" i="3"/>
  <c r="X34" i="3"/>
  <c r="W34" i="3"/>
  <c r="V34" i="3"/>
  <c r="T34" i="3"/>
  <c r="S34" i="3"/>
  <c r="R34" i="3"/>
  <c r="AB33" i="3"/>
  <c r="AA33" i="3"/>
  <c r="Z33" i="3"/>
  <c r="X33" i="3"/>
  <c r="W33" i="3"/>
  <c r="V33" i="3"/>
  <c r="T33" i="3"/>
  <c r="S33" i="3"/>
  <c r="R33" i="3"/>
  <c r="AB32" i="3"/>
  <c r="AA32" i="3"/>
  <c r="Z32" i="3"/>
  <c r="X32" i="3"/>
  <c r="W32" i="3"/>
  <c r="V32" i="3"/>
  <c r="T32" i="3"/>
  <c r="S32" i="3"/>
  <c r="R32" i="3"/>
  <c r="AB31" i="3"/>
  <c r="AA31" i="3"/>
  <c r="Z31" i="3"/>
  <c r="X31" i="3"/>
  <c r="W31" i="3"/>
  <c r="V31" i="3"/>
  <c r="T31" i="3"/>
  <c r="S31" i="3"/>
  <c r="R31" i="3"/>
  <c r="AB30" i="3"/>
  <c r="AA30" i="3"/>
  <c r="Z30" i="3"/>
  <c r="X30" i="3"/>
  <c r="W30" i="3"/>
  <c r="V30" i="3"/>
  <c r="T30" i="3"/>
  <c r="S30" i="3"/>
  <c r="R30" i="3"/>
  <c r="AB29" i="3"/>
  <c r="AA29" i="3"/>
  <c r="Z29" i="3"/>
  <c r="X29" i="3"/>
  <c r="W29" i="3"/>
  <c r="V29" i="3"/>
  <c r="T29" i="3"/>
  <c r="S29" i="3"/>
  <c r="R29" i="3"/>
  <c r="AB28" i="3"/>
  <c r="AA28" i="3"/>
  <c r="Z28" i="3"/>
  <c r="X28" i="3"/>
  <c r="W28" i="3"/>
  <c r="V28" i="3"/>
  <c r="T28" i="3"/>
  <c r="S28" i="3"/>
  <c r="R28" i="3"/>
  <c r="AB27" i="3"/>
  <c r="AA27" i="3"/>
  <c r="Z27" i="3"/>
  <c r="X27" i="3"/>
  <c r="W27" i="3"/>
  <c r="V27" i="3"/>
  <c r="T27" i="3"/>
  <c r="S27" i="3"/>
  <c r="R27" i="3"/>
  <c r="AB26" i="3"/>
  <c r="AA26" i="3"/>
  <c r="Z26" i="3"/>
  <c r="X26" i="3"/>
  <c r="W26" i="3"/>
  <c r="V26" i="3"/>
  <c r="T26" i="3"/>
  <c r="S26" i="3"/>
  <c r="R26" i="3"/>
  <c r="AB25" i="3"/>
  <c r="AA25" i="3"/>
  <c r="Z25" i="3"/>
  <c r="X25" i="3"/>
  <c r="W25" i="3"/>
  <c r="V25" i="3"/>
  <c r="T25" i="3"/>
  <c r="S25" i="3"/>
  <c r="R25" i="3"/>
  <c r="AB24" i="3"/>
  <c r="AA24" i="3"/>
  <c r="Z24" i="3"/>
  <c r="X24" i="3"/>
  <c r="W24" i="3"/>
  <c r="V24" i="3"/>
  <c r="T24" i="3"/>
  <c r="S24" i="3"/>
  <c r="R24" i="3"/>
  <c r="AB23" i="3"/>
  <c r="AA23" i="3"/>
  <c r="Z23" i="3"/>
  <c r="X23" i="3"/>
  <c r="W23" i="3"/>
  <c r="V23" i="3"/>
  <c r="T23" i="3"/>
  <c r="S23" i="3"/>
  <c r="R23" i="3"/>
  <c r="AB22" i="3"/>
  <c r="AA22" i="3"/>
  <c r="Z22" i="3"/>
  <c r="X22" i="3"/>
  <c r="W22" i="3"/>
  <c r="V22" i="3"/>
  <c r="T22" i="3"/>
  <c r="S22" i="3"/>
  <c r="R22" i="3"/>
  <c r="AB21" i="3"/>
  <c r="AA21" i="3"/>
  <c r="Z21" i="3"/>
  <c r="X21" i="3"/>
  <c r="W21" i="3"/>
  <c r="V21" i="3"/>
  <c r="T21" i="3"/>
  <c r="S21" i="3"/>
  <c r="R21" i="3"/>
  <c r="AB20" i="3"/>
  <c r="AA20" i="3"/>
  <c r="Z20" i="3"/>
  <c r="X20" i="3"/>
  <c r="W20" i="3"/>
  <c r="V20" i="3"/>
  <c r="T20" i="3"/>
  <c r="S20" i="3"/>
  <c r="R20" i="3"/>
  <c r="AB19" i="3"/>
  <c r="AA19" i="3"/>
  <c r="Z19" i="3"/>
  <c r="X19" i="3"/>
  <c r="W19" i="3"/>
  <c r="V19" i="3"/>
  <c r="T19" i="3"/>
  <c r="S19" i="3"/>
  <c r="R19" i="3"/>
  <c r="AB18" i="3"/>
  <c r="AA18" i="3"/>
  <c r="Z18" i="3"/>
  <c r="X18" i="3"/>
  <c r="W18" i="3"/>
  <c r="V18" i="3"/>
  <c r="T18" i="3"/>
  <c r="S18" i="3"/>
  <c r="R18" i="3"/>
  <c r="AB17" i="3"/>
  <c r="AA17" i="3"/>
  <c r="Z17" i="3"/>
  <c r="X17" i="3"/>
  <c r="W17" i="3"/>
  <c r="V17" i="3"/>
  <c r="T17" i="3"/>
  <c r="S17" i="3"/>
  <c r="R17" i="3"/>
  <c r="AB16" i="3"/>
  <c r="AA16" i="3"/>
  <c r="Z16" i="3"/>
  <c r="X16" i="3"/>
  <c r="W16" i="3"/>
  <c r="V16" i="3"/>
  <c r="T16" i="3"/>
  <c r="S16" i="3"/>
  <c r="R16" i="3"/>
  <c r="AB15" i="3"/>
  <c r="AA15" i="3"/>
  <c r="Z15" i="3"/>
  <c r="X15" i="3"/>
  <c r="W15" i="3"/>
  <c r="V15" i="3"/>
  <c r="T15" i="3"/>
  <c r="S15" i="3"/>
  <c r="R15" i="3"/>
  <c r="AB14" i="3"/>
  <c r="AA14" i="3"/>
  <c r="Z14" i="3"/>
  <c r="X14" i="3"/>
  <c r="W14" i="3"/>
  <c r="V14" i="3"/>
  <c r="T14" i="3"/>
  <c r="S14" i="3"/>
  <c r="R14" i="3"/>
  <c r="AB13" i="3"/>
  <c r="AA13" i="3"/>
  <c r="Z13" i="3"/>
  <c r="X13" i="3"/>
  <c r="W13" i="3"/>
  <c r="V13" i="3"/>
  <c r="T13" i="3"/>
  <c r="S13" i="3"/>
  <c r="R13" i="3"/>
  <c r="AB12" i="3"/>
  <c r="AA12" i="3"/>
  <c r="Z12" i="3"/>
  <c r="X12" i="3"/>
  <c r="W12" i="3"/>
  <c r="V12" i="3"/>
  <c r="T12" i="3"/>
  <c r="S12" i="3"/>
  <c r="R12" i="3"/>
  <c r="AB11" i="3"/>
  <c r="AA11" i="3"/>
  <c r="Z11" i="3"/>
  <c r="X11" i="3"/>
  <c r="W11" i="3"/>
  <c r="V11" i="3"/>
  <c r="T11" i="3"/>
  <c r="S11" i="3"/>
  <c r="R11" i="3"/>
  <c r="AB10" i="3"/>
  <c r="AA10" i="3"/>
  <c r="Z10" i="3"/>
  <c r="X10" i="3"/>
  <c r="W10" i="3"/>
  <c r="V10" i="3"/>
  <c r="T10" i="3"/>
  <c r="S10" i="3"/>
  <c r="R10" i="3"/>
  <c r="AB9" i="3"/>
  <c r="AA9" i="3"/>
  <c r="Z9" i="3"/>
  <c r="X9" i="3"/>
  <c r="W9" i="3"/>
  <c r="V9" i="3"/>
  <c r="T9" i="3"/>
  <c r="S9" i="3"/>
  <c r="R9" i="3"/>
  <c r="AB8" i="3"/>
  <c r="AA8" i="3"/>
  <c r="Z8" i="3"/>
  <c r="X8" i="3"/>
  <c r="W8" i="3"/>
  <c r="V8" i="3"/>
  <c r="T8" i="3"/>
  <c r="S8" i="3"/>
  <c r="R8" i="3"/>
  <c r="AB7" i="3"/>
  <c r="AA7" i="3"/>
  <c r="Z7" i="3"/>
  <c r="X7" i="3"/>
  <c r="W7" i="3"/>
  <c r="V7" i="3"/>
  <c r="T7" i="3"/>
  <c r="S7" i="3"/>
  <c r="R7" i="3"/>
  <c r="AB6" i="3"/>
  <c r="AA6" i="3"/>
  <c r="Z6" i="3"/>
  <c r="X6" i="3"/>
  <c r="W6" i="3"/>
  <c r="V6" i="3"/>
  <c r="T6" i="3"/>
  <c r="S6" i="3"/>
  <c r="R6" i="3"/>
  <c r="AB5" i="3"/>
  <c r="AA5" i="3"/>
  <c r="Z5" i="3"/>
  <c r="X5" i="3"/>
  <c r="W5" i="3"/>
  <c r="V5" i="3"/>
  <c r="T5" i="3"/>
  <c r="S5" i="3"/>
  <c r="R5" i="3"/>
  <c r="AB4" i="3"/>
  <c r="AA4" i="3"/>
  <c r="Z4" i="3"/>
  <c r="X4" i="3"/>
  <c r="W4" i="3"/>
  <c r="V4" i="3"/>
  <c r="T4" i="3"/>
  <c r="S4" i="3"/>
  <c r="R4" i="3"/>
  <c r="AB3" i="3"/>
  <c r="AA3" i="3"/>
  <c r="Z3" i="3"/>
  <c r="X3" i="3"/>
  <c r="W3" i="3"/>
  <c r="V3" i="3"/>
  <c r="T3" i="3"/>
  <c r="S3" i="3"/>
  <c r="R3" i="3"/>
  <c r="AC2" i="3"/>
  <c r="AB2" i="3"/>
  <c r="AA2" i="3"/>
  <c r="Z2" i="3"/>
  <c r="Y2" i="3"/>
  <c r="X2" i="3"/>
  <c r="W2" i="3"/>
  <c r="V2" i="3"/>
  <c r="U2" i="3"/>
  <c r="T2" i="3"/>
  <c r="S2" i="3"/>
  <c r="R2" i="3"/>
  <c r="AF1001" i="1"/>
  <c r="AE1001" i="1"/>
  <c r="AD1001" i="1"/>
  <c r="AC1001" i="1"/>
  <c r="AB1001" i="1"/>
  <c r="AA1001" i="1"/>
  <c r="Z1001" i="1"/>
  <c r="Y1001" i="1"/>
  <c r="X1001" i="1"/>
  <c r="W1001" i="1"/>
  <c r="W1001" i="1" a="1"/>
  <c r="V1001" i="1"/>
  <c r="U1001" i="1"/>
  <c r="T1001" i="1"/>
  <c r="S1001" i="1"/>
  <c r="R1001" i="1"/>
  <c r="R1001" i="1" a="1"/>
  <c r="AF1000" i="1"/>
  <c r="AE1000" i="1"/>
  <c r="AD1000" i="1"/>
  <c r="AC1000" i="1"/>
  <c r="AB1000" i="1"/>
  <c r="AA1000" i="1"/>
  <c r="Z1000" i="1"/>
  <c r="Y1000" i="1"/>
  <c r="X1000" i="1"/>
  <c r="W1000" i="1"/>
  <c r="W1000" i="1" a="1"/>
  <c r="V1000" i="1"/>
  <c r="U1000" i="1"/>
  <c r="T1000" i="1"/>
  <c r="S1000" i="1"/>
  <c r="R1000" i="1"/>
  <c r="R1000" i="1" a="1"/>
  <c r="AF999" i="1"/>
  <c r="AE999" i="1"/>
  <c r="AD999" i="1"/>
  <c r="AC999" i="1"/>
  <c r="AB999" i="1"/>
  <c r="AA999" i="1"/>
  <c r="Z999" i="1"/>
  <c r="Y999" i="1"/>
  <c r="X999" i="1"/>
  <c r="W999" i="1"/>
  <c r="W999" i="1" a="1"/>
  <c r="V999" i="1"/>
  <c r="U999" i="1"/>
  <c r="T999" i="1"/>
  <c r="S999" i="1"/>
  <c r="R999" i="1"/>
  <c r="R999" i="1" a="1"/>
  <c r="AF998" i="1"/>
  <c r="AE998" i="1"/>
  <c r="AD998" i="1"/>
  <c r="AC998" i="1"/>
  <c r="AB998" i="1"/>
  <c r="AA998" i="1"/>
  <c r="Z998" i="1"/>
  <c r="Y998" i="1"/>
  <c r="X998" i="1"/>
  <c r="W998" i="1"/>
  <c r="W998" i="1" a="1"/>
  <c r="V998" i="1"/>
  <c r="U998" i="1"/>
  <c r="T998" i="1"/>
  <c r="S998" i="1"/>
  <c r="R998" i="1"/>
  <c r="R998" i="1" a="1"/>
  <c r="AF997" i="1"/>
  <c r="AE997" i="1"/>
  <c r="AD997" i="1"/>
  <c r="AC997" i="1"/>
  <c r="AB997" i="1"/>
  <c r="AA997" i="1"/>
  <c r="Z997" i="1"/>
  <c r="Y997" i="1"/>
  <c r="X997" i="1"/>
  <c r="W997" i="1"/>
  <c r="W997" i="1" a="1"/>
  <c r="V997" i="1"/>
  <c r="U997" i="1"/>
  <c r="T997" i="1"/>
  <c r="S997" i="1"/>
  <c r="R997" i="1"/>
  <c r="R997" i="1" a="1"/>
  <c r="AF996" i="1"/>
  <c r="AE996" i="1"/>
  <c r="AD996" i="1"/>
  <c r="AC996" i="1"/>
  <c r="AB996" i="1"/>
  <c r="AA996" i="1"/>
  <c r="Z996" i="1"/>
  <c r="Y996" i="1"/>
  <c r="X996" i="1"/>
  <c r="W996" i="1"/>
  <c r="W996" i="1" a="1"/>
  <c r="V996" i="1"/>
  <c r="U996" i="1"/>
  <c r="T996" i="1"/>
  <c r="S996" i="1"/>
  <c r="R996" i="1"/>
  <c r="R996" i="1" a="1"/>
  <c r="AF995" i="1"/>
  <c r="AE995" i="1"/>
  <c r="AD995" i="1"/>
  <c r="AC995" i="1"/>
  <c r="AB995" i="1"/>
  <c r="AA995" i="1"/>
  <c r="Z995" i="1"/>
  <c r="Y995" i="1"/>
  <c r="X995" i="1"/>
  <c r="W995" i="1"/>
  <c r="W995" i="1" a="1"/>
  <c r="V995" i="1"/>
  <c r="U995" i="1"/>
  <c r="T995" i="1"/>
  <c r="S995" i="1"/>
  <c r="R995" i="1"/>
  <c r="R995" i="1" a="1"/>
  <c r="AF994" i="1"/>
  <c r="AE994" i="1"/>
  <c r="AD994" i="1"/>
  <c r="AC994" i="1"/>
  <c r="AB994" i="1"/>
  <c r="AA994" i="1"/>
  <c r="Z994" i="1"/>
  <c r="Y994" i="1"/>
  <c r="X994" i="1"/>
  <c r="W994" i="1"/>
  <c r="W994" i="1" a="1"/>
  <c r="V994" i="1"/>
  <c r="U994" i="1"/>
  <c r="T994" i="1"/>
  <c r="S994" i="1"/>
  <c r="R994" i="1"/>
  <c r="R994" i="1" a="1"/>
  <c r="AF993" i="1"/>
  <c r="AE993" i="1"/>
  <c r="AD993" i="1"/>
  <c r="AC993" i="1"/>
  <c r="AB993" i="1"/>
  <c r="AA993" i="1"/>
  <c r="Z993" i="1"/>
  <c r="Y993" i="1"/>
  <c r="X993" i="1"/>
  <c r="W993" i="1"/>
  <c r="W993" i="1" a="1"/>
  <c r="V993" i="1"/>
  <c r="U993" i="1"/>
  <c r="T993" i="1"/>
  <c r="S993" i="1"/>
  <c r="R993" i="1"/>
  <c r="R993" i="1" a="1"/>
  <c r="AF992" i="1"/>
  <c r="AE992" i="1"/>
  <c r="AD992" i="1"/>
  <c r="AC992" i="1"/>
  <c r="AB992" i="1"/>
  <c r="AA992" i="1"/>
  <c r="Z992" i="1"/>
  <c r="Y992" i="1"/>
  <c r="X992" i="1"/>
  <c r="W992" i="1"/>
  <c r="W992" i="1" a="1"/>
  <c r="V992" i="1"/>
  <c r="U992" i="1"/>
  <c r="T992" i="1"/>
  <c r="S992" i="1"/>
  <c r="R992" i="1"/>
  <c r="R992" i="1" a="1"/>
  <c r="AF991" i="1"/>
  <c r="AE991" i="1"/>
  <c r="AD991" i="1"/>
  <c r="AC991" i="1"/>
  <c r="AB991" i="1"/>
  <c r="AA991" i="1"/>
  <c r="Z991" i="1"/>
  <c r="Y991" i="1"/>
  <c r="X991" i="1"/>
  <c r="W991" i="1"/>
  <c r="W991" i="1" a="1"/>
  <c r="V991" i="1"/>
  <c r="U991" i="1"/>
  <c r="T991" i="1"/>
  <c r="S991" i="1"/>
  <c r="R991" i="1"/>
  <c r="R991" i="1" a="1"/>
  <c r="AF990" i="1"/>
  <c r="AE990" i="1"/>
  <c r="AD990" i="1"/>
  <c r="AC990" i="1"/>
  <c r="AB990" i="1"/>
  <c r="AA990" i="1"/>
  <c r="Z990" i="1"/>
  <c r="Y990" i="1"/>
  <c r="X990" i="1"/>
  <c r="W990" i="1"/>
  <c r="W990" i="1" a="1"/>
  <c r="V990" i="1"/>
  <c r="U990" i="1"/>
  <c r="T990" i="1"/>
  <c r="S990" i="1"/>
  <c r="R990" i="1"/>
  <c r="R990" i="1" a="1"/>
  <c r="AF989" i="1"/>
  <c r="AE989" i="1"/>
  <c r="AD989" i="1"/>
  <c r="AC989" i="1"/>
  <c r="AB989" i="1"/>
  <c r="AA989" i="1"/>
  <c r="Z989" i="1"/>
  <c r="Y989" i="1"/>
  <c r="X989" i="1"/>
  <c r="W989" i="1"/>
  <c r="W989" i="1" a="1"/>
  <c r="V989" i="1"/>
  <c r="U989" i="1"/>
  <c r="T989" i="1"/>
  <c r="S989" i="1"/>
  <c r="R989" i="1"/>
  <c r="R989" i="1" a="1"/>
  <c r="AF988" i="1"/>
  <c r="AE988" i="1"/>
  <c r="AD988" i="1"/>
  <c r="AC988" i="1"/>
  <c r="AB988" i="1"/>
  <c r="AA988" i="1"/>
  <c r="Z988" i="1"/>
  <c r="Y988" i="1"/>
  <c r="X988" i="1"/>
  <c r="W988" i="1"/>
  <c r="W988" i="1" a="1"/>
  <c r="V988" i="1"/>
  <c r="U988" i="1"/>
  <c r="T988" i="1"/>
  <c r="S988" i="1"/>
  <c r="R988" i="1"/>
  <c r="R988" i="1" a="1"/>
  <c r="AF987" i="1"/>
  <c r="AE987" i="1"/>
  <c r="AD987" i="1"/>
  <c r="AC987" i="1"/>
  <c r="AB987" i="1"/>
  <c r="AA987" i="1"/>
  <c r="Z987" i="1"/>
  <c r="Y987" i="1"/>
  <c r="X987" i="1"/>
  <c r="W987" i="1"/>
  <c r="W987" i="1" a="1"/>
  <c r="V987" i="1"/>
  <c r="U987" i="1"/>
  <c r="T987" i="1"/>
  <c r="S987" i="1"/>
  <c r="R987" i="1"/>
  <c r="R987" i="1" a="1"/>
  <c r="AF986" i="1"/>
  <c r="AE986" i="1"/>
  <c r="AD986" i="1"/>
  <c r="AC986" i="1"/>
  <c r="AB986" i="1"/>
  <c r="AA986" i="1"/>
  <c r="Z986" i="1"/>
  <c r="Y986" i="1"/>
  <c r="X986" i="1"/>
  <c r="W986" i="1"/>
  <c r="W986" i="1" a="1"/>
  <c r="V986" i="1"/>
  <c r="U986" i="1"/>
  <c r="T986" i="1"/>
  <c r="S986" i="1"/>
  <c r="R986" i="1"/>
  <c r="R986" i="1" a="1"/>
  <c r="AF985" i="1"/>
  <c r="AE985" i="1"/>
  <c r="AD985" i="1"/>
  <c r="AC985" i="1"/>
  <c r="AB985" i="1"/>
  <c r="AA985" i="1"/>
  <c r="Z985" i="1"/>
  <c r="Y985" i="1"/>
  <c r="X985" i="1"/>
  <c r="W985" i="1"/>
  <c r="W985" i="1" a="1"/>
  <c r="V985" i="1"/>
  <c r="U985" i="1"/>
  <c r="T985" i="1"/>
  <c r="S985" i="1"/>
  <c r="R985" i="1"/>
  <c r="R985" i="1" a="1"/>
  <c r="AF984" i="1"/>
  <c r="AE984" i="1"/>
  <c r="AD984" i="1"/>
  <c r="AC984" i="1"/>
  <c r="AB984" i="1"/>
  <c r="AA984" i="1"/>
  <c r="Z984" i="1"/>
  <c r="Y984" i="1"/>
  <c r="X984" i="1"/>
  <c r="W984" i="1"/>
  <c r="W984" i="1" a="1"/>
  <c r="V984" i="1"/>
  <c r="U984" i="1"/>
  <c r="T984" i="1"/>
  <c r="S984" i="1"/>
  <c r="R984" i="1"/>
  <c r="R984" i="1" a="1"/>
  <c r="AF983" i="1"/>
  <c r="AE983" i="1"/>
  <c r="AD983" i="1"/>
  <c r="AC983" i="1"/>
  <c r="AB983" i="1"/>
  <c r="AA983" i="1"/>
  <c r="Z983" i="1"/>
  <c r="Y983" i="1"/>
  <c r="X983" i="1"/>
  <c r="W983" i="1"/>
  <c r="W983" i="1" a="1"/>
  <c r="V983" i="1"/>
  <c r="U983" i="1"/>
  <c r="T983" i="1"/>
  <c r="S983" i="1"/>
  <c r="R983" i="1"/>
  <c r="R983" i="1" a="1"/>
  <c r="AF982" i="1"/>
  <c r="AE982" i="1"/>
  <c r="AD982" i="1"/>
  <c r="AC982" i="1"/>
  <c r="AB982" i="1"/>
  <c r="AA982" i="1"/>
  <c r="Z982" i="1"/>
  <c r="Y982" i="1"/>
  <c r="X982" i="1"/>
  <c r="W982" i="1"/>
  <c r="W982" i="1" a="1"/>
  <c r="V982" i="1"/>
  <c r="U982" i="1"/>
  <c r="T982" i="1"/>
  <c r="S982" i="1"/>
  <c r="R982" i="1"/>
  <c r="R982" i="1" a="1"/>
  <c r="AF981" i="1"/>
  <c r="AE981" i="1"/>
  <c r="AD981" i="1"/>
  <c r="AC981" i="1"/>
  <c r="AB981" i="1"/>
  <c r="AA981" i="1"/>
  <c r="Z981" i="1"/>
  <c r="Y981" i="1"/>
  <c r="X981" i="1"/>
  <c r="W981" i="1"/>
  <c r="W981" i="1" a="1"/>
  <c r="V981" i="1"/>
  <c r="U981" i="1"/>
  <c r="T981" i="1"/>
  <c r="S981" i="1"/>
  <c r="R981" i="1"/>
  <c r="R981" i="1" a="1"/>
  <c r="AF980" i="1"/>
  <c r="AE980" i="1"/>
  <c r="AD980" i="1"/>
  <c r="AC980" i="1"/>
  <c r="AB980" i="1"/>
  <c r="AA980" i="1"/>
  <c r="Z980" i="1"/>
  <c r="Y980" i="1"/>
  <c r="X980" i="1"/>
  <c r="W980" i="1"/>
  <c r="W980" i="1" a="1"/>
  <c r="V980" i="1"/>
  <c r="U980" i="1"/>
  <c r="T980" i="1"/>
  <c r="S980" i="1"/>
  <c r="R980" i="1"/>
  <c r="R980" i="1" a="1"/>
  <c r="AF979" i="1"/>
  <c r="AE979" i="1"/>
  <c r="AD979" i="1"/>
  <c r="AC979" i="1"/>
  <c r="AB979" i="1"/>
  <c r="AA979" i="1"/>
  <c r="Z979" i="1"/>
  <c r="Y979" i="1"/>
  <c r="X979" i="1"/>
  <c r="W979" i="1"/>
  <c r="W979" i="1" a="1"/>
  <c r="V979" i="1"/>
  <c r="U979" i="1"/>
  <c r="T979" i="1"/>
  <c r="S979" i="1"/>
  <c r="R979" i="1"/>
  <c r="R979" i="1" a="1"/>
  <c r="AF978" i="1"/>
  <c r="AE978" i="1"/>
  <c r="AD978" i="1"/>
  <c r="AC978" i="1"/>
  <c r="AB978" i="1"/>
  <c r="AA978" i="1"/>
  <c r="Z978" i="1"/>
  <c r="Y978" i="1"/>
  <c r="X978" i="1"/>
  <c r="W978" i="1"/>
  <c r="W978" i="1" a="1"/>
  <c r="V978" i="1"/>
  <c r="U978" i="1"/>
  <c r="T978" i="1"/>
  <c r="S978" i="1"/>
  <c r="R978" i="1"/>
  <c r="R978" i="1" a="1"/>
  <c r="AF977" i="1"/>
  <c r="AE977" i="1"/>
  <c r="AD977" i="1"/>
  <c r="AC977" i="1"/>
  <c r="AB977" i="1"/>
  <c r="AA977" i="1"/>
  <c r="Z977" i="1"/>
  <c r="Y977" i="1"/>
  <c r="X977" i="1"/>
  <c r="W977" i="1"/>
  <c r="W977" i="1" a="1"/>
  <c r="V977" i="1"/>
  <c r="U977" i="1"/>
  <c r="T977" i="1"/>
  <c r="S977" i="1"/>
  <c r="R977" i="1"/>
  <c r="R977" i="1" a="1"/>
  <c r="AF976" i="1"/>
  <c r="AE976" i="1"/>
  <c r="AD976" i="1"/>
  <c r="AC976" i="1"/>
  <c r="AB976" i="1"/>
  <c r="AA976" i="1"/>
  <c r="Z976" i="1"/>
  <c r="Y976" i="1"/>
  <c r="X976" i="1"/>
  <c r="W976" i="1"/>
  <c r="W976" i="1" a="1"/>
  <c r="V976" i="1"/>
  <c r="U976" i="1"/>
  <c r="T976" i="1"/>
  <c r="S976" i="1"/>
  <c r="R976" i="1"/>
  <c r="R976" i="1" a="1"/>
  <c r="AF975" i="1"/>
  <c r="AE975" i="1"/>
  <c r="AD975" i="1"/>
  <c r="AC975" i="1"/>
  <c r="AB975" i="1"/>
  <c r="AA975" i="1"/>
  <c r="Z975" i="1"/>
  <c r="Y975" i="1"/>
  <c r="X975" i="1"/>
  <c r="W975" i="1"/>
  <c r="W975" i="1" a="1"/>
  <c r="V975" i="1"/>
  <c r="U975" i="1"/>
  <c r="T975" i="1"/>
  <c r="S975" i="1"/>
  <c r="R975" i="1"/>
  <c r="R975" i="1" a="1"/>
  <c r="AF974" i="1"/>
  <c r="AE974" i="1"/>
  <c r="AD974" i="1"/>
  <c r="AC974" i="1"/>
  <c r="AB974" i="1"/>
  <c r="AA974" i="1"/>
  <c r="Z974" i="1"/>
  <c r="Y974" i="1"/>
  <c r="X974" i="1"/>
  <c r="W974" i="1"/>
  <c r="W974" i="1" a="1"/>
  <c r="V974" i="1"/>
  <c r="U974" i="1"/>
  <c r="T974" i="1"/>
  <c r="S974" i="1"/>
  <c r="R974" i="1"/>
  <c r="R974" i="1" a="1"/>
  <c r="AF973" i="1"/>
  <c r="AE973" i="1"/>
  <c r="AD973" i="1"/>
  <c r="AC973" i="1"/>
  <c r="AB973" i="1"/>
  <c r="AA973" i="1"/>
  <c r="Z973" i="1"/>
  <c r="Y973" i="1"/>
  <c r="X973" i="1"/>
  <c r="W973" i="1"/>
  <c r="W973" i="1" a="1"/>
  <c r="V973" i="1"/>
  <c r="U973" i="1"/>
  <c r="T973" i="1"/>
  <c r="S973" i="1"/>
  <c r="R973" i="1"/>
  <c r="R973" i="1" a="1"/>
  <c r="AF972" i="1"/>
  <c r="AE972" i="1"/>
  <c r="AD972" i="1"/>
  <c r="AC972" i="1"/>
  <c r="AB972" i="1"/>
  <c r="AA972" i="1"/>
  <c r="Z972" i="1"/>
  <c r="Y972" i="1"/>
  <c r="X972" i="1"/>
  <c r="W972" i="1"/>
  <c r="W972" i="1" a="1"/>
  <c r="V972" i="1"/>
  <c r="U972" i="1"/>
  <c r="T972" i="1"/>
  <c r="S972" i="1"/>
  <c r="R972" i="1"/>
  <c r="R972" i="1" a="1"/>
  <c r="AF971" i="1"/>
  <c r="AE971" i="1"/>
  <c r="AD971" i="1"/>
  <c r="AC971" i="1"/>
  <c r="AB971" i="1"/>
  <c r="AA971" i="1"/>
  <c r="Z971" i="1"/>
  <c r="Y971" i="1"/>
  <c r="X971" i="1"/>
  <c r="W971" i="1"/>
  <c r="W971" i="1" a="1"/>
  <c r="V971" i="1"/>
  <c r="U971" i="1"/>
  <c r="T971" i="1"/>
  <c r="S971" i="1"/>
  <c r="R971" i="1"/>
  <c r="R971" i="1" a="1"/>
  <c r="AF970" i="1"/>
  <c r="AE970" i="1"/>
  <c r="AD970" i="1"/>
  <c r="AC970" i="1"/>
  <c r="AB970" i="1"/>
  <c r="AA970" i="1"/>
  <c r="Z970" i="1"/>
  <c r="Y970" i="1"/>
  <c r="X970" i="1"/>
  <c r="W970" i="1"/>
  <c r="W970" i="1" a="1"/>
  <c r="V970" i="1"/>
  <c r="U970" i="1"/>
  <c r="T970" i="1"/>
  <c r="S970" i="1"/>
  <c r="R970" i="1"/>
  <c r="R970" i="1" a="1"/>
  <c r="AF969" i="1"/>
  <c r="AE969" i="1"/>
  <c r="AD969" i="1"/>
  <c r="AC969" i="1"/>
  <c r="AB969" i="1"/>
  <c r="AA969" i="1"/>
  <c r="Z969" i="1"/>
  <c r="Y969" i="1"/>
  <c r="X969" i="1"/>
  <c r="W969" i="1"/>
  <c r="W969" i="1" a="1"/>
  <c r="V969" i="1"/>
  <c r="U969" i="1"/>
  <c r="T969" i="1"/>
  <c r="S969" i="1"/>
  <c r="R969" i="1"/>
  <c r="R969" i="1" a="1"/>
  <c r="AF968" i="1"/>
  <c r="AE968" i="1"/>
  <c r="AD968" i="1"/>
  <c r="AC968" i="1"/>
  <c r="AB968" i="1"/>
  <c r="AA968" i="1"/>
  <c r="Z968" i="1"/>
  <c r="Y968" i="1"/>
  <c r="X968" i="1"/>
  <c r="W968" i="1"/>
  <c r="W968" i="1" a="1"/>
  <c r="V968" i="1"/>
  <c r="U968" i="1"/>
  <c r="T968" i="1"/>
  <c r="S968" i="1"/>
  <c r="R968" i="1"/>
  <c r="R968" i="1" a="1"/>
  <c r="AF967" i="1"/>
  <c r="AE967" i="1"/>
  <c r="AD967" i="1"/>
  <c r="AC967" i="1"/>
  <c r="AB967" i="1"/>
  <c r="AA967" i="1"/>
  <c r="Z967" i="1"/>
  <c r="Y967" i="1"/>
  <c r="X967" i="1"/>
  <c r="W967" i="1"/>
  <c r="W967" i="1" a="1"/>
  <c r="V967" i="1"/>
  <c r="U967" i="1"/>
  <c r="T967" i="1"/>
  <c r="S967" i="1"/>
  <c r="R967" i="1"/>
  <c r="R967" i="1" a="1"/>
  <c r="AF966" i="1"/>
  <c r="AE966" i="1"/>
  <c r="AD966" i="1"/>
  <c r="AC966" i="1"/>
  <c r="AB966" i="1"/>
  <c r="AA966" i="1"/>
  <c r="Z966" i="1"/>
  <c r="Y966" i="1"/>
  <c r="X966" i="1"/>
  <c r="W966" i="1"/>
  <c r="W966" i="1" a="1"/>
  <c r="V966" i="1"/>
  <c r="U966" i="1"/>
  <c r="T966" i="1"/>
  <c r="S966" i="1"/>
  <c r="R966" i="1"/>
  <c r="R966" i="1" a="1"/>
  <c r="AF965" i="1"/>
  <c r="AE965" i="1"/>
  <c r="AD965" i="1"/>
  <c r="AC965" i="1"/>
  <c r="AB965" i="1"/>
  <c r="AA965" i="1"/>
  <c r="Z965" i="1"/>
  <c r="Y965" i="1"/>
  <c r="X965" i="1"/>
  <c r="W965" i="1"/>
  <c r="W965" i="1" a="1"/>
  <c r="V965" i="1"/>
  <c r="U965" i="1"/>
  <c r="T965" i="1"/>
  <c r="S965" i="1"/>
  <c r="R965" i="1"/>
  <c r="R965" i="1" a="1"/>
  <c r="AF964" i="1"/>
  <c r="AE964" i="1"/>
  <c r="AD964" i="1"/>
  <c r="AC964" i="1"/>
  <c r="AB964" i="1"/>
  <c r="AA964" i="1"/>
  <c r="Z964" i="1"/>
  <c r="Y964" i="1"/>
  <c r="X964" i="1"/>
  <c r="W964" i="1"/>
  <c r="W964" i="1" a="1"/>
  <c r="V964" i="1"/>
  <c r="U964" i="1"/>
  <c r="T964" i="1"/>
  <c r="S964" i="1"/>
  <c r="R964" i="1"/>
  <c r="R964" i="1" a="1"/>
  <c r="AF963" i="1"/>
  <c r="AE963" i="1"/>
  <c r="AD963" i="1"/>
  <c r="AC963" i="1"/>
  <c r="AB963" i="1"/>
  <c r="AA963" i="1"/>
  <c r="Z963" i="1"/>
  <c r="Y963" i="1"/>
  <c r="X963" i="1"/>
  <c r="W963" i="1"/>
  <c r="W963" i="1" a="1"/>
  <c r="V963" i="1"/>
  <c r="U963" i="1"/>
  <c r="T963" i="1"/>
  <c r="S963" i="1"/>
  <c r="R963" i="1"/>
  <c r="R963" i="1" a="1"/>
  <c r="AF962" i="1"/>
  <c r="AE962" i="1"/>
  <c r="AD962" i="1"/>
  <c r="AC962" i="1"/>
  <c r="AB962" i="1"/>
  <c r="AA962" i="1"/>
  <c r="Z962" i="1"/>
  <c r="Y962" i="1"/>
  <c r="X962" i="1"/>
  <c r="W962" i="1"/>
  <c r="W962" i="1" a="1"/>
  <c r="V962" i="1"/>
  <c r="U962" i="1"/>
  <c r="T962" i="1"/>
  <c r="S962" i="1"/>
  <c r="R962" i="1"/>
  <c r="R962" i="1" a="1"/>
  <c r="AF961" i="1"/>
  <c r="AE961" i="1"/>
  <c r="AD961" i="1"/>
  <c r="AC961" i="1"/>
  <c r="AB961" i="1"/>
  <c r="AA961" i="1"/>
  <c r="Z961" i="1"/>
  <c r="Y961" i="1"/>
  <c r="X961" i="1"/>
  <c r="W961" i="1"/>
  <c r="W961" i="1" a="1"/>
  <c r="V961" i="1"/>
  <c r="U961" i="1"/>
  <c r="T961" i="1"/>
  <c r="S961" i="1"/>
  <c r="R961" i="1"/>
  <c r="R961" i="1" a="1"/>
  <c r="AF960" i="1"/>
  <c r="AE960" i="1"/>
  <c r="AD960" i="1"/>
  <c r="AC960" i="1"/>
  <c r="AB960" i="1"/>
  <c r="AA960" i="1"/>
  <c r="Z960" i="1"/>
  <c r="Y960" i="1"/>
  <c r="X960" i="1"/>
  <c r="W960" i="1"/>
  <c r="W960" i="1" a="1"/>
  <c r="V960" i="1"/>
  <c r="U960" i="1"/>
  <c r="T960" i="1"/>
  <c r="S960" i="1"/>
  <c r="R960" i="1"/>
  <c r="R960" i="1" a="1"/>
  <c r="AF959" i="1"/>
  <c r="AE959" i="1"/>
  <c r="AD959" i="1"/>
  <c r="AC959" i="1"/>
  <c r="AB959" i="1"/>
  <c r="AA959" i="1"/>
  <c r="Z959" i="1"/>
  <c r="Y959" i="1"/>
  <c r="X959" i="1"/>
  <c r="W959" i="1"/>
  <c r="W959" i="1" a="1"/>
  <c r="V959" i="1"/>
  <c r="U959" i="1"/>
  <c r="T959" i="1"/>
  <c r="S959" i="1"/>
  <c r="R959" i="1"/>
  <c r="R959" i="1" a="1"/>
  <c r="AF958" i="1"/>
  <c r="AE958" i="1"/>
  <c r="AD958" i="1"/>
  <c r="AC958" i="1"/>
  <c r="AB958" i="1"/>
  <c r="AA958" i="1"/>
  <c r="Z958" i="1"/>
  <c r="Y958" i="1"/>
  <c r="X958" i="1"/>
  <c r="W958" i="1"/>
  <c r="W958" i="1" a="1"/>
  <c r="V958" i="1"/>
  <c r="U958" i="1"/>
  <c r="T958" i="1"/>
  <c r="S958" i="1"/>
  <c r="R958" i="1"/>
  <c r="R958" i="1" a="1"/>
  <c r="AF957" i="1"/>
  <c r="AE957" i="1"/>
  <c r="AD957" i="1"/>
  <c r="AC957" i="1"/>
  <c r="AB957" i="1"/>
  <c r="AA957" i="1"/>
  <c r="Z957" i="1"/>
  <c r="Y957" i="1"/>
  <c r="X957" i="1"/>
  <c r="W957" i="1"/>
  <c r="W957" i="1" a="1"/>
  <c r="V957" i="1"/>
  <c r="U957" i="1"/>
  <c r="T957" i="1"/>
  <c r="S957" i="1"/>
  <c r="R957" i="1"/>
  <c r="R957" i="1" a="1"/>
  <c r="AF956" i="1"/>
  <c r="AE956" i="1"/>
  <c r="AD956" i="1"/>
  <c r="AC956" i="1"/>
  <c r="AB956" i="1"/>
  <c r="AA956" i="1"/>
  <c r="Z956" i="1"/>
  <c r="Y956" i="1"/>
  <c r="X956" i="1"/>
  <c r="W956" i="1"/>
  <c r="W956" i="1" a="1"/>
  <c r="V956" i="1"/>
  <c r="U956" i="1"/>
  <c r="T956" i="1"/>
  <c r="S956" i="1"/>
  <c r="R956" i="1"/>
  <c r="R956" i="1" a="1"/>
  <c r="AF955" i="1"/>
  <c r="AE955" i="1"/>
  <c r="AD955" i="1"/>
  <c r="AC955" i="1"/>
  <c r="AB955" i="1"/>
  <c r="AA955" i="1"/>
  <c r="Z955" i="1"/>
  <c r="Y955" i="1"/>
  <c r="X955" i="1"/>
  <c r="W955" i="1"/>
  <c r="W955" i="1" a="1"/>
  <c r="V955" i="1"/>
  <c r="U955" i="1"/>
  <c r="T955" i="1"/>
  <c r="S955" i="1"/>
  <c r="R955" i="1"/>
  <c r="R955" i="1" a="1"/>
  <c r="AF954" i="1"/>
  <c r="AE954" i="1"/>
  <c r="AD954" i="1"/>
  <c r="AC954" i="1"/>
  <c r="AB954" i="1"/>
  <c r="AA954" i="1"/>
  <c r="Z954" i="1"/>
  <c r="Y954" i="1"/>
  <c r="X954" i="1"/>
  <c r="W954" i="1"/>
  <c r="W954" i="1" a="1"/>
  <c r="V954" i="1"/>
  <c r="U954" i="1"/>
  <c r="T954" i="1"/>
  <c r="S954" i="1"/>
  <c r="R954" i="1"/>
  <c r="R954" i="1" a="1"/>
  <c r="AF953" i="1"/>
  <c r="AE953" i="1"/>
  <c r="AD953" i="1"/>
  <c r="AC953" i="1"/>
  <c r="AB953" i="1"/>
  <c r="AA953" i="1"/>
  <c r="Z953" i="1"/>
  <c r="Y953" i="1"/>
  <c r="X953" i="1"/>
  <c r="W953" i="1"/>
  <c r="W953" i="1" a="1"/>
  <c r="V953" i="1"/>
  <c r="U953" i="1"/>
  <c r="T953" i="1"/>
  <c r="S953" i="1"/>
  <c r="R953" i="1"/>
  <c r="R953" i="1" a="1"/>
  <c r="AF952" i="1"/>
  <c r="AE952" i="1"/>
  <c r="AD952" i="1"/>
  <c r="AC952" i="1"/>
  <c r="AB952" i="1"/>
  <c r="AA952" i="1"/>
  <c r="Z952" i="1"/>
  <c r="Y952" i="1"/>
  <c r="X952" i="1"/>
  <c r="W952" i="1"/>
  <c r="W952" i="1" a="1"/>
  <c r="V952" i="1"/>
  <c r="U952" i="1"/>
  <c r="T952" i="1"/>
  <c r="S952" i="1"/>
  <c r="R952" i="1"/>
  <c r="R952" i="1" a="1"/>
  <c r="AF951" i="1"/>
  <c r="AE951" i="1"/>
  <c r="AD951" i="1"/>
  <c r="AC951" i="1"/>
  <c r="AB951" i="1"/>
  <c r="AA951" i="1"/>
  <c r="Z951" i="1"/>
  <c r="Y951" i="1"/>
  <c r="X951" i="1"/>
  <c r="W951" i="1"/>
  <c r="W951" i="1" a="1"/>
  <c r="V951" i="1"/>
  <c r="U951" i="1"/>
  <c r="T951" i="1"/>
  <c r="S951" i="1"/>
  <c r="R951" i="1"/>
  <c r="R951" i="1" a="1"/>
  <c r="AF950" i="1"/>
  <c r="AE950" i="1"/>
  <c r="AD950" i="1"/>
  <c r="AC950" i="1"/>
  <c r="AB950" i="1"/>
  <c r="AA950" i="1"/>
  <c r="Z950" i="1"/>
  <c r="Y950" i="1"/>
  <c r="X950" i="1"/>
  <c r="W950" i="1"/>
  <c r="W950" i="1" a="1"/>
  <c r="V950" i="1"/>
  <c r="U950" i="1"/>
  <c r="T950" i="1"/>
  <c r="S950" i="1"/>
  <c r="R950" i="1"/>
  <c r="R950" i="1" a="1"/>
  <c r="AF949" i="1"/>
  <c r="AE949" i="1"/>
  <c r="AD949" i="1"/>
  <c r="AC949" i="1"/>
  <c r="AB949" i="1"/>
  <c r="AA949" i="1"/>
  <c r="Z949" i="1"/>
  <c r="Y949" i="1"/>
  <c r="X949" i="1"/>
  <c r="W949" i="1"/>
  <c r="W949" i="1" a="1"/>
  <c r="V949" i="1"/>
  <c r="U949" i="1"/>
  <c r="T949" i="1"/>
  <c r="S949" i="1"/>
  <c r="R949" i="1"/>
  <c r="R949" i="1" a="1"/>
  <c r="AF948" i="1"/>
  <c r="AE948" i="1"/>
  <c r="AD948" i="1"/>
  <c r="AC948" i="1"/>
  <c r="AB948" i="1"/>
  <c r="AA948" i="1"/>
  <c r="Z948" i="1"/>
  <c r="Y948" i="1"/>
  <c r="X948" i="1"/>
  <c r="W948" i="1"/>
  <c r="W948" i="1" a="1"/>
  <c r="V948" i="1"/>
  <c r="U948" i="1"/>
  <c r="T948" i="1"/>
  <c r="S948" i="1"/>
  <c r="R948" i="1"/>
  <c r="R948" i="1" a="1"/>
  <c r="AF947" i="1"/>
  <c r="AE947" i="1"/>
  <c r="AD947" i="1"/>
  <c r="AC947" i="1"/>
  <c r="AB947" i="1"/>
  <c r="AA947" i="1"/>
  <c r="Z947" i="1"/>
  <c r="Y947" i="1"/>
  <c r="X947" i="1"/>
  <c r="W947" i="1"/>
  <c r="W947" i="1" a="1"/>
  <c r="V947" i="1"/>
  <c r="U947" i="1"/>
  <c r="T947" i="1"/>
  <c r="S947" i="1"/>
  <c r="R947" i="1"/>
  <c r="R947" i="1" a="1"/>
  <c r="AF946" i="1"/>
  <c r="AE946" i="1"/>
  <c r="AD946" i="1"/>
  <c r="AC946" i="1"/>
  <c r="AB946" i="1"/>
  <c r="AA946" i="1"/>
  <c r="Z946" i="1"/>
  <c r="Y946" i="1"/>
  <c r="X946" i="1"/>
  <c r="W946" i="1"/>
  <c r="W946" i="1" a="1"/>
  <c r="V946" i="1"/>
  <c r="U946" i="1"/>
  <c r="T946" i="1"/>
  <c r="S946" i="1"/>
  <c r="R946" i="1"/>
  <c r="R946" i="1" a="1"/>
  <c r="AF945" i="1"/>
  <c r="AE945" i="1"/>
  <c r="AD945" i="1"/>
  <c r="AC945" i="1"/>
  <c r="AB945" i="1"/>
  <c r="AA945" i="1"/>
  <c r="Z945" i="1"/>
  <c r="Y945" i="1"/>
  <c r="X945" i="1"/>
  <c r="W945" i="1"/>
  <c r="W945" i="1" a="1"/>
  <c r="V945" i="1"/>
  <c r="U945" i="1"/>
  <c r="T945" i="1"/>
  <c r="S945" i="1"/>
  <c r="R945" i="1"/>
  <c r="R945" i="1" a="1"/>
  <c r="AF944" i="1"/>
  <c r="AE944" i="1"/>
  <c r="AD944" i="1"/>
  <c r="AC944" i="1"/>
  <c r="AB944" i="1"/>
  <c r="AA944" i="1"/>
  <c r="Z944" i="1"/>
  <c r="Y944" i="1"/>
  <c r="X944" i="1"/>
  <c r="W944" i="1"/>
  <c r="W944" i="1" a="1"/>
  <c r="V944" i="1"/>
  <c r="U944" i="1"/>
  <c r="T944" i="1"/>
  <c r="S944" i="1"/>
  <c r="R944" i="1"/>
  <c r="R944" i="1" a="1"/>
  <c r="AF943" i="1"/>
  <c r="AE943" i="1"/>
  <c r="AD943" i="1"/>
  <c r="AC943" i="1"/>
  <c r="AB943" i="1"/>
  <c r="AA943" i="1"/>
  <c r="Z943" i="1"/>
  <c r="Y943" i="1"/>
  <c r="X943" i="1"/>
  <c r="W943" i="1"/>
  <c r="W943" i="1" a="1"/>
  <c r="V943" i="1"/>
  <c r="U943" i="1"/>
  <c r="T943" i="1"/>
  <c r="S943" i="1"/>
  <c r="R943" i="1"/>
  <c r="R943" i="1" a="1"/>
  <c r="AF942" i="1"/>
  <c r="AE942" i="1"/>
  <c r="AD942" i="1"/>
  <c r="AC942" i="1"/>
  <c r="AB942" i="1"/>
  <c r="AA942" i="1"/>
  <c r="Z942" i="1"/>
  <c r="Y942" i="1"/>
  <c r="X942" i="1"/>
  <c r="W942" i="1"/>
  <c r="W942" i="1" a="1"/>
  <c r="V942" i="1"/>
  <c r="U942" i="1"/>
  <c r="T942" i="1"/>
  <c r="S942" i="1"/>
  <c r="R942" i="1"/>
  <c r="R942" i="1" a="1"/>
  <c r="AF941" i="1"/>
  <c r="AE941" i="1"/>
  <c r="AD941" i="1"/>
  <c r="AC941" i="1"/>
  <c r="AB941" i="1"/>
  <c r="AA941" i="1"/>
  <c r="Z941" i="1"/>
  <c r="Y941" i="1"/>
  <c r="X941" i="1"/>
  <c r="W941" i="1"/>
  <c r="W941" i="1" a="1"/>
  <c r="V941" i="1"/>
  <c r="U941" i="1"/>
  <c r="T941" i="1"/>
  <c r="S941" i="1"/>
  <c r="R941" i="1"/>
  <c r="R941" i="1" a="1"/>
  <c r="AF940" i="1"/>
  <c r="AE940" i="1"/>
  <c r="AD940" i="1"/>
  <c r="AC940" i="1"/>
  <c r="AB940" i="1"/>
  <c r="AA940" i="1"/>
  <c r="Z940" i="1"/>
  <c r="Y940" i="1"/>
  <c r="X940" i="1"/>
  <c r="W940" i="1"/>
  <c r="W940" i="1" a="1"/>
  <c r="V940" i="1"/>
  <c r="U940" i="1"/>
  <c r="T940" i="1"/>
  <c r="S940" i="1"/>
  <c r="R940" i="1"/>
  <c r="R940" i="1" a="1"/>
  <c r="AF939" i="1"/>
  <c r="AE939" i="1"/>
  <c r="AD939" i="1"/>
  <c r="AC939" i="1"/>
  <c r="AB939" i="1"/>
  <c r="AA939" i="1"/>
  <c r="Z939" i="1"/>
  <c r="Y939" i="1"/>
  <c r="X939" i="1"/>
  <c r="W939" i="1"/>
  <c r="W939" i="1" a="1"/>
  <c r="V939" i="1"/>
  <c r="U939" i="1"/>
  <c r="T939" i="1"/>
  <c r="S939" i="1"/>
  <c r="R939" i="1"/>
  <c r="R939" i="1" a="1"/>
  <c r="AF938" i="1"/>
  <c r="AE938" i="1"/>
  <c r="AD938" i="1"/>
  <c r="AC938" i="1"/>
  <c r="AB938" i="1"/>
  <c r="AA938" i="1"/>
  <c r="Z938" i="1"/>
  <c r="Y938" i="1"/>
  <c r="X938" i="1"/>
  <c r="W938" i="1"/>
  <c r="W938" i="1" a="1"/>
  <c r="V938" i="1"/>
  <c r="U938" i="1"/>
  <c r="T938" i="1"/>
  <c r="S938" i="1"/>
  <c r="R938" i="1"/>
  <c r="R938" i="1" a="1"/>
  <c r="AF937" i="1"/>
  <c r="AE937" i="1"/>
  <c r="AD937" i="1"/>
  <c r="AC937" i="1"/>
  <c r="AB937" i="1"/>
  <c r="AA937" i="1"/>
  <c r="Z937" i="1"/>
  <c r="Y937" i="1"/>
  <c r="X937" i="1"/>
  <c r="W937" i="1"/>
  <c r="W937" i="1" a="1"/>
  <c r="V937" i="1"/>
  <c r="U937" i="1"/>
  <c r="T937" i="1"/>
  <c r="S937" i="1"/>
  <c r="R937" i="1"/>
  <c r="R937" i="1" a="1"/>
  <c r="AF936" i="1"/>
  <c r="AE936" i="1"/>
  <c r="AD936" i="1"/>
  <c r="AC936" i="1"/>
  <c r="AB936" i="1"/>
  <c r="AA936" i="1"/>
  <c r="Z936" i="1"/>
  <c r="Y936" i="1"/>
  <c r="X936" i="1"/>
  <c r="W936" i="1"/>
  <c r="W936" i="1" a="1"/>
  <c r="V936" i="1"/>
  <c r="U936" i="1"/>
  <c r="T936" i="1"/>
  <c r="S936" i="1"/>
  <c r="R936" i="1"/>
  <c r="R936" i="1" a="1"/>
  <c r="AF935" i="1"/>
  <c r="AE935" i="1"/>
  <c r="AD935" i="1"/>
  <c r="AC935" i="1"/>
  <c r="AB935" i="1"/>
  <c r="AA935" i="1"/>
  <c r="Z935" i="1"/>
  <c r="Y935" i="1"/>
  <c r="X935" i="1"/>
  <c r="W935" i="1"/>
  <c r="W935" i="1" a="1"/>
  <c r="V935" i="1"/>
  <c r="U935" i="1"/>
  <c r="T935" i="1"/>
  <c r="S935" i="1"/>
  <c r="R935" i="1"/>
  <c r="R935" i="1" a="1"/>
  <c r="AF934" i="1"/>
  <c r="AE934" i="1"/>
  <c r="AD934" i="1"/>
  <c r="AC934" i="1"/>
  <c r="AB934" i="1"/>
  <c r="AA934" i="1"/>
  <c r="Z934" i="1"/>
  <c r="Y934" i="1"/>
  <c r="X934" i="1"/>
  <c r="W934" i="1"/>
  <c r="W934" i="1" a="1"/>
  <c r="V934" i="1"/>
  <c r="U934" i="1"/>
  <c r="T934" i="1"/>
  <c r="S934" i="1"/>
  <c r="R934" i="1"/>
  <c r="R934" i="1" a="1"/>
  <c r="AF933" i="1"/>
  <c r="AE933" i="1"/>
  <c r="AD933" i="1"/>
  <c r="AC933" i="1"/>
  <c r="AB933" i="1"/>
  <c r="AA933" i="1"/>
  <c r="Z933" i="1"/>
  <c r="Y933" i="1"/>
  <c r="X933" i="1"/>
  <c r="W933" i="1"/>
  <c r="W933" i="1" a="1"/>
  <c r="V933" i="1"/>
  <c r="U933" i="1"/>
  <c r="T933" i="1"/>
  <c r="S933" i="1"/>
  <c r="R933" i="1"/>
  <c r="R933" i="1" a="1"/>
  <c r="AF932" i="1"/>
  <c r="AE932" i="1"/>
  <c r="AD932" i="1"/>
  <c r="AC932" i="1"/>
  <c r="AB932" i="1"/>
  <c r="AA932" i="1"/>
  <c r="Z932" i="1"/>
  <c r="Y932" i="1"/>
  <c r="X932" i="1"/>
  <c r="W932" i="1"/>
  <c r="W932" i="1" a="1"/>
  <c r="V932" i="1"/>
  <c r="U932" i="1"/>
  <c r="T932" i="1"/>
  <c r="S932" i="1"/>
  <c r="R932" i="1"/>
  <c r="R932" i="1" a="1"/>
  <c r="AF931" i="1"/>
  <c r="AE931" i="1"/>
  <c r="AD931" i="1"/>
  <c r="AC931" i="1"/>
  <c r="AB931" i="1"/>
  <c r="AA931" i="1"/>
  <c r="Z931" i="1"/>
  <c r="Y931" i="1"/>
  <c r="X931" i="1"/>
  <c r="W931" i="1"/>
  <c r="W931" i="1" a="1"/>
  <c r="V931" i="1"/>
  <c r="U931" i="1"/>
  <c r="T931" i="1"/>
  <c r="S931" i="1"/>
  <c r="R931" i="1"/>
  <c r="R931" i="1" a="1"/>
  <c r="AF930" i="1"/>
  <c r="AE930" i="1"/>
  <c r="AD930" i="1"/>
  <c r="AC930" i="1"/>
  <c r="AB930" i="1"/>
  <c r="AA930" i="1"/>
  <c r="Z930" i="1"/>
  <c r="Y930" i="1"/>
  <c r="X930" i="1"/>
  <c r="W930" i="1"/>
  <c r="W930" i="1" a="1"/>
  <c r="V930" i="1"/>
  <c r="U930" i="1"/>
  <c r="T930" i="1"/>
  <c r="S930" i="1"/>
  <c r="R930" i="1"/>
  <c r="R930" i="1" a="1"/>
  <c r="AF929" i="1"/>
  <c r="AE929" i="1"/>
  <c r="AD929" i="1"/>
  <c r="AC929" i="1"/>
  <c r="AB929" i="1"/>
  <c r="AA929" i="1"/>
  <c r="Z929" i="1"/>
  <c r="Y929" i="1"/>
  <c r="X929" i="1"/>
  <c r="W929" i="1"/>
  <c r="W929" i="1" a="1"/>
  <c r="V929" i="1"/>
  <c r="U929" i="1"/>
  <c r="T929" i="1"/>
  <c r="S929" i="1"/>
  <c r="R929" i="1"/>
  <c r="R929" i="1" a="1"/>
  <c r="AF928" i="1"/>
  <c r="AE928" i="1"/>
  <c r="AD928" i="1"/>
  <c r="AC928" i="1"/>
  <c r="AB928" i="1"/>
  <c r="AA928" i="1"/>
  <c r="Z928" i="1"/>
  <c r="Y928" i="1"/>
  <c r="X928" i="1"/>
  <c r="W928" i="1"/>
  <c r="W928" i="1" a="1"/>
  <c r="V928" i="1"/>
  <c r="U928" i="1"/>
  <c r="T928" i="1"/>
  <c r="S928" i="1"/>
  <c r="R928" i="1"/>
  <c r="R928" i="1" a="1"/>
  <c r="AF927" i="1"/>
  <c r="AE927" i="1"/>
  <c r="AD927" i="1"/>
  <c r="AC927" i="1"/>
  <c r="AB927" i="1"/>
  <c r="AA927" i="1"/>
  <c r="Z927" i="1"/>
  <c r="Y927" i="1"/>
  <c r="X927" i="1"/>
  <c r="W927" i="1"/>
  <c r="W927" i="1" a="1"/>
  <c r="V927" i="1"/>
  <c r="U927" i="1"/>
  <c r="T927" i="1"/>
  <c r="S927" i="1"/>
  <c r="R927" i="1"/>
  <c r="R927" i="1" a="1"/>
  <c r="AF926" i="1"/>
  <c r="AE926" i="1"/>
  <c r="AD926" i="1"/>
  <c r="AC926" i="1"/>
  <c r="AB926" i="1"/>
  <c r="AA926" i="1"/>
  <c r="Z926" i="1"/>
  <c r="Y926" i="1"/>
  <c r="X926" i="1"/>
  <c r="W926" i="1"/>
  <c r="W926" i="1" a="1"/>
  <c r="V926" i="1"/>
  <c r="U926" i="1"/>
  <c r="T926" i="1"/>
  <c r="S926" i="1"/>
  <c r="R926" i="1"/>
  <c r="R926" i="1" a="1"/>
  <c r="AF925" i="1"/>
  <c r="AE925" i="1"/>
  <c r="AD925" i="1"/>
  <c r="AC925" i="1"/>
  <c r="AB925" i="1"/>
  <c r="AA925" i="1"/>
  <c r="Z925" i="1"/>
  <c r="Y925" i="1"/>
  <c r="X925" i="1"/>
  <c r="W925" i="1"/>
  <c r="W925" i="1" a="1"/>
  <c r="V925" i="1"/>
  <c r="U925" i="1"/>
  <c r="T925" i="1"/>
  <c r="S925" i="1"/>
  <c r="R925" i="1"/>
  <c r="R925" i="1" a="1"/>
  <c r="AF924" i="1"/>
  <c r="AE924" i="1"/>
  <c r="AD924" i="1"/>
  <c r="AC924" i="1"/>
  <c r="AB924" i="1"/>
  <c r="AA924" i="1"/>
  <c r="Z924" i="1"/>
  <c r="Y924" i="1"/>
  <c r="X924" i="1"/>
  <c r="W924" i="1"/>
  <c r="W924" i="1" a="1"/>
  <c r="V924" i="1"/>
  <c r="U924" i="1"/>
  <c r="T924" i="1"/>
  <c r="S924" i="1"/>
  <c r="R924" i="1"/>
  <c r="R924" i="1" a="1"/>
  <c r="AF923" i="1"/>
  <c r="AE923" i="1"/>
  <c r="AD923" i="1"/>
  <c r="AC923" i="1"/>
  <c r="AB923" i="1"/>
  <c r="AA923" i="1"/>
  <c r="Z923" i="1"/>
  <c r="Y923" i="1"/>
  <c r="X923" i="1"/>
  <c r="W923" i="1"/>
  <c r="W923" i="1" a="1"/>
  <c r="V923" i="1"/>
  <c r="U923" i="1"/>
  <c r="T923" i="1"/>
  <c r="S923" i="1"/>
  <c r="R923" i="1"/>
  <c r="R923" i="1" a="1"/>
  <c r="AF922" i="1"/>
  <c r="AE922" i="1"/>
  <c r="AD922" i="1"/>
  <c r="AC922" i="1"/>
  <c r="AB922" i="1"/>
  <c r="AA922" i="1"/>
  <c r="Z922" i="1"/>
  <c r="Y922" i="1"/>
  <c r="X922" i="1"/>
  <c r="W922" i="1"/>
  <c r="W922" i="1" a="1"/>
  <c r="V922" i="1"/>
  <c r="U922" i="1"/>
  <c r="T922" i="1"/>
  <c r="S922" i="1"/>
  <c r="R922" i="1"/>
  <c r="R922" i="1" a="1"/>
  <c r="AF921" i="1"/>
  <c r="AE921" i="1"/>
  <c r="AD921" i="1"/>
  <c r="AC921" i="1"/>
  <c r="AB921" i="1"/>
  <c r="AA921" i="1"/>
  <c r="Z921" i="1"/>
  <c r="Y921" i="1"/>
  <c r="X921" i="1"/>
  <c r="W921" i="1"/>
  <c r="W921" i="1" a="1"/>
  <c r="V921" i="1"/>
  <c r="U921" i="1"/>
  <c r="T921" i="1"/>
  <c r="S921" i="1"/>
  <c r="R921" i="1"/>
  <c r="R921" i="1" a="1"/>
  <c r="AF920" i="1"/>
  <c r="AE920" i="1"/>
  <c r="AD920" i="1"/>
  <c r="AC920" i="1"/>
  <c r="AB920" i="1"/>
  <c r="AA920" i="1"/>
  <c r="Z920" i="1"/>
  <c r="Y920" i="1"/>
  <c r="X920" i="1"/>
  <c r="W920" i="1"/>
  <c r="W920" i="1" a="1"/>
  <c r="V920" i="1"/>
  <c r="U920" i="1"/>
  <c r="T920" i="1"/>
  <c r="S920" i="1"/>
  <c r="R920" i="1"/>
  <c r="R920" i="1" a="1"/>
  <c r="AF919" i="1"/>
  <c r="AE919" i="1"/>
  <c r="AD919" i="1"/>
  <c r="AC919" i="1"/>
  <c r="AB919" i="1"/>
  <c r="AA919" i="1"/>
  <c r="Z919" i="1"/>
  <c r="Y919" i="1"/>
  <c r="X919" i="1"/>
  <c r="W919" i="1"/>
  <c r="W919" i="1" a="1"/>
  <c r="V919" i="1"/>
  <c r="U919" i="1"/>
  <c r="T919" i="1"/>
  <c r="S919" i="1"/>
  <c r="R919" i="1"/>
  <c r="R919" i="1" a="1"/>
  <c r="AF918" i="1"/>
  <c r="AE918" i="1"/>
  <c r="AD918" i="1"/>
  <c r="AC918" i="1"/>
  <c r="AB918" i="1"/>
  <c r="AA918" i="1"/>
  <c r="Z918" i="1"/>
  <c r="Y918" i="1"/>
  <c r="X918" i="1"/>
  <c r="W918" i="1"/>
  <c r="W918" i="1" a="1"/>
  <c r="V918" i="1"/>
  <c r="U918" i="1"/>
  <c r="T918" i="1"/>
  <c r="S918" i="1"/>
  <c r="R918" i="1"/>
  <c r="R918" i="1" a="1"/>
  <c r="AF917" i="1"/>
  <c r="AE917" i="1"/>
  <c r="AD917" i="1"/>
  <c r="AC917" i="1"/>
  <c r="AB917" i="1"/>
  <c r="AA917" i="1"/>
  <c r="Z917" i="1"/>
  <c r="Y917" i="1"/>
  <c r="X917" i="1"/>
  <c r="W917" i="1"/>
  <c r="W917" i="1" a="1"/>
  <c r="V917" i="1"/>
  <c r="U917" i="1"/>
  <c r="T917" i="1"/>
  <c r="S917" i="1"/>
  <c r="R917" i="1"/>
  <c r="R917" i="1" a="1"/>
  <c r="AF916" i="1"/>
  <c r="AE916" i="1"/>
  <c r="AD916" i="1"/>
  <c r="AC916" i="1"/>
  <c r="AB916" i="1"/>
  <c r="AA916" i="1"/>
  <c r="Z916" i="1"/>
  <c r="Y916" i="1"/>
  <c r="X916" i="1"/>
  <c r="W916" i="1"/>
  <c r="W916" i="1" a="1"/>
  <c r="V916" i="1"/>
  <c r="U916" i="1"/>
  <c r="T916" i="1"/>
  <c r="S916" i="1"/>
  <c r="R916" i="1"/>
  <c r="R916" i="1" a="1"/>
  <c r="AF915" i="1"/>
  <c r="AE915" i="1"/>
  <c r="AD915" i="1"/>
  <c r="AC915" i="1"/>
  <c r="AB915" i="1"/>
  <c r="AA915" i="1"/>
  <c r="Z915" i="1"/>
  <c r="Y915" i="1"/>
  <c r="X915" i="1"/>
  <c r="W915" i="1"/>
  <c r="W915" i="1" a="1"/>
  <c r="V915" i="1"/>
  <c r="U915" i="1"/>
  <c r="T915" i="1"/>
  <c r="S915" i="1"/>
  <c r="R915" i="1"/>
  <c r="R915" i="1" a="1"/>
  <c r="AF914" i="1"/>
  <c r="AE914" i="1"/>
  <c r="AD914" i="1"/>
  <c r="AC914" i="1"/>
  <c r="AB914" i="1"/>
  <c r="AA914" i="1"/>
  <c r="Z914" i="1"/>
  <c r="Y914" i="1"/>
  <c r="X914" i="1"/>
  <c r="W914" i="1"/>
  <c r="W914" i="1" a="1"/>
  <c r="V914" i="1"/>
  <c r="U914" i="1"/>
  <c r="T914" i="1"/>
  <c r="S914" i="1"/>
  <c r="R914" i="1"/>
  <c r="R914" i="1" a="1"/>
  <c r="AF913" i="1"/>
  <c r="AE913" i="1"/>
  <c r="AD913" i="1"/>
  <c r="AC913" i="1"/>
  <c r="AB913" i="1"/>
  <c r="AA913" i="1"/>
  <c r="Z913" i="1"/>
  <c r="Y913" i="1"/>
  <c r="X913" i="1"/>
  <c r="W913" i="1"/>
  <c r="W913" i="1" a="1"/>
  <c r="V913" i="1"/>
  <c r="U913" i="1"/>
  <c r="T913" i="1"/>
  <c r="S913" i="1"/>
  <c r="R913" i="1"/>
  <c r="R913" i="1" a="1"/>
  <c r="AF912" i="1"/>
  <c r="AE912" i="1"/>
  <c r="AD912" i="1"/>
  <c r="AC912" i="1"/>
  <c r="AB912" i="1"/>
  <c r="AA912" i="1"/>
  <c r="Z912" i="1"/>
  <c r="Y912" i="1"/>
  <c r="X912" i="1"/>
  <c r="W912" i="1"/>
  <c r="W912" i="1" a="1"/>
  <c r="V912" i="1"/>
  <c r="U912" i="1"/>
  <c r="T912" i="1"/>
  <c r="S912" i="1"/>
  <c r="R912" i="1"/>
  <c r="R912" i="1" a="1"/>
  <c r="AF911" i="1"/>
  <c r="AE911" i="1"/>
  <c r="AD911" i="1"/>
  <c r="AC911" i="1"/>
  <c r="AB911" i="1"/>
  <c r="AA911" i="1"/>
  <c r="Z911" i="1"/>
  <c r="Y911" i="1"/>
  <c r="X911" i="1"/>
  <c r="W911" i="1"/>
  <c r="W911" i="1" a="1"/>
  <c r="V911" i="1"/>
  <c r="U911" i="1"/>
  <c r="T911" i="1"/>
  <c r="S911" i="1"/>
  <c r="R911" i="1"/>
  <c r="R911" i="1" a="1"/>
  <c r="AF910" i="1"/>
  <c r="AE910" i="1"/>
  <c r="AD910" i="1"/>
  <c r="AC910" i="1"/>
  <c r="AB910" i="1"/>
  <c r="AA910" i="1"/>
  <c r="Z910" i="1"/>
  <c r="Y910" i="1"/>
  <c r="X910" i="1"/>
  <c r="W910" i="1"/>
  <c r="W910" i="1" a="1"/>
  <c r="V910" i="1"/>
  <c r="U910" i="1"/>
  <c r="T910" i="1"/>
  <c r="S910" i="1"/>
  <c r="R910" i="1"/>
  <c r="R910" i="1" a="1"/>
  <c r="AF909" i="1"/>
  <c r="AE909" i="1"/>
  <c r="AD909" i="1"/>
  <c r="AC909" i="1"/>
  <c r="AB909" i="1"/>
  <c r="AA909" i="1"/>
  <c r="Z909" i="1"/>
  <c r="Y909" i="1"/>
  <c r="X909" i="1"/>
  <c r="W909" i="1"/>
  <c r="W909" i="1" a="1"/>
  <c r="V909" i="1"/>
  <c r="U909" i="1"/>
  <c r="T909" i="1"/>
  <c r="S909" i="1"/>
  <c r="R909" i="1"/>
  <c r="R909" i="1" a="1"/>
  <c r="AF908" i="1"/>
  <c r="AE908" i="1"/>
  <c r="AD908" i="1"/>
  <c r="AC908" i="1"/>
  <c r="AB908" i="1"/>
  <c r="AA908" i="1"/>
  <c r="Z908" i="1"/>
  <c r="Y908" i="1"/>
  <c r="X908" i="1"/>
  <c r="W908" i="1"/>
  <c r="W908" i="1" a="1"/>
  <c r="V908" i="1"/>
  <c r="U908" i="1"/>
  <c r="T908" i="1"/>
  <c r="S908" i="1"/>
  <c r="R908" i="1"/>
  <c r="R908" i="1" a="1"/>
  <c r="AF907" i="1"/>
  <c r="AE907" i="1"/>
  <c r="AD907" i="1"/>
  <c r="AC907" i="1"/>
  <c r="AB907" i="1"/>
  <c r="AA907" i="1"/>
  <c r="Z907" i="1"/>
  <c r="Y907" i="1"/>
  <c r="X907" i="1"/>
  <c r="W907" i="1"/>
  <c r="W907" i="1" a="1"/>
  <c r="V907" i="1"/>
  <c r="U907" i="1"/>
  <c r="T907" i="1"/>
  <c r="S907" i="1"/>
  <c r="R907" i="1"/>
  <c r="R907" i="1" a="1"/>
  <c r="AF906" i="1"/>
  <c r="AE906" i="1"/>
  <c r="AD906" i="1"/>
  <c r="AC906" i="1"/>
  <c r="AB906" i="1"/>
  <c r="AA906" i="1"/>
  <c r="Z906" i="1"/>
  <c r="Y906" i="1"/>
  <c r="X906" i="1"/>
  <c r="W906" i="1"/>
  <c r="W906" i="1" a="1"/>
  <c r="V906" i="1"/>
  <c r="U906" i="1"/>
  <c r="T906" i="1"/>
  <c r="S906" i="1"/>
  <c r="R906" i="1"/>
  <c r="R906" i="1" a="1"/>
  <c r="AF905" i="1"/>
  <c r="AE905" i="1"/>
  <c r="AD905" i="1"/>
  <c r="AC905" i="1"/>
  <c r="AB905" i="1"/>
  <c r="AA905" i="1"/>
  <c r="Z905" i="1"/>
  <c r="Y905" i="1"/>
  <c r="X905" i="1"/>
  <c r="W905" i="1"/>
  <c r="W905" i="1" a="1"/>
  <c r="V905" i="1"/>
  <c r="U905" i="1"/>
  <c r="T905" i="1"/>
  <c r="S905" i="1"/>
  <c r="R905" i="1"/>
  <c r="R905" i="1" a="1"/>
  <c r="AF904" i="1"/>
  <c r="AE904" i="1"/>
  <c r="AD904" i="1"/>
  <c r="AC904" i="1"/>
  <c r="AB904" i="1"/>
  <c r="AA904" i="1"/>
  <c r="Z904" i="1"/>
  <c r="Y904" i="1"/>
  <c r="X904" i="1"/>
  <c r="W904" i="1"/>
  <c r="W904" i="1" a="1"/>
  <c r="V904" i="1"/>
  <c r="U904" i="1"/>
  <c r="T904" i="1"/>
  <c r="S904" i="1"/>
  <c r="R904" i="1"/>
  <c r="R904" i="1" a="1"/>
  <c r="AF903" i="1"/>
  <c r="AE903" i="1"/>
  <c r="AD903" i="1"/>
  <c r="AC903" i="1"/>
  <c r="AB903" i="1"/>
  <c r="AA903" i="1"/>
  <c r="Z903" i="1"/>
  <c r="Y903" i="1"/>
  <c r="X903" i="1"/>
  <c r="W903" i="1"/>
  <c r="W903" i="1" a="1"/>
  <c r="V903" i="1"/>
  <c r="U903" i="1"/>
  <c r="T903" i="1"/>
  <c r="S903" i="1"/>
  <c r="R903" i="1"/>
  <c r="R903" i="1" a="1"/>
  <c r="AF902" i="1"/>
  <c r="AE902" i="1"/>
  <c r="AD902" i="1"/>
  <c r="AC902" i="1"/>
  <c r="AB902" i="1"/>
  <c r="AA902" i="1"/>
  <c r="Z902" i="1"/>
  <c r="Y902" i="1"/>
  <c r="X902" i="1"/>
  <c r="W902" i="1"/>
  <c r="W902" i="1" a="1"/>
  <c r="V902" i="1"/>
  <c r="U902" i="1"/>
  <c r="T902" i="1"/>
  <c r="S902" i="1"/>
  <c r="R902" i="1"/>
  <c r="R902" i="1" a="1"/>
  <c r="AF901" i="1"/>
  <c r="AE901" i="1"/>
  <c r="AD901" i="1"/>
  <c r="AC901" i="1"/>
  <c r="AB901" i="1"/>
  <c r="AA901" i="1"/>
  <c r="Z901" i="1"/>
  <c r="Y901" i="1"/>
  <c r="X901" i="1"/>
  <c r="W901" i="1"/>
  <c r="W901" i="1" a="1"/>
  <c r="V901" i="1"/>
  <c r="U901" i="1"/>
  <c r="T901" i="1"/>
  <c r="S901" i="1"/>
  <c r="R901" i="1"/>
  <c r="R901" i="1" a="1"/>
  <c r="AF900" i="1"/>
  <c r="AE900" i="1"/>
  <c r="AD900" i="1"/>
  <c r="AC900" i="1"/>
  <c r="AB900" i="1"/>
  <c r="AA900" i="1"/>
  <c r="Z900" i="1"/>
  <c r="Y900" i="1"/>
  <c r="X900" i="1"/>
  <c r="W900" i="1"/>
  <c r="W900" i="1" a="1"/>
  <c r="V900" i="1"/>
  <c r="U900" i="1"/>
  <c r="T900" i="1"/>
  <c r="S900" i="1"/>
  <c r="R900" i="1"/>
  <c r="R900" i="1" a="1"/>
  <c r="AF899" i="1"/>
  <c r="AE899" i="1"/>
  <c r="AD899" i="1"/>
  <c r="AC899" i="1"/>
  <c r="AB899" i="1"/>
  <c r="AA899" i="1"/>
  <c r="Z899" i="1"/>
  <c r="Y899" i="1"/>
  <c r="X899" i="1"/>
  <c r="W899" i="1"/>
  <c r="W899" i="1" a="1"/>
  <c r="V899" i="1"/>
  <c r="U899" i="1"/>
  <c r="T899" i="1"/>
  <c r="S899" i="1"/>
  <c r="R899" i="1"/>
  <c r="R899" i="1" a="1"/>
  <c r="AF898" i="1"/>
  <c r="AE898" i="1"/>
  <c r="AD898" i="1"/>
  <c r="AC898" i="1"/>
  <c r="AB898" i="1"/>
  <c r="AA898" i="1"/>
  <c r="Z898" i="1"/>
  <c r="Y898" i="1"/>
  <c r="X898" i="1"/>
  <c r="W898" i="1"/>
  <c r="W898" i="1" a="1"/>
  <c r="V898" i="1"/>
  <c r="U898" i="1"/>
  <c r="T898" i="1"/>
  <c r="S898" i="1"/>
  <c r="R898" i="1"/>
  <c r="R898" i="1" a="1"/>
  <c r="AF897" i="1"/>
  <c r="AE897" i="1"/>
  <c r="AD897" i="1"/>
  <c r="AC897" i="1"/>
  <c r="AB897" i="1"/>
  <c r="AA897" i="1"/>
  <c r="Z897" i="1"/>
  <c r="Y897" i="1"/>
  <c r="X897" i="1"/>
  <c r="W897" i="1"/>
  <c r="W897" i="1" a="1"/>
  <c r="V897" i="1"/>
  <c r="U897" i="1"/>
  <c r="T897" i="1"/>
  <c r="S897" i="1"/>
  <c r="R897" i="1"/>
  <c r="R897" i="1" a="1"/>
  <c r="AF896" i="1"/>
  <c r="AE896" i="1"/>
  <c r="AD896" i="1"/>
  <c r="AC896" i="1"/>
  <c r="AB896" i="1"/>
  <c r="AA896" i="1"/>
  <c r="Z896" i="1"/>
  <c r="Y896" i="1"/>
  <c r="X896" i="1"/>
  <c r="W896" i="1"/>
  <c r="W896" i="1" a="1"/>
  <c r="V896" i="1"/>
  <c r="U896" i="1"/>
  <c r="T896" i="1"/>
  <c r="S896" i="1"/>
  <c r="R896" i="1"/>
  <c r="R896" i="1" a="1"/>
  <c r="AF895" i="1"/>
  <c r="AE895" i="1"/>
  <c r="AD895" i="1"/>
  <c r="AC895" i="1"/>
  <c r="AB895" i="1"/>
  <c r="AA895" i="1"/>
  <c r="Z895" i="1"/>
  <c r="Y895" i="1"/>
  <c r="X895" i="1"/>
  <c r="W895" i="1"/>
  <c r="W895" i="1" a="1"/>
  <c r="V895" i="1"/>
  <c r="U895" i="1"/>
  <c r="T895" i="1"/>
  <c r="S895" i="1"/>
  <c r="R895" i="1"/>
  <c r="R895" i="1" a="1"/>
  <c r="AF894" i="1"/>
  <c r="AE894" i="1"/>
  <c r="AD894" i="1"/>
  <c r="AC894" i="1"/>
  <c r="AB894" i="1"/>
  <c r="AA894" i="1"/>
  <c r="Z894" i="1"/>
  <c r="Y894" i="1"/>
  <c r="X894" i="1"/>
  <c r="W894" i="1"/>
  <c r="W894" i="1" a="1"/>
  <c r="V894" i="1"/>
  <c r="U894" i="1"/>
  <c r="T894" i="1"/>
  <c r="S894" i="1"/>
  <c r="R894" i="1"/>
  <c r="R894" i="1" a="1"/>
  <c r="AF893" i="1"/>
  <c r="AE893" i="1"/>
  <c r="AD893" i="1"/>
  <c r="AC893" i="1"/>
  <c r="AB893" i="1"/>
  <c r="AA893" i="1"/>
  <c r="Z893" i="1"/>
  <c r="Y893" i="1"/>
  <c r="X893" i="1"/>
  <c r="W893" i="1"/>
  <c r="W893" i="1" a="1"/>
  <c r="V893" i="1"/>
  <c r="U893" i="1"/>
  <c r="T893" i="1"/>
  <c r="S893" i="1"/>
  <c r="R893" i="1"/>
  <c r="R893" i="1" a="1"/>
  <c r="AF892" i="1"/>
  <c r="AE892" i="1"/>
  <c r="AD892" i="1"/>
  <c r="AC892" i="1"/>
  <c r="AB892" i="1"/>
  <c r="AA892" i="1"/>
  <c r="Z892" i="1"/>
  <c r="Y892" i="1"/>
  <c r="X892" i="1"/>
  <c r="W892" i="1"/>
  <c r="W892" i="1" a="1"/>
  <c r="V892" i="1"/>
  <c r="U892" i="1"/>
  <c r="T892" i="1"/>
  <c r="S892" i="1"/>
  <c r="R892" i="1"/>
  <c r="R892" i="1" a="1"/>
  <c r="AF891" i="1"/>
  <c r="AE891" i="1"/>
  <c r="AD891" i="1"/>
  <c r="AC891" i="1"/>
  <c r="AB891" i="1"/>
  <c r="AA891" i="1"/>
  <c r="Z891" i="1"/>
  <c r="Y891" i="1"/>
  <c r="X891" i="1"/>
  <c r="W891" i="1"/>
  <c r="W891" i="1" a="1"/>
  <c r="V891" i="1"/>
  <c r="U891" i="1"/>
  <c r="T891" i="1"/>
  <c r="S891" i="1"/>
  <c r="R891" i="1"/>
  <c r="R891" i="1" a="1"/>
  <c r="AF890" i="1"/>
  <c r="AE890" i="1"/>
  <c r="AD890" i="1"/>
  <c r="AC890" i="1"/>
  <c r="AB890" i="1"/>
  <c r="AA890" i="1"/>
  <c r="Z890" i="1"/>
  <c r="Y890" i="1"/>
  <c r="X890" i="1"/>
  <c r="W890" i="1"/>
  <c r="W890" i="1" a="1"/>
  <c r="V890" i="1"/>
  <c r="U890" i="1"/>
  <c r="T890" i="1"/>
  <c r="S890" i="1"/>
  <c r="R890" i="1"/>
  <c r="R890" i="1" a="1"/>
  <c r="AF889" i="1"/>
  <c r="AE889" i="1"/>
  <c r="AD889" i="1"/>
  <c r="AC889" i="1"/>
  <c r="AB889" i="1"/>
  <c r="AA889" i="1"/>
  <c r="Z889" i="1"/>
  <c r="Y889" i="1"/>
  <c r="X889" i="1"/>
  <c r="W889" i="1"/>
  <c r="W889" i="1" a="1"/>
  <c r="V889" i="1"/>
  <c r="U889" i="1"/>
  <c r="T889" i="1"/>
  <c r="S889" i="1"/>
  <c r="R889" i="1"/>
  <c r="R889" i="1" a="1"/>
  <c r="AF888" i="1"/>
  <c r="AE888" i="1"/>
  <c r="AD888" i="1"/>
  <c r="AC888" i="1"/>
  <c r="AB888" i="1"/>
  <c r="AA888" i="1"/>
  <c r="Z888" i="1"/>
  <c r="Y888" i="1"/>
  <c r="X888" i="1"/>
  <c r="W888" i="1"/>
  <c r="W888" i="1" a="1"/>
  <c r="V888" i="1"/>
  <c r="U888" i="1"/>
  <c r="T888" i="1"/>
  <c r="S888" i="1"/>
  <c r="R888" i="1"/>
  <c r="R888" i="1" a="1"/>
  <c r="AF887" i="1"/>
  <c r="AE887" i="1"/>
  <c r="AD887" i="1"/>
  <c r="AC887" i="1"/>
  <c r="AB887" i="1"/>
  <c r="AA887" i="1"/>
  <c r="Z887" i="1"/>
  <c r="Y887" i="1"/>
  <c r="X887" i="1"/>
  <c r="W887" i="1"/>
  <c r="W887" i="1" a="1"/>
  <c r="V887" i="1"/>
  <c r="U887" i="1"/>
  <c r="T887" i="1"/>
  <c r="S887" i="1"/>
  <c r="R887" i="1"/>
  <c r="R887" i="1" a="1"/>
  <c r="AF886" i="1"/>
  <c r="AE886" i="1"/>
  <c r="AD886" i="1"/>
  <c r="AC886" i="1"/>
  <c r="AB886" i="1"/>
  <c r="AA886" i="1"/>
  <c r="Z886" i="1"/>
  <c r="Y886" i="1"/>
  <c r="X886" i="1"/>
  <c r="W886" i="1"/>
  <c r="W886" i="1" a="1"/>
  <c r="V886" i="1"/>
  <c r="U886" i="1"/>
  <c r="T886" i="1"/>
  <c r="S886" i="1"/>
  <c r="R886" i="1"/>
  <c r="R886" i="1" a="1"/>
  <c r="AF885" i="1"/>
  <c r="AE885" i="1"/>
  <c r="AD885" i="1"/>
  <c r="AC885" i="1"/>
  <c r="AB885" i="1"/>
  <c r="AA885" i="1"/>
  <c r="Z885" i="1"/>
  <c r="Y885" i="1"/>
  <c r="X885" i="1"/>
  <c r="W885" i="1"/>
  <c r="W885" i="1" a="1"/>
  <c r="V885" i="1"/>
  <c r="U885" i="1"/>
  <c r="T885" i="1"/>
  <c r="S885" i="1"/>
  <c r="R885" i="1"/>
  <c r="R885" i="1" a="1"/>
  <c r="AF884" i="1"/>
  <c r="AE884" i="1"/>
  <c r="AD884" i="1"/>
  <c r="AC884" i="1"/>
  <c r="AB884" i="1"/>
  <c r="AA884" i="1"/>
  <c r="Z884" i="1"/>
  <c r="Y884" i="1"/>
  <c r="X884" i="1"/>
  <c r="W884" i="1"/>
  <c r="W884" i="1" a="1"/>
  <c r="V884" i="1"/>
  <c r="U884" i="1"/>
  <c r="T884" i="1"/>
  <c r="S884" i="1"/>
  <c r="R884" i="1"/>
  <c r="R884" i="1" a="1"/>
  <c r="AF883" i="1"/>
  <c r="AE883" i="1"/>
  <c r="AD883" i="1"/>
  <c r="AC883" i="1"/>
  <c r="AB883" i="1"/>
  <c r="AA883" i="1"/>
  <c r="Z883" i="1"/>
  <c r="Y883" i="1"/>
  <c r="X883" i="1"/>
  <c r="W883" i="1"/>
  <c r="W883" i="1" a="1"/>
  <c r="V883" i="1"/>
  <c r="U883" i="1"/>
  <c r="T883" i="1"/>
  <c r="S883" i="1"/>
  <c r="R883" i="1"/>
  <c r="R883" i="1" a="1"/>
  <c r="AF882" i="1"/>
  <c r="AE882" i="1"/>
  <c r="AD882" i="1"/>
  <c r="AC882" i="1"/>
  <c r="AB882" i="1"/>
  <c r="AA882" i="1"/>
  <c r="Z882" i="1"/>
  <c r="Y882" i="1"/>
  <c r="X882" i="1"/>
  <c r="W882" i="1"/>
  <c r="W882" i="1" a="1"/>
  <c r="V882" i="1"/>
  <c r="U882" i="1"/>
  <c r="T882" i="1"/>
  <c r="S882" i="1"/>
  <c r="R882" i="1"/>
  <c r="R882" i="1" a="1"/>
  <c r="AF881" i="1"/>
  <c r="AE881" i="1"/>
  <c r="AD881" i="1"/>
  <c r="AC881" i="1"/>
  <c r="AB881" i="1"/>
  <c r="AA881" i="1"/>
  <c r="Z881" i="1"/>
  <c r="Y881" i="1"/>
  <c r="X881" i="1"/>
  <c r="W881" i="1"/>
  <c r="W881" i="1" a="1"/>
  <c r="V881" i="1"/>
  <c r="U881" i="1"/>
  <c r="T881" i="1"/>
  <c r="S881" i="1"/>
  <c r="R881" i="1"/>
  <c r="R881" i="1" a="1"/>
  <c r="AF880" i="1"/>
  <c r="AE880" i="1"/>
  <c r="AD880" i="1"/>
  <c r="AC880" i="1"/>
  <c r="AB880" i="1"/>
  <c r="AA880" i="1"/>
  <c r="Z880" i="1"/>
  <c r="Y880" i="1"/>
  <c r="X880" i="1"/>
  <c r="W880" i="1"/>
  <c r="W880" i="1" a="1"/>
  <c r="V880" i="1"/>
  <c r="U880" i="1"/>
  <c r="T880" i="1"/>
  <c r="S880" i="1"/>
  <c r="R880" i="1"/>
  <c r="R880" i="1" a="1"/>
  <c r="AF879" i="1"/>
  <c r="AE879" i="1"/>
  <c r="AD879" i="1"/>
  <c r="AC879" i="1"/>
  <c r="AB879" i="1"/>
  <c r="AA879" i="1"/>
  <c r="Z879" i="1"/>
  <c r="Y879" i="1"/>
  <c r="X879" i="1"/>
  <c r="W879" i="1"/>
  <c r="W879" i="1" a="1"/>
  <c r="V879" i="1"/>
  <c r="U879" i="1"/>
  <c r="T879" i="1"/>
  <c r="S879" i="1"/>
  <c r="R879" i="1"/>
  <c r="R879" i="1" a="1"/>
  <c r="AF878" i="1"/>
  <c r="AE878" i="1"/>
  <c r="AD878" i="1"/>
  <c r="AC878" i="1"/>
  <c r="AB878" i="1"/>
  <c r="AA878" i="1"/>
  <c r="Z878" i="1"/>
  <c r="Y878" i="1"/>
  <c r="X878" i="1"/>
  <c r="W878" i="1"/>
  <c r="W878" i="1" a="1"/>
  <c r="V878" i="1"/>
  <c r="U878" i="1"/>
  <c r="T878" i="1"/>
  <c r="S878" i="1"/>
  <c r="R878" i="1"/>
  <c r="R878" i="1" a="1"/>
  <c r="AF877" i="1"/>
  <c r="AE877" i="1"/>
  <c r="AD877" i="1"/>
  <c r="AC877" i="1"/>
  <c r="AB877" i="1"/>
  <c r="AA877" i="1"/>
  <c r="Z877" i="1"/>
  <c r="Y877" i="1"/>
  <c r="X877" i="1"/>
  <c r="W877" i="1"/>
  <c r="W877" i="1" a="1"/>
  <c r="V877" i="1"/>
  <c r="U877" i="1"/>
  <c r="T877" i="1"/>
  <c r="S877" i="1"/>
  <c r="R877" i="1"/>
  <c r="R877" i="1" a="1"/>
  <c r="AF876" i="1"/>
  <c r="AE876" i="1"/>
  <c r="AD876" i="1"/>
  <c r="AC876" i="1"/>
  <c r="AB876" i="1"/>
  <c r="AA876" i="1"/>
  <c r="Z876" i="1"/>
  <c r="Y876" i="1"/>
  <c r="X876" i="1"/>
  <c r="W876" i="1"/>
  <c r="W876" i="1" a="1"/>
  <c r="V876" i="1"/>
  <c r="U876" i="1"/>
  <c r="T876" i="1"/>
  <c r="S876" i="1"/>
  <c r="R876" i="1"/>
  <c r="R876" i="1" a="1"/>
  <c r="AF875" i="1"/>
  <c r="AE875" i="1"/>
  <c r="AD875" i="1"/>
  <c r="AC875" i="1"/>
  <c r="AB875" i="1"/>
  <c r="AA875" i="1"/>
  <c r="Z875" i="1"/>
  <c r="Y875" i="1"/>
  <c r="X875" i="1"/>
  <c r="W875" i="1"/>
  <c r="W875" i="1" a="1"/>
  <c r="V875" i="1"/>
  <c r="U875" i="1"/>
  <c r="T875" i="1"/>
  <c r="S875" i="1"/>
  <c r="R875" i="1"/>
  <c r="R875" i="1" a="1"/>
  <c r="AF874" i="1"/>
  <c r="AE874" i="1"/>
  <c r="AD874" i="1"/>
  <c r="AC874" i="1"/>
  <c r="AB874" i="1"/>
  <c r="AA874" i="1"/>
  <c r="Z874" i="1"/>
  <c r="Y874" i="1"/>
  <c r="X874" i="1"/>
  <c r="W874" i="1"/>
  <c r="W874" i="1" a="1"/>
  <c r="V874" i="1"/>
  <c r="U874" i="1"/>
  <c r="T874" i="1"/>
  <c r="S874" i="1"/>
  <c r="R874" i="1"/>
  <c r="R874" i="1" a="1"/>
  <c r="AF873" i="1"/>
  <c r="AE873" i="1"/>
  <c r="AD873" i="1"/>
  <c r="AC873" i="1"/>
  <c r="AB873" i="1"/>
  <c r="AA873" i="1"/>
  <c r="Z873" i="1"/>
  <c r="Y873" i="1"/>
  <c r="X873" i="1"/>
  <c r="W873" i="1"/>
  <c r="W873" i="1" a="1"/>
  <c r="V873" i="1"/>
  <c r="U873" i="1"/>
  <c r="T873" i="1"/>
  <c r="S873" i="1"/>
  <c r="R873" i="1"/>
  <c r="R873" i="1" a="1"/>
  <c r="AF872" i="1"/>
  <c r="AE872" i="1"/>
  <c r="AD872" i="1"/>
  <c r="AC872" i="1"/>
  <c r="AB872" i="1"/>
  <c r="AA872" i="1"/>
  <c r="Z872" i="1"/>
  <c r="Y872" i="1"/>
  <c r="X872" i="1"/>
  <c r="W872" i="1"/>
  <c r="W872" i="1" a="1"/>
  <c r="V872" i="1"/>
  <c r="U872" i="1"/>
  <c r="T872" i="1"/>
  <c r="S872" i="1"/>
  <c r="R872" i="1"/>
  <c r="R872" i="1" a="1"/>
  <c r="AF871" i="1"/>
  <c r="AE871" i="1"/>
  <c r="AD871" i="1"/>
  <c r="AC871" i="1"/>
  <c r="AB871" i="1"/>
  <c r="AA871" i="1"/>
  <c r="Z871" i="1"/>
  <c r="Y871" i="1"/>
  <c r="X871" i="1"/>
  <c r="W871" i="1"/>
  <c r="W871" i="1" a="1"/>
  <c r="V871" i="1"/>
  <c r="U871" i="1"/>
  <c r="T871" i="1"/>
  <c r="S871" i="1"/>
  <c r="R871" i="1"/>
  <c r="R871" i="1" a="1"/>
  <c r="AF870" i="1"/>
  <c r="AE870" i="1"/>
  <c r="AD870" i="1"/>
  <c r="AC870" i="1"/>
  <c r="AB870" i="1"/>
  <c r="AA870" i="1"/>
  <c r="Z870" i="1"/>
  <c r="Y870" i="1"/>
  <c r="X870" i="1"/>
  <c r="W870" i="1"/>
  <c r="W870" i="1" a="1"/>
  <c r="V870" i="1"/>
  <c r="U870" i="1"/>
  <c r="T870" i="1"/>
  <c r="S870" i="1"/>
  <c r="R870" i="1"/>
  <c r="R870" i="1" a="1"/>
  <c r="AF869" i="1"/>
  <c r="AE869" i="1"/>
  <c r="AD869" i="1"/>
  <c r="AC869" i="1"/>
  <c r="AB869" i="1"/>
  <c r="AA869" i="1"/>
  <c r="Z869" i="1"/>
  <c r="Y869" i="1"/>
  <c r="X869" i="1"/>
  <c r="W869" i="1"/>
  <c r="W869" i="1" a="1"/>
  <c r="V869" i="1"/>
  <c r="U869" i="1"/>
  <c r="T869" i="1"/>
  <c r="S869" i="1"/>
  <c r="R869" i="1"/>
  <c r="R869" i="1" a="1"/>
  <c r="AF868" i="1"/>
  <c r="AE868" i="1"/>
  <c r="AD868" i="1"/>
  <c r="AC868" i="1"/>
  <c r="AB868" i="1"/>
  <c r="AA868" i="1"/>
  <c r="Z868" i="1"/>
  <c r="Y868" i="1"/>
  <c r="X868" i="1"/>
  <c r="W868" i="1"/>
  <c r="W868" i="1" a="1"/>
  <c r="V868" i="1"/>
  <c r="U868" i="1"/>
  <c r="T868" i="1"/>
  <c r="S868" i="1"/>
  <c r="R868" i="1"/>
  <c r="R868" i="1" a="1"/>
  <c r="AF867" i="1"/>
  <c r="AE867" i="1"/>
  <c r="AD867" i="1"/>
  <c r="AC867" i="1"/>
  <c r="AB867" i="1"/>
  <c r="AA867" i="1"/>
  <c r="Z867" i="1"/>
  <c r="Y867" i="1"/>
  <c r="X867" i="1"/>
  <c r="W867" i="1"/>
  <c r="W867" i="1" a="1"/>
  <c r="V867" i="1"/>
  <c r="U867" i="1"/>
  <c r="T867" i="1"/>
  <c r="S867" i="1"/>
  <c r="R867" i="1"/>
  <c r="R867" i="1" a="1"/>
  <c r="AF866" i="1"/>
  <c r="AE866" i="1"/>
  <c r="AD866" i="1"/>
  <c r="AC866" i="1"/>
  <c r="AB866" i="1"/>
  <c r="AA866" i="1"/>
  <c r="Z866" i="1"/>
  <c r="Y866" i="1"/>
  <c r="X866" i="1"/>
  <c r="W866" i="1"/>
  <c r="W866" i="1" a="1"/>
  <c r="V866" i="1"/>
  <c r="U866" i="1"/>
  <c r="T866" i="1"/>
  <c r="S866" i="1"/>
  <c r="R866" i="1"/>
  <c r="R866" i="1" a="1"/>
  <c r="AF865" i="1"/>
  <c r="AE865" i="1"/>
  <c r="AD865" i="1"/>
  <c r="AC865" i="1"/>
  <c r="AB865" i="1"/>
  <c r="AA865" i="1"/>
  <c r="Z865" i="1"/>
  <c r="Y865" i="1"/>
  <c r="X865" i="1"/>
  <c r="W865" i="1"/>
  <c r="W865" i="1" a="1"/>
  <c r="V865" i="1"/>
  <c r="U865" i="1"/>
  <c r="T865" i="1"/>
  <c r="S865" i="1"/>
  <c r="R865" i="1"/>
  <c r="R865" i="1" a="1"/>
  <c r="AF864" i="1"/>
  <c r="AE864" i="1"/>
  <c r="AD864" i="1"/>
  <c r="AC864" i="1"/>
  <c r="AB864" i="1"/>
  <c r="AA864" i="1"/>
  <c r="Z864" i="1"/>
  <c r="Y864" i="1"/>
  <c r="X864" i="1"/>
  <c r="W864" i="1"/>
  <c r="W864" i="1" a="1"/>
  <c r="V864" i="1"/>
  <c r="U864" i="1"/>
  <c r="T864" i="1"/>
  <c r="S864" i="1"/>
  <c r="R864" i="1"/>
  <c r="R864" i="1" a="1"/>
  <c r="AF863" i="1"/>
  <c r="AE863" i="1"/>
  <c r="AD863" i="1"/>
  <c r="AC863" i="1"/>
  <c r="AB863" i="1"/>
  <c r="AA863" i="1"/>
  <c r="Z863" i="1"/>
  <c r="Y863" i="1"/>
  <c r="X863" i="1"/>
  <c r="W863" i="1"/>
  <c r="W863" i="1" a="1"/>
  <c r="V863" i="1"/>
  <c r="U863" i="1"/>
  <c r="T863" i="1"/>
  <c r="S863" i="1"/>
  <c r="R863" i="1"/>
  <c r="R863" i="1" a="1"/>
  <c r="AF862" i="1"/>
  <c r="AE862" i="1"/>
  <c r="AD862" i="1"/>
  <c r="AC862" i="1"/>
  <c r="AB862" i="1"/>
  <c r="AA862" i="1"/>
  <c r="Z862" i="1"/>
  <c r="Y862" i="1"/>
  <c r="X862" i="1"/>
  <c r="W862" i="1"/>
  <c r="W862" i="1" a="1"/>
  <c r="V862" i="1"/>
  <c r="U862" i="1"/>
  <c r="T862" i="1"/>
  <c r="S862" i="1"/>
  <c r="R862" i="1"/>
  <c r="R862" i="1" a="1"/>
  <c r="AF861" i="1"/>
  <c r="AE861" i="1"/>
  <c r="AD861" i="1"/>
  <c r="AC861" i="1"/>
  <c r="AB861" i="1"/>
  <c r="AA861" i="1"/>
  <c r="Z861" i="1"/>
  <c r="Y861" i="1"/>
  <c r="X861" i="1"/>
  <c r="W861" i="1"/>
  <c r="W861" i="1" a="1"/>
  <c r="V861" i="1"/>
  <c r="U861" i="1"/>
  <c r="T861" i="1"/>
  <c r="S861" i="1"/>
  <c r="R861" i="1"/>
  <c r="R861" i="1" a="1"/>
  <c r="AF860" i="1"/>
  <c r="AE860" i="1"/>
  <c r="AD860" i="1"/>
  <c r="AC860" i="1"/>
  <c r="AB860" i="1"/>
  <c r="AA860" i="1"/>
  <c r="Z860" i="1"/>
  <c r="Y860" i="1"/>
  <c r="X860" i="1"/>
  <c r="W860" i="1"/>
  <c r="W860" i="1" a="1"/>
  <c r="V860" i="1"/>
  <c r="U860" i="1"/>
  <c r="T860" i="1"/>
  <c r="S860" i="1"/>
  <c r="R860" i="1"/>
  <c r="R860" i="1" a="1"/>
  <c r="AF859" i="1"/>
  <c r="AE859" i="1"/>
  <c r="AD859" i="1"/>
  <c r="AC859" i="1"/>
  <c r="AB859" i="1"/>
  <c r="AA859" i="1"/>
  <c r="Z859" i="1"/>
  <c r="Y859" i="1"/>
  <c r="X859" i="1"/>
  <c r="W859" i="1"/>
  <c r="W859" i="1" a="1"/>
  <c r="V859" i="1"/>
  <c r="U859" i="1"/>
  <c r="T859" i="1"/>
  <c r="S859" i="1"/>
  <c r="R859" i="1"/>
  <c r="R859" i="1" a="1"/>
  <c r="AF858" i="1"/>
  <c r="AE858" i="1"/>
  <c r="AD858" i="1"/>
  <c r="AC858" i="1"/>
  <c r="AB858" i="1"/>
  <c r="AA858" i="1"/>
  <c r="Z858" i="1"/>
  <c r="Y858" i="1"/>
  <c r="X858" i="1"/>
  <c r="W858" i="1"/>
  <c r="W858" i="1" a="1"/>
  <c r="V858" i="1"/>
  <c r="U858" i="1"/>
  <c r="T858" i="1"/>
  <c r="S858" i="1"/>
  <c r="R858" i="1"/>
  <c r="R858" i="1" a="1"/>
  <c r="AF857" i="1"/>
  <c r="AE857" i="1"/>
  <c r="AD857" i="1"/>
  <c r="AC857" i="1"/>
  <c r="AB857" i="1"/>
  <c r="AA857" i="1"/>
  <c r="Z857" i="1"/>
  <c r="Y857" i="1"/>
  <c r="X857" i="1"/>
  <c r="W857" i="1"/>
  <c r="W857" i="1" a="1"/>
  <c r="V857" i="1"/>
  <c r="U857" i="1"/>
  <c r="T857" i="1"/>
  <c r="S857" i="1"/>
  <c r="R857" i="1"/>
  <c r="R857" i="1" a="1"/>
  <c r="AF856" i="1"/>
  <c r="AE856" i="1"/>
  <c r="AD856" i="1"/>
  <c r="AC856" i="1"/>
  <c r="AB856" i="1"/>
  <c r="AA856" i="1"/>
  <c r="Z856" i="1"/>
  <c r="Y856" i="1"/>
  <c r="X856" i="1"/>
  <c r="W856" i="1"/>
  <c r="W856" i="1" a="1"/>
  <c r="V856" i="1"/>
  <c r="U856" i="1"/>
  <c r="T856" i="1"/>
  <c r="S856" i="1"/>
  <c r="R856" i="1"/>
  <c r="R856" i="1" a="1"/>
  <c r="AF855" i="1"/>
  <c r="AE855" i="1"/>
  <c r="AD855" i="1"/>
  <c r="AC855" i="1"/>
  <c r="AB855" i="1"/>
  <c r="AA855" i="1"/>
  <c r="Z855" i="1"/>
  <c r="Y855" i="1"/>
  <c r="X855" i="1"/>
  <c r="W855" i="1"/>
  <c r="W855" i="1" a="1"/>
  <c r="V855" i="1"/>
  <c r="U855" i="1"/>
  <c r="T855" i="1"/>
  <c r="S855" i="1"/>
  <c r="R855" i="1"/>
  <c r="R855" i="1" a="1"/>
  <c r="AF854" i="1"/>
  <c r="AE854" i="1"/>
  <c r="AD854" i="1"/>
  <c r="AC854" i="1"/>
  <c r="AB854" i="1"/>
  <c r="AA854" i="1"/>
  <c r="Z854" i="1"/>
  <c r="Y854" i="1"/>
  <c r="X854" i="1"/>
  <c r="W854" i="1"/>
  <c r="W854" i="1" a="1"/>
  <c r="V854" i="1"/>
  <c r="U854" i="1"/>
  <c r="T854" i="1"/>
  <c r="S854" i="1"/>
  <c r="R854" i="1"/>
  <c r="R854" i="1" a="1"/>
  <c r="AF853" i="1"/>
  <c r="AE853" i="1"/>
  <c r="AD853" i="1"/>
  <c r="AC853" i="1"/>
  <c r="AB853" i="1"/>
  <c r="AA853" i="1"/>
  <c r="Z853" i="1"/>
  <c r="Y853" i="1"/>
  <c r="X853" i="1"/>
  <c r="W853" i="1"/>
  <c r="W853" i="1" a="1"/>
  <c r="V853" i="1"/>
  <c r="U853" i="1"/>
  <c r="T853" i="1"/>
  <c r="S853" i="1"/>
  <c r="R853" i="1"/>
  <c r="R853" i="1" a="1"/>
  <c r="AF852" i="1"/>
  <c r="AE852" i="1"/>
  <c r="AD852" i="1"/>
  <c r="AC852" i="1"/>
  <c r="AB852" i="1"/>
  <c r="AA852" i="1"/>
  <c r="Z852" i="1"/>
  <c r="Y852" i="1"/>
  <c r="X852" i="1"/>
  <c r="W852" i="1"/>
  <c r="W852" i="1" a="1"/>
  <c r="V852" i="1"/>
  <c r="U852" i="1"/>
  <c r="T852" i="1"/>
  <c r="S852" i="1"/>
  <c r="R852" i="1"/>
  <c r="R852" i="1" a="1"/>
  <c r="AF851" i="1"/>
  <c r="AE851" i="1"/>
  <c r="AD851" i="1"/>
  <c r="AC851" i="1"/>
  <c r="AB851" i="1"/>
  <c r="AA851" i="1"/>
  <c r="Z851" i="1"/>
  <c r="Y851" i="1"/>
  <c r="X851" i="1"/>
  <c r="W851" i="1"/>
  <c r="W851" i="1" a="1"/>
  <c r="V851" i="1"/>
  <c r="U851" i="1"/>
  <c r="T851" i="1"/>
  <c r="S851" i="1"/>
  <c r="R851" i="1"/>
  <c r="R851" i="1" a="1"/>
  <c r="AF850" i="1"/>
  <c r="AE850" i="1"/>
  <c r="AD850" i="1"/>
  <c r="AC850" i="1"/>
  <c r="AB850" i="1"/>
  <c r="AA850" i="1"/>
  <c r="Z850" i="1"/>
  <c r="Y850" i="1"/>
  <c r="X850" i="1"/>
  <c r="W850" i="1"/>
  <c r="W850" i="1" a="1"/>
  <c r="V850" i="1"/>
  <c r="U850" i="1"/>
  <c r="T850" i="1"/>
  <c r="S850" i="1"/>
  <c r="R850" i="1"/>
  <c r="R850" i="1" a="1"/>
  <c r="AF849" i="1"/>
  <c r="AE849" i="1"/>
  <c r="AD849" i="1"/>
  <c r="AC849" i="1"/>
  <c r="AB849" i="1"/>
  <c r="AA849" i="1"/>
  <c r="Z849" i="1"/>
  <c r="Y849" i="1"/>
  <c r="X849" i="1"/>
  <c r="W849" i="1"/>
  <c r="W849" i="1" a="1"/>
  <c r="V849" i="1"/>
  <c r="U849" i="1"/>
  <c r="T849" i="1"/>
  <c r="S849" i="1"/>
  <c r="R849" i="1"/>
  <c r="R849" i="1" a="1"/>
  <c r="AF848" i="1"/>
  <c r="AE848" i="1"/>
  <c r="AD848" i="1"/>
  <c r="AC848" i="1"/>
  <c r="AB848" i="1"/>
  <c r="AA848" i="1"/>
  <c r="Z848" i="1"/>
  <c r="Y848" i="1"/>
  <c r="X848" i="1"/>
  <c r="W848" i="1"/>
  <c r="W848" i="1" a="1"/>
  <c r="V848" i="1"/>
  <c r="U848" i="1"/>
  <c r="T848" i="1"/>
  <c r="S848" i="1"/>
  <c r="R848" i="1"/>
  <c r="R848" i="1" a="1"/>
  <c r="AF847" i="1"/>
  <c r="AE847" i="1"/>
  <c r="AD847" i="1"/>
  <c r="AC847" i="1"/>
  <c r="AB847" i="1"/>
  <c r="AA847" i="1"/>
  <c r="Z847" i="1"/>
  <c r="Y847" i="1"/>
  <c r="X847" i="1"/>
  <c r="W847" i="1"/>
  <c r="W847" i="1" a="1"/>
  <c r="V847" i="1"/>
  <c r="U847" i="1"/>
  <c r="T847" i="1"/>
  <c r="S847" i="1"/>
  <c r="R847" i="1"/>
  <c r="R847" i="1" a="1"/>
  <c r="AF846" i="1"/>
  <c r="AE846" i="1"/>
  <c r="AD846" i="1"/>
  <c r="AC846" i="1"/>
  <c r="AB846" i="1"/>
  <c r="AA846" i="1"/>
  <c r="Z846" i="1"/>
  <c r="Y846" i="1"/>
  <c r="X846" i="1"/>
  <c r="W846" i="1"/>
  <c r="W846" i="1" a="1"/>
  <c r="V846" i="1"/>
  <c r="U846" i="1"/>
  <c r="T846" i="1"/>
  <c r="S846" i="1"/>
  <c r="R846" i="1"/>
  <c r="R846" i="1" a="1"/>
  <c r="AF845" i="1"/>
  <c r="AE845" i="1"/>
  <c r="AD845" i="1"/>
  <c r="AC845" i="1"/>
  <c r="AB845" i="1"/>
  <c r="AA845" i="1"/>
  <c r="Z845" i="1"/>
  <c r="Y845" i="1"/>
  <c r="X845" i="1"/>
  <c r="W845" i="1"/>
  <c r="W845" i="1" a="1"/>
  <c r="V845" i="1"/>
  <c r="U845" i="1"/>
  <c r="T845" i="1"/>
  <c r="S845" i="1"/>
  <c r="R845" i="1"/>
  <c r="R845" i="1" a="1"/>
  <c r="AF844" i="1"/>
  <c r="AE844" i="1"/>
  <c r="AD844" i="1"/>
  <c r="AC844" i="1"/>
  <c r="AB844" i="1"/>
  <c r="AA844" i="1"/>
  <c r="Z844" i="1"/>
  <c r="Y844" i="1"/>
  <c r="X844" i="1"/>
  <c r="W844" i="1"/>
  <c r="W844" i="1" a="1"/>
  <c r="V844" i="1"/>
  <c r="U844" i="1"/>
  <c r="T844" i="1"/>
  <c r="S844" i="1"/>
  <c r="R844" i="1"/>
  <c r="R844" i="1" a="1"/>
  <c r="AF843" i="1"/>
  <c r="AE843" i="1"/>
  <c r="AD843" i="1"/>
  <c r="AC843" i="1"/>
  <c r="AB843" i="1"/>
  <c r="AA843" i="1"/>
  <c r="Z843" i="1"/>
  <c r="Y843" i="1"/>
  <c r="X843" i="1"/>
  <c r="W843" i="1"/>
  <c r="W843" i="1" a="1"/>
  <c r="V843" i="1"/>
  <c r="U843" i="1"/>
  <c r="T843" i="1"/>
  <c r="S843" i="1"/>
  <c r="R843" i="1"/>
  <c r="R843" i="1" a="1"/>
  <c r="AF842" i="1"/>
  <c r="AE842" i="1"/>
  <c r="AD842" i="1"/>
  <c r="AC842" i="1"/>
  <c r="AB842" i="1"/>
  <c r="AA842" i="1"/>
  <c r="Z842" i="1"/>
  <c r="Y842" i="1"/>
  <c r="X842" i="1"/>
  <c r="W842" i="1"/>
  <c r="W842" i="1" a="1"/>
  <c r="V842" i="1"/>
  <c r="U842" i="1"/>
  <c r="T842" i="1"/>
  <c r="S842" i="1"/>
  <c r="R842" i="1"/>
  <c r="R842" i="1" a="1"/>
  <c r="AF841" i="1"/>
  <c r="AE841" i="1"/>
  <c r="AD841" i="1"/>
  <c r="AC841" i="1"/>
  <c r="AB841" i="1"/>
  <c r="AA841" i="1"/>
  <c r="Z841" i="1"/>
  <c r="Y841" i="1"/>
  <c r="X841" i="1"/>
  <c r="W841" i="1"/>
  <c r="W841" i="1" a="1"/>
  <c r="V841" i="1"/>
  <c r="U841" i="1"/>
  <c r="T841" i="1"/>
  <c r="S841" i="1"/>
  <c r="R841" i="1"/>
  <c r="R841" i="1" a="1"/>
  <c r="AF840" i="1"/>
  <c r="AE840" i="1"/>
  <c r="AD840" i="1"/>
  <c r="AC840" i="1"/>
  <c r="AB840" i="1"/>
  <c r="AA840" i="1"/>
  <c r="Z840" i="1"/>
  <c r="Y840" i="1"/>
  <c r="X840" i="1"/>
  <c r="W840" i="1"/>
  <c r="W840" i="1" a="1"/>
  <c r="V840" i="1"/>
  <c r="U840" i="1"/>
  <c r="T840" i="1"/>
  <c r="S840" i="1"/>
  <c r="R840" i="1"/>
  <c r="R840" i="1" a="1"/>
  <c r="AF839" i="1"/>
  <c r="AE839" i="1"/>
  <c r="AD839" i="1"/>
  <c r="AC839" i="1"/>
  <c r="AB839" i="1"/>
  <c r="AA839" i="1"/>
  <c r="Z839" i="1"/>
  <c r="Y839" i="1"/>
  <c r="X839" i="1"/>
  <c r="W839" i="1"/>
  <c r="W839" i="1" a="1"/>
  <c r="V839" i="1"/>
  <c r="U839" i="1"/>
  <c r="T839" i="1"/>
  <c r="S839" i="1"/>
  <c r="R839" i="1"/>
  <c r="R839" i="1" a="1"/>
  <c r="AF838" i="1"/>
  <c r="AE838" i="1"/>
  <c r="AD838" i="1"/>
  <c r="AC838" i="1"/>
  <c r="AB838" i="1"/>
  <c r="AA838" i="1"/>
  <c r="Z838" i="1"/>
  <c r="Y838" i="1"/>
  <c r="X838" i="1"/>
  <c r="W838" i="1"/>
  <c r="W838" i="1" a="1"/>
  <c r="V838" i="1"/>
  <c r="U838" i="1"/>
  <c r="T838" i="1"/>
  <c r="S838" i="1"/>
  <c r="R838" i="1"/>
  <c r="R838" i="1" a="1"/>
  <c r="AF837" i="1"/>
  <c r="AE837" i="1"/>
  <c r="AD837" i="1"/>
  <c r="AC837" i="1"/>
  <c r="AB837" i="1"/>
  <c r="AA837" i="1"/>
  <c r="Z837" i="1"/>
  <c r="Y837" i="1"/>
  <c r="X837" i="1"/>
  <c r="W837" i="1"/>
  <c r="W837" i="1" a="1"/>
  <c r="V837" i="1"/>
  <c r="U837" i="1"/>
  <c r="T837" i="1"/>
  <c r="S837" i="1"/>
  <c r="R837" i="1"/>
  <c r="R837" i="1" a="1"/>
  <c r="AF836" i="1"/>
  <c r="AE836" i="1"/>
  <c r="AD836" i="1"/>
  <c r="AC836" i="1"/>
  <c r="AB836" i="1"/>
  <c r="AA836" i="1"/>
  <c r="Z836" i="1"/>
  <c r="Y836" i="1"/>
  <c r="X836" i="1"/>
  <c r="W836" i="1"/>
  <c r="W836" i="1" a="1"/>
  <c r="V836" i="1"/>
  <c r="U836" i="1"/>
  <c r="T836" i="1"/>
  <c r="S836" i="1"/>
  <c r="R836" i="1"/>
  <c r="R836" i="1" a="1"/>
  <c r="AF835" i="1"/>
  <c r="AE835" i="1"/>
  <c r="AD835" i="1"/>
  <c r="AC835" i="1"/>
  <c r="AB835" i="1"/>
  <c r="AA835" i="1"/>
  <c r="Z835" i="1"/>
  <c r="Y835" i="1"/>
  <c r="X835" i="1"/>
  <c r="W835" i="1"/>
  <c r="W835" i="1" a="1"/>
  <c r="V835" i="1"/>
  <c r="U835" i="1"/>
  <c r="T835" i="1"/>
  <c r="S835" i="1"/>
  <c r="R835" i="1"/>
  <c r="R835" i="1" a="1"/>
  <c r="AF834" i="1"/>
  <c r="AE834" i="1"/>
  <c r="AD834" i="1"/>
  <c r="AC834" i="1"/>
  <c r="AB834" i="1"/>
  <c r="AA834" i="1"/>
  <c r="Z834" i="1"/>
  <c r="Y834" i="1"/>
  <c r="X834" i="1"/>
  <c r="W834" i="1"/>
  <c r="W834" i="1" a="1"/>
  <c r="V834" i="1"/>
  <c r="U834" i="1"/>
  <c r="T834" i="1"/>
  <c r="S834" i="1"/>
  <c r="R834" i="1"/>
  <c r="R834" i="1" a="1"/>
  <c r="AF833" i="1"/>
  <c r="AE833" i="1"/>
  <c r="AD833" i="1"/>
  <c r="AC833" i="1"/>
  <c r="AB833" i="1"/>
  <c r="AA833" i="1"/>
  <c r="Z833" i="1"/>
  <c r="Y833" i="1"/>
  <c r="X833" i="1"/>
  <c r="W833" i="1"/>
  <c r="W833" i="1" a="1"/>
  <c r="V833" i="1"/>
  <c r="U833" i="1"/>
  <c r="T833" i="1"/>
  <c r="S833" i="1"/>
  <c r="R833" i="1"/>
  <c r="R833" i="1" a="1"/>
  <c r="AF832" i="1"/>
  <c r="AE832" i="1"/>
  <c r="AD832" i="1"/>
  <c r="AC832" i="1"/>
  <c r="AB832" i="1"/>
  <c r="AA832" i="1"/>
  <c r="Z832" i="1"/>
  <c r="Y832" i="1"/>
  <c r="X832" i="1"/>
  <c r="W832" i="1"/>
  <c r="W832" i="1" a="1"/>
  <c r="V832" i="1"/>
  <c r="U832" i="1"/>
  <c r="T832" i="1"/>
  <c r="S832" i="1"/>
  <c r="R832" i="1"/>
  <c r="R832" i="1" a="1"/>
  <c r="AF831" i="1"/>
  <c r="AE831" i="1"/>
  <c r="AD831" i="1"/>
  <c r="AC831" i="1"/>
  <c r="AB831" i="1"/>
  <c r="AA831" i="1"/>
  <c r="Z831" i="1"/>
  <c r="Y831" i="1"/>
  <c r="X831" i="1"/>
  <c r="W831" i="1"/>
  <c r="W831" i="1" a="1"/>
  <c r="V831" i="1"/>
  <c r="U831" i="1"/>
  <c r="T831" i="1"/>
  <c r="S831" i="1"/>
  <c r="R831" i="1"/>
  <c r="R831" i="1" a="1"/>
  <c r="AF830" i="1"/>
  <c r="AE830" i="1"/>
  <c r="AD830" i="1"/>
  <c r="AC830" i="1"/>
  <c r="AB830" i="1"/>
  <c r="AA830" i="1"/>
  <c r="Z830" i="1"/>
  <c r="Y830" i="1"/>
  <c r="X830" i="1"/>
  <c r="W830" i="1"/>
  <c r="W830" i="1" a="1"/>
  <c r="V830" i="1"/>
  <c r="U830" i="1"/>
  <c r="T830" i="1"/>
  <c r="S830" i="1"/>
  <c r="R830" i="1"/>
  <c r="R830" i="1" a="1"/>
  <c r="AF829" i="1"/>
  <c r="AE829" i="1"/>
  <c r="AD829" i="1"/>
  <c r="AC829" i="1"/>
  <c r="AB829" i="1"/>
  <c r="AA829" i="1"/>
  <c r="Z829" i="1"/>
  <c r="Y829" i="1"/>
  <c r="X829" i="1"/>
  <c r="W829" i="1"/>
  <c r="W829" i="1" a="1"/>
  <c r="V829" i="1"/>
  <c r="U829" i="1"/>
  <c r="T829" i="1"/>
  <c r="S829" i="1"/>
  <c r="R829" i="1"/>
  <c r="R829" i="1" a="1"/>
  <c r="AF828" i="1"/>
  <c r="AE828" i="1"/>
  <c r="AD828" i="1"/>
  <c r="AC828" i="1"/>
  <c r="AB828" i="1"/>
  <c r="AA828" i="1"/>
  <c r="Z828" i="1"/>
  <c r="Y828" i="1"/>
  <c r="X828" i="1"/>
  <c r="W828" i="1"/>
  <c r="W828" i="1" a="1"/>
  <c r="V828" i="1"/>
  <c r="U828" i="1"/>
  <c r="T828" i="1"/>
  <c r="S828" i="1"/>
  <c r="R828" i="1"/>
  <c r="R828" i="1" a="1"/>
  <c r="AF827" i="1"/>
  <c r="AE827" i="1"/>
  <c r="AD827" i="1"/>
  <c r="AC827" i="1"/>
  <c r="AB827" i="1"/>
  <c r="AA827" i="1"/>
  <c r="Z827" i="1"/>
  <c r="Y827" i="1"/>
  <c r="X827" i="1"/>
  <c r="W827" i="1"/>
  <c r="W827" i="1" a="1"/>
  <c r="V827" i="1"/>
  <c r="U827" i="1"/>
  <c r="T827" i="1"/>
  <c r="S827" i="1"/>
  <c r="R827" i="1"/>
  <c r="R827" i="1" a="1"/>
  <c r="AF826" i="1"/>
  <c r="AE826" i="1"/>
  <c r="AD826" i="1"/>
  <c r="AC826" i="1"/>
  <c r="AB826" i="1"/>
  <c r="AA826" i="1"/>
  <c r="Z826" i="1"/>
  <c r="Y826" i="1"/>
  <c r="X826" i="1"/>
  <c r="W826" i="1"/>
  <c r="W826" i="1" a="1"/>
  <c r="V826" i="1"/>
  <c r="U826" i="1"/>
  <c r="T826" i="1"/>
  <c r="S826" i="1"/>
  <c r="R826" i="1"/>
  <c r="R826" i="1" a="1"/>
  <c r="AF825" i="1"/>
  <c r="AE825" i="1"/>
  <c r="AD825" i="1"/>
  <c r="AC825" i="1"/>
  <c r="AB825" i="1"/>
  <c r="AA825" i="1"/>
  <c r="Z825" i="1"/>
  <c r="Y825" i="1"/>
  <c r="X825" i="1"/>
  <c r="W825" i="1"/>
  <c r="W825" i="1" a="1"/>
  <c r="V825" i="1"/>
  <c r="U825" i="1"/>
  <c r="T825" i="1"/>
  <c r="S825" i="1"/>
  <c r="R825" i="1"/>
  <c r="R825" i="1" a="1"/>
  <c r="AF824" i="1"/>
  <c r="AE824" i="1"/>
  <c r="AD824" i="1"/>
  <c r="AC824" i="1"/>
  <c r="AB824" i="1"/>
  <c r="AA824" i="1"/>
  <c r="Z824" i="1"/>
  <c r="Y824" i="1"/>
  <c r="X824" i="1"/>
  <c r="W824" i="1"/>
  <c r="W824" i="1" a="1"/>
  <c r="V824" i="1"/>
  <c r="U824" i="1"/>
  <c r="T824" i="1"/>
  <c r="S824" i="1"/>
  <c r="R824" i="1"/>
  <c r="R824" i="1" a="1"/>
  <c r="AF823" i="1"/>
  <c r="AE823" i="1"/>
  <c r="AD823" i="1"/>
  <c r="AC823" i="1"/>
  <c r="AB823" i="1"/>
  <c r="AA823" i="1"/>
  <c r="Z823" i="1"/>
  <c r="Y823" i="1"/>
  <c r="X823" i="1"/>
  <c r="W823" i="1"/>
  <c r="W823" i="1" a="1"/>
  <c r="V823" i="1"/>
  <c r="U823" i="1"/>
  <c r="T823" i="1"/>
  <c r="S823" i="1"/>
  <c r="R823" i="1"/>
  <c r="R823" i="1" a="1"/>
  <c r="AF822" i="1"/>
  <c r="AE822" i="1"/>
  <c r="AD822" i="1"/>
  <c r="AC822" i="1"/>
  <c r="AB822" i="1"/>
  <c r="AA822" i="1"/>
  <c r="Z822" i="1"/>
  <c r="Y822" i="1"/>
  <c r="X822" i="1"/>
  <c r="W822" i="1"/>
  <c r="W822" i="1" a="1"/>
  <c r="V822" i="1"/>
  <c r="U822" i="1"/>
  <c r="T822" i="1"/>
  <c r="S822" i="1"/>
  <c r="R822" i="1"/>
  <c r="R822" i="1" a="1"/>
  <c r="AF821" i="1"/>
  <c r="AE821" i="1"/>
  <c r="AD821" i="1"/>
  <c r="AC821" i="1"/>
  <c r="AB821" i="1"/>
  <c r="AA821" i="1"/>
  <c r="Z821" i="1"/>
  <c r="Y821" i="1"/>
  <c r="X821" i="1"/>
  <c r="W821" i="1"/>
  <c r="W821" i="1" a="1"/>
  <c r="V821" i="1"/>
  <c r="U821" i="1"/>
  <c r="T821" i="1"/>
  <c r="S821" i="1"/>
  <c r="R821" i="1"/>
  <c r="R821" i="1" a="1"/>
  <c r="AF820" i="1"/>
  <c r="AE820" i="1"/>
  <c r="AD820" i="1"/>
  <c r="AC820" i="1"/>
  <c r="AB820" i="1"/>
  <c r="AA820" i="1"/>
  <c r="Z820" i="1"/>
  <c r="Y820" i="1"/>
  <c r="X820" i="1"/>
  <c r="W820" i="1"/>
  <c r="W820" i="1" a="1"/>
  <c r="V820" i="1"/>
  <c r="U820" i="1"/>
  <c r="T820" i="1"/>
  <c r="S820" i="1"/>
  <c r="R820" i="1"/>
  <c r="R820" i="1" a="1"/>
  <c r="AF819" i="1"/>
  <c r="AE819" i="1"/>
  <c r="AD819" i="1"/>
  <c r="AC819" i="1"/>
  <c r="AB819" i="1"/>
  <c r="AA819" i="1"/>
  <c r="Z819" i="1"/>
  <c r="Y819" i="1"/>
  <c r="X819" i="1"/>
  <c r="W819" i="1"/>
  <c r="W819" i="1" a="1"/>
  <c r="V819" i="1"/>
  <c r="U819" i="1"/>
  <c r="T819" i="1"/>
  <c r="S819" i="1"/>
  <c r="R819" i="1"/>
  <c r="R819" i="1" a="1"/>
  <c r="AF818" i="1"/>
  <c r="AE818" i="1"/>
  <c r="AD818" i="1"/>
  <c r="AC818" i="1"/>
  <c r="AB818" i="1"/>
  <c r="AA818" i="1"/>
  <c r="Z818" i="1"/>
  <c r="Y818" i="1"/>
  <c r="X818" i="1"/>
  <c r="W818" i="1"/>
  <c r="W818" i="1" a="1"/>
  <c r="V818" i="1"/>
  <c r="U818" i="1"/>
  <c r="T818" i="1"/>
  <c r="S818" i="1"/>
  <c r="R818" i="1"/>
  <c r="R818" i="1" a="1"/>
  <c r="AF817" i="1"/>
  <c r="AE817" i="1"/>
  <c r="AD817" i="1"/>
  <c r="AC817" i="1"/>
  <c r="AB817" i="1"/>
  <c r="AA817" i="1"/>
  <c r="Z817" i="1"/>
  <c r="Y817" i="1"/>
  <c r="X817" i="1"/>
  <c r="W817" i="1"/>
  <c r="W817" i="1" a="1"/>
  <c r="V817" i="1"/>
  <c r="U817" i="1"/>
  <c r="T817" i="1"/>
  <c r="S817" i="1"/>
  <c r="R817" i="1"/>
  <c r="R817" i="1" a="1"/>
  <c r="AF816" i="1"/>
  <c r="AE816" i="1"/>
  <c r="AD816" i="1"/>
  <c r="AC816" i="1"/>
  <c r="AB816" i="1"/>
  <c r="AA816" i="1"/>
  <c r="Z816" i="1"/>
  <c r="Y816" i="1"/>
  <c r="X816" i="1"/>
  <c r="W816" i="1"/>
  <c r="W816" i="1" a="1"/>
  <c r="V816" i="1"/>
  <c r="U816" i="1"/>
  <c r="T816" i="1"/>
  <c r="S816" i="1"/>
  <c r="R816" i="1"/>
  <c r="R816" i="1" a="1"/>
  <c r="AF815" i="1"/>
  <c r="AE815" i="1"/>
  <c r="AD815" i="1"/>
  <c r="AC815" i="1"/>
  <c r="AB815" i="1"/>
  <c r="AA815" i="1"/>
  <c r="Z815" i="1"/>
  <c r="Y815" i="1"/>
  <c r="X815" i="1"/>
  <c r="W815" i="1"/>
  <c r="W815" i="1" a="1"/>
  <c r="V815" i="1"/>
  <c r="U815" i="1"/>
  <c r="T815" i="1"/>
  <c r="S815" i="1"/>
  <c r="R815" i="1"/>
  <c r="R815" i="1" a="1"/>
  <c r="AF814" i="1"/>
  <c r="AE814" i="1"/>
  <c r="AD814" i="1"/>
  <c r="AC814" i="1"/>
  <c r="AB814" i="1"/>
  <c r="AA814" i="1"/>
  <c r="Z814" i="1"/>
  <c r="Y814" i="1"/>
  <c r="X814" i="1"/>
  <c r="W814" i="1"/>
  <c r="W814" i="1" a="1"/>
  <c r="V814" i="1"/>
  <c r="U814" i="1"/>
  <c r="T814" i="1"/>
  <c r="S814" i="1"/>
  <c r="R814" i="1"/>
  <c r="R814" i="1" a="1"/>
  <c r="AF813" i="1"/>
  <c r="AE813" i="1"/>
  <c r="AD813" i="1"/>
  <c r="AC813" i="1"/>
  <c r="AB813" i="1"/>
  <c r="AA813" i="1"/>
  <c r="Z813" i="1"/>
  <c r="Y813" i="1"/>
  <c r="X813" i="1"/>
  <c r="W813" i="1"/>
  <c r="W813" i="1" a="1"/>
  <c r="V813" i="1"/>
  <c r="U813" i="1"/>
  <c r="T813" i="1"/>
  <c r="S813" i="1"/>
  <c r="R813" i="1"/>
  <c r="R813" i="1" a="1"/>
  <c r="AF812" i="1"/>
  <c r="AE812" i="1"/>
  <c r="AD812" i="1"/>
  <c r="AC812" i="1"/>
  <c r="AB812" i="1"/>
  <c r="AA812" i="1"/>
  <c r="Z812" i="1"/>
  <c r="Y812" i="1"/>
  <c r="X812" i="1"/>
  <c r="W812" i="1"/>
  <c r="W812" i="1" a="1"/>
  <c r="V812" i="1"/>
  <c r="U812" i="1"/>
  <c r="T812" i="1"/>
  <c r="S812" i="1"/>
  <c r="R812" i="1"/>
  <c r="R812" i="1" a="1"/>
  <c r="AF811" i="1"/>
  <c r="AE811" i="1"/>
  <c r="AD811" i="1"/>
  <c r="AC811" i="1"/>
  <c r="AB811" i="1"/>
  <c r="AA811" i="1"/>
  <c r="Z811" i="1"/>
  <c r="Y811" i="1"/>
  <c r="X811" i="1"/>
  <c r="W811" i="1"/>
  <c r="W811" i="1" a="1"/>
  <c r="V811" i="1"/>
  <c r="U811" i="1"/>
  <c r="T811" i="1"/>
  <c r="S811" i="1"/>
  <c r="R811" i="1"/>
  <c r="R811" i="1" a="1"/>
  <c r="AF810" i="1"/>
  <c r="AE810" i="1"/>
  <c r="AD810" i="1"/>
  <c r="AC810" i="1"/>
  <c r="AB810" i="1"/>
  <c r="AA810" i="1"/>
  <c r="Z810" i="1"/>
  <c r="Y810" i="1"/>
  <c r="X810" i="1"/>
  <c r="W810" i="1"/>
  <c r="W810" i="1" a="1"/>
  <c r="V810" i="1"/>
  <c r="U810" i="1"/>
  <c r="T810" i="1"/>
  <c r="S810" i="1"/>
  <c r="R810" i="1"/>
  <c r="R810" i="1" a="1"/>
  <c r="AF809" i="1"/>
  <c r="AE809" i="1"/>
  <c r="AD809" i="1"/>
  <c r="AC809" i="1"/>
  <c r="AB809" i="1"/>
  <c r="AA809" i="1"/>
  <c r="Z809" i="1"/>
  <c r="Y809" i="1"/>
  <c r="X809" i="1"/>
  <c r="W809" i="1"/>
  <c r="W809" i="1" a="1"/>
  <c r="V809" i="1"/>
  <c r="U809" i="1"/>
  <c r="T809" i="1"/>
  <c r="S809" i="1"/>
  <c r="R809" i="1"/>
  <c r="R809" i="1" a="1"/>
  <c r="AF808" i="1"/>
  <c r="AE808" i="1"/>
  <c r="AD808" i="1"/>
  <c r="AC808" i="1"/>
  <c r="AB808" i="1"/>
  <c r="AA808" i="1"/>
  <c r="Z808" i="1"/>
  <c r="Y808" i="1"/>
  <c r="X808" i="1"/>
  <c r="W808" i="1"/>
  <c r="W808" i="1" a="1"/>
  <c r="V808" i="1"/>
  <c r="U808" i="1"/>
  <c r="T808" i="1"/>
  <c r="S808" i="1"/>
  <c r="R808" i="1"/>
  <c r="R808" i="1" a="1"/>
  <c r="AF807" i="1"/>
  <c r="AE807" i="1"/>
  <c r="AD807" i="1"/>
  <c r="AC807" i="1"/>
  <c r="AB807" i="1"/>
  <c r="AA807" i="1"/>
  <c r="Z807" i="1"/>
  <c r="Y807" i="1"/>
  <c r="X807" i="1"/>
  <c r="W807" i="1"/>
  <c r="W807" i="1" a="1"/>
  <c r="V807" i="1"/>
  <c r="U807" i="1"/>
  <c r="T807" i="1"/>
  <c r="S807" i="1"/>
  <c r="R807" i="1"/>
  <c r="R807" i="1" a="1"/>
  <c r="AF806" i="1"/>
  <c r="AE806" i="1"/>
  <c r="AD806" i="1"/>
  <c r="AC806" i="1"/>
  <c r="AB806" i="1"/>
  <c r="AA806" i="1"/>
  <c r="Z806" i="1"/>
  <c r="Y806" i="1"/>
  <c r="X806" i="1"/>
  <c r="W806" i="1"/>
  <c r="W806" i="1" a="1"/>
  <c r="V806" i="1"/>
  <c r="U806" i="1"/>
  <c r="T806" i="1"/>
  <c r="S806" i="1"/>
  <c r="R806" i="1"/>
  <c r="R806" i="1" a="1"/>
  <c r="AF805" i="1"/>
  <c r="AE805" i="1"/>
  <c r="AD805" i="1"/>
  <c r="AC805" i="1"/>
  <c r="AB805" i="1"/>
  <c r="AA805" i="1"/>
  <c r="Z805" i="1"/>
  <c r="Y805" i="1"/>
  <c r="X805" i="1"/>
  <c r="W805" i="1"/>
  <c r="W805" i="1" a="1"/>
  <c r="V805" i="1"/>
  <c r="U805" i="1"/>
  <c r="T805" i="1"/>
  <c r="S805" i="1"/>
  <c r="R805" i="1"/>
  <c r="R805" i="1" a="1"/>
  <c r="AF804" i="1"/>
  <c r="AE804" i="1"/>
  <c r="AD804" i="1"/>
  <c r="AC804" i="1"/>
  <c r="AB804" i="1"/>
  <c r="AA804" i="1"/>
  <c r="Z804" i="1"/>
  <c r="Y804" i="1"/>
  <c r="X804" i="1"/>
  <c r="W804" i="1"/>
  <c r="W804" i="1" a="1"/>
  <c r="V804" i="1"/>
  <c r="U804" i="1"/>
  <c r="T804" i="1"/>
  <c r="S804" i="1"/>
  <c r="R804" i="1"/>
  <c r="R804" i="1" a="1"/>
  <c r="AF803" i="1"/>
  <c r="AE803" i="1"/>
  <c r="AD803" i="1"/>
  <c r="AC803" i="1"/>
  <c r="AB803" i="1"/>
  <c r="AA803" i="1"/>
  <c r="Z803" i="1"/>
  <c r="Y803" i="1"/>
  <c r="X803" i="1"/>
  <c r="W803" i="1"/>
  <c r="W803" i="1" a="1"/>
  <c r="V803" i="1"/>
  <c r="U803" i="1"/>
  <c r="T803" i="1"/>
  <c r="S803" i="1"/>
  <c r="R803" i="1"/>
  <c r="R803" i="1" a="1"/>
  <c r="AF802" i="1"/>
  <c r="AE802" i="1"/>
  <c r="AD802" i="1"/>
  <c r="AC802" i="1"/>
  <c r="AB802" i="1"/>
  <c r="AA802" i="1"/>
  <c r="Z802" i="1"/>
  <c r="Y802" i="1"/>
  <c r="X802" i="1"/>
  <c r="W802" i="1"/>
  <c r="W802" i="1" a="1"/>
  <c r="V802" i="1"/>
  <c r="U802" i="1"/>
  <c r="T802" i="1"/>
  <c r="S802" i="1"/>
  <c r="R802" i="1"/>
  <c r="R802" i="1" a="1"/>
  <c r="AF801" i="1"/>
  <c r="AE801" i="1"/>
  <c r="AD801" i="1"/>
  <c r="AC801" i="1"/>
  <c r="AB801" i="1"/>
  <c r="AA801" i="1"/>
  <c r="Z801" i="1"/>
  <c r="Y801" i="1"/>
  <c r="X801" i="1"/>
  <c r="W801" i="1"/>
  <c r="W801" i="1" a="1"/>
  <c r="V801" i="1"/>
  <c r="U801" i="1"/>
  <c r="T801" i="1"/>
  <c r="S801" i="1"/>
  <c r="R801" i="1"/>
  <c r="R801" i="1" a="1"/>
  <c r="AF800" i="1"/>
  <c r="AE800" i="1"/>
  <c r="AD800" i="1"/>
  <c r="AC800" i="1"/>
  <c r="AB800" i="1"/>
  <c r="AA800" i="1"/>
  <c r="Z800" i="1"/>
  <c r="Y800" i="1"/>
  <c r="X800" i="1"/>
  <c r="W800" i="1"/>
  <c r="W800" i="1" a="1"/>
  <c r="V800" i="1"/>
  <c r="U800" i="1"/>
  <c r="T800" i="1"/>
  <c r="S800" i="1"/>
  <c r="R800" i="1"/>
  <c r="R800" i="1" a="1"/>
  <c r="AF799" i="1"/>
  <c r="AE799" i="1"/>
  <c r="AD799" i="1"/>
  <c r="AC799" i="1"/>
  <c r="AB799" i="1"/>
  <c r="AA799" i="1"/>
  <c r="Z799" i="1"/>
  <c r="Y799" i="1"/>
  <c r="X799" i="1"/>
  <c r="W799" i="1"/>
  <c r="W799" i="1" a="1"/>
  <c r="V799" i="1"/>
  <c r="U799" i="1"/>
  <c r="T799" i="1"/>
  <c r="S799" i="1"/>
  <c r="R799" i="1"/>
  <c r="R799" i="1" a="1"/>
  <c r="AF798" i="1"/>
  <c r="AE798" i="1"/>
  <c r="AD798" i="1"/>
  <c r="AC798" i="1"/>
  <c r="AB798" i="1"/>
  <c r="AA798" i="1"/>
  <c r="Z798" i="1"/>
  <c r="Y798" i="1"/>
  <c r="X798" i="1"/>
  <c r="W798" i="1"/>
  <c r="W798" i="1" a="1"/>
  <c r="V798" i="1"/>
  <c r="U798" i="1"/>
  <c r="T798" i="1"/>
  <c r="S798" i="1"/>
  <c r="R798" i="1"/>
  <c r="R798" i="1" a="1"/>
  <c r="AF797" i="1"/>
  <c r="AE797" i="1"/>
  <c r="AD797" i="1"/>
  <c r="AC797" i="1"/>
  <c r="AB797" i="1"/>
  <c r="AA797" i="1"/>
  <c r="Z797" i="1"/>
  <c r="Y797" i="1"/>
  <c r="X797" i="1"/>
  <c r="W797" i="1"/>
  <c r="W797" i="1" a="1"/>
  <c r="V797" i="1"/>
  <c r="U797" i="1"/>
  <c r="T797" i="1"/>
  <c r="S797" i="1"/>
  <c r="R797" i="1"/>
  <c r="R797" i="1" a="1"/>
  <c r="AF796" i="1"/>
  <c r="AE796" i="1"/>
  <c r="AD796" i="1"/>
  <c r="AC796" i="1"/>
  <c r="AB796" i="1"/>
  <c r="AA796" i="1"/>
  <c r="Z796" i="1"/>
  <c r="Y796" i="1"/>
  <c r="X796" i="1"/>
  <c r="W796" i="1"/>
  <c r="W796" i="1" a="1"/>
  <c r="V796" i="1"/>
  <c r="U796" i="1"/>
  <c r="T796" i="1"/>
  <c r="S796" i="1"/>
  <c r="R796" i="1"/>
  <c r="R796" i="1" a="1"/>
  <c r="AF795" i="1"/>
  <c r="AE795" i="1"/>
  <c r="AD795" i="1"/>
  <c r="AC795" i="1"/>
  <c r="AB795" i="1"/>
  <c r="AA795" i="1"/>
  <c r="Z795" i="1"/>
  <c r="Y795" i="1"/>
  <c r="X795" i="1"/>
  <c r="W795" i="1"/>
  <c r="W795" i="1" a="1"/>
  <c r="V795" i="1"/>
  <c r="U795" i="1"/>
  <c r="T795" i="1"/>
  <c r="S795" i="1"/>
  <c r="R795" i="1"/>
  <c r="R795" i="1" a="1"/>
  <c r="AF794" i="1"/>
  <c r="AE794" i="1"/>
  <c r="AD794" i="1"/>
  <c r="AC794" i="1"/>
  <c r="AB794" i="1"/>
  <c r="AA794" i="1"/>
  <c r="Z794" i="1"/>
  <c r="Y794" i="1"/>
  <c r="X794" i="1"/>
  <c r="W794" i="1"/>
  <c r="W794" i="1" a="1"/>
  <c r="V794" i="1"/>
  <c r="U794" i="1"/>
  <c r="T794" i="1"/>
  <c r="S794" i="1"/>
  <c r="R794" i="1"/>
  <c r="R794" i="1" a="1"/>
  <c r="AF793" i="1"/>
  <c r="AE793" i="1"/>
  <c r="AD793" i="1"/>
  <c r="AC793" i="1"/>
  <c r="AB793" i="1"/>
  <c r="AA793" i="1"/>
  <c r="Z793" i="1"/>
  <c r="Y793" i="1"/>
  <c r="X793" i="1"/>
  <c r="W793" i="1"/>
  <c r="W793" i="1" a="1"/>
  <c r="V793" i="1"/>
  <c r="U793" i="1"/>
  <c r="T793" i="1"/>
  <c r="S793" i="1"/>
  <c r="R793" i="1"/>
  <c r="R793" i="1" a="1"/>
  <c r="AF792" i="1"/>
  <c r="AE792" i="1"/>
  <c r="AD792" i="1"/>
  <c r="AC792" i="1"/>
  <c r="AB792" i="1"/>
  <c r="AA792" i="1"/>
  <c r="Z792" i="1"/>
  <c r="Y792" i="1"/>
  <c r="X792" i="1"/>
  <c r="W792" i="1"/>
  <c r="W792" i="1" a="1"/>
  <c r="V792" i="1"/>
  <c r="U792" i="1"/>
  <c r="T792" i="1"/>
  <c r="S792" i="1"/>
  <c r="R792" i="1"/>
  <c r="R792" i="1" a="1"/>
  <c r="AF791" i="1"/>
  <c r="AE791" i="1"/>
  <c r="AD791" i="1"/>
  <c r="AC791" i="1"/>
  <c r="AB791" i="1"/>
  <c r="AA791" i="1"/>
  <c r="Z791" i="1"/>
  <c r="Y791" i="1"/>
  <c r="X791" i="1"/>
  <c r="W791" i="1"/>
  <c r="W791" i="1" a="1"/>
  <c r="V791" i="1"/>
  <c r="U791" i="1"/>
  <c r="T791" i="1"/>
  <c r="S791" i="1"/>
  <c r="R791" i="1"/>
  <c r="R791" i="1" a="1"/>
  <c r="AF790" i="1"/>
  <c r="AE790" i="1"/>
  <c r="AD790" i="1"/>
  <c r="AC790" i="1"/>
  <c r="AB790" i="1"/>
  <c r="AA790" i="1"/>
  <c r="Z790" i="1"/>
  <c r="Y790" i="1"/>
  <c r="X790" i="1"/>
  <c r="W790" i="1"/>
  <c r="W790" i="1" a="1"/>
  <c r="V790" i="1"/>
  <c r="U790" i="1"/>
  <c r="T790" i="1"/>
  <c r="S790" i="1"/>
  <c r="R790" i="1"/>
  <c r="R790" i="1" a="1"/>
  <c r="AF789" i="1"/>
  <c r="AE789" i="1"/>
  <c r="AD789" i="1"/>
  <c r="AC789" i="1"/>
  <c r="AB789" i="1"/>
  <c r="AA789" i="1"/>
  <c r="Z789" i="1"/>
  <c r="Y789" i="1"/>
  <c r="X789" i="1"/>
  <c r="W789" i="1"/>
  <c r="W789" i="1" a="1"/>
  <c r="V789" i="1"/>
  <c r="U789" i="1"/>
  <c r="T789" i="1"/>
  <c r="S789" i="1"/>
  <c r="R789" i="1"/>
  <c r="R789" i="1" a="1"/>
  <c r="AF788" i="1"/>
  <c r="AE788" i="1"/>
  <c r="AD788" i="1"/>
  <c r="AC788" i="1"/>
  <c r="AB788" i="1"/>
  <c r="AA788" i="1"/>
  <c r="Z788" i="1"/>
  <c r="Y788" i="1"/>
  <c r="X788" i="1"/>
  <c r="W788" i="1"/>
  <c r="W788" i="1" a="1"/>
  <c r="V788" i="1"/>
  <c r="U788" i="1"/>
  <c r="T788" i="1"/>
  <c r="S788" i="1"/>
  <c r="R788" i="1"/>
  <c r="R788" i="1" a="1"/>
  <c r="AF787" i="1"/>
  <c r="AE787" i="1"/>
  <c r="AD787" i="1"/>
  <c r="AC787" i="1"/>
  <c r="AB787" i="1"/>
  <c r="AA787" i="1"/>
  <c r="Z787" i="1"/>
  <c r="Y787" i="1"/>
  <c r="X787" i="1"/>
  <c r="W787" i="1"/>
  <c r="W787" i="1" a="1"/>
  <c r="V787" i="1"/>
  <c r="U787" i="1"/>
  <c r="T787" i="1"/>
  <c r="S787" i="1"/>
  <c r="R787" i="1"/>
  <c r="R787" i="1" a="1"/>
  <c r="AF786" i="1"/>
  <c r="AE786" i="1"/>
  <c r="AD786" i="1"/>
  <c r="AC786" i="1"/>
  <c r="AB786" i="1"/>
  <c r="AA786" i="1"/>
  <c r="Z786" i="1"/>
  <c r="Y786" i="1"/>
  <c r="X786" i="1"/>
  <c r="W786" i="1"/>
  <c r="W786" i="1" a="1"/>
  <c r="V786" i="1"/>
  <c r="U786" i="1"/>
  <c r="T786" i="1"/>
  <c r="S786" i="1"/>
  <c r="R786" i="1"/>
  <c r="R786" i="1" a="1"/>
  <c r="AF785" i="1"/>
  <c r="AE785" i="1"/>
  <c r="AD785" i="1"/>
  <c r="AC785" i="1"/>
  <c r="AB785" i="1"/>
  <c r="AA785" i="1"/>
  <c r="Z785" i="1"/>
  <c r="Y785" i="1"/>
  <c r="X785" i="1"/>
  <c r="W785" i="1"/>
  <c r="W785" i="1" a="1"/>
  <c r="V785" i="1"/>
  <c r="U785" i="1"/>
  <c r="T785" i="1"/>
  <c r="S785" i="1"/>
  <c r="R785" i="1"/>
  <c r="R785" i="1" a="1"/>
  <c r="AF784" i="1"/>
  <c r="AE784" i="1"/>
  <c r="AD784" i="1"/>
  <c r="AC784" i="1"/>
  <c r="AB784" i="1"/>
  <c r="AA784" i="1"/>
  <c r="Z784" i="1"/>
  <c r="Y784" i="1"/>
  <c r="X784" i="1"/>
  <c r="W784" i="1"/>
  <c r="W784" i="1" a="1"/>
  <c r="V784" i="1"/>
  <c r="U784" i="1"/>
  <c r="T784" i="1"/>
  <c r="S784" i="1"/>
  <c r="R784" i="1"/>
  <c r="R784" i="1" a="1"/>
  <c r="AF783" i="1"/>
  <c r="AE783" i="1"/>
  <c r="AD783" i="1"/>
  <c r="AC783" i="1"/>
  <c r="AB783" i="1"/>
  <c r="AA783" i="1"/>
  <c r="Z783" i="1"/>
  <c r="Y783" i="1"/>
  <c r="X783" i="1"/>
  <c r="W783" i="1"/>
  <c r="W783" i="1" a="1"/>
  <c r="V783" i="1"/>
  <c r="U783" i="1"/>
  <c r="T783" i="1"/>
  <c r="S783" i="1"/>
  <c r="R783" i="1"/>
  <c r="R783" i="1" a="1"/>
  <c r="AF782" i="1"/>
  <c r="AE782" i="1"/>
  <c r="AD782" i="1"/>
  <c r="AC782" i="1"/>
  <c r="AB782" i="1"/>
  <c r="AA782" i="1"/>
  <c r="Z782" i="1"/>
  <c r="Y782" i="1"/>
  <c r="X782" i="1"/>
  <c r="W782" i="1"/>
  <c r="W782" i="1" a="1"/>
  <c r="V782" i="1"/>
  <c r="U782" i="1"/>
  <c r="T782" i="1"/>
  <c r="S782" i="1"/>
  <c r="R782" i="1"/>
  <c r="R782" i="1" a="1"/>
  <c r="AF781" i="1"/>
  <c r="AE781" i="1"/>
  <c r="AD781" i="1"/>
  <c r="AC781" i="1"/>
  <c r="AB781" i="1"/>
  <c r="AA781" i="1"/>
  <c r="Z781" i="1"/>
  <c r="Y781" i="1"/>
  <c r="X781" i="1"/>
  <c r="W781" i="1"/>
  <c r="W781" i="1" a="1"/>
  <c r="V781" i="1"/>
  <c r="U781" i="1"/>
  <c r="T781" i="1"/>
  <c r="S781" i="1"/>
  <c r="R781" i="1"/>
  <c r="R781" i="1" a="1"/>
  <c r="AF780" i="1"/>
  <c r="AE780" i="1"/>
  <c r="AD780" i="1"/>
  <c r="AC780" i="1"/>
  <c r="AB780" i="1"/>
  <c r="AA780" i="1"/>
  <c r="Z780" i="1"/>
  <c r="Y780" i="1"/>
  <c r="X780" i="1"/>
  <c r="W780" i="1"/>
  <c r="W780" i="1" a="1"/>
  <c r="V780" i="1"/>
  <c r="U780" i="1"/>
  <c r="T780" i="1"/>
  <c r="S780" i="1"/>
  <c r="R780" i="1"/>
  <c r="R780" i="1" a="1"/>
  <c r="AF779" i="1"/>
  <c r="AE779" i="1"/>
  <c r="AD779" i="1"/>
  <c r="AC779" i="1"/>
  <c r="AB779" i="1"/>
  <c r="AA779" i="1"/>
  <c r="Z779" i="1"/>
  <c r="Y779" i="1"/>
  <c r="X779" i="1"/>
  <c r="W779" i="1"/>
  <c r="W779" i="1" a="1"/>
  <c r="V779" i="1"/>
  <c r="U779" i="1"/>
  <c r="T779" i="1"/>
  <c r="S779" i="1"/>
  <c r="R779" i="1"/>
  <c r="R779" i="1" a="1"/>
  <c r="AF778" i="1"/>
  <c r="AE778" i="1"/>
  <c r="AD778" i="1"/>
  <c r="AC778" i="1"/>
  <c r="AB778" i="1"/>
  <c r="AA778" i="1"/>
  <c r="Z778" i="1"/>
  <c r="Y778" i="1"/>
  <c r="X778" i="1"/>
  <c r="W778" i="1"/>
  <c r="W778" i="1" a="1"/>
  <c r="V778" i="1"/>
  <c r="U778" i="1"/>
  <c r="T778" i="1"/>
  <c r="S778" i="1"/>
  <c r="R778" i="1"/>
  <c r="R778" i="1" a="1"/>
  <c r="AF777" i="1"/>
  <c r="AE777" i="1"/>
  <c r="AD777" i="1"/>
  <c r="AC777" i="1"/>
  <c r="AB777" i="1"/>
  <c r="AA777" i="1"/>
  <c r="Z777" i="1"/>
  <c r="Y777" i="1"/>
  <c r="X777" i="1"/>
  <c r="W777" i="1"/>
  <c r="W777" i="1" a="1"/>
  <c r="V777" i="1"/>
  <c r="U777" i="1"/>
  <c r="T777" i="1"/>
  <c r="S777" i="1"/>
  <c r="R777" i="1"/>
  <c r="R777" i="1" a="1"/>
  <c r="AF776" i="1"/>
  <c r="AE776" i="1"/>
  <c r="AD776" i="1"/>
  <c r="AC776" i="1"/>
  <c r="AB776" i="1"/>
  <c r="AA776" i="1"/>
  <c r="Z776" i="1"/>
  <c r="Y776" i="1"/>
  <c r="X776" i="1"/>
  <c r="W776" i="1"/>
  <c r="W776" i="1" a="1"/>
  <c r="V776" i="1"/>
  <c r="U776" i="1"/>
  <c r="T776" i="1"/>
  <c r="S776" i="1"/>
  <c r="R776" i="1"/>
  <c r="R776" i="1" a="1"/>
  <c r="AF775" i="1"/>
  <c r="AE775" i="1"/>
  <c r="AD775" i="1"/>
  <c r="AC775" i="1"/>
  <c r="AB775" i="1"/>
  <c r="AA775" i="1"/>
  <c r="Z775" i="1"/>
  <c r="Y775" i="1"/>
  <c r="X775" i="1"/>
  <c r="W775" i="1"/>
  <c r="W775" i="1" a="1"/>
  <c r="V775" i="1"/>
  <c r="U775" i="1"/>
  <c r="T775" i="1"/>
  <c r="S775" i="1"/>
  <c r="R775" i="1"/>
  <c r="R775" i="1" a="1"/>
  <c r="AF774" i="1"/>
  <c r="AE774" i="1"/>
  <c r="AD774" i="1"/>
  <c r="AC774" i="1"/>
  <c r="AB774" i="1"/>
  <c r="AA774" i="1"/>
  <c r="Z774" i="1"/>
  <c r="Y774" i="1"/>
  <c r="X774" i="1"/>
  <c r="W774" i="1"/>
  <c r="W774" i="1" a="1"/>
  <c r="V774" i="1"/>
  <c r="U774" i="1"/>
  <c r="T774" i="1"/>
  <c r="S774" i="1"/>
  <c r="R774" i="1"/>
  <c r="R774" i="1" a="1"/>
  <c r="AF773" i="1"/>
  <c r="AE773" i="1"/>
  <c r="AD773" i="1"/>
  <c r="AC773" i="1"/>
  <c r="AB773" i="1"/>
  <c r="AA773" i="1"/>
  <c r="Z773" i="1"/>
  <c r="Y773" i="1"/>
  <c r="X773" i="1"/>
  <c r="W773" i="1"/>
  <c r="W773" i="1" a="1"/>
  <c r="V773" i="1"/>
  <c r="U773" i="1"/>
  <c r="T773" i="1"/>
  <c r="S773" i="1"/>
  <c r="R773" i="1"/>
  <c r="R773" i="1" a="1"/>
  <c r="AF772" i="1"/>
  <c r="AE772" i="1"/>
  <c r="AD772" i="1"/>
  <c r="AC772" i="1"/>
  <c r="AB772" i="1"/>
  <c r="AA772" i="1"/>
  <c r="Z772" i="1"/>
  <c r="Y772" i="1"/>
  <c r="X772" i="1"/>
  <c r="W772" i="1"/>
  <c r="W772" i="1" a="1"/>
  <c r="V772" i="1"/>
  <c r="U772" i="1"/>
  <c r="T772" i="1"/>
  <c r="S772" i="1"/>
  <c r="R772" i="1"/>
  <c r="R772" i="1" a="1"/>
  <c r="AF771" i="1"/>
  <c r="AE771" i="1"/>
  <c r="AD771" i="1"/>
  <c r="AC771" i="1"/>
  <c r="AB771" i="1"/>
  <c r="AA771" i="1"/>
  <c r="Z771" i="1"/>
  <c r="Y771" i="1"/>
  <c r="X771" i="1"/>
  <c r="W771" i="1"/>
  <c r="W771" i="1" a="1"/>
  <c r="V771" i="1"/>
  <c r="U771" i="1"/>
  <c r="T771" i="1"/>
  <c r="S771" i="1"/>
  <c r="R771" i="1"/>
  <c r="R771" i="1" a="1"/>
  <c r="AF770" i="1"/>
  <c r="AE770" i="1"/>
  <c r="AD770" i="1"/>
  <c r="AC770" i="1"/>
  <c r="AB770" i="1"/>
  <c r="AA770" i="1"/>
  <c r="Z770" i="1"/>
  <c r="Y770" i="1"/>
  <c r="X770" i="1"/>
  <c r="W770" i="1"/>
  <c r="W770" i="1" a="1"/>
  <c r="V770" i="1"/>
  <c r="U770" i="1"/>
  <c r="T770" i="1"/>
  <c r="S770" i="1"/>
  <c r="R770" i="1"/>
  <c r="R770" i="1" a="1"/>
  <c r="AF769" i="1"/>
  <c r="AE769" i="1"/>
  <c r="AD769" i="1"/>
  <c r="AC769" i="1"/>
  <c r="AB769" i="1"/>
  <c r="AA769" i="1"/>
  <c r="Z769" i="1"/>
  <c r="Y769" i="1"/>
  <c r="X769" i="1"/>
  <c r="W769" i="1"/>
  <c r="W769" i="1" a="1"/>
  <c r="V769" i="1"/>
  <c r="U769" i="1"/>
  <c r="T769" i="1"/>
  <c r="S769" i="1"/>
  <c r="R769" i="1"/>
  <c r="R769" i="1" a="1"/>
  <c r="AF768" i="1"/>
  <c r="AE768" i="1"/>
  <c r="AD768" i="1"/>
  <c r="AC768" i="1"/>
  <c r="AB768" i="1"/>
  <c r="AA768" i="1"/>
  <c r="Z768" i="1"/>
  <c r="Y768" i="1"/>
  <c r="X768" i="1"/>
  <c r="W768" i="1"/>
  <c r="W768" i="1" a="1"/>
  <c r="V768" i="1"/>
  <c r="U768" i="1"/>
  <c r="T768" i="1"/>
  <c r="S768" i="1"/>
  <c r="R768" i="1"/>
  <c r="R768" i="1" a="1"/>
  <c r="AF767" i="1"/>
  <c r="AE767" i="1"/>
  <c r="AD767" i="1"/>
  <c r="AC767" i="1"/>
  <c r="AB767" i="1"/>
  <c r="AA767" i="1"/>
  <c r="Z767" i="1"/>
  <c r="Y767" i="1"/>
  <c r="X767" i="1"/>
  <c r="W767" i="1"/>
  <c r="W767" i="1" a="1"/>
  <c r="V767" i="1"/>
  <c r="U767" i="1"/>
  <c r="T767" i="1"/>
  <c r="S767" i="1"/>
  <c r="R767" i="1"/>
  <c r="R767" i="1" a="1"/>
  <c r="AF766" i="1"/>
  <c r="AE766" i="1"/>
  <c r="AD766" i="1"/>
  <c r="AC766" i="1"/>
  <c r="AB766" i="1"/>
  <c r="AA766" i="1"/>
  <c r="Z766" i="1"/>
  <c r="Y766" i="1"/>
  <c r="X766" i="1"/>
  <c r="W766" i="1"/>
  <c r="W766" i="1" a="1"/>
  <c r="V766" i="1"/>
  <c r="U766" i="1"/>
  <c r="T766" i="1"/>
  <c r="S766" i="1"/>
  <c r="R766" i="1"/>
  <c r="R766" i="1" a="1"/>
  <c r="AF765" i="1"/>
  <c r="AE765" i="1"/>
  <c r="AD765" i="1"/>
  <c r="AC765" i="1"/>
  <c r="AB765" i="1"/>
  <c r="AA765" i="1"/>
  <c r="Z765" i="1"/>
  <c r="Y765" i="1"/>
  <c r="X765" i="1"/>
  <c r="W765" i="1"/>
  <c r="W765" i="1" a="1"/>
  <c r="V765" i="1"/>
  <c r="U765" i="1"/>
  <c r="T765" i="1"/>
  <c r="S765" i="1"/>
  <c r="R765" i="1"/>
  <c r="R765" i="1" a="1"/>
  <c r="AF764" i="1"/>
  <c r="AE764" i="1"/>
  <c r="AD764" i="1"/>
  <c r="AC764" i="1"/>
  <c r="AB764" i="1"/>
  <c r="AA764" i="1"/>
  <c r="Z764" i="1"/>
  <c r="Y764" i="1"/>
  <c r="X764" i="1"/>
  <c r="W764" i="1"/>
  <c r="W764" i="1" a="1"/>
  <c r="V764" i="1"/>
  <c r="U764" i="1"/>
  <c r="T764" i="1"/>
  <c r="S764" i="1"/>
  <c r="R764" i="1"/>
  <c r="R764" i="1" a="1"/>
  <c r="AF763" i="1"/>
  <c r="AE763" i="1"/>
  <c r="AD763" i="1"/>
  <c r="AC763" i="1"/>
  <c r="AB763" i="1"/>
  <c r="AA763" i="1"/>
  <c r="Z763" i="1"/>
  <c r="Y763" i="1"/>
  <c r="X763" i="1"/>
  <c r="W763" i="1"/>
  <c r="W763" i="1" a="1"/>
  <c r="V763" i="1"/>
  <c r="U763" i="1"/>
  <c r="T763" i="1"/>
  <c r="S763" i="1"/>
  <c r="R763" i="1"/>
  <c r="R763" i="1" a="1"/>
  <c r="AF762" i="1"/>
  <c r="AE762" i="1"/>
  <c r="AD762" i="1"/>
  <c r="AC762" i="1"/>
  <c r="AB762" i="1"/>
  <c r="AA762" i="1"/>
  <c r="Z762" i="1"/>
  <c r="Y762" i="1"/>
  <c r="X762" i="1"/>
  <c r="W762" i="1"/>
  <c r="W762" i="1" a="1"/>
  <c r="V762" i="1"/>
  <c r="U762" i="1"/>
  <c r="T762" i="1"/>
  <c r="S762" i="1"/>
  <c r="R762" i="1"/>
  <c r="R762" i="1" a="1"/>
  <c r="AF761" i="1"/>
  <c r="AE761" i="1"/>
  <c r="AD761" i="1"/>
  <c r="AC761" i="1"/>
  <c r="AB761" i="1"/>
  <c r="AA761" i="1"/>
  <c r="Z761" i="1"/>
  <c r="Y761" i="1"/>
  <c r="X761" i="1"/>
  <c r="W761" i="1"/>
  <c r="W761" i="1" a="1"/>
  <c r="V761" i="1"/>
  <c r="U761" i="1"/>
  <c r="T761" i="1"/>
  <c r="S761" i="1"/>
  <c r="R761" i="1"/>
  <c r="R761" i="1" a="1"/>
  <c r="AF760" i="1"/>
  <c r="AE760" i="1"/>
  <c r="AD760" i="1"/>
  <c r="AC760" i="1"/>
  <c r="AB760" i="1"/>
  <c r="AA760" i="1"/>
  <c r="Z760" i="1"/>
  <c r="Y760" i="1"/>
  <c r="X760" i="1"/>
  <c r="W760" i="1"/>
  <c r="W760" i="1" a="1"/>
  <c r="V760" i="1"/>
  <c r="U760" i="1"/>
  <c r="T760" i="1"/>
  <c r="S760" i="1"/>
  <c r="R760" i="1"/>
  <c r="R760" i="1" a="1"/>
  <c r="AF759" i="1"/>
  <c r="AE759" i="1"/>
  <c r="AD759" i="1"/>
  <c r="AC759" i="1"/>
  <c r="AB759" i="1"/>
  <c r="AA759" i="1"/>
  <c r="Z759" i="1"/>
  <c r="Y759" i="1"/>
  <c r="X759" i="1"/>
  <c r="W759" i="1"/>
  <c r="W759" i="1" a="1"/>
  <c r="V759" i="1"/>
  <c r="U759" i="1"/>
  <c r="T759" i="1"/>
  <c r="S759" i="1"/>
  <c r="R759" i="1"/>
  <c r="R759" i="1" a="1"/>
  <c r="AF758" i="1"/>
  <c r="AE758" i="1"/>
  <c r="AD758" i="1"/>
  <c r="AC758" i="1"/>
  <c r="AB758" i="1"/>
  <c r="AA758" i="1"/>
  <c r="Z758" i="1"/>
  <c r="Y758" i="1"/>
  <c r="X758" i="1"/>
  <c r="W758" i="1"/>
  <c r="W758" i="1" a="1"/>
  <c r="V758" i="1"/>
  <c r="U758" i="1"/>
  <c r="T758" i="1"/>
  <c r="S758" i="1"/>
  <c r="R758" i="1"/>
  <c r="R758" i="1" a="1"/>
  <c r="AF757" i="1"/>
  <c r="AE757" i="1"/>
  <c r="AD757" i="1"/>
  <c r="AC757" i="1"/>
  <c r="AB757" i="1"/>
  <c r="AA757" i="1"/>
  <c r="Z757" i="1"/>
  <c r="Y757" i="1"/>
  <c r="X757" i="1"/>
  <c r="W757" i="1"/>
  <c r="W757" i="1" a="1"/>
  <c r="V757" i="1"/>
  <c r="U757" i="1"/>
  <c r="T757" i="1"/>
  <c r="S757" i="1"/>
  <c r="R757" i="1"/>
  <c r="R757" i="1" a="1"/>
  <c r="AF756" i="1"/>
  <c r="AE756" i="1"/>
  <c r="AD756" i="1"/>
  <c r="AC756" i="1"/>
  <c r="AB756" i="1"/>
  <c r="AA756" i="1"/>
  <c r="Z756" i="1"/>
  <c r="Y756" i="1"/>
  <c r="X756" i="1"/>
  <c r="W756" i="1"/>
  <c r="W756" i="1" a="1"/>
  <c r="V756" i="1"/>
  <c r="U756" i="1"/>
  <c r="T756" i="1"/>
  <c r="S756" i="1"/>
  <c r="R756" i="1"/>
  <c r="R756" i="1" a="1"/>
  <c r="AF755" i="1"/>
  <c r="AE755" i="1"/>
  <c r="AD755" i="1"/>
  <c r="AC755" i="1"/>
  <c r="AB755" i="1"/>
  <c r="AA755" i="1"/>
  <c r="Z755" i="1"/>
  <c r="Y755" i="1"/>
  <c r="X755" i="1"/>
  <c r="W755" i="1"/>
  <c r="W755" i="1" a="1"/>
  <c r="V755" i="1"/>
  <c r="U755" i="1"/>
  <c r="T755" i="1"/>
  <c r="S755" i="1"/>
  <c r="R755" i="1"/>
  <c r="R755" i="1" a="1"/>
  <c r="AF754" i="1"/>
  <c r="AE754" i="1"/>
  <c r="AD754" i="1"/>
  <c r="AC754" i="1"/>
  <c r="AB754" i="1"/>
  <c r="AA754" i="1"/>
  <c r="Z754" i="1"/>
  <c r="Y754" i="1"/>
  <c r="X754" i="1"/>
  <c r="W754" i="1"/>
  <c r="W754" i="1" a="1"/>
  <c r="V754" i="1"/>
  <c r="U754" i="1"/>
  <c r="T754" i="1"/>
  <c r="S754" i="1"/>
  <c r="R754" i="1"/>
  <c r="R754" i="1" a="1"/>
  <c r="AF753" i="1"/>
  <c r="AE753" i="1"/>
  <c r="AD753" i="1"/>
  <c r="AC753" i="1"/>
  <c r="AB753" i="1"/>
  <c r="AA753" i="1"/>
  <c r="Z753" i="1"/>
  <c r="Y753" i="1"/>
  <c r="X753" i="1"/>
  <c r="W753" i="1"/>
  <c r="W753" i="1" a="1"/>
  <c r="V753" i="1"/>
  <c r="U753" i="1"/>
  <c r="T753" i="1"/>
  <c r="S753" i="1"/>
  <c r="R753" i="1"/>
  <c r="R753" i="1" a="1"/>
  <c r="AF752" i="1"/>
  <c r="AE752" i="1"/>
  <c r="AD752" i="1"/>
  <c r="AC752" i="1"/>
  <c r="AB752" i="1"/>
  <c r="AA752" i="1"/>
  <c r="Z752" i="1"/>
  <c r="Y752" i="1"/>
  <c r="X752" i="1"/>
  <c r="W752" i="1"/>
  <c r="W752" i="1" a="1"/>
  <c r="V752" i="1"/>
  <c r="U752" i="1"/>
  <c r="T752" i="1"/>
  <c r="S752" i="1"/>
  <c r="R752" i="1"/>
  <c r="R752" i="1" a="1"/>
  <c r="AF751" i="1"/>
  <c r="AE751" i="1"/>
  <c r="AD751" i="1"/>
  <c r="AC751" i="1"/>
  <c r="AB751" i="1"/>
  <c r="AA751" i="1"/>
  <c r="Z751" i="1"/>
  <c r="Y751" i="1"/>
  <c r="X751" i="1"/>
  <c r="W751" i="1"/>
  <c r="W751" i="1" a="1"/>
  <c r="V751" i="1"/>
  <c r="U751" i="1"/>
  <c r="T751" i="1"/>
  <c r="S751" i="1"/>
  <c r="R751" i="1"/>
  <c r="R751" i="1" a="1"/>
  <c r="AF750" i="1"/>
  <c r="AE750" i="1"/>
  <c r="AD750" i="1"/>
  <c r="AC750" i="1"/>
  <c r="AB750" i="1"/>
  <c r="AA750" i="1"/>
  <c r="Z750" i="1"/>
  <c r="Y750" i="1"/>
  <c r="X750" i="1"/>
  <c r="W750" i="1"/>
  <c r="W750" i="1" a="1"/>
  <c r="V750" i="1"/>
  <c r="U750" i="1"/>
  <c r="T750" i="1"/>
  <c r="S750" i="1"/>
  <c r="R750" i="1"/>
  <c r="R750" i="1" a="1"/>
  <c r="AF749" i="1"/>
  <c r="AE749" i="1"/>
  <c r="AD749" i="1"/>
  <c r="AC749" i="1"/>
  <c r="AB749" i="1"/>
  <c r="AA749" i="1"/>
  <c r="Z749" i="1"/>
  <c r="Y749" i="1"/>
  <c r="X749" i="1"/>
  <c r="W749" i="1"/>
  <c r="W749" i="1" a="1"/>
  <c r="V749" i="1"/>
  <c r="U749" i="1"/>
  <c r="T749" i="1"/>
  <c r="S749" i="1"/>
  <c r="R749" i="1"/>
  <c r="R749" i="1" a="1"/>
  <c r="AF748" i="1"/>
  <c r="AE748" i="1"/>
  <c r="AD748" i="1"/>
  <c r="AC748" i="1"/>
  <c r="AB748" i="1"/>
  <c r="AA748" i="1"/>
  <c r="Z748" i="1"/>
  <c r="Y748" i="1"/>
  <c r="X748" i="1"/>
  <c r="W748" i="1"/>
  <c r="W748" i="1" a="1"/>
  <c r="V748" i="1"/>
  <c r="U748" i="1"/>
  <c r="T748" i="1"/>
  <c r="S748" i="1"/>
  <c r="R748" i="1"/>
  <c r="R748" i="1" a="1"/>
  <c r="AF747" i="1"/>
  <c r="AE747" i="1"/>
  <c r="AD747" i="1"/>
  <c r="AC747" i="1"/>
  <c r="AB747" i="1"/>
  <c r="AA747" i="1"/>
  <c r="Z747" i="1"/>
  <c r="Y747" i="1"/>
  <c r="X747" i="1"/>
  <c r="W747" i="1"/>
  <c r="W747" i="1" a="1"/>
  <c r="V747" i="1"/>
  <c r="U747" i="1"/>
  <c r="T747" i="1"/>
  <c r="S747" i="1"/>
  <c r="R747" i="1"/>
  <c r="R747" i="1" a="1"/>
  <c r="AF746" i="1"/>
  <c r="AE746" i="1"/>
  <c r="AD746" i="1"/>
  <c r="AC746" i="1"/>
  <c r="AB746" i="1"/>
  <c r="AA746" i="1"/>
  <c r="Z746" i="1"/>
  <c r="Y746" i="1"/>
  <c r="X746" i="1"/>
  <c r="W746" i="1"/>
  <c r="W746" i="1" a="1"/>
  <c r="V746" i="1"/>
  <c r="U746" i="1"/>
  <c r="T746" i="1"/>
  <c r="S746" i="1"/>
  <c r="R746" i="1"/>
  <c r="R746" i="1" a="1"/>
  <c r="AF745" i="1"/>
  <c r="AE745" i="1"/>
  <c r="AD745" i="1"/>
  <c r="AC745" i="1"/>
  <c r="AB745" i="1"/>
  <c r="AA745" i="1"/>
  <c r="Z745" i="1"/>
  <c r="Y745" i="1"/>
  <c r="X745" i="1"/>
  <c r="W745" i="1"/>
  <c r="W745" i="1" a="1"/>
  <c r="V745" i="1"/>
  <c r="U745" i="1"/>
  <c r="T745" i="1"/>
  <c r="S745" i="1"/>
  <c r="R745" i="1"/>
  <c r="R745" i="1" a="1"/>
  <c r="AF744" i="1"/>
  <c r="AE744" i="1"/>
  <c r="AD744" i="1"/>
  <c r="AC744" i="1"/>
  <c r="AB744" i="1"/>
  <c r="AA744" i="1"/>
  <c r="Z744" i="1"/>
  <c r="Y744" i="1"/>
  <c r="X744" i="1"/>
  <c r="W744" i="1"/>
  <c r="W744" i="1" a="1"/>
  <c r="V744" i="1"/>
  <c r="U744" i="1"/>
  <c r="T744" i="1"/>
  <c r="S744" i="1"/>
  <c r="R744" i="1"/>
  <c r="R744" i="1" a="1"/>
  <c r="AF743" i="1"/>
  <c r="AE743" i="1"/>
  <c r="AD743" i="1"/>
  <c r="AC743" i="1"/>
  <c r="AB743" i="1"/>
  <c r="AA743" i="1"/>
  <c r="Z743" i="1"/>
  <c r="Y743" i="1"/>
  <c r="X743" i="1"/>
  <c r="W743" i="1"/>
  <c r="W743" i="1" a="1"/>
  <c r="V743" i="1"/>
  <c r="U743" i="1"/>
  <c r="T743" i="1"/>
  <c r="S743" i="1"/>
  <c r="R743" i="1"/>
  <c r="R743" i="1" a="1"/>
  <c r="AF742" i="1"/>
  <c r="AE742" i="1"/>
  <c r="AD742" i="1"/>
  <c r="AC742" i="1"/>
  <c r="AB742" i="1"/>
  <c r="AA742" i="1"/>
  <c r="Z742" i="1"/>
  <c r="Y742" i="1"/>
  <c r="X742" i="1"/>
  <c r="W742" i="1"/>
  <c r="W742" i="1" a="1"/>
  <c r="V742" i="1"/>
  <c r="U742" i="1"/>
  <c r="T742" i="1"/>
  <c r="S742" i="1"/>
  <c r="R742" i="1"/>
  <c r="R742" i="1" a="1"/>
  <c r="AF741" i="1"/>
  <c r="AE741" i="1"/>
  <c r="AD741" i="1"/>
  <c r="AC741" i="1"/>
  <c r="AB741" i="1"/>
  <c r="AA741" i="1"/>
  <c r="Z741" i="1"/>
  <c r="Y741" i="1"/>
  <c r="X741" i="1"/>
  <c r="W741" i="1"/>
  <c r="W741" i="1" a="1"/>
  <c r="V741" i="1"/>
  <c r="U741" i="1"/>
  <c r="T741" i="1"/>
  <c r="S741" i="1"/>
  <c r="R741" i="1"/>
  <c r="R741" i="1" a="1"/>
  <c r="AF740" i="1"/>
  <c r="AE740" i="1"/>
  <c r="AD740" i="1"/>
  <c r="AC740" i="1"/>
  <c r="AB740" i="1"/>
  <c r="AA740" i="1"/>
  <c r="Z740" i="1"/>
  <c r="Y740" i="1"/>
  <c r="X740" i="1"/>
  <c r="W740" i="1"/>
  <c r="W740" i="1" a="1"/>
  <c r="V740" i="1"/>
  <c r="U740" i="1"/>
  <c r="T740" i="1"/>
  <c r="S740" i="1"/>
  <c r="R740" i="1"/>
  <c r="R740" i="1" a="1"/>
  <c r="AF739" i="1"/>
  <c r="AE739" i="1"/>
  <c r="AD739" i="1"/>
  <c r="AC739" i="1"/>
  <c r="AB739" i="1"/>
  <c r="AA739" i="1"/>
  <c r="Z739" i="1"/>
  <c r="Y739" i="1"/>
  <c r="X739" i="1"/>
  <c r="W739" i="1"/>
  <c r="W739" i="1" a="1"/>
  <c r="V739" i="1"/>
  <c r="U739" i="1"/>
  <c r="T739" i="1"/>
  <c r="S739" i="1"/>
  <c r="R739" i="1"/>
  <c r="R739" i="1" a="1"/>
  <c r="AF738" i="1"/>
  <c r="AE738" i="1"/>
  <c r="AD738" i="1"/>
  <c r="AC738" i="1"/>
  <c r="AB738" i="1"/>
  <c r="AA738" i="1"/>
  <c r="Z738" i="1"/>
  <c r="Y738" i="1"/>
  <c r="X738" i="1"/>
  <c r="W738" i="1"/>
  <c r="W738" i="1" a="1"/>
  <c r="V738" i="1"/>
  <c r="U738" i="1"/>
  <c r="T738" i="1"/>
  <c r="S738" i="1"/>
  <c r="R738" i="1"/>
  <c r="R738" i="1" a="1"/>
  <c r="AF737" i="1"/>
  <c r="AE737" i="1"/>
  <c r="AD737" i="1"/>
  <c r="AC737" i="1"/>
  <c r="AB737" i="1"/>
  <c r="AA737" i="1"/>
  <c r="Z737" i="1"/>
  <c r="Y737" i="1"/>
  <c r="X737" i="1"/>
  <c r="W737" i="1"/>
  <c r="W737" i="1" a="1"/>
  <c r="V737" i="1"/>
  <c r="U737" i="1"/>
  <c r="T737" i="1"/>
  <c r="S737" i="1"/>
  <c r="R737" i="1"/>
  <c r="R737" i="1" a="1"/>
  <c r="AF736" i="1"/>
  <c r="AE736" i="1"/>
  <c r="AD736" i="1"/>
  <c r="AC736" i="1"/>
  <c r="AB736" i="1"/>
  <c r="AA736" i="1"/>
  <c r="Z736" i="1"/>
  <c r="Y736" i="1"/>
  <c r="X736" i="1"/>
  <c r="W736" i="1"/>
  <c r="W736" i="1" a="1"/>
  <c r="V736" i="1"/>
  <c r="U736" i="1"/>
  <c r="T736" i="1"/>
  <c r="S736" i="1"/>
  <c r="R736" i="1"/>
  <c r="R736" i="1" a="1"/>
  <c r="AF735" i="1"/>
  <c r="AE735" i="1"/>
  <c r="AD735" i="1"/>
  <c r="AC735" i="1"/>
  <c r="AB735" i="1"/>
  <c r="AA735" i="1"/>
  <c r="Z735" i="1"/>
  <c r="Y735" i="1"/>
  <c r="X735" i="1"/>
  <c r="W735" i="1"/>
  <c r="W735" i="1" a="1"/>
  <c r="V735" i="1"/>
  <c r="U735" i="1"/>
  <c r="T735" i="1"/>
  <c r="S735" i="1"/>
  <c r="R735" i="1"/>
  <c r="R735" i="1" a="1"/>
  <c r="AF734" i="1"/>
  <c r="AE734" i="1"/>
  <c r="AD734" i="1"/>
  <c r="AC734" i="1"/>
  <c r="AB734" i="1"/>
  <c r="AA734" i="1"/>
  <c r="Z734" i="1"/>
  <c r="Y734" i="1"/>
  <c r="X734" i="1"/>
  <c r="W734" i="1"/>
  <c r="W734" i="1" a="1"/>
  <c r="V734" i="1"/>
  <c r="U734" i="1"/>
  <c r="T734" i="1"/>
  <c r="S734" i="1"/>
  <c r="R734" i="1"/>
  <c r="R734" i="1" a="1"/>
  <c r="AF733" i="1"/>
  <c r="AE733" i="1"/>
  <c r="AD733" i="1"/>
  <c r="AC733" i="1"/>
  <c r="AB733" i="1"/>
  <c r="AA733" i="1"/>
  <c r="Z733" i="1"/>
  <c r="Y733" i="1"/>
  <c r="X733" i="1"/>
  <c r="W733" i="1"/>
  <c r="W733" i="1" a="1"/>
  <c r="V733" i="1"/>
  <c r="U733" i="1"/>
  <c r="T733" i="1"/>
  <c r="S733" i="1"/>
  <c r="R733" i="1"/>
  <c r="R733" i="1" a="1"/>
  <c r="AF732" i="1"/>
  <c r="AE732" i="1"/>
  <c r="AD732" i="1"/>
  <c r="AC732" i="1"/>
  <c r="AB732" i="1"/>
  <c r="AA732" i="1"/>
  <c r="Z732" i="1"/>
  <c r="Y732" i="1"/>
  <c r="X732" i="1"/>
  <c r="W732" i="1"/>
  <c r="W732" i="1" a="1"/>
  <c r="V732" i="1"/>
  <c r="U732" i="1"/>
  <c r="T732" i="1"/>
  <c r="S732" i="1"/>
  <c r="R732" i="1"/>
  <c r="R732" i="1" a="1"/>
  <c r="AF731" i="1"/>
  <c r="AE731" i="1"/>
  <c r="AD731" i="1"/>
  <c r="AC731" i="1"/>
  <c r="AB731" i="1"/>
  <c r="AA731" i="1"/>
  <c r="Z731" i="1"/>
  <c r="Y731" i="1"/>
  <c r="X731" i="1"/>
  <c r="W731" i="1"/>
  <c r="W731" i="1" a="1"/>
  <c r="V731" i="1"/>
  <c r="U731" i="1"/>
  <c r="T731" i="1"/>
  <c r="S731" i="1"/>
  <c r="R731" i="1"/>
  <c r="R731" i="1" a="1"/>
  <c r="AF730" i="1"/>
  <c r="AE730" i="1"/>
  <c r="AD730" i="1"/>
  <c r="AC730" i="1"/>
  <c r="AB730" i="1"/>
  <c r="AA730" i="1"/>
  <c r="Z730" i="1"/>
  <c r="Y730" i="1"/>
  <c r="X730" i="1"/>
  <c r="W730" i="1"/>
  <c r="W730" i="1" a="1"/>
  <c r="V730" i="1"/>
  <c r="U730" i="1"/>
  <c r="T730" i="1"/>
  <c r="S730" i="1"/>
  <c r="R730" i="1"/>
  <c r="R730" i="1" a="1"/>
  <c r="AF729" i="1"/>
  <c r="AE729" i="1"/>
  <c r="AD729" i="1"/>
  <c r="AC729" i="1"/>
  <c r="AB729" i="1"/>
  <c r="AA729" i="1"/>
  <c r="Z729" i="1"/>
  <c r="Y729" i="1"/>
  <c r="X729" i="1"/>
  <c r="W729" i="1"/>
  <c r="W729" i="1" a="1"/>
  <c r="V729" i="1"/>
  <c r="U729" i="1"/>
  <c r="T729" i="1"/>
  <c r="S729" i="1"/>
  <c r="R729" i="1"/>
  <c r="R729" i="1" a="1"/>
  <c r="AF728" i="1"/>
  <c r="AE728" i="1"/>
  <c r="AD728" i="1"/>
  <c r="AC728" i="1"/>
  <c r="AB728" i="1"/>
  <c r="AA728" i="1"/>
  <c r="Z728" i="1"/>
  <c r="Y728" i="1"/>
  <c r="X728" i="1"/>
  <c r="W728" i="1"/>
  <c r="W728" i="1" a="1"/>
  <c r="V728" i="1"/>
  <c r="U728" i="1"/>
  <c r="T728" i="1"/>
  <c r="S728" i="1"/>
  <c r="R728" i="1"/>
  <c r="R728" i="1" a="1"/>
  <c r="AF727" i="1"/>
  <c r="AE727" i="1"/>
  <c r="AD727" i="1"/>
  <c r="AC727" i="1"/>
  <c r="AB727" i="1"/>
  <c r="AA727" i="1"/>
  <c r="Z727" i="1"/>
  <c r="Y727" i="1"/>
  <c r="X727" i="1"/>
  <c r="W727" i="1"/>
  <c r="W727" i="1" a="1"/>
  <c r="V727" i="1"/>
  <c r="U727" i="1"/>
  <c r="T727" i="1"/>
  <c r="S727" i="1"/>
  <c r="R727" i="1"/>
  <c r="R727" i="1" a="1"/>
  <c r="AF726" i="1"/>
  <c r="AE726" i="1"/>
  <c r="AD726" i="1"/>
  <c r="AC726" i="1"/>
  <c r="AB726" i="1"/>
  <c r="AA726" i="1"/>
  <c r="Z726" i="1"/>
  <c r="Y726" i="1"/>
  <c r="X726" i="1"/>
  <c r="W726" i="1"/>
  <c r="W726" i="1" a="1"/>
  <c r="V726" i="1"/>
  <c r="U726" i="1"/>
  <c r="T726" i="1"/>
  <c r="S726" i="1"/>
  <c r="R726" i="1"/>
  <c r="R726" i="1" a="1"/>
  <c r="AF725" i="1"/>
  <c r="AE725" i="1"/>
  <c r="AD725" i="1"/>
  <c r="AC725" i="1"/>
  <c r="AB725" i="1"/>
  <c r="AA725" i="1"/>
  <c r="Z725" i="1"/>
  <c r="Y725" i="1"/>
  <c r="X725" i="1"/>
  <c r="W725" i="1"/>
  <c r="W725" i="1" a="1"/>
  <c r="V725" i="1"/>
  <c r="U725" i="1"/>
  <c r="T725" i="1"/>
  <c r="S725" i="1"/>
  <c r="R725" i="1"/>
  <c r="R725" i="1" a="1"/>
  <c r="AF724" i="1"/>
  <c r="AE724" i="1"/>
  <c r="AD724" i="1"/>
  <c r="AC724" i="1"/>
  <c r="AB724" i="1"/>
  <c r="AA724" i="1"/>
  <c r="Z724" i="1"/>
  <c r="Y724" i="1"/>
  <c r="X724" i="1"/>
  <c r="W724" i="1"/>
  <c r="W724" i="1" a="1"/>
  <c r="V724" i="1"/>
  <c r="U724" i="1"/>
  <c r="T724" i="1"/>
  <c r="S724" i="1"/>
  <c r="R724" i="1"/>
  <c r="R724" i="1" a="1"/>
  <c r="AF723" i="1"/>
  <c r="AE723" i="1"/>
  <c r="AD723" i="1"/>
  <c r="AC723" i="1"/>
  <c r="AB723" i="1"/>
  <c r="AA723" i="1"/>
  <c r="Z723" i="1"/>
  <c r="Y723" i="1"/>
  <c r="X723" i="1"/>
  <c r="W723" i="1"/>
  <c r="W723" i="1" a="1"/>
  <c r="V723" i="1"/>
  <c r="U723" i="1"/>
  <c r="T723" i="1"/>
  <c r="S723" i="1"/>
  <c r="R723" i="1"/>
  <c r="R723" i="1" a="1"/>
  <c r="AF722" i="1"/>
  <c r="AE722" i="1"/>
  <c r="AD722" i="1"/>
  <c r="AC722" i="1"/>
  <c r="AB722" i="1"/>
  <c r="AA722" i="1"/>
  <c r="Z722" i="1"/>
  <c r="Y722" i="1"/>
  <c r="X722" i="1"/>
  <c r="W722" i="1"/>
  <c r="W722" i="1" a="1"/>
  <c r="V722" i="1"/>
  <c r="U722" i="1"/>
  <c r="T722" i="1"/>
  <c r="S722" i="1"/>
  <c r="R722" i="1"/>
  <c r="R722" i="1" a="1"/>
  <c r="AF721" i="1"/>
  <c r="AE721" i="1"/>
  <c r="AD721" i="1"/>
  <c r="AC721" i="1"/>
  <c r="AB721" i="1"/>
  <c r="AA721" i="1"/>
  <c r="Z721" i="1"/>
  <c r="Y721" i="1"/>
  <c r="X721" i="1"/>
  <c r="W721" i="1"/>
  <c r="W721" i="1" a="1"/>
  <c r="V721" i="1"/>
  <c r="U721" i="1"/>
  <c r="T721" i="1"/>
  <c r="S721" i="1"/>
  <c r="R721" i="1"/>
  <c r="R721" i="1" a="1"/>
  <c r="AF720" i="1"/>
  <c r="AE720" i="1"/>
  <c r="AD720" i="1"/>
  <c r="AC720" i="1"/>
  <c r="AB720" i="1"/>
  <c r="AA720" i="1"/>
  <c r="Z720" i="1"/>
  <c r="Y720" i="1"/>
  <c r="X720" i="1"/>
  <c r="W720" i="1"/>
  <c r="W720" i="1" a="1"/>
  <c r="V720" i="1"/>
  <c r="U720" i="1"/>
  <c r="T720" i="1"/>
  <c r="S720" i="1"/>
  <c r="R720" i="1"/>
  <c r="R720" i="1" a="1"/>
  <c r="AF719" i="1"/>
  <c r="AE719" i="1"/>
  <c r="AD719" i="1"/>
  <c r="AC719" i="1"/>
  <c r="AB719" i="1"/>
  <c r="AA719" i="1"/>
  <c r="Z719" i="1"/>
  <c r="Y719" i="1"/>
  <c r="X719" i="1"/>
  <c r="W719" i="1"/>
  <c r="W719" i="1" a="1"/>
  <c r="V719" i="1"/>
  <c r="U719" i="1"/>
  <c r="T719" i="1"/>
  <c r="S719" i="1"/>
  <c r="R719" i="1"/>
  <c r="R719" i="1" a="1"/>
  <c r="AF718" i="1"/>
  <c r="AE718" i="1"/>
  <c r="AD718" i="1"/>
  <c r="AC718" i="1"/>
  <c r="AB718" i="1"/>
  <c r="AA718" i="1"/>
  <c r="Z718" i="1"/>
  <c r="Y718" i="1"/>
  <c r="X718" i="1"/>
  <c r="W718" i="1"/>
  <c r="W718" i="1" a="1"/>
  <c r="V718" i="1"/>
  <c r="U718" i="1"/>
  <c r="T718" i="1"/>
  <c r="S718" i="1"/>
  <c r="R718" i="1"/>
  <c r="R718" i="1" a="1"/>
  <c r="AF717" i="1"/>
  <c r="AE717" i="1"/>
  <c r="AD717" i="1"/>
  <c r="AC717" i="1"/>
  <c r="AB717" i="1"/>
  <c r="AA717" i="1"/>
  <c r="Z717" i="1"/>
  <c r="Y717" i="1"/>
  <c r="X717" i="1"/>
  <c r="W717" i="1"/>
  <c r="W717" i="1" a="1"/>
  <c r="V717" i="1"/>
  <c r="U717" i="1"/>
  <c r="T717" i="1"/>
  <c r="S717" i="1"/>
  <c r="R717" i="1"/>
  <c r="R717" i="1" a="1"/>
  <c r="AF716" i="1"/>
  <c r="AE716" i="1"/>
  <c r="AD716" i="1"/>
  <c r="AC716" i="1"/>
  <c r="AB716" i="1"/>
  <c r="AA716" i="1"/>
  <c r="Z716" i="1"/>
  <c r="Y716" i="1"/>
  <c r="X716" i="1"/>
  <c r="W716" i="1"/>
  <c r="W716" i="1" a="1"/>
  <c r="V716" i="1"/>
  <c r="U716" i="1"/>
  <c r="T716" i="1"/>
  <c r="S716" i="1"/>
  <c r="R716" i="1"/>
  <c r="R716" i="1" a="1"/>
  <c r="AF715" i="1"/>
  <c r="AE715" i="1"/>
  <c r="AD715" i="1"/>
  <c r="AC715" i="1"/>
  <c r="AB715" i="1"/>
  <c r="AA715" i="1"/>
  <c r="Z715" i="1"/>
  <c r="Y715" i="1"/>
  <c r="X715" i="1"/>
  <c r="W715" i="1"/>
  <c r="W715" i="1" a="1"/>
  <c r="V715" i="1"/>
  <c r="U715" i="1"/>
  <c r="T715" i="1"/>
  <c r="S715" i="1"/>
  <c r="R715" i="1"/>
  <c r="R715" i="1" a="1"/>
  <c r="AF714" i="1"/>
  <c r="AE714" i="1"/>
  <c r="AD714" i="1"/>
  <c r="AC714" i="1"/>
  <c r="AB714" i="1"/>
  <c r="AA714" i="1"/>
  <c r="Z714" i="1"/>
  <c r="Y714" i="1"/>
  <c r="X714" i="1"/>
  <c r="W714" i="1"/>
  <c r="W714" i="1" a="1"/>
  <c r="V714" i="1"/>
  <c r="U714" i="1"/>
  <c r="T714" i="1"/>
  <c r="S714" i="1"/>
  <c r="R714" i="1"/>
  <c r="R714" i="1" a="1"/>
  <c r="AF713" i="1"/>
  <c r="AE713" i="1"/>
  <c r="AD713" i="1"/>
  <c r="AC713" i="1"/>
  <c r="AB713" i="1"/>
  <c r="AA713" i="1"/>
  <c r="Z713" i="1"/>
  <c r="Y713" i="1"/>
  <c r="X713" i="1"/>
  <c r="W713" i="1"/>
  <c r="W713" i="1" a="1"/>
  <c r="V713" i="1"/>
  <c r="U713" i="1"/>
  <c r="T713" i="1"/>
  <c r="S713" i="1"/>
  <c r="R713" i="1"/>
  <c r="R713" i="1" a="1"/>
  <c r="AF712" i="1"/>
  <c r="AE712" i="1"/>
  <c r="AD712" i="1"/>
  <c r="AC712" i="1"/>
  <c r="AB712" i="1"/>
  <c r="AA712" i="1"/>
  <c r="Z712" i="1"/>
  <c r="Y712" i="1"/>
  <c r="X712" i="1"/>
  <c r="W712" i="1"/>
  <c r="W712" i="1" a="1"/>
  <c r="V712" i="1"/>
  <c r="U712" i="1"/>
  <c r="T712" i="1"/>
  <c r="S712" i="1"/>
  <c r="R712" i="1"/>
  <c r="R712" i="1" a="1"/>
  <c r="AF711" i="1"/>
  <c r="AE711" i="1"/>
  <c r="AD711" i="1"/>
  <c r="AC711" i="1"/>
  <c r="AB711" i="1"/>
  <c r="AA711" i="1"/>
  <c r="Z711" i="1"/>
  <c r="Y711" i="1"/>
  <c r="X711" i="1"/>
  <c r="W711" i="1"/>
  <c r="W711" i="1" a="1"/>
  <c r="V711" i="1"/>
  <c r="U711" i="1"/>
  <c r="T711" i="1"/>
  <c r="S711" i="1"/>
  <c r="R711" i="1"/>
  <c r="R711" i="1" a="1"/>
  <c r="AF710" i="1"/>
  <c r="AE710" i="1"/>
  <c r="AD710" i="1"/>
  <c r="AC710" i="1"/>
  <c r="AB710" i="1"/>
  <c r="AA710" i="1"/>
  <c r="Z710" i="1"/>
  <c r="Y710" i="1"/>
  <c r="X710" i="1"/>
  <c r="W710" i="1"/>
  <c r="W710" i="1" a="1"/>
  <c r="V710" i="1"/>
  <c r="U710" i="1"/>
  <c r="T710" i="1"/>
  <c r="S710" i="1"/>
  <c r="R710" i="1"/>
  <c r="R710" i="1" a="1"/>
  <c r="AF709" i="1"/>
  <c r="AE709" i="1"/>
  <c r="AD709" i="1"/>
  <c r="AC709" i="1"/>
  <c r="AB709" i="1"/>
  <c r="AA709" i="1"/>
  <c r="Z709" i="1"/>
  <c r="Y709" i="1"/>
  <c r="X709" i="1"/>
  <c r="W709" i="1"/>
  <c r="W709" i="1" a="1"/>
  <c r="V709" i="1"/>
  <c r="U709" i="1"/>
  <c r="T709" i="1"/>
  <c r="S709" i="1"/>
  <c r="R709" i="1"/>
  <c r="R709" i="1" a="1"/>
  <c r="AF708" i="1"/>
  <c r="AE708" i="1"/>
  <c r="AD708" i="1"/>
  <c r="AC708" i="1"/>
  <c r="AB708" i="1"/>
  <c r="AA708" i="1"/>
  <c r="Z708" i="1"/>
  <c r="Y708" i="1"/>
  <c r="X708" i="1"/>
  <c r="W708" i="1"/>
  <c r="W708" i="1" a="1"/>
  <c r="V708" i="1"/>
  <c r="U708" i="1"/>
  <c r="T708" i="1"/>
  <c r="S708" i="1"/>
  <c r="R708" i="1"/>
  <c r="R708" i="1" a="1"/>
  <c r="AF707" i="1"/>
  <c r="AE707" i="1"/>
  <c r="AD707" i="1"/>
  <c r="AC707" i="1"/>
  <c r="AB707" i="1"/>
  <c r="AA707" i="1"/>
  <c r="Z707" i="1"/>
  <c r="Y707" i="1"/>
  <c r="X707" i="1"/>
  <c r="W707" i="1"/>
  <c r="W707" i="1" a="1"/>
  <c r="V707" i="1"/>
  <c r="U707" i="1"/>
  <c r="T707" i="1"/>
  <c r="S707" i="1"/>
  <c r="R707" i="1"/>
  <c r="R707" i="1" a="1"/>
  <c r="AF706" i="1"/>
  <c r="AE706" i="1"/>
  <c r="AD706" i="1"/>
  <c r="AC706" i="1"/>
  <c r="AB706" i="1"/>
  <c r="AA706" i="1"/>
  <c r="Z706" i="1"/>
  <c r="Y706" i="1"/>
  <c r="X706" i="1"/>
  <c r="W706" i="1"/>
  <c r="W706" i="1" a="1"/>
  <c r="V706" i="1"/>
  <c r="U706" i="1"/>
  <c r="T706" i="1"/>
  <c r="S706" i="1"/>
  <c r="R706" i="1"/>
  <c r="R706" i="1" a="1"/>
  <c r="AF705" i="1"/>
  <c r="AE705" i="1"/>
  <c r="AD705" i="1"/>
  <c r="AC705" i="1"/>
  <c r="AB705" i="1"/>
  <c r="AA705" i="1"/>
  <c r="Z705" i="1"/>
  <c r="Y705" i="1"/>
  <c r="X705" i="1"/>
  <c r="W705" i="1"/>
  <c r="W705" i="1" a="1"/>
  <c r="V705" i="1"/>
  <c r="U705" i="1"/>
  <c r="T705" i="1"/>
  <c r="S705" i="1"/>
  <c r="R705" i="1"/>
  <c r="R705" i="1" a="1"/>
  <c r="AF704" i="1"/>
  <c r="AE704" i="1"/>
  <c r="AD704" i="1"/>
  <c r="AC704" i="1"/>
  <c r="AB704" i="1"/>
  <c r="AA704" i="1"/>
  <c r="Z704" i="1"/>
  <c r="Y704" i="1"/>
  <c r="X704" i="1"/>
  <c r="W704" i="1"/>
  <c r="W704" i="1" a="1"/>
  <c r="V704" i="1"/>
  <c r="U704" i="1"/>
  <c r="T704" i="1"/>
  <c r="S704" i="1"/>
  <c r="R704" i="1"/>
  <c r="R704" i="1" a="1"/>
  <c r="AF703" i="1"/>
  <c r="AE703" i="1"/>
  <c r="AD703" i="1"/>
  <c r="AC703" i="1"/>
  <c r="AB703" i="1"/>
  <c r="AA703" i="1"/>
  <c r="Z703" i="1"/>
  <c r="Y703" i="1"/>
  <c r="X703" i="1"/>
  <c r="W703" i="1"/>
  <c r="W703" i="1" a="1"/>
  <c r="V703" i="1"/>
  <c r="U703" i="1"/>
  <c r="T703" i="1"/>
  <c r="S703" i="1"/>
  <c r="R703" i="1"/>
  <c r="R703" i="1" a="1"/>
  <c r="AF702" i="1"/>
  <c r="AE702" i="1"/>
  <c r="AD702" i="1"/>
  <c r="AC702" i="1"/>
  <c r="AB702" i="1"/>
  <c r="AA702" i="1"/>
  <c r="Z702" i="1"/>
  <c r="Y702" i="1"/>
  <c r="X702" i="1"/>
  <c r="W702" i="1"/>
  <c r="W702" i="1" a="1"/>
  <c r="V702" i="1"/>
  <c r="U702" i="1"/>
  <c r="T702" i="1"/>
  <c r="S702" i="1"/>
  <c r="R702" i="1"/>
  <c r="R702" i="1" a="1"/>
  <c r="AF701" i="1"/>
  <c r="AE701" i="1"/>
  <c r="AD701" i="1"/>
  <c r="AC701" i="1"/>
  <c r="AB701" i="1"/>
  <c r="AA701" i="1"/>
  <c r="Z701" i="1"/>
  <c r="Y701" i="1"/>
  <c r="X701" i="1"/>
  <c r="W701" i="1"/>
  <c r="W701" i="1" a="1"/>
  <c r="V701" i="1"/>
  <c r="U701" i="1"/>
  <c r="T701" i="1"/>
  <c r="S701" i="1"/>
  <c r="R701" i="1"/>
  <c r="R701" i="1" a="1"/>
  <c r="AF700" i="1"/>
  <c r="AE700" i="1"/>
  <c r="AD700" i="1"/>
  <c r="AC700" i="1"/>
  <c r="AB700" i="1"/>
  <c r="AA700" i="1"/>
  <c r="Z700" i="1"/>
  <c r="Y700" i="1"/>
  <c r="X700" i="1"/>
  <c r="W700" i="1"/>
  <c r="W700" i="1" a="1"/>
  <c r="V700" i="1"/>
  <c r="U700" i="1"/>
  <c r="T700" i="1"/>
  <c r="S700" i="1"/>
  <c r="R700" i="1"/>
  <c r="R700" i="1" a="1"/>
  <c r="AF699" i="1"/>
  <c r="AE699" i="1"/>
  <c r="AD699" i="1"/>
  <c r="AC699" i="1"/>
  <c r="AB699" i="1"/>
  <c r="AA699" i="1"/>
  <c r="Z699" i="1"/>
  <c r="Y699" i="1"/>
  <c r="X699" i="1"/>
  <c r="W699" i="1"/>
  <c r="W699" i="1" a="1"/>
  <c r="V699" i="1"/>
  <c r="U699" i="1"/>
  <c r="T699" i="1"/>
  <c r="S699" i="1"/>
  <c r="R699" i="1"/>
  <c r="R699" i="1" a="1"/>
  <c r="AF698" i="1"/>
  <c r="AE698" i="1"/>
  <c r="AD698" i="1"/>
  <c r="AC698" i="1"/>
  <c r="AB698" i="1"/>
  <c r="AA698" i="1"/>
  <c r="Z698" i="1"/>
  <c r="Y698" i="1"/>
  <c r="X698" i="1"/>
  <c r="W698" i="1"/>
  <c r="W698" i="1" a="1"/>
  <c r="V698" i="1"/>
  <c r="U698" i="1"/>
  <c r="T698" i="1"/>
  <c r="S698" i="1"/>
  <c r="R698" i="1"/>
  <c r="R698" i="1" a="1"/>
  <c r="AF697" i="1"/>
  <c r="AE697" i="1"/>
  <c r="AD697" i="1"/>
  <c r="AC697" i="1"/>
  <c r="AB697" i="1"/>
  <c r="AA697" i="1"/>
  <c r="Z697" i="1"/>
  <c r="Y697" i="1"/>
  <c r="X697" i="1"/>
  <c r="W697" i="1"/>
  <c r="W697" i="1" a="1"/>
  <c r="V697" i="1"/>
  <c r="U697" i="1"/>
  <c r="T697" i="1"/>
  <c r="S697" i="1"/>
  <c r="R697" i="1"/>
  <c r="R697" i="1" a="1"/>
  <c r="AF696" i="1"/>
  <c r="AE696" i="1"/>
  <c r="AD696" i="1"/>
  <c r="AC696" i="1"/>
  <c r="AB696" i="1"/>
  <c r="AA696" i="1"/>
  <c r="Z696" i="1"/>
  <c r="Y696" i="1"/>
  <c r="X696" i="1"/>
  <c r="W696" i="1"/>
  <c r="W696" i="1" a="1"/>
  <c r="V696" i="1"/>
  <c r="U696" i="1"/>
  <c r="T696" i="1"/>
  <c r="S696" i="1"/>
  <c r="R696" i="1"/>
  <c r="R696" i="1" a="1"/>
  <c r="AF695" i="1"/>
  <c r="AE695" i="1"/>
  <c r="AD695" i="1"/>
  <c r="AC695" i="1"/>
  <c r="AB695" i="1"/>
  <c r="AA695" i="1"/>
  <c r="Z695" i="1"/>
  <c r="Y695" i="1"/>
  <c r="X695" i="1"/>
  <c r="W695" i="1"/>
  <c r="W695" i="1" a="1"/>
  <c r="V695" i="1"/>
  <c r="U695" i="1"/>
  <c r="T695" i="1"/>
  <c r="S695" i="1"/>
  <c r="R695" i="1"/>
  <c r="R695" i="1" a="1"/>
  <c r="AF694" i="1"/>
  <c r="AE694" i="1"/>
  <c r="AD694" i="1"/>
  <c r="AC694" i="1"/>
  <c r="AB694" i="1"/>
  <c r="AA694" i="1"/>
  <c r="Z694" i="1"/>
  <c r="Y694" i="1"/>
  <c r="X694" i="1"/>
  <c r="W694" i="1"/>
  <c r="W694" i="1" a="1"/>
  <c r="V694" i="1"/>
  <c r="U694" i="1"/>
  <c r="T694" i="1"/>
  <c r="S694" i="1"/>
  <c r="R694" i="1"/>
  <c r="R694" i="1" a="1"/>
  <c r="AF693" i="1"/>
  <c r="AE693" i="1"/>
  <c r="AD693" i="1"/>
  <c r="AC693" i="1"/>
  <c r="AB693" i="1"/>
  <c r="AA693" i="1"/>
  <c r="Z693" i="1"/>
  <c r="Y693" i="1"/>
  <c r="X693" i="1"/>
  <c r="W693" i="1"/>
  <c r="W693" i="1" a="1"/>
  <c r="V693" i="1"/>
  <c r="U693" i="1"/>
  <c r="T693" i="1"/>
  <c r="S693" i="1"/>
  <c r="R693" i="1"/>
  <c r="R693" i="1" a="1"/>
  <c r="AF692" i="1"/>
  <c r="AE692" i="1"/>
  <c r="AD692" i="1"/>
  <c r="AC692" i="1"/>
  <c r="AB692" i="1"/>
  <c r="AA692" i="1"/>
  <c r="Z692" i="1"/>
  <c r="Y692" i="1"/>
  <c r="X692" i="1"/>
  <c r="W692" i="1"/>
  <c r="W692" i="1" a="1"/>
  <c r="V692" i="1"/>
  <c r="U692" i="1"/>
  <c r="T692" i="1"/>
  <c r="S692" i="1"/>
  <c r="R692" i="1"/>
  <c r="R692" i="1" a="1"/>
  <c r="AF691" i="1"/>
  <c r="AE691" i="1"/>
  <c r="AD691" i="1"/>
  <c r="AC691" i="1"/>
  <c r="AB691" i="1"/>
  <c r="AA691" i="1"/>
  <c r="Z691" i="1"/>
  <c r="Y691" i="1"/>
  <c r="X691" i="1"/>
  <c r="W691" i="1"/>
  <c r="W691" i="1" a="1"/>
  <c r="V691" i="1"/>
  <c r="U691" i="1"/>
  <c r="T691" i="1"/>
  <c r="S691" i="1"/>
  <c r="R691" i="1"/>
  <c r="R691" i="1" a="1"/>
  <c r="AF690" i="1"/>
  <c r="AE690" i="1"/>
  <c r="AD690" i="1"/>
  <c r="AC690" i="1"/>
  <c r="AB690" i="1"/>
  <c r="AA690" i="1"/>
  <c r="Z690" i="1"/>
  <c r="Y690" i="1"/>
  <c r="X690" i="1"/>
  <c r="W690" i="1"/>
  <c r="W690" i="1" a="1"/>
  <c r="V690" i="1"/>
  <c r="U690" i="1"/>
  <c r="T690" i="1"/>
  <c r="S690" i="1"/>
  <c r="R690" i="1"/>
  <c r="R690" i="1" a="1"/>
  <c r="AF689" i="1"/>
  <c r="AE689" i="1"/>
  <c r="AD689" i="1"/>
  <c r="AC689" i="1"/>
  <c r="AB689" i="1"/>
  <c r="AA689" i="1"/>
  <c r="Z689" i="1"/>
  <c r="Y689" i="1"/>
  <c r="X689" i="1"/>
  <c r="W689" i="1"/>
  <c r="W689" i="1" a="1"/>
  <c r="V689" i="1"/>
  <c r="U689" i="1"/>
  <c r="T689" i="1"/>
  <c r="S689" i="1"/>
  <c r="R689" i="1"/>
  <c r="R689" i="1" a="1"/>
  <c r="AF688" i="1"/>
  <c r="AE688" i="1"/>
  <c r="AD688" i="1"/>
  <c r="AC688" i="1"/>
  <c r="AB688" i="1"/>
  <c r="AA688" i="1"/>
  <c r="Z688" i="1"/>
  <c r="Y688" i="1"/>
  <c r="X688" i="1"/>
  <c r="W688" i="1"/>
  <c r="W688" i="1" a="1"/>
  <c r="V688" i="1"/>
  <c r="U688" i="1"/>
  <c r="T688" i="1"/>
  <c r="S688" i="1"/>
  <c r="R688" i="1"/>
  <c r="R688" i="1" a="1"/>
  <c r="AF687" i="1"/>
  <c r="AE687" i="1"/>
  <c r="AD687" i="1"/>
  <c r="AC687" i="1"/>
  <c r="AB687" i="1"/>
  <c r="AA687" i="1"/>
  <c r="Z687" i="1"/>
  <c r="Y687" i="1"/>
  <c r="X687" i="1"/>
  <c r="W687" i="1"/>
  <c r="W687" i="1" a="1"/>
  <c r="V687" i="1"/>
  <c r="U687" i="1"/>
  <c r="T687" i="1"/>
  <c r="S687" i="1"/>
  <c r="R687" i="1"/>
  <c r="R687" i="1" a="1"/>
  <c r="AF686" i="1"/>
  <c r="AE686" i="1"/>
  <c r="AD686" i="1"/>
  <c r="AC686" i="1"/>
  <c r="AB686" i="1"/>
  <c r="AA686" i="1"/>
  <c r="Z686" i="1"/>
  <c r="Y686" i="1"/>
  <c r="X686" i="1"/>
  <c r="W686" i="1"/>
  <c r="W686" i="1" a="1"/>
  <c r="V686" i="1"/>
  <c r="U686" i="1"/>
  <c r="T686" i="1"/>
  <c r="S686" i="1"/>
  <c r="R686" i="1"/>
  <c r="R686" i="1" a="1"/>
  <c r="AF685" i="1"/>
  <c r="AE685" i="1"/>
  <c r="AD685" i="1"/>
  <c r="AC685" i="1"/>
  <c r="AB685" i="1"/>
  <c r="AA685" i="1"/>
  <c r="Z685" i="1"/>
  <c r="Y685" i="1"/>
  <c r="X685" i="1"/>
  <c r="W685" i="1"/>
  <c r="W685" i="1" a="1"/>
  <c r="V685" i="1"/>
  <c r="U685" i="1"/>
  <c r="T685" i="1"/>
  <c r="S685" i="1"/>
  <c r="R685" i="1"/>
  <c r="R685" i="1" a="1"/>
  <c r="AF684" i="1"/>
  <c r="AE684" i="1"/>
  <c r="AD684" i="1"/>
  <c r="AC684" i="1"/>
  <c r="AB684" i="1"/>
  <c r="AA684" i="1"/>
  <c r="Z684" i="1"/>
  <c r="Y684" i="1"/>
  <c r="X684" i="1"/>
  <c r="W684" i="1"/>
  <c r="W684" i="1" a="1"/>
  <c r="V684" i="1"/>
  <c r="U684" i="1"/>
  <c r="T684" i="1"/>
  <c r="S684" i="1"/>
  <c r="R684" i="1"/>
  <c r="R684" i="1" a="1"/>
  <c r="AF683" i="1"/>
  <c r="AE683" i="1"/>
  <c r="AD683" i="1"/>
  <c r="AC683" i="1"/>
  <c r="AB683" i="1"/>
  <c r="AA683" i="1"/>
  <c r="Z683" i="1"/>
  <c r="Y683" i="1"/>
  <c r="X683" i="1"/>
  <c r="W683" i="1"/>
  <c r="W683" i="1" a="1"/>
  <c r="V683" i="1"/>
  <c r="U683" i="1"/>
  <c r="T683" i="1"/>
  <c r="S683" i="1"/>
  <c r="R683" i="1"/>
  <c r="R683" i="1" a="1"/>
  <c r="AF682" i="1"/>
  <c r="AE682" i="1"/>
  <c r="AD682" i="1"/>
  <c r="AC682" i="1"/>
  <c r="AB682" i="1"/>
  <c r="AA682" i="1"/>
  <c r="Z682" i="1"/>
  <c r="Y682" i="1"/>
  <c r="X682" i="1"/>
  <c r="W682" i="1"/>
  <c r="W682" i="1" a="1"/>
  <c r="V682" i="1"/>
  <c r="U682" i="1"/>
  <c r="T682" i="1"/>
  <c r="S682" i="1"/>
  <c r="R682" i="1"/>
  <c r="R682" i="1" a="1"/>
  <c r="AF681" i="1"/>
  <c r="AE681" i="1"/>
  <c r="AD681" i="1"/>
  <c r="AC681" i="1"/>
  <c r="AB681" i="1"/>
  <c r="AA681" i="1"/>
  <c r="Z681" i="1"/>
  <c r="Y681" i="1"/>
  <c r="X681" i="1"/>
  <c r="W681" i="1"/>
  <c r="W681" i="1" a="1"/>
  <c r="V681" i="1"/>
  <c r="U681" i="1"/>
  <c r="T681" i="1"/>
  <c r="S681" i="1"/>
  <c r="R681" i="1"/>
  <c r="R681" i="1" a="1"/>
  <c r="AF680" i="1"/>
  <c r="AE680" i="1"/>
  <c r="AD680" i="1"/>
  <c r="AC680" i="1"/>
  <c r="AB680" i="1"/>
  <c r="AA680" i="1"/>
  <c r="Z680" i="1"/>
  <c r="Y680" i="1"/>
  <c r="X680" i="1"/>
  <c r="W680" i="1"/>
  <c r="W680" i="1" a="1"/>
  <c r="V680" i="1"/>
  <c r="U680" i="1"/>
  <c r="T680" i="1"/>
  <c r="S680" i="1"/>
  <c r="R680" i="1"/>
  <c r="R680" i="1" a="1"/>
  <c r="AF679" i="1"/>
  <c r="AE679" i="1"/>
  <c r="AD679" i="1"/>
  <c r="AC679" i="1"/>
  <c r="AB679" i="1"/>
  <c r="AA679" i="1"/>
  <c r="Z679" i="1"/>
  <c r="Y679" i="1"/>
  <c r="X679" i="1"/>
  <c r="W679" i="1"/>
  <c r="W679" i="1" a="1"/>
  <c r="V679" i="1"/>
  <c r="U679" i="1"/>
  <c r="T679" i="1"/>
  <c r="S679" i="1"/>
  <c r="R679" i="1"/>
  <c r="R679" i="1" a="1"/>
  <c r="AF678" i="1"/>
  <c r="AE678" i="1"/>
  <c r="AD678" i="1"/>
  <c r="AC678" i="1"/>
  <c r="AB678" i="1"/>
  <c r="AA678" i="1"/>
  <c r="Z678" i="1"/>
  <c r="Y678" i="1"/>
  <c r="X678" i="1"/>
  <c r="W678" i="1"/>
  <c r="W678" i="1" a="1"/>
  <c r="V678" i="1"/>
  <c r="U678" i="1"/>
  <c r="T678" i="1"/>
  <c r="S678" i="1"/>
  <c r="R678" i="1"/>
  <c r="R678" i="1" a="1"/>
  <c r="AF677" i="1"/>
  <c r="AE677" i="1"/>
  <c r="AD677" i="1"/>
  <c r="AC677" i="1"/>
  <c r="AB677" i="1"/>
  <c r="AA677" i="1"/>
  <c r="Z677" i="1"/>
  <c r="Y677" i="1"/>
  <c r="X677" i="1"/>
  <c r="W677" i="1"/>
  <c r="W677" i="1" a="1"/>
  <c r="V677" i="1"/>
  <c r="U677" i="1"/>
  <c r="T677" i="1"/>
  <c r="S677" i="1"/>
  <c r="R677" i="1"/>
  <c r="R677" i="1" a="1"/>
  <c r="AF676" i="1"/>
  <c r="AE676" i="1"/>
  <c r="AD676" i="1"/>
  <c r="AC676" i="1"/>
  <c r="AB676" i="1"/>
  <c r="AA676" i="1"/>
  <c r="Z676" i="1"/>
  <c r="Y676" i="1"/>
  <c r="X676" i="1"/>
  <c r="W676" i="1"/>
  <c r="W676" i="1" a="1"/>
  <c r="V676" i="1"/>
  <c r="U676" i="1"/>
  <c r="T676" i="1"/>
  <c r="S676" i="1"/>
  <c r="R676" i="1"/>
  <c r="R676" i="1" a="1"/>
  <c r="AF675" i="1"/>
  <c r="AE675" i="1"/>
  <c r="AD675" i="1"/>
  <c r="AC675" i="1"/>
  <c r="AB675" i="1"/>
  <c r="AA675" i="1"/>
  <c r="Z675" i="1"/>
  <c r="Y675" i="1"/>
  <c r="X675" i="1"/>
  <c r="W675" i="1"/>
  <c r="W675" i="1" a="1"/>
  <c r="V675" i="1"/>
  <c r="U675" i="1"/>
  <c r="T675" i="1"/>
  <c r="S675" i="1"/>
  <c r="R675" i="1"/>
  <c r="R675" i="1" a="1"/>
  <c r="AF674" i="1"/>
  <c r="AE674" i="1"/>
  <c r="AD674" i="1"/>
  <c r="AC674" i="1"/>
  <c r="AB674" i="1"/>
  <c r="AA674" i="1"/>
  <c r="Z674" i="1"/>
  <c r="Y674" i="1"/>
  <c r="X674" i="1"/>
  <c r="W674" i="1"/>
  <c r="W674" i="1" a="1"/>
  <c r="V674" i="1"/>
  <c r="U674" i="1"/>
  <c r="T674" i="1"/>
  <c r="S674" i="1"/>
  <c r="R674" i="1"/>
  <c r="R674" i="1" a="1"/>
  <c r="AF673" i="1"/>
  <c r="AE673" i="1"/>
  <c r="AD673" i="1"/>
  <c r="AC673" i="1"/>
  <c r="AB673" i="1"/>
  <c r="AA673" i="1"/>
  <c r="Z673" i="1"/>
  <c r="Y673" i="1"/>
  <c r="X673" i="1"/>
  <c r="W673" i="1"/>
  <c r="W673" i="1" a="1"/>
  <c r="V673" i="1"/>
  <c r="U673" i="1"/>
  <c r="T673" i="1"/>
  <c r="S673" i="1"/>
  <c r="R673" i="1"/>
  <c r="R673" i="1" a="1"/>
  <c r="AF672" i="1"/>
  <c r="AE672" i="1"/>
  <c r="AD672" i="1"/>
  <c r="AC672" i="1"/>
  <c r="AB672" i="1"/>
  <c r="AA672" i="1"/>
  <c r="Z672" i="1"/>
  <c r="Y672" i="1"/>
  <c r="X672" i="1"/>
  <c r="W672" i="1"/>
  <c r="W672" i="1" a="1"/>
  <c r="V672" i="1"/>
  <c r="U672" i="1"/>
  <c r="T672" i="1"/>
  <c r="S672" i="1"/>
  <c r="R672" i="1"/>
  <c r="R672" i="1" a="1"/>
  <c r="AF671" i="1"/>
  <c r="AE671" i="1"/>
  <c r="AD671" i="1"/>
  <c r="AC671" i="1"/>
  <c r="AB671" i="1"/>
  <c r="AA671" i="1"/>
  <c r="Z671" i="1"/>
  <c r="Y671" i="1"/>
  <c r="X671" i="1"/>
  <c r="W671" i="1"/>
  <c r="W671" i="1" a="1"/>
  <c r="V671" i="1"/>
  <c r="U671" i="1"/>
  <c r="T671" i="1"/>
  <c r="S671" i="1"/>
  <c r="R671" i="1"/>
  <c r="R671" i="1" a="1"/>
  <c r="AF670" i="1"/>
  <c r="AE670" i="1"/>
  <c r="AD670" i="1"/>
  <c r="AC670" i="1"/>
  <c r="AB670" i="1"/>
  <c r="AA670" i="1"/>
  <c r="Z670" i="1"/>
  <c r="Y670" i="1"/>
  <c r="X670" i="1"/>
  <c r="W670" i="1"/>
  <c r="W670" i="1" a="1"/>
  <c r="V670" i="1"/>
  <c r="U670" i="1"/>
  <c r="T670" i="1"/>
  <c r="S670" i="1"/>
  <c r="R670" i="1"/>
  <c r="R670" i="1" a="1"/>
  <c r="AF669" i="1"/>
  <c r="AE669" i="1"/>
  <c r="AD669" i="1"/>
  <c r="AC669" i="1"/>
  <c r="AB669" i="1"/>
  <c r="AA669" i="1"/>
  <c r="Z669" i="1"/>
  <c r="Y669" i="1"/>
  <c r="X669" i="1"/>
  <c r="W669" i="1"/>
  <c r="W669" i="1" a="1"/>
  <c r="V669" i="1"/>
  <c r="U669" i="1"/>
  <c r="T669" i="1"/>
  <c r="S669" i="1"/>
  <c r="R669" i="1"/>
  <c r="R669" i="1" a="1"/>
  <c r="AF668" i="1"/>
  <c r="AE668" i="1"/>
  <c r="AD668" i="1"/>
  <c r="AC668" i="1"/>
  <c r="AB668" i="1"/>
  <c r="AA668" i="1"/>
  <c r="Z668" i="1"/>
  <c r="Y668" i="1"/>
  <c r="X668" i="1"/>
  <c r="W668" i="1"/>
  <c r="W668" i="1" a="1"/>
  <c r="V668" i="1"/>
  <c r="U668" i="1"/>
  <c r="T668" i="1"/>
  <c r="S668" i="1"/>
  <c r="R668" i="1"/>
  <c r="R668" i="1" a="1"/>
  <c r="AF667" i="1"/>
  <c r="AE667" i="1"/>
  <c r="AD667" i="1"/>
  <c r="AC667" i="1"/>
  <c r="AB667" i="1"/>
  <c r="AA667" i="1"/>
  <c r="Z667" i="1"/>
  <c r="Y667" i="1"/>
  <c r="X667" i="1"/>
  <c r="W667" i="1"/>
  <c r="W667" i="1" a="1"/>
  <c r="V667" i="1"/>
  <c r="U667" i="1"/>
  <c r="T667" i="1"/>
  <c r="S667" i="1"/>
  <c r="R667" i="1"/>
  <c r="R667" i="1" a="1"/>
  <c r="AF666" i="1"/>
  <c r="AE666" i="1"/>
  <c r="AD666" i="1"/>
  <c r="AC666" i="1"/>
  <c r="AB666" i="1"/>
  <c r="AA666" i="1"/>
  <c r="Z666" i="1"/>
  <c r="Y666" i="1"/>
  <c r="X666" i="1"/>
  <c r="W666" i="1"/>
  <c r="W666" i="1" a="1"/>
  <c r="V666" i="1"/>
  <c r="U666" i="1"/>
  <c r="T666" i="1"/>
  <c r="S666" i="1"/>
  <c r="R666" i="1"/>
  <c r="R666" i="1" a="1"/>
  <c r="AF665" i="1"/>
  <c r="AE665" i="1"/>
  <c r="AD665" i="1"/>
  <c r="AC665" i="1"/>
  <c r="AB665" i="1"/>
  <c r="AA665" i="1"/>
  <c r="Z665" i="1"/>
  <c r="Y665" i="1"/>
  <c r="X665" i="1"/>
  <c r="W665" i="1"/>
  <c r="W665" i="1" a="1"/>
  <c r="V665" i="1"/>
  <c r="U665" i="1"/>
  <c r="T665" i="1"/>
  <c r="S665" i="1"/>
  <c r="R665" i="1"/>
  <c r="R665" i="1" a="1"/>
  <c r="AF664" i="1"/>
  <c r="AE664" i="1"/>
  <c r="AD664" i="1"/>
  <c r="AC664" i="1"/>
  <c r="AB664" i="1"/>
  <c r="AA664" i="1"/>
  <c r="Z664" i="1"/>
  <c r="Y664" i="1"/>
  <c r="X664" i="1"/>
  <c r="W664" i="1"/>
  <c r="W664" i="1" a="1"/>
  <c r="V664" i="1"/>
  <c r="U664" i="1"/>
  <c r="T664" i="1"/>
  <c r="S664" i="1"/>
  <c r="R664" i="1"/>
  <c r="R664" i="1" a="1"/>
  <c r="AF663" i="1"/>
  <c r="AE663" i="1"/>
  <c r="AD663" i="1"/>
  <c r="AC663" i="1"/>
  <c r="AB663" i="1"/>
  <c r="AA663" i="1"/>
  <c r="Z663" i="1"/>
  <c r="Y663" i="1"/>
  <c r="X663" i="1"/>
  <c r="W663" i="1"/>
  <c r="W663" i="1" a="1"/>
  <c r="V663" i="1"/>
  <c r="U663" i="1"/>
  <c r="T663" i="1"/>
  <c r="S663" i="1"/>
  <c r="R663" i="1"/>
  <c r="R663" i="1" a="1"/>
  <c r="AF662" i="1"/>
  <c r="AE662" i="1"/>
  <c r="AD662" i="1"/>
  <c r="AC662" i="1"/>
  <c r="AB662" i="1"/>
  <c r="AA662" i="1"/>
  <c r="Z662" i="1"/>
  <c r="Y662" i="1"/>
  <c r="X662" i="1"/>
  <c r="W662" i="1"/>
  <c r="W662" i="1" a="1"/>
  <c r="V662" i="1"/>
  <c r="U662" i="1"/>
  <c r="T662" i="1"/>
  <c r="S662" i="1"/>
  <c r="R662" i="1"/>
  <c r="R662" i="1" a="1"/>
  <c r="AF661" i="1"/>
  <c r="AE661" i="1"/>
  <c r="AD661" i="1"/>
  <c r="AC661" i="1"/>
  <c r="AB661" i="1"/>
  <c r="AA661" i="1"/>
  <c r="Z661" i="1"/>
  <c r="Y661" i="1"/>
  <c r="X661" i="1"/>
  <c r="W661" i="1"/>
  <c r="W661" i="1" a="1"/>
  <c r="V661" i="1"/>
  <c r="U661" i="1"/>
  <c r="T661" i="1"/>
  <c r="S661" i="1"/>
  <c r="R661" i="1"/>
  <c r="R661" i="1" a="1"/>
  <c r="AF660" i="1"/>
  <c r="AE660" i="1"/>
  <c r="AD660" i="1"/>
  <c r="AC660" i="1"/>
  <c r="AB660" i="1"/>
  <c r="AA660" i="1"/>
  <c r="Z660" i="1"/>
  <c r="Y660" i="1"/>
  <c r="X660" i="1"/>
  <c r="W660" i="1"/>
  <c r="W660" i="1" a="1"/>
  <c r="V660" i="1"/>
  <c r="U660" i="1"/>
  <c r="T660" i="1"/>
  <c r="S660" i="1"/>
  <c r="R660" i="1"/>
  <c r="R660" i="1" a="1"/>
  <c r="AF659" i="1"/>
  <c r="AE659" i="1"/>
  <c r="AD659" i="1"/>
  <c r="AC659" i="1"/>
  <c r="AB659" i="1"/>
  <c r="AA659" i="1"/>
  <c r="Z659" i="1"/>
  <c r="Y659" i="1"/>
  <c r="X659" i="1"/>
  <c r="W659" i="1"/>
  <c r="W659" i="1" a="1"/>
  <c r="V659" i="1"/>
  <c r="U659" i="1"/>
  <c r="T659" i="1"/>
  <c r="S659" i="1"/>
  <c r="R659" i="1"/>
  <c r="R659" i="1" a="1"/>
  <c r="AF658" i="1"/>
  <c r="AE658" i="1"/>
  <c r="AD658" i="1"/>
  <c r="AC658" i="1"/>
  <c r="AB658" i="1"/>
  <c r="AA658" i="1"/>
  <c r="Z658" i="1"/>
  <c r="Y658" i="1"/>
  <c r="X658" i="1"/>
  <c r="W658" i="1"/>
  <c r="W658" i="1" a="1"/>
  <c r="V658" i="1"/>
  <c r="U658" i="1"/>
  <c r="T658" i="1"/>
  <c r="S658" i="1"/>
  <c r="R658" i="1"/>
  <c r="R658" i="1" a="1"/>
  <c r="AF657" i="1"/>
  <c r="AE657" i="1"/>
  <c r="AD657" i="1"/>
  <c r="AC657" i="1"/>
  <c r="AB657" i="1"/>
  <c r="AA657" i="1"/>
  <c r="Z657" i="1"/>
  <c r="Y657" i="1"/>
  <c r="X657" i="1"/>
  <c r="W657" i="1"/>
  <c r="W657" i="1" a="1"/>
  <c r="V657" i="1"/>
  <c r="U657" i="1"/>
  <c r="T657" i="1"/>
  <c r="S657" i="1"/>
  <c r="R657" i="1"/>
  <c r="R657" i="1" a="1"/>
  <c r="AF656" i="1"/>
  <c r="AE656" i="1"/>
  <c r="AD656" i="1"/>
  <c r="AC656" i="1"/>
  <c r="AB656" i="1"/>
  <c r="AA656" i="1"/>
  <c r="Z656" i="1"/>
  <c r="Y656" i="1"/>
  <c r="X656" i="1"/>
  <c r="W656" i="1"/>
  <c r="W656" i="1" a="1"/>
  <c r="V656" i="1"/>
  <c r="U656" i="1"/>
  <c r="T656" i="1"/>
  <c r="S656" i="1"/>
  <c r="R656" i="1"/>
  <c r="R656" i="1" a="1"/>
  <c r="AF655" i="1"/>
  <c r="AE655" i="1"/>
  <c r="AD655" i="1"/>
  <c r="AC655" i="1"/>
  <c r="AB655" i="1"/>
  <c r="AA655" i="1"/>
  <c r="Z655" i="1"/>
  <c r="Y655" i="1"/>
  <c r="X655" i="1"/>
  <c r="W655" i="1"/>
  <c r="W655" i="1" a="1"/>
  <c r="V655" i="1"/>
  <c r="U655" i="1"/>
  <c r="T655" i="1"/>
  <c r="S655" i="1"/>
  <c r="R655" i="1"/>
  <c r="R655" i="1" a="1"/>
  <c r="AF654" i="1"/>
  <c r="AE654" i="1"/>
  <c r="AD654" i="1"/>
  <c r="AC654" i="1"/>
  <c r="AB654" i="1"/>
  <c r="AA654" i="1"/>
  <c r="Z654" i="1"/>
  <c r="Y654" i="1"/>
  <c r="X654" i="1"/>
  <c r="W654" i="1"/>
  <c r="W654" i="1" a="1"/>
  <c r="V654" i="1"/>
  <c r="U654" i="1"/>
  <c r="T654" i="1"/>
  <c r="S654" i="1"/>
  <c r="R654" i="1"/>
  <c r="R654" i="1" a="1"/>
  <c r="AF653" i="1"/>
  <c r="AE653" i="1"/>
  <c r="AD653" i="1"/>
  <c r="AC653" i="1"/>
  <c r="AB653" i="1"/>
  <c r="AA653" i="1"/>
  <c r="Z653" i="1"/>
  <c r="Y653" i="1"/>
  <c r="X653" i="1"/>
  <c r="W653" i="1"/>
  <c r="W653" i="1" a="1"/>
  <c r="V653" i="1"/>
  <c r="U653" i="1"/>
  <c r="T653" i="1"/>
  <c r="S653" i="1"/>
  <c r="R653" i="1"/>
  <c r="R653" i="1" a="1"/>
  <c r="AF652" i="1"/>
  <c r="AE652" i="1"/>
  <c r="AD652" i="1"/>
  <c r="AC652" i="1"/>
  <c r="AB652" i="1"/>
  <c r="AA652" i="1"/>
  <c r="Z652" i="1"/>
  <c r="Y652" i="1"/>
  <c r="X652" i="1"/>
  <c r="W652" i="1"/>
  <c r="W652" i="1" a="1"/>
  <c r="V652" i="1"/>
  <c r="U652" i="1"/>
  <c r="T652" i="1"/>
  <c r="S652" i="1"/>
  <c r="R652" i="1"/>
  <c r="R652" i="1" a="1"/>
  <c r="AF651" i="1"/>
  <c r="AE651" i="1"/>
  <c r="AD651" i="1"/>
  <c r="AC651" i="1"/>
  <c r="AB651" i="1"/>
  <c r="AA651" i="1"/>
  <c r="Z651" i="1"/>
  <c r="Y651" i="1"/>
  <c r="X651" i="1"/>
  <c r="W651" i="1"/>
  <c r="W651" i="1" a="1"/>
  <c r="V651" i="1"/>
  <c r="U651" i="1"/>
  <c r="T651" i="1"/>
  <c r="S651" i="1"/>
  <c r="R651" i="1"/>
  <c r="R651" i="1" a="1"/>
  <c r="AF650" i="1"/>
  <c r="AE650" i="1"/>
  <c r="AD650" i="1"/>
  <c r="AC650" i="1"/>
  <c r="AB650" i="1"/>
  <c r="AA650" i="1"/>
  <c r="Z650" i="1"/>
  <c r="Y650" i="1"/>
  <c r="X650" i="1"/>
  <c r="W650" i="1"/>
  <c r="W650" i="1" a="1"/>
  <c r="V650" i="1"/>
  <c r="U650" i="1"/>
  <c r="T650" i="1"/>
  <c r="S650" i="1"/>
  <c r="R650" i="1"/>
  <c r="R650" i="1" a="1"/>
  <c r="AF649" i="1"/>
  <c r="AE649" i="1"/>
  <c r="AD649" i="1"/>
  <c r="AC649" i="1"/>
  <c r="AB649" i="1"/>
  <c r="AA649" i="1"/>
  <c r="Z649" i="1"/>
  <c r="Y649" i="1"/>
  <c r="X649" i="1"/>
  <c r="W649" i="1"/>
  <c r="W649" i="1" a="1"/>
  <c r="V649" i="1"/>
  <c r="U649" i="1"/>
  <c r="T649" i="1"/>
  <c r="S649" i="1"/>
  <c r="R649" i="1"/>
  <c r="R649" i="1" a="1"/>
  <c r="AF648" i="1"/>
  <c r="AE648" i="1"/>
  <c r="AD648" i="1"/>
  <c r="AC648" i="1"/>
  <c r="AB648" i="1"/>
  <c r="AA648" i="1"/>
  <c r="Z648" i="1"/>
  <c r="Y648" i="1"/>
  <c r="X648" i="1"/>
  <c r="W648" i="1"/>
  <c r="W648" i="1" a="1"/>
  <c r="V648" i="1"/>
  <c r="U648" i="1"/>
  <c r="T648" i="1"/>
  <c r="S648" i="1"/>
  <c r="R648" i="1"/>
  <c r="R648" i="1" a="1"/>
  <c r="AF647" i="1"/>
  <c r="AE647" i="1"/>
  <c r="AD647" i="1"/>
  <c r="AC647" i="1"/>
  <c r="AB647" i="1"/>
  <c r="AA647" i="1"/>
  <c r="Z647" i="1"/>
  <c r="Y647" i="1"/>
  <c r="X647" i="1"/>
  <c r="W647" i="1"/>
  <c r="W647" i="1" a="1"/>
  <c r="V647" i="1"/>
  <c r="U647" i="1"/>
  <c r="T647" i="1"/>
  <c r="S647" i="1"/>
  <c r="R647" i="1"/>
  <c r="R647" i="1" a="1"/>
  <c r="AF646" i="1"/>
  <c r="AE646" i="1"/>
  <c r="AD646" i="1"/>
  <c r="AC646" i="1"/>
  <c r="AB646" i="1"/>
  <c r="AA646" i="1"/>
  <c r="Z646" i="1"/>
  <c r="Y646" i="1"/>
  <c r="X646" i="1"/>
  <c r="W646" i="1"/>
  <c r="W646" i="1" a="1"/>
  <c r="V646" i="1"/>
  <c r="U646" i="1"/>
  <c r="T646" i="1"/>
  <c r="S646" i="1"/>
  <c r="R646" i="1"/>
  <c r="R646" i="1" a="1"/>
  <c r="AF645" i="1"/>
  <c r="AE645" i="1"/>
  <c r="AD645" i="1"/>
  <c r="AC645" i="1"/>
  <c r="AB645" i="1"/>
  <c r="AA645" i="1"/>
  <c r="Z645" i="1"/>
  <c r="Y645" i="1"/>
  <c r="X645" i="1"/>
  <c r="W645" i="1"/>
  <c r="W645" i="1" a="1"/>
  <c r="V645" i="1"/>
  <c r="U645" i="1"/>
  <c r="T645" i="1"/>
  <c r="S645" i="1"/>
  <c r="R645" i="1"/>
  <c r="R645" i="1" a="1"/>
  <c r="AF644" i="1"/>
  <c r="AE644" i="1"/>
  <c r="AD644" i="1"/>
  <c r="AC644" i="1"/>
  <c r="AB644" i="1"/>
  <c r="AA644" i="1"/>
  <c r="Z644" i="1"/>
  <c r="Y644" i="1"/>
  <c r="X644" i="1"/>
  <c r="W644" i="1"/>
  <c r="W644" i="1" a="1"/>
  <c r="V644" i="1"/>
  <c r="U644" i="1"/>
  <c r="T644" i="1"/>
  <c r="S644" i="1"/>
  <c r="R644" i="1"/>
  <c r="R644" i="1" a="1"/>
  <c r="AF643" i="1"/>
  <c r="AE643" i="1"/>
  <c r="AD643" i="1"/>
  <c r="AC643" i="1"/>
  <c r="AB643" i="1"/>
  <c r="AA643" i="1"/>
  <c r="Z643" i="1"/>
  <c r="Y643" i="1"/>
  <c r="X643" i="1"/>
  <c r="W643" i="1"/>
  <c r="W643" i="1" a="1"/>
  <c r="V643" i="1"/>
  <c r="U643" i="1"/>
  <c r="T643" i="1"/>
  <c r="S643" i="1"/>
  <c r="R643" i="1"/>
  <c r="R643" i="1" a="1"/>
  <c r="AF642" i="1"/>
  <c r="AE642" i="1"/>
  <c r="AD642" i="1"/>
  <c r="AC642" i="1"/>
  <c r="AB642" i="1"/>
  <c r="AA642" i="1"/>
  <c r="Z642" i="1"/>
  <c r="Y642" i="1"/>
  <c r="X642" i="1"/>
  <c r="W642" i="1"/>
  <c r="W642" i="1" a="1"/>
  <c r="V642" i="1"/>
  <c r="U642" i="1"/>
  <c r="T642" i="1"/>
  <c r="S642" i="1"/>
  <c r="R642" i="1"/>
  <c r="R642" i="1" a="1"/>
  <c r="AF641" i="1"/>
  <c r="AE641" i="1"/>
  <c r="AD641" i="1"/>
  <c r="AC641" i="1"/>
  <c r="AB641" i="1"/>
  <c r="AA641" i="1"/>
  <c r="Z641" i="1"/>
  <c r="Y641" i="1"/>
  <c r="X641" i="1"/>
  <c r="W641" i="1"/>
  <c r="W641" i="1" a="1"/>
  <c r="V641" i="1"/>
  <c r="U641" i="1"/>
  <c r="T641" i="1"/>
  <c r="S641" i="1"/>
  <c r="R641" i="1"/>
  <c r="R641" i="1" a="1"/>
  <c r="AF640" i="1"/>
  <c r="AE640" i="1"/>
  <c r="AD640" i="1"/>
  <c r="AC640" i="1"/>
  <c r="AB640" i="1"/>
  <c r="AA640" i="1"/>
  <c r="Z640" i="1"/>
  <c r="Y640" i="1"/>
  <c r="X640" i="1"/>
  <c r="W640" i="1"/>
  <c r="W640" i="1" a="1"/>
  <c r="V640" i="1"/>
  <c r="U640" i="1"/>
  <c r="T640" i="1"/>
  <c r="S640" i="1"/>
  <c r="R640" i="1"/>
  <c r="R640" i="1" a="1"/>
  <c r="AF639" i="1"/>
  <c r="AE639" i="1"/>
  <c r="AD639" i="1"/>
  <c r="AC639" i="1"/>
  <c r="AB639" i="1"/>
  <c r="AA639" i="1"/>
  <c r="Z639" i="1"/>
  <c r="Y639" i="1"/>
  <c r="X639" i="1"/>
  <c r="W639" i="1"/>
  <c r="W639" i="1" a="1"/>
  <c r="V639" i="1"/>
  <c r="U639" i="1"/>
  <c r="T639" i="1"/>
  <c r="S639" i="1"/>
  <c r="R639" i="1"/>
  <c r="R639" i="1" a="1"/>
  <c r="AF638" i="1"/>
  <c r="AE638" i="1"/>
  <c r="AD638" i="1"/>
  <c r="AC638" i="1"/>
  <c r="AB638" i="1"/>
  <c r="AA638" i="1"/>
  <c r="Z638" i="1"/>
  <c r="Y638" i="1"/>
  <c r="X638" i="1"/>
  <c r="W638" i="1"/>
  <c r="W638" i="1" a="1"/>
  <c r="V638" i="1"/>
  <c r="U638" i="1"/>
  <c r="T638" i="1"/>
  <c r="S638" i="1"/>
  <c r="R638" i="1"/>
  <c r="R638" i="1" a="1"/>
  <c r="AF637" i="1"/>
  <c r="AE637" i="1"/>
  <c r="AD637" i="1"/>
  <c r="AC637" i="1"/>
  <c r="AB637" i="1"/>
  <c r="AA637" i="1"/>
  <c r="Z637" i="1"/>
  <c r="Y637" i="1"/>
  <c r="X637" i="1"/>
  <c r="W637" i="1"/>
  <c r="W637" i="1" a="1"/>
  <c r="V637" i="1"/>
  <c r="U637" i="1"/>
  <c r="T637" i="1"/>
  <c r="S637" i="1"/>
  <c r="R637" i="1"/>
  <c r="R637" i="1" a="1"/>
  <c r="AF636" i="1"/>
  <c r="AE636" i="1"/>
  <c r="AD636" i="1"/>
  <c r="AC636" i="1"/>
  <c r="AB636" i="1"/>
  <c r="AA636" i="1"/>
  <c r="Z636" i="1"/>
  <c r="Y636" i="1"/>
  <c r="X636" i="1"/>
  <c r="W636" i="1"/>
  <c r="W636" i="1" a="1"/>
  <c r="V636" i="1"/>
  <c r="U636" i="1"/>
  <c r="T636" i="1"/>
  <c r="S636" i="1"/>
  <c r="R636" i="1"/>
  <c r="R636" i="1" a="1"/>
  <c r="AF635" i="1"/>
  <c r="AE635" i="1"/>
  <c r="AD635" i="1"/>
  <c r="AC635" i="1"/>
  <c r="AB635" i="1"/>
  <c r="AA635" i="1"/>
  <c r="Z635" i="1"/>
  <c r="Y635" i="1"/>
  <c r="X635" i="1"/>
  <c r="W635" i="1"/>
  <c r="W635" i="1" a="1"/>
  <c r="V635" i="1"/>
  <c r="U635" i="1"/>
  <c r="T635" i="1"/>
  <c r="S635" i="1"/>
  <c r="R635" i="1"/>
  <c r="R635" i="1" a="1"/>
  <c r="AF634" i="1"/>
  <c r="AE634" i="1"/>
  <c r="AD634" i="1"/>
  <c r="AC634" i="1"/>
  <c r="AB634" i="1"/>
  <c r="AA634" i="1"/>
  <c r="Z634" i="1"/>
  <c r="Y634" i="1"/>
  <c r="X634" i="1"/>
  <c r="W634" i="1"/>
  <c r="W634" i="1" a="1"/>
  <c r="V634" i="1"/>
  <c r="U634" i="1"/>
  <c r="T634" i="1"/>
  <c r="S634" i="1"/>
  <c r="R634" i="1"/>
  <c r="R634" i="1" a="1"/>
  <c r="AF633" i="1"/>
  <c r="AE633" i="1"/>
  <c r="AD633" i="1"/>
  <c r="AC633" i="1"/>
  <c r="AB633" i="1"/>
  <c r="AA633" i="1"/>
  <c r="Z633" i="1"/>
  <c r="Y633" i="1"/>
  <c r="X633" i="1"/>
  <c r="W633" i="1"/>
  <c r="W633" i="1" a="1"/>
  <c r="V633" i="1"/>
  <c r="U633" i="1"/>
  <c r="T633" i="1"/>
  <c r="S633" i="1"/>
  <c r="R633" i="1"/>
  <c r="R633" i="1" a="1"/>
  <c r="AF632" i="1"/>
  <c r="AE632" i="1"/>
  <c r="AD632" i="1"/>
  <c r="AC632" i="1"/>
  <c r="AB632" i="1"/>
  <c r="AA632" i="1"/>
  <c r="Z632" i="1"/>
  <c r="Y632" i="1"/>
  <c r="X632" i="1"/>
  <c r="W632" i="1"/>
  <c r="W632" i="1" a="1"/>
  <c r="V632" i="1"/>
  <c r="U632" i="1"/>
  <c r="T632" i="1"/>
  <c r="S632" i="1"/>
  <c r="R632" i="1"/>
  <c r="R632" i="1" a="1"/>
  <c r="AF631" i="1"/>
  <c r="AE631" i="1"/>
  <c r="AD631" i="1"/>
  <c r="AC631" i="1"/>
  <c r="AB631" i="1"/>
  <c r="AA631" i="1"/>
  <c r="Z631" i="1"/>
  <c r="Y631" i="1"/>
  <c r="X631" i="1"/>
  <c r="W631" i="1"/>
  <c r="W631" i="1" a="1"/>
  <c r="V631" i="1"/>
  <c r="U631" i="1"/>
  <c r="T631" i="1"/>
  <c r="S631" i="1"/>
  <c r="R631" i="1"/>
  <c r="R631" i="1" a="1"/>
  <c r="AF630" i="1"/>
  <c r="AE630" i="1"/>
  <c r="AD630" i="1"/>
  <c r="AC630" i="1"/>
  <c r="AB630" i="1"/>
  <c r="AA630" i="1"/>
  <c r="Z630" i="1"/>
  <c r="Y630" i="1"/>
  <c r="X630" i="1"/>
  <c r="W630" i="1"/>
  <c r="W630" i="1" a="1"/>
  <c r="V630" i="1"/>
  <c r="U630" i="1"/>
  <c r="T630" i="1"/>
  <c r="S630" i="1"/>
  <c r="R630" i="1"/>
  <c r="R630" i="1" a="1"/>
  <c r="AF629" i="1"/>
  <c r="AE629" i="1"/>
  <c r="AD629" i="1"/>
  <c r="AC629" i="1"/>
  <c r="AB629" i="1"/>
  <c r="AA629" i="1"/>
  <c r="Z629" i="1"/>
  <c r="Y629" i="1"/>
  <c r="X629" i="1"/>
  <c r="W629" i="1"/>
  <c r="W629" i="1" a="1"/>
  <c r="V629" i="1"/>
  <c r="U629" i="1"/>
  <c r="T629" i="1"/>
  <c r="S629" i="1"/>
  <c r="R629" i="1"/>
  <c r="R629" i="1" a="1"/>
  <c r="AF628" i="1"/>
  <c r="AE628" i="1"/>
  <c r="AD628" i="1"/>
  <c r="AC628" i="1"/>
  <c r="AB628" i="1"/>
  <c r="AA628" i="1"/>
  <c r="Z628" i="1"/>
  <c r="Y628" i="1"/>
  <c r="X628" i="1"/>
  <c r="W628" i="1"/>
  <c r="W628" i="1" a="1"/>
  <c r="V628" i="1"/>
  <c r="U628" i="1"/>
  <c r="T628" i="1"/>
  <c r="S628" i="1"/>
  <c r="R628" i="1"/>
  <c r="R628" i="1" a="1"/>
  <c r="AF627" i="1"/>
  <c r="AE627" i="1"/>
  <c r="AD627" i="1"/>
  <c r="AC627" i="1"/>
  <c r="AB627" i="1"/>
  <c r="AA627" i="1"/>
  <c r="Z627" i="1"/>
  <c r="Y627" i="1"/>
  <c r="X627" i="1"/>
  <c r="W627" i="1"/>
  <c r="W627" i="1" a="1"/>
  <c r="V627" i="1"/>
  <c r="U627" i="1"/>
  <c r="T627" i="1"/>
  <c r="S627" i="1"/>
  <c r="R627" i="1"/>
  <c r="R627" i="1" a="1"/>
  <c r="AF626" i="1"/>
  <c r="AE626" i="1"/>
  <c r="AD626" i="1"/>
  <c r="AC626" i="1"/>
  <c r="AB626" i="1"/>
  <c r="AA626" i="1"/>
  <c r="Z626" i="1"/>
  <c r="Y626" i="1"/>
  <c r="X626" i="1"/>
  <c r="W626" i="1"/>
  <c r="W626" i="1" a="1"/>
  <c r="V626" i="1"/>
  <c r="U626" i="1"/>
  <c r="T626" i="1"/>
  <c r="S626" i="1"/>
  <c r="R626" i="1"/>
  <c r="R626" i="1" a="1"/>
  <c r="AF625" i="1"/>
  <c r="AE625" i="1"/>
  <c r="AD625" i="1"/>
  <c r="AC625" i="1"/>
  <c r="AB625" i="1"/>
  <c r="AA625" i="1"/>
  <c r="Z625" i="1"/>
  <c r="Y625" i="1"/>
  <c r="X625" i="1"/>
  <c r="W625" i="1"/>
  <c r="W625" i="1" a="1"/>
  <c r="V625" i="1"/>
  <c r="U625" i="1"/>
  <c r="T625" i="1"/>
  <c r="S625" i="1"/>
  <c r="R625" i="1"/>
  <c r="R625" i="1" a="1"/>
  <c r="AF624" i="1"/>
  <c r="AE624" i="1"/>
  <c r="AD624" i="1"/>
  <c r="AC624" i="1"/>
  <c r="AB624" i="1"/>
  <c r="AA624" i="1"/>
  <c r="Z624" i="1"/>
  <c r="Y624" i="1"/>
  <c r="X624" i="1"/>
  <c r="W624" i="1"/>
  <c r="W624" i="1" a="1"/>
  <c r="V624" i="1"/>
  <c r="U624" i="1"/>
  <c r="T624" i="1"/>
  <c r="S624" i="1"/>
  <c r="R624" i="1"/>
  <c r="R624" i="1" a="1"/>
  <c r="AF623" i="1"/>
  <c r="AE623" i="1"/>
  <c r="AD623" i="1"/>
  <c r="AC623" i="1"/>
  <c r="AB623" i="1"/>
  <c r="AA623" i="1"/>
  <c r="Z623" i="1"/>
  <c r="Y623" i="1"/>
  <c r="X623" i="1"/>
  <c r="W623" i="1"/>
  <c r="W623" i="1" a="1"/>
  <c r="V623" i="1"/>
  <c r="U623" i="1"/>
  <c r="T623" i="1"/>
  <c r="S623" i="1"/>
  <c r="R623" i="1"/>
  <c r="R623" i="1" a="1"/>
  <c r="AF622" i="1"/>
  <c r="AE622" i="1"/>
  <c r="AD622" i="1"/>
  <c r="AC622" i="1"/>
  <c r="AB622" i="1"/>
  <c r="AA622" i="1"/>
  <c r="Z622" i="1"/>
  <c r="Y622" i="1"/>
  <c r="X622" i="1"/>
  <c r="W622" i="1"/>
  <c r="W622" i="1" a="1"/>
  <c r="V622" i="1"/>
  <c r="U622" i="1"/>
  <c r="T622" i="1"/>
  <c r="S622" i="1"/>
  <c r="R622" i="1"/>
  <c r="R622" i="1" a="1"/>
  <c r="AF621" i="1"/>
  <c r="AE621" i="1"/>
  <c r="AD621" i="1"/>
  <c r="AC621" i="1"/>
  <c r="AB621" i="1"/>
  <c r="AA621" i="1"/>
  <c r="Z621" i="1"/>
  <c r="Y621" i="1"/>
  <c r="X621" i="1"/>
  <c r="W621" i="1"/>
  <c r="W621" i="1" a="1"/>
  <c r="V621" i="1"/>
  <c r="U621" i="1"/>
  <c r="T621" i="1"/>
  <c r="S621" i="1"/>
  <c r="R621" i="1"/>
  <c r="R621" i="1" a="1"/>
  <c r="AF620" i="1"/>
  <c r="AE620" i="1"/>
  <c r="AD620" i="1"/>
  <c r="AC620" i="1"/>
  <c r="AB620" i="1"/>
  <c r="AA620" i="1"/>
  <c r="Z620" i="1"/>
  <c r="Y620" i="1"/>
  <c r="X620" i="1"/>
  <c r="W620" i="1"/>
  <c r="W620" i="1" a="1"/>
  <c r="V620" i="1"/>
  <c r="U620" i="1"/>
  <c r="T620" i="1"/>
  <c r="S620" i="1"/>
  <c r="R620" i="1"/>
  <c r="R620" i="1" a="1"/>
  <c r="AF619" i="1"/>
  <c r="AE619" i="1"/>
  <c r="AD619" i="1"/>
  <c r="AC619" i="1"/>
  <c r="AB619" i="1"/>
  <c r="AA619" i="1"/>
  <c r="Z619" i="1"/>
  <c r="Y619" i="1"/>
  <c r="X619" i="1"/>
  <c r="W619" i="1"/>
  <c r="W619" i="1" a="1"/>
  <c r="V619" i="1"/>
  <c r="U619" i="1"/>
  <c r="T619" i="1"/>
  <c r="S619" i="1"/>
  <c r="R619" i="1"/>
  <c r="R619" i="1" a="1"/>
  <c r="AF618" i="1"/>
  <c r="AE618" i="1"/>
  <c r="AD618" i="1"/>
  <c r="AC618" i="1"/>
  <c r="AB618" i="1"/>
  <c r="AA618" i="1"/>
  <c r="Z618" i="1"/>
  <c r="Y618" i="1"/>
  <c r="X618" i="1"/>
  <c r="W618" i="1"/>
  <c r="W618" i="1" a="1"/>
  <c r="V618" i="1"/>
  <c r="U618" i="1"/>
  <c r="T618" i="1"/>
  <c r="S618" i="1"/>
  <c r="R618" i="1"/>
  <c r="R618" i="1" a="1"/>
  <c r="AF617" i="1"/>
  <c r="AE617" i="1"/>
  <c r="AD617" i="1"/>
  <c r="AC617" i="1"/>
  <c r="AB617" i="1"/>
  <c r="AA617" i="1"/>
  <c r="Z617" i="1"/>
  <c r="Y617" i="1"/>
  <c r="X617" i="1"/>
  <c r="W617" i="1"/>
  <c r="W617" i="1" a="1"/>
  <c r="V617" i="1"/>
  <c r="U617" i="1"/>
  <c r="T617" i="1"/>
  <c r="S617" i="1"/>
  <c r="R617" i="1"/>
  <c r="R617" i="1" a="1"/>
  <c r="AF616" i="1"/>
  <c r="AE616" i="1"/>
  <c r="AD616" i="1"/>
  <c r="AC616" i="1"/>
  <c r="AB616" i="1"/>
  <c r="AA616" i="1"/>
  <c r="Z616" i="1"/>
  <c r="Y616" i="1"/>
  <c r="X616" i="1"/>
  <c r="W616" i="1"/>
  <c r="W616" i="1" a="1"/>
  <c r="V616" i="1"/>
  <c r="U616" i="1"/>
  <c r="T616" i="1"/>
  <c r="S616" i="1"/>
  <c r="R616" i="1"/>
  <c r="R616" i="1" a="1"/>
  <c r="AF615" i="1"/>
  <c r="AE615" i="1"/>
  <c r="AD615" i="1"/>
  <c r="AC615" i="1"/>
  <c r="AB615" i="1"/>
  <c r="AA615" i="1"/>
  <c r="Z615" i="1"/>
  <c r="Y615" i="1"/>
  <c r="X615" i="1"/>
  <c r="W615" i="1"/>
  <c r="W615" i="1" a="1"/>
  <c r="V615" i="1"/>
  <c r="U615" i="1"/>
  <c r="T615" i="1"/>
  <c r="S615" i="1"/>
  <c r="R615" i="1"/>
  <c r="R615" i="1" a="1"/>
  <c r="AF614" i="1"/>
  <c r="AE614" i="1"/>
  <c r="AD614" i="1"/>
  <c r="AC614" i="1"/>
  <c r="AB614" i="1"/>
  <c r="AA614" i="1"/>
  <c r="Z614" i="1"/>
  <c r="Y614" i="1"/>
  <c r="X614" i="1"/>
  <c r="W614" i="1"/>
  <c r="W614" i="1" a="1"/>
  <c r="V614" i="1"/>
  <c r="U614" i="1"/>
  <c r="T614" i="1"/>
  <c r="S614" i="1"/>
  <c r="R614" i="1"/>
  <c r="R614" i="1" a="1"/>
  <c r="AF613" i="1"/>
  <c r="AE613" i="1"/>
  <c r="AD613" i="1"/>
  <c r="AC613" i="1"/>
  <c r="AB613" i="1"/>
  <c r="AA613" i="1"/>
  <c r="Z613" i="1"/>
  <c r="Y613" i="1"/>
  <c r="X613" i="1"/>
  <c r="W613" i="1"/>
  <c r="W613" i="1" a="1"/>
  <c r="V613" i="1"/>
  <c r="U613" i="1"/>
  <c r="T613" i="1"/>
  <c r="S613" i="1"/>
  <c r="R613" i="1"/>
  <c r="R613" i="1" a="1"/>
  <c r="AF612" i="1"/>
  <c r="AE612" i="1"/>
  <c r="AD612" i="1"/>
  <c r="AC612" i="1"/>
  <c r="AB612" i="1"/>
  <c r="AA612" i="1"/>
  <c r="Z612" i="1"/>
  <c r="Y612" i="1"/>
  <c r="X612" i="1"/>
  <c r="W612" i="1"/>
  <c r="W612" i="1" a="1"/>
  <c r="V612" i="1"/>
  <c r="U612" i="1"/>
  <c r="T612" i="1"/>
  <c r="S612" i="1"/>
  <c r="R612" i="1"/>
  <c r="R612" i="1" a="1"/>
  <c r="AF611" i="1"/>
  <c r="AE611" i="1"/>
  <c r="AD611" i="1"/>
  <c r="AC611" i="1"/>
  <c r="AB611" i="1"/>
  <c r="AA611" i="1"/>
  <c r="Z611" i="1"/>
  <c r="Y611" i="1"/>
  <c r="X611" i="1"/>
  <c r="W611" i="1"/>
  <c r="W611" i="1" a="1"/>
  <c r="V611" i="1"/>
  <c r="U611" i="1"/>
  <c r="T611" i="1"/>
  <c r="S611" i="1"/>
  <c r="R611" i="1"/>
  <c r="R611" i="1" a="1"/>
  <c r="AF610" i="1"/>
  <c r="AE610" i="1"/>
  <c r="AD610" i="1"/>
  <c r="AC610" i="1"/>
  <c r="AB610" i="1"/>
  <c r="AA610" i="1"/>
  <c r="Z610" i="1"/>
  <c r="Y610" i="1"/>
  <c r="X610" i="1"/>
  <c r="W610" i="1"/>
  <c r="W610" i="1" a="1"/>
  <c r="V610" i="1"/>
  <c r="U610" i="1"/>
  <c r="T610" i="1"/>
  <c r="S610" i="1"/>
  <c r="R610" i="1"/>
  <c r="R610" i="1" a="1"/>
  <c r="AF609" i="1"/>
  <c r="AE609" i="1"/>
  <c r="AD609" i="1"/>
  <c r="AC609" i="1"/>
  <c r="AB609" i="1"/>
  <c r="AA609" i="1"/>
  <c r="Z609" i="1"/>
  <c r="Y609" i="1"/>
  <c r="X609" i="1"/>
  <c r="W609" i="1"/>
  <c r="W609" i="1" a="1"/>
  <c r="V609" i="1"/>
  <c r="U609" i="1"/>
  <c r="T609" i="1"/>
  <c r="S609" i="1"/>
  <c r="R609" i="1"/>
  <c r="R609" i="1" a="1"/>
  <c r="AF608" i="1"/>
  <c r="AE608" i="1"/>
  <c r="AD608" i="1"/>
  <c r="AC608" i="1"/>
  <c r="AB608" i="1"/>
  <c r="AA608" i="1"/>
  <c r="Z608" i="1"/>
  <c r="Y608" i="1"/>
  <c r="X608" i="1"/>
  <c r="W608" i="1"/>
  <c r="W608" i="1" a="1"/>
  <c r="V608" i="1"/>
  <c r="U608" i="1"/>
  <c r="T608" i="1"/>
  <c r="S608" i="1"/>
  <c r="R608" i="1"/>
  <c r="R608" i="1" a="1"/>
  <c r="AF607" i="1"/>
  <c r="AE607" i="1"/>
  <c r="AD607" i="1"/>
  <c r="AC607" i="1"/>
  <c r="AB607" i="1"/>
  <c r="AA607" i="1"/>
  <c r="Z607" i="1"/>
  <c r="Y607" i="1"/>
  <c r="X607" i="1"/>
  <c r="W607" i="1"/>
  <c r="W607" i="1" a="1"/>
  <c r="V607" i="1"/>
  <c r="U607" i="1"/>
  <c r="T607" i="1"/>
  <c r="S607" i="1"/>
  <c r="R607" i="1"/>
  <c r="R607" i="1" a="1"/>
  <c r="AF606" i="1"/>
  <c r="AE606" i="1"/>
  <c r="AD606" i="1"/>
  <c r="AC606" i="1"/>
  <c r="AB606" i="1"/>
  <c r="AA606" i="1"/>
  <c r="Z606" i="1"/>
  <c r="Y606" i="1"/>
  <c r="X606" i="1"/>
  <c r="W606" i="1"/>
  <c r="W606" i="1" a="1"/>
  <c r="V606" i="1"/>
  <c r="U606" i="1"/>
  <c r="T606" i="1"/>
  <c r="S606" i="1"/>
  <c r="R606" i="1"/>
  <c r="R606" i="1" a="1"/>
  <c r="AF605" i="1"/>
  <c r="AE605" i="1"/>
  <c r="AD605" i="1"/>
  <c r="AC605" i="1"/>
  <c r="AB605" i="1"/>
  <c r="AA605" i="1"/>
  <c r="Z605" i="1"/>
  <c r="Y605" i="1"/>
  <c r="X605" i="1"/>
  <c r="W605" i="1"/>
  <c r="W605" i="1" a="1"/>
  <c r="V605" i="1"/>
  <c r="U605" i="1"/>
  <c r="T605" i="1"/>
  <c r="S605" i="1"/>
  <c r="R605" i="1"/>
  <c r="R605" i="1" a="1"/>
  <c r="AF604" i="1"/>
  <c r="AE604" i="1"/>
  <c r="AD604" i="1"/>
  <c r="AC604" i="1"/>
  <c r="AB604" i="1"/>
  <c r="AA604" i="1"/>
  <c r="Z604" i="1"/>
  <c r="Y604" i="1"/>
  <c r="X604" i="1"/>
  <c r="W604" i="1"/>
  <c r="W604" i="1" a="1"/>
  <c r="V604" i="1"/>
  <c r="U604" i="1"/>
  <c r="T604" i="1"/>
  <c r="S604" i="1"/>
  <c r="R604" i="1"/>
  <c r="R604" i="1" a="1"/>
  <c r="AF603" i="1"/>
  <c r="AE603" i="1"/>
  <c r="AD603" i="1"/>
  <c r="AC603" i="1"/>
  <c r="AB603" i="1"/>
  <c r="AA603" i="1"/>
  <c r="Z603" i="1"/>
  <c r="Y603" i="1"/>
  <c r="X603" i="1"/>
  <c r="W603" i="1"/>
  <c r="W603" i="1" a="1"/>
  <c r="V603" i="1"/>
  <c r="U603" i="1"/>
  <c r="T603" i="1"/>
  <c r="S603" i="1"/>
  <c r="R603" i="1"/>
  <c r="R603" i="1" a="1"/>
  <c r="AF602" i="1"/>
  <c r="AE602" i="1"/>
  <c r="AD602" i="1"/>
  <c r="AC602" i="1"/>
  <c r="AB602" i="1"/>
  <c r="AA602" i="1"/>
  <c r="Z602" i="1"/>
  <c r="Y602" i="1"/>
  <c r="X602" i="1"/>
  <c r="W602" i="1"/>
  <c r="W602" i="1" a="1"/>
  <c r="V602" i="1"/>
  <c r="U602" i="1"/>
  <c r="T602" i="1"/>
  <c r="S602" i="1"/>
  <c r="R602" i="1"/>
  <c r="R602" i="1" a="1"/>
  <c r="AF601" i="1"/>
  <c r="AE601" i="1"/>
  <c r="AD601" i="1"/>
  <c r="AC601" i="1"/>
  <c r="AB601" i="1"/>
  <c r="AA601" i="1"/>
  <c r="Z601" i="1"/>
  <c r="Y601" i="1"/>
  <c r="X601" i="1"/>
  <c r="W601" i="1"/>
  <c r="W601" i="1" a="1"/>
  <c r="V601" i="1"/>
  <c r="U601" i="1"/>
  <c r="T601" i="1"/>
  <c r="S601" i="1"/>
  <c r="R601" i="1"/>
  <c r="R601" i="1" a="1"/>
  <c r="AF600" i="1"/>
  <c r="AE600" i="1"/>
  <c r="AD600" i="1"/>
  <c r="AC600" i="1"/>
  <c r="AB600" i="1"/>
  <c r="AA600" i="1"/>
  <c r="Z600" i="1"/>
  <c r="Y600" i="1"/>
  <c r="X600" i="1"/>
  <c r="W600" i="1"/>
  <c r="W600" i="1" a="1"/>
  <c r="V600" i="1"/>
  <c r="U600" i="1"/>
  <c r="T600" i="1"/>
  <c r="S600" i="1"/>
  <c r="R600" i="1"/>
  <c r="R600" i="1" a="1"/>
  <c r="AF599" i="1"/>
  <c r="AE599" i="1"/>
  <c r="AD599" i="1"/>
  <c r="AC599" i="1"/>
  <c r="AB599" i="1"/>
  <c r="AA599" i="1"/>
  <c r="Z599" i="1"/>
  <c r="Y599" i="1"/>
  <c r="X599" i="1"/>
  <c r="W599" i="1"/>
  <c r="W599" i="1" a="1"/>
  <c r="V599" i="1"/>
  <c r="U599" i="1"/>
  <c r="T599" i="1"/>
  <c r="S599" i="1"/>
  <c r="R599" i="1"/>
  <c r="R599" i="1" a="1"/>
  <c r="AF598" i="1"/>
  <c r="AE598" i="1"/>
  <c r="AD598" i="1"/>
  <c r="AC598" i="1"/>
  <c r="AB598" i="1"/>
  <c r="AA598" i="1"/>
  <c r="Z598" i="1"/>
  <c r="Y598" i="1"/>
  <c r="X598" i="1"/>
  <c r="W598" i="1"/>
  <c r="W598" i="1" a="1"/>
  <c r="V598" i="1"/>
  <c r="U598" i="1"/>
  <c r="T598" i="1"/>
  <c r="S598" i="1"/>
  <c r="R598" i="1"/>
  <c r="R598" i="1" a="1"/>
  <c r="AF597" i="1"/>
  <c r="AE597" i="1"/>
  <c r="AD597" i="1"/>
  <c r="AC597" i="1"/>
  <c r="AB597" i="1"/>
  <c r="AA597" i="1"/>
  <c r="Z597" i="1"/>
  <c r="Y597" i="1"/>
  <c r="X597" i="1"/>
  <c r="W597" i="1"/>
  <c r="W597" i="1" a="1"/>
  <c r="V597" i="1"/>
  <c r="U597" i="1"/>
  <c r="T597" i="1"/>
  <c r="S597" i="1"/>
  <c r="R597" i="1"/>
  <c r="R597" i="1" a="1"/>
  <c r="AF596" i="1"/>
  <c r="AE596" i="1"/>
  <c r="AD596" i="1"/>
  <c r="AC596" i="1"/>
  <c r="AB596" i="1"/>
  <c r="AA596" i="1"/>
  <c r="Z596" i="1"/>
  <c r="Y596" i="1"/>
  <c r="X596" i="1"/>
  <c r="W596" i="1"/>
  <c r="W596" i="1" a="1"/>
  <c r="V596" i="1"/>
  <c r="U596" i="1"/>
  <c r="T596" i="1"/>
  <c r="S596" i="1"/>
  <c r="R596" i="1"/>
  <c r="R596" i="1" a="1"/>
  <c r="AF595" i="1"/>
  <c r="AE595" i="1"/>
  <c r="AD595" i="1"/>
  <c r="AC595" i="1"/>
  <c r="AB595" i="1"/>
  <c r="AA595" i="1"/>
  <c r="Z595" i="1"/>
  <c r="Y595" i="1"/>
  <c r="X595" i="1"/>
  <c r="W595" i="1"/>
  <c r="W595" i="1" a="1"/>
  <c r="V595" i="1"/>
  <c r="U595" i="1"/>
  <c r="T595" i="1"/>
  <c r="S595" i="1"/>
  <c r="R595" i="1"/>
  <c r="R595" i="1" a="1"/>
  <c r="AF594" i="1"/>
  <c r="AE594" i="1"/>
  <c r="AD594" i="1"/>
  <c r="AC594" i="1"/>
  <c r="AB594" i="1"/>
  <c r="AA594" i="1"/>
  <c r="Z594" i="1"/>
  <c r="Y594" i="1"/>
  <c r="X594" i="1"/>
  <c r="W594" i="1"/>
  <c r="W594" i="1" a="1"/>
  <c r="V594" i="1"/>
  <c r="U594" i="1"/>
  <c r="T594" i="1"/>
  <c r="S594" i="1"/>
  <c r="R594" i="1"/>
  <c r="R594" i="1" a="1"/>
  <c r="AF593" i="1"/>
  <c r="AE593" i="1"/>
  <c r="AD593" i="1"/>
  <c r="AC593" i="1"/>
  <c r="AB593" i="1"/>
  <c r="AA593" i="1"/>
  <c r="Z593" i="1"/>
  <c r="Y593" i="1"/>
  <c r="X593" i="1"/>
  <c r="W593" i="1"/>
  <c r="W593" i="1" a="1"/>
  <c r="V593" i="1"/>
  <c r="U593" i="1"/>
  <c r="T593" i="1"/>
  <c r="S593" i="1"/>
  <c r="R593" i="1"/>
  <c r="R593" i="1" a="1"/>
  <c r="AF592" i="1"/>
  <c r="AE592" i="1"/>
  <c r="AD592" i="1"/>
  <c r="AC592" i="1"/>
  <c r="AB592" i="1"/>
  <c r="AA592" i="1"/>
  <c r="Z592" i="1"/>
  <c r="Y592" i="1"/>
  <c r="X592" i="1"/>
  <c r="W592" i="1"/>
  <c r="W592" i="1" a="1"/>
  <c r="V592" i="1"/>
  <c r="U592" i="1"/>
  <c r="T592" i="1"/>
  <c r="S592" i="1"/>
  <c r="R592" i="1"/>
  <c r="R592" i="1" a="1"/>
  <c r="AF591" i="1"/>
  <c r="AE591" i="1"/>
  <c r="AD591" i="1"/>
  <c r="AC591" i="1"/>
  <c r="AB591" i="1"/>
  <c r="AA591" i="1"/>
  <c r="Z591" i="1"/>
  <c r="Y591" i="1"/>
  <c r="X591" i="1"/>
  <c r="W591" i="1"/>
  <c r="W591" i="1" a="1"/>
  <c r="V591" i="1"/>
  <c r="U591" i="1"/>
  <c r="T591" i="1"/>
  <c r="S591" i="1"/>
  <c r="R591" i="1"/>
  <c r="R591" i="1" a="1"/>
  <c r="AF590" i="1"/>
  <c r="AE590" i="1"/>
  <c r="AD590" i="1"/>
  <c r="AC590" i="1"/>
  <c r="AB590" i="1"/>
  <c r="AA590" i="1"/>
  <c r="Z590" i="1"/>
  <c r="Y590" i="1"/>
  <c r="X590" i="1"/>
  <c r="W590" i="1"/>
  <c r="W590" i="1" a="1"/>
  <c r="V590" i="1"/>
  <c r="U590" i="1"/>
  <c r="T590" i="1"/>
  <c r="S590" i="1"/>
  <c r="R590" i="1"/>
  <c r="R590" i="1" a="1"/>
  <c r="AF589" i="1"/>
  <c r="AE589" i="1"/>
  <c r="AD589" i="1"/>
  <c r="AC589" i="1"/>
  <c r="AB589" i="1"/>
  <c r="AA589" i="1"/>
  <c r="Z589" i="1"/>
  <c r="Y589" i="1"/>
  <c r="X589" i="1"/>
  <c r="W589" i="1"/>
  <c r="W589" i="1" a="1"/>
  <c r="V589" i="1"/>
  <c r="U589" i="1"/>
  <c r="T589" i="1"/>
  <c r="S589" i="1"/>
  <c r="R589" i="1"/>
  <c r="R589" i="1" a="1"/>
  <c r="AF588" i="1"/>
  <c r="AE588" i="1"/>
  <c r="AD588" i="1"/>
  <c r="AC588" i="1"/>
  <c r="AB588" i="1"/>
  <c r="AA588" i="1"/>
  <c r="Z588" i="1"/>
  <c r="Y588" i="1"/>
  <c r="X588" i="1"/>
  <c r="W588" i="1"/>
  <c r="W588" i="1" a="1"/>
  <c r="V588" i="1"/>
  <c r="U588" i="1"/>
  <c r="T588" i="1"/>
  <c r="S588" i="1"/>
  <c r="R588" i="1"/>
  <c r="R588" i="1" a="1"/>
  <c r="AF587" i="1"/>
  <c r="AE587" i="1"/>
  <c r="AD587" i="1"/>
  <c r="AC587" i="1"/>
  <c r="AB587" i="1"/>
  <c r="AA587" i="1"/>
  <c r="Z587" i="1"/>
  <c r="Y587" i="1"/>
  <c r="X587" i="1"/>
  <c r="W587" i="1"/>
  <c r="W587" i="1" a="1"/>
  <c r="V587" i="1"/>
  <c r="U587" i="1"/>
  <c r="T587" i="1"/>
  <c r="S587" i="1"/>
  <c r="R587" i="1"/>
  <c r="R587" i="1" a="1"/>
  <c r="AF586" i="1"/>
  <c r="AE586" i="1"/>
  <c r="AD586" i="1"/>
  <c r="AC586" i="1"/>
  <c r="AB586" i="1"/>
  <c r="AA586" i="1"/>
  <c r="Z586" i="1"/>
  <c r="Y586" i="1"/>
  <c r="X586" i="1"/>
  <c r="W586" i="1"/>
  <c r="W586" i="1" a="1"/>
  <c r="V586" i="1"/>
  <c r="U586" i="1"/>
  <c r="T586" i="1"/>
  <c r="S586" i="1"/>
  <c r="R586" i="1"/>
  <c r="R586" i="1" a="1"/>
  <c r="AF585" i="1"/>
  <c r="AE585" i="1"/>
  <c r="AD585" i="1"/>
  <c r="AC585" i="1"/>
  <c r="AB585" i="1"/>
  <c r="AA585" i="1"/>
  <c r="Z585" i="1"/>
  <c r="Y585" i="1"/>
  <c r="X585" i="1"/>
  <c r="W585" i="1"/>
  <c r="W585" i="1" a="1"/>
  <c r="V585" i="1"/>
  <c r="U585" i="1"/>
  <c r="T585" i="1"/>
  <c r="S585" i="1"/>
  <c r="R585" i="1"/>
  <c r="R585" i="1" a="1"/>
  <c r="AF584" i="1"/>
  <c r="AE584" i="1"/>
  <c r="AD584" i="1"/>
  <c r="AC584" i="1"/>
  <c r="AB584" i="1"/>
  <c r="AA584" i="1"/>
  <c r="Z584" i="1"/>
  <c r="Y584" i="1"/>
  <c r="X584" i="1"/>
  <c r="W584" i="1"/>
  <c r="W584" i="1" a="1"/>
  <c r="V584" i="1"/>
  <c r="U584" i="1"/>
  <c r="T584" i="1"/>
  <c r="S584" i="1"/>
  <c r="R584" i="1"/>
  <c r="R584" i="1" a="1"/>
  <c r="AF583" i="1"/>
  <c r="AE583" i="1"/>
  <c r="AD583" i="1"/>
  <c r="AC583" i="1"/>
  <c r="AB583" i="1"/>
  <c r="AA583" i="1"/>
  <c r="Z583" i="1"/>
  <c r="Y583" i="1"/>
  <c r="X583" i="1"/>
  <c r="W583" i="1"/>
  <c r="W583" i="1" a="1"/>
  <c r="V583" i="1"/>
  <c r="U583" i="1"/>
  <c r="T583" i="1"/>
  <c r="S583" i="1"/>
  <c r="R583" i="1"/>
  <c r="R583" i="1" a="1"/>
  <c r="AF582" i="1"/>
  <c r="AE582" i="1"/>
  <c r="AD582" i="1"/>
  <c r="AC582" i="1"/>
  <c r="AB582" i="1"/>
  <c r="AA582" i="1"/>
  <c r="Z582" i="1"/>
  <c r="Y582" i="1"/>
  <c r="X582" i="1"/>
  <c r="W582" i="1"/>
  <c r="W582" i="1" a="1"/>
  <c r="V582" i="1"/>
  <c r="U582" i="1"/>
  <c r="T582" i="1"/>
  <c r="S582" i="1"/>
  <c r="R582" i="1"/>
  <c r="R582" i="1" a="1"/>
  <c r="AF581" i="1"/>
  <c r="AE581" i="1"/>
  <c r="AD581" i="1"/>
  <c r="AC581" i="1"/>
  <c r="AB581" i="1"/>
  <c r="AA581" i="1"/>
  <c r="Z581" i="1"/>
  <c r="Y581" i="1"/>
  <c r="X581" i="1"/>
  <c r="W581" i="1"/>
  <c r="W581" i="1" a="1"/>
  <c r="V581" i="1"/>
  <c r="U581" i="1"/>
  <c r="T581" i="1"/>
  <c r="S581" i="1"/>
  <c r="R581" i="1"/>
  <c r="R581" i="1" a="1"/>
  <c r="AF580" i="1"/>
  <c r="AE580" i="1"/>
  <c r="AD580" i="1"/>
  <c r="AC580" i="1"/>
  <c r="AB580" i="1"/>
  <c r="AA580" i="1"/>
  <c r="Z580" i="1"/>
  <c r="Y580" i="1"/>
  <c r="X580" i="1"/>
  <c r="W580" i="1"/>
  <c r="W580" i="1" a="1"/>
  <c r="V580" i="1"/>
  <c r="U580" i="1"/>
  <c r="T580" i="1"/>
  <c r="S580" i="1"/>
  <c r="R580" i="1"/>
  <c r="R580" i="1" a="1"/>
  <c r="AF579" i="1"/>
  <c r="AE579" i="1"/>
  <c r="AD579" i="1"/>
  <c r="AC579" i="1"/>
  <c r="AB579" i="1"/>
  <c r="AA579" i="1"/>
  <c r="Z579" i="1"/>
  <c r="Y579" i="1"/>
  <c r="X579" i="1"/>
  <c r="W579" i="1"/>
  <c r="W579" i="1" a="1"/>
  <c r="V579" i="1"/>
  <c r="U579" i="1"/>
  <c r="T579" i="1"/>
  <c r="S579" i="1"/>
  <c r="R579" i="1"/>
  <c r="R579" i="1" a="1"/>
  <c r="AF578" i="1"/>
  <c r="AE578" i="1"/>
  <c r="AD578" i="1"/>
  <c r="AC578" i="1"/>
  <c r="AB578" i="1"/>
  <c r="AA578" i="1"/>
  <c r="Z578" i="1"/>
  <c r="Y578" i="1"/>
  <c r="X578" i="1"/>
  <c r="W578" i="1"/>
  <c r="W578" i="1" a="1"/>
  <c r="V578" i="1"/>
  <c r="U578" i="1"/>
  <c r="T578" i="1"/>
  <c r="S578" i="1"/>
  <c r="R578" i="1"/>
  <c r="R578" i="1" a="1"/>
  <c r="AF577" i="1"/>
  <c r="AE577" i="1"/>
  <c r="AD577" i="1"/>
  <c r="AC577" i="1"/>
  <c r="AB577" i="1"/>
  <c r="AA577" i="1"/>
  <c r="Z577" i="1"/>
  <c r="Y577" i="1"/>
  <c r="X577" i="1"/>
  <c r="W577" i="1"/>
  <c r="W577" i="1" a="1"/>
  <c r="V577" i="1"/>
  <c r="U577" i="1"/>
  <c r="T577" i="1"/>
  <c r="S577" i="1"/>
  <c r="R577" i="1"/>
  <c r="R577" i="1" a="1"/>
  <c r="AF576" i="1"/>
  <c r="AE576" i="1"/>
  <c r="AD576" i="1"/>
  <c r="AC576" i="1"/>
  <c r="AB576" i="1"/>
  <c r="AA576" i="1"/>
  <c r="Z576" i="1"/>
  <c r="Y576" i="1"/>
  <c r="X576" i="1"/>
  <c r="W576" i="1"/>
  <c r="W576" i="1" a="1"/>
  <c r="V576" i="1"/>
  <c r="U576" i="1"/>
  <c r="T576" i="1"/>
  <c r="S576" i="1"/>
  <c r="R576" i="1"/>
  <c r="R576" i="1" a="1"/>
  <c r="AF575" i="1"/>
  <c r="AE575" i="1"/>
  <c r="AD575" i="1"/>
  <c r="AC575" i="1"/>
  <c r="AB575" i="1"/>
  <c r="AA575" i="1"/>
  <c r="Z575" i="1"/>
  <c r="Y575" i="1"/>
  <c r="X575" i="1"/>
  <c r="W575" i="1"/>
  <c r="W575" i="1" a="1"/>
  <c r="V575" i="1"/>
  <c r="U575" i="1"/>
  <c r="T575" i="1"/>
  <c r="S575" i="1"/>
  <c r="R575" i="1"/>
  <c r="R575" i="1" a="1"/>
  <c r="AF574" i="1"/>
  <c r="AE574" i="1"/>
  <c r="AD574" i="1"/>
  <c r="AC574" i="1"/>
  <c r="AB574" i="1"/>
  <c r="AA574" i="1"/>
  <c r="Z574" i="1"/>
  <c r="Y574" i="1"/>
  <c r="X574" i="1"/>
  <c r="W574" i="1"/>
  <c r="W574" i="1" a="1"/>
  <c r="V574" i="1"/>
  <c r="U574" i="1"/>
  <c r="T574" i="1"/>
  <c r="S574" i="1"/>
  <c r="R574" i="1"/>
  <c r="R574" i="1" a="1"/>
  <c r="AF573" i="1"/>
  <c r="AE573" i="1"/>
  <c r="AD573" i="1"/>
  <c r="AC573" i="1"/>
  <c r="AB573" i="1"/>
  <c r="AA573" i="1"/>
  <c r="Z573" i="1"/>
  <c r="Y573" i="1"/>
  <c r="X573" i="1"/>
  <c r="W573" i="1"/>
  <c r="W573" i="1" a="1"/>
  <c r="V573" i="1"/>
  <c r="U573" i="1"/>
  <c r="T573" i="1"/>
  <c r="S573" i="1"/>
  <c r="R573" i="1"/>
  <c r="R573" i="1" a="1"/>
  <c r="AF572" i="1"/>
  <c r="AE572" i="1"/>
  <c r="AD572" i="1"/>
  <c r="AC572" i="1"/>
  <c r="AB572" i="1"/>
  <c r="AA572" i="1"/>
  <c r="Z572" i="1"/>
  <c r="Y572" i="1"/>
  <c r="X572" i="1"/>
  <c r="W572" i="1"/>
  <c r="W572" i="1" a="1"/>
  <c r="V572" i="1"/>
  <c r="U572" i="1"/>
  <c r="T572" i="1"/>
  <c r="S572" i="1"/>
  <c r="R572" i="1"/>
  <c r="R572" i="1" a="1"/>
  <c r="AF571" i="1"/>
  <c r="AE571" i="1"/>
  <c r="AD571" i="1"/>
  <c r="AC571" i="1"/>
  <c r="AB571" i="1"/>
  <c r="AA571" i="1"/>
  <c r="Z571" i="1"/>
  <c r="Y571" i="1"/>
  <c r="X571" i="1"/>
  <c r="W571" i="1"/>
  <c r="W571" i="1" a="1"/>
  <c r="V571" i="1"/>
  <c r="U571" i="1"/>
  <c r="T571" i="1"/>
  <c r="S571" i="1"/>
  <c r="R571" i="1"/>
  <c r="R571" i="1" a="1"/>
  <c r="AF570" i="1"/>
  <c r="AE570" i="1"/>
  <c r="AD570" i="1"/>
  <c r="AC570" i="1"/>
  <c r="AB570" i="1"/>
  <c r="AA570" i="1"/>
  <c r="Z570" i="1"/>
  <c r="Y570" i="1"/>
  <c r="X570" i="1"/>
  <c r="W570" i="1"/>
  <c r="W570" i="1" a="1"/>
  <c r="V570" i="1"/>
  <c r="U570" i="1"/>
  <c r="T570" i="1"/>
  <c r="S570" i="1"/>
  <c r="R570" i="1"/>
  <c r="R570" i="1" a="1"/>
  <c r="AF569" i="1"/>
  <c r="AE569" i="1"/>
  <c r="AD569" i="1"/>
  <c r="AC569" i="1"/>
  <c r="AB569" i="1"/>
  <c r="AA569" i="1"/>
  <c r="Z569" i="1"/>
  <c r="Y569" i="1"/>
  <c r="X569" i="1"/>
  <c r="W569" i="1"/>
  <c r="W569" i="1" a="1"/>
  <c r="V569" i="1"/>
  <c r="U569" i="1"/>
  <c r="T569" i="1"/>
  <c r="S569" i="1"/>
  <c r="R569" i="1"/>
  <c r="R569" i="1" a="1"/>
  <c r="AF568" i="1"/>
  <c r="AE568" i="1"/>
  <c r="AD568" i="1"/>
  <c r="AC568" i="1"/>
  <c r="AB568" i="1"/>
  <c r="AA568" i="1"/>
  <c r="Z568" i="1"/>
  <c r="Y568" i="1"/>
  <c r="X568" i="1"/>
  <c r="W568" i="1"/>
  <c r="W568" i="1" a="1"/>
  <c r="V568" i="1"/>
  <c r="U568" i="1"/>
  <c r="T568" i="1"/>
  <c r="S568" i="1"/>
  <c r="R568" i="1"/>
  <c r="R568" i="1" a="1"/>
  <c r="AF567" i="1"/>
  <c r="AE567" i="1"/>
  <c r="AD567" i="1"/>
  <c r="AC567" i="1"/>
  <c r="AB567" i="1"/>
  <c r="AA567" i="1"/>
  <c r="Z567" i="1"/>
  <c r="Y567" i="1"/>
  <c r="X567" i="1"/>
  <c r="W567" i="1"/>
  <c r="W567" i="1" a="1"/>
  <c r="V567" i="1"/>
  <c r="U567" i="1"/>
  <c r="T567" i="1"/>
  <c r="S567" i="1"/>
  <c r="R567" i="1"/>
  <c r="R567" i="1" a="1"/>
  <c r="AF566" i="1"/>
  <c r="AE566" i="1"/>
  <c r="AD566" i="1"/>
  <c r="AC566" i="1"/>
  <c r="AB566" i="1"/>
  <c r="AA566" i="1"/>
  <c r="Z566" i="1"/>
  <c r="Y566" i="1"/>
  <c r="X566" i="1"/>
  <c r="W566" i="1"/>
  <c r="W566" i="1" a="1"/>
  <c r="V566" i="1"/>
  <c r="U566" i="1"/>
  <c r="T566" i="1"/>
  <c r="S566" i="1"/>
  <c r="R566" i="1"/>
  <c r="R566" i="1" a="1"/>
  <c r="AF565" i="1"/>
  <c r="AE565" i="1"/>
  <c r="AD565" i="1"/>
  <c r="AC565" i="1"/>
  <c r="AB565" i="1"/>
  <c r="AA565" i="1"/>
  <c r="Z565" i="1"/>
  <c r="Y565" i="1"/>
  <c r="X565" i="1"/>
  <c r="W565" i="1"/>
  <c r="W565" i="1" a="1"/>
  <c r="V565" i="1"/>
  <c r="U565" i="1"/>
  <c r="T565" i="1"/>
  <c r="S565" i="1"/>
  <c r="R565" i="1"/>
  <c r="R565" i="1" a="1"/>
  <c r="AF564" i="1"/>
  <c r="AE564" i="1"/>
  <c r="AD564" i="1"/>
  <c r="AC564" i="1"/>
  <c r="AB564" i="1"/>
  <c r="AA564" i="1"/>
  <c r="Z564" i="1"/>
  <c r="Y564" i="1"/>
  <c r="X564" i="1"/>
  <c r="W564" i="1"/>
  <c r="W564" i="1" a="1"/>
  <c r="V564" i="1"/>
  <c r="U564" i="1"/>
  <c r="T564" i="1"/>
  <c r="S564" i="1"/>
  <c r="R564" i="1"/>
  <c r="R564" i="1" a="1"/>
  <c r="AF563" i="1"/>
  <c r="AE563" i="1"/>
  <c r="AD563" i="1"/>
  <c r="AC563" i="1"/>
  <c r="AB563" i="1"/>
  <c r="AA563" i="1"/>
  <c r="Z563" i="1"/>
  <c r="Y563" i="1"/>
  <c r="X563" i="1"/>
  <c r="W563" i="1"/>
  <c r="W563" i="1" a="1"/>
  <c r="V563" i="1"/>
  <c r="U563" i="1"/>
  <c r="T563" i="1"/>
  <c r="S563" i="1"/>
  <c r="R563" i="1"/>
  <c r="R563" i="1" a="1"/>
  <c r="AF562" i="1"/>
  <c r="AE562" i="1"/>
  <c r="AD562" i="1"/>
  <c r="AC562" i="1"/>
  <c r="AB562" i="1"/>
  <c r="AA562" i="1"/>
  <c r="Z562" i="1"/>
  <c r="Y562" i="1"/>
  <c r="X562" i="1"/>
  <c r="W562" i="1"/>
  <c r="W562" i="1" a="1"/>
  <c r="V562" i="1"/>
  <c r="U562" i="1"/>
  <c r="T562" i="1"/>
  <c r="S562" i="1"/>
  <c r="R562" i="1"/>
  <c r="R562" i="1" a="1"/>
  <c r="AF561" i="1"/>
  <c r="AE561" i="1"/>
  <c r="AD561" i="1"/>
  <c r="AC561" i="1"/>
  <c r="AB561" i="1"/>
  <c r="AA561" i="1"/>
  <c r="Z561" i="1"/>
  <c r="Y561" i="1"/>
  <c r="X561" i="1"/>
  <c r="W561" i="1"/>
  <c r="W561" i="1" a="1"/>
  <c r="V561" i="1"/>
  <c r="U561" i="1"/>
  <c r="T561" i="1"/>
  <c r="S561" i="1"/>
  <c r="R561" i="1"/>
  <c r="R561" i="1" a="1"/>
  <c r="AF560" i="1"/>
  <c r="AE560" i="1"/>
  <c r="AD560" i="1"/>
  <c r="AC560" i="1"/>
  <c r="AB560" i="1"/>
  <c r="AA560" i="1"/>
  <c r="Z560" i="1"/>
  <c r="Y560" i="1"/>
  <c r="X560" i="1"/>
  <c r="W560" i="1"/>
  <c r="W560" i="1" a="1"/>
  <c r="V560" i="1"/>
  <c r="U560" i="1"/>
  <c r="T560" i="1"/>
  <c r="S560" i="1"/>
  <c r="R560" i="1"/>
  <c r="R560" i="1" a="1"/>
  <c r="AF559" i="1"/>
  <c r="AE559" i="1"/>
  <c r="AD559" i="1"/>
  <c r="AC559" i="1"/>
  <c r="AB559" i="1"/>
  <c r="AA559" i="1"/>
  <c r="Z559" i="1"/>
  <c r="Y559" i="1"/>
  <c r="X559" i="1"/>
  <c r="W559" i="1"/>
  <c r="W559" i="1" a="1"/>
  <c r="V559" i="1"/>
  <c r="U559" i="1"/>
  <c r="T559" i="1"/>
  <c r="S559" i="1"/>
  <c r="R559" i="1"/>
  <c r="R559" i="1" a="1"/>
  <c r="AF558" i="1"/>
  <c r="AE558" i="1"/>
  <c r="AD558" i="1"/>
  <c r="AC558" i="1"/>
  <c r="AB558" i="1"/>
  <c r="AA558" i="1"/>
  <c r="Z558" i="1"/>
  <c r="Y558" i="1"/>
  <c r="X558" i="1"/>
  <c r="W558" i="1"/>
  <c r="W558" i="1" a="1"/>
  <c r="V558" i="1"/>
  <c r="U558" i="1"/>
  <c r="T558" i="1"/>
  <c r="S558" i="1"/>
  <c r="R558" i="1"/>
  <c r="R558" i="1" a="1"/>
  <c r="AF557" i="1"/>
  <c r="AE557" i="1"/>
  <c r="AD557" i="1"/>
  <c r="AC557" i="1"/>
  <c r="AB557" i="1"/>
  <c r="AA557" i="1"/>
  <c r="Z557" i="1"/>
  <c r="Y557" i="1"/>
  <c r="X557" i="1"/>
  <c r="W557" i="1"/>
  <c r="W557" i="1" a="1"/>
  <c r="V557" i="1"/>
  <c r="U557" i="1"/>
  <c r="T557" i="1"/>
  <c r="S557" i="1"/>
  <c r="R557" i="1"/>
  <c r="R557" i="1" a="1"/>
  <c r="AF556" i="1"/>
  <c r="AE556" i="1"/>
  <c r="AD556" i="1"/>
  <c r="AC556" i="1"/>
  <c r="AB556" i="1"/>
  <c r="AA556" i="1"/>
  <c r="Z556" i="1"/>
  <c r="Y556" i="1"/>
  <c r="X556" i="1"/>
  <c r="W556" i="1"/>
  <c r="W556" i="1" a="1"/>
  <c r="V556" i="1"/>
  <c r="U556" i="1"/>
  <c r="T556" i="1"/>
  <c r="S556" i="1"/>
  <c r="R556" i="1"/>
  <c r="R556" i="1" a="1"/>
  <c r="AF555" i="1"/>
  <c r="AE555" i="1"/>
  <c r="AD555" i="1"/>
  <c r="AC555" i="1"/>
  <c r="AB555" i="1"/>
  <c r="AA555" i="1"/>
  <c r="Z555" i="1"/>
  <c r="Y555" i="1"/>
  <c r="X555" i="1"/>
  <c r="W555" i="1"/>
  <c r="W555" i="1" a="1"/>
  <c r="V555" i="1"/>
  <c r="U555" i="1"/>
  <c r="T555" i="1"/>
  <c r="S555" i="1"/>
  <c r="R555" i="1"/>
  <c r="R555" i="1" a="1"/>
  <c r="AF554" i="1"/>
  <c r="AE554" i="1"/>
  <c r="AD554" i="1"/>
  <c r="AC554" i="1"/>
  <c r="AB554" i="1"/>
  <c r="AA554" i="1"/>
  <c r="Z554" i="1"/>
  <c r="Y554" i="1"/>
  <c r="X554" i="1"/>
  <c r="W554" i="1"/>
  <c r="W554" i="1" a="1"/>
  <c r="V554" i="1"/>
  <c r="U554" i="1"/>
  <c r="T554" i="1"/>
  <c r="S554" i="1"/>
  <c r="R554" i="1"/>
  <c r="R554" i="1" a="1"/>
  <c r="AF553" i="1"/>
  <c r="AE553" i="1"/>
  <c r="AD553" i="1"/>
  <c r="AC553" i="1"/>
  <c r="AB553" i="1"/>
  <c r="AA553" i="1"/>
  <c r="Z553" i="1"/>
  <c r="Y553" i="1"/>
  <c r="X553" i="1"/>
  <c r="W553" i="1"/>
  <c r="W553" i="1" a="1"/>
  <c r="V553" i="1"/>
  <c r="U553" i="1"/>
  <c r="T553" i="1"/>
  <c r="S553" i="1"/>
  <c r="R553" i="1"/>
  <c r="R553" i="1" a="1"/>
  <c r="AF552" i="1"/>
  <c r="AE552" i="1"/>
  <c r="AD552" i="1"/>
  <c r="AC552" i="1"/>
  <c r="AB552" i="1"/>
  <c r="AA552" i="1"/>
  <c r="Z552" i="1"/>
  <c r="Y552" i="1"/>
  <c r="X552" i="1"/>
  <c r="W552" i="1"/>
  <c r="W552" i="1" a="1"/>
  <c r="V552" i="1"/>
  <c r="U552" i="1"/>
  <c r="T552" i="1"/>
  <c r="S552" i="1"/>
  <c r="R552" i="1"/>
  <c r="R552" i="1" a="1"/>
  <c r="AF551" i="1"/>
  <c r="AE551" i="1"/>
  <c r="AD551" i="1"/>
  <c r="AC551" i="1"/>
  <c r="AB551" i="1"/>
  <c r="AA551" i="1"/>
  <c r="Z551" i="1"/>
  <c r="Y551" i="1"/>
  <c r="X551" i="1"/>
  <c r="W551" i="1"/>
  <c r="W551" i="1" a="1"/>
  <c r="V551" i="1"/>
  <c r="U551" i="1"/>
  <c r="T551" i="1"/>
  <c r="S551" i="1"/>
  <c r="R551" i="1"/>
  <c r="R551" i="1" a="1"/>
  <c r="AF550" i="1"/>
  <c r="AE550" i="1"/>
  <c r="AD550" i="1"/>
  <c r="AC550" i="1"/>
  <c r="AB550" i="1"/>
  <c r="AA550" i="1"/>
  <c r="Z550" i="1"/>
  <c r="Y550" i="1"/>
  <c r="X550" i="1"/>
  <c r="W550" i="1"/>
  <c r="W550" i="1" a="1"/>
  <c r="V550" i="1"/>
  <c r="U550" i="1"/>
  <c r="T550" i="1"/>
  <c r="S550" i="1"/>
  <c r="R550" i="1"/>
  <c r="R550" i="1" a="1"/>
  <c r="AF549" i="1"/>
  <c r="AE549" i="1"/>
  <c r="AD549" i="1"/>
  <c r="AC549" i="1"/>
  <c r="AB549" i="1"/>
  <c r="AA549" i="1"/>
  <c r="Z549" i="1"/>
  <c r="Y549" i="1"/>
  <c r="X549" i="1"/>
  <c r="W549" i="1"/>
  <c r="W549" i="1" a="1"/>
  <c r="V549" i="1"/>
  <c r="U549" i="1"/>
  <c r="T549" i="1"/>
  <c r="S549" i="1"/>
  <c r="R549" i="1"/>
  <c r="R549" i="1" a="1"/>
  <c r="AF548" i="1"/>
  <c r="AE548" i="1"/>
  <c r="AD548" i="1"/>
  <c r="AC548" i="1"/>
  <c r="AB548" i="1"/>
  <c r="AA548" i="1"/>
  <c r="Z548" i="1"/>
  <c r="Y548" i="1"/>
  <c r="X548" i="1"/>
  <c r="W548" i="1"/>
  <c r="W548" i="1" a="1"/>
  <c r="V548" i="1"/>
  <c r="U548" i="1"/>
  <c r="T548" i="1"/>
  <c r="S548" i="1"/>
  <c r="R548" i="1"/>
  <c r="R548" i="1" a="1"/>
  <c r="AF547" i="1"/>
  <c r="AE547" i="1"/>
  <c r="AD547" i="1"/>
  <c r="AC547" i="1"/>
  <c r="AB547" i="1"/>
  <c r="AA547" i="1"/>
  <c r="Z547" i="1"/>
  <c r="Y547" i="1"/>
  <c r="X547" i="1"/>
  <c r="W547" i="1"/>
  <c r="W547" i="1" a="1"/>
  <c r="V547" i="1"/>
  <c r="U547" i="1"/>
  <c r="T547" i="1"/>
  <c r="S547" i="1"/>
  <c r="R547" i="1"/>
  <c r="R547" i="1" a="1"/>
  <c r="AF546" i="1"/>
  <c r="AE546" i="1"/>
  <c r="AD546" i="1"/>
  <c r="AC546" i="1"/>
  <c r="AB546" i="1"/>
  <c r="AA546" i="1"/>
  <c r="Z546" i="1"/>
  <c r="Y546" i="1"/>
  <c r="X546" i="1"/>
  <c r="W546" i="1"/>
  <c r="W546" i="1" a="1"/>
  <c r="V546" i="1"/>
  <c r="U546" i="1"/>
  <c r="T546" i="1"/>
  <c r="S546" i="1"/>
  <c r="R546" i="1"/>
  <c r="R546" i="1" a="1"/>
  <c r="AF545" i="1"/>
  <c r="AE545" i="1"/>
  <c r="AD545" i="1"/>
  <c r="AC545" i="1"/>
  <c r="AB545" i="1"/>
  <c r="AA545" i="1"/>
  <c r="Z545" i="1"/>
  <c r="Y545" i="1"/>
  <c r="X545" i="1"/>
  <c r="W545" i="1"/>
  <c r="W545" i="1" a="1"/>
  <c r="V545" i="1"/>
  <c r="U545" i="1"/>
  <c r="T545" i="1"/>
  <c r="S545" i="1"/>
  <c r="R545" i="1"/>
  <c r="R545" i="1" a="1"/>
  <c r="AF544" i="1"/>
  <c r="AE544" i="1"/>
  <c r="AD544" i="1"/>
  <c r="AC544" i="1"/>
  <c r="AB544" i="1"/>
  <c r="AA544" i="1"/>
  <c r="Z544" i="1"/>
  <c r="Y544" i="1"/>
  <c r="X544" i="1"/>
  <c r="W544" i="1"/>
  <c r="W544" i="1" a="1"/>
  <c r="V544" i="1"/>
  <c r="U544" i="1"/>
  <c r="T544" i="1"/>
  <c r="S544" i="1"/>
  <c r="R544" i="1"/>
  <c r="R544" i="1" a="1"/>
  <c r="AF543" i="1"/>
  <c r="AE543" i="1"/>
  <c r="AD543" i="1"/>
  <c r="AC543" i="1"/>
  <c r="AB543" i="1"/>
  <c r="AA543" i="1"/>
  <c r="Z543" i="1"/>
  <c r="Y543" i="1"/>
  <c r="X543" i="1"/>
  <c r="W543" i="1"/>
  <c r="W543" i="1" a="1"/>
  <c r="V543" i="1"/>
  <c r="U543" i="1"/>
  <c r="T543" i="1"/>
  <c r="S543" i="1"/>
  <c r="R543" i="1"/>
  <c r="R543" i="1" a="1"/>
  <c r="AF542" i="1"/>
  <c r="AE542" i="1"/>
  <c r="AD542" i="1"/>
  <c r="AC542" i="1"/>
  <c r="AB542" i="1"/>
  <c r="AA542" i="1"/>
  <c r="Z542" i="1"/>
  <c r="Y542" i="1"/>
  <c r="X542" i="1"/>
  <c r="W542" i="1"/>
  <c r="W542" i="1" a="1"/>
  <c r="V542" i="1"/>
  <c r="U542" i="1"/>
  <c r="T542" i="1"/>
  <c r="S542" i="1"/>
  <c r="R542" i="1"/>
  <c r="R542" i="1" a="1"/>
  <c r="AF541" i="1"/>
  <c r="AE541" i="1"/>
  <c r="AD541" i="1"/>
  <c r="AC541" i="1"/>
  <c r="AB541" i="1"/>
  <c r="AA541" i="1"/>
  <c r="Z541" i="1"/>
  <c r="Y541" i="1"/>
  <c r="X541" i="1"/>
  <c r="W541" i="1"/>
  <c r="W541" i="1" a="1"/>
  <c r="V541" i="1"/>
  <c r="U541" i="1"/>
  <c r="T541" i="1"/>
  <c r="S541" i="1"/>
  <c r="R541" i="1"/>
  <c r="R541" i="1" a="1"/>
  <c r="AF540" i="1"/>
  <c r="AE540" i="1"/>
  <c r="AD540" i="1"/>
  <c r="AC540" i="1"/>
  <c r="AB540" i="1"/>
  <c r="AA540" i="1"/>
  <c r="Z540" i="1"/>
  <c r="Y540" i="1"/>
  <c r="X540" i="1"/>
  <c r="W540" i="1"/>
  <c r="W540" i="1" a="1"/>
  <c r="V540" i="1"/>
  <c r="U540" i="1"/>
  <c r="T540" i="1"/>
  <c r="S540" i="1"/>
  <c r="R540" i="1"/>
  <c r="R540" i="1" a="1"/>
  <c r="AF539" i="1"/>
  <c r="AE539" i="1"/>
  <c r="AD539" i="1"/>
  <c r="AC539" i="1"/>
  <c r="AB539" i="1"/>
  <c r="AA539" i="1"/>
  <c r="Z539" i="1"/>
  <c r="Y539" i="1"/>
  <c r="X539" i="1"/>
  <c r="W539" i="1"/>
  <c r="W539" i="1" a="1"/>
  <c r="V539" i="1"/>
  <c r="U539" i="1"/>
  <c r="T539" i="1"/>
  <c r="S539" i="1"/>
  <c r="R539" i="1"/>
  <c r="R539" i="1" a="1"/>
  <c r="AF538" i="1"/>
  <c r="AE538" i="1"/>
  <c r="AD538" i="1"/>
  <c r="AC538" i="1"/>
  <c r="AB538" i="1"/>
  <c r="AA538" i="1"/>
  <c r="Z538" i="1"/>
  <c r="Y538" i="1"/>
  <c r="X538" i="1"/>
  <c r="W538" i="1"/>
  <c r="W538" i="1" a="1"/>
  <c r="V538" i="1"/>
  <c r="U538" i="1"/>
  <c r="T538" i="1"/>
  <c r="S538" i="1"/>
  <c r="R538" i="1"/>
  <c r="R538" i="1" a="1"/>
  <c r="AF537" i="1"/>
  <c r="AE537" i="1"/>
  <c r="AD537" i="1"/>
  <c r="AC537" i="1"/>
  <c r="AB537" i="1"/>
  <c r="AA537" i="1"/>
  <c r="Z537" i="1"/>
  <c r="Y537" i="1"/>
  <c r="X537" i="1"/>
  <c r="W537" i="1"/>
  <c r="W537" i="1" a="1"/>
  <c r="V537" i="1"/>
  <c r="U537" i="1"/>
  <c r="T537" i="1"/>
  <c r="S537" i="1"/>
  <c r="R537" i="1"/>
  <c r="R537" i="1" a="1"/>
  <c r="AF536" i="1"/>
  <c r="AE536" i="1"/>
  <c r="AD536" i="1"/>
  <c r="AC536" i="1"/>
  <c r="AB536" i="1"/>
  <c r="AA536" i="1"/>
  <c r="Z536" i="1"/>
  <c r="Y536" i="1"/>
  <c r="X536" i="1"/>
  <c r="W536" i="1"/>
  <c r="W536" i="1" a="1"/>
  <c r="V536" i="1"/>
  <c r="U536" i="1"/>
  <c r="T536" i="1"/>
  <c r="S536" i="1"/>
  <c r="R536" i="1"/>
  <c r="R536" i="1" a="1"/>
  <c r="AF535" i="1"/>
  <c r="AE535" i="1"/>
  <c r="AD535" i="1"/>
  <c r="AC535" i="1"/>
  <c r="AB535" i="1"/>
  <c r="AA535" i="1"/>
  <c r="Z535" i="1"/>
  <c r="Y535" i="1"/>
  <c r="X535" i="1"/>
  <c r="W535" i="1"/>
  <c r="W535" i="1" a="1"/>
  <c r="V535" i="1"/>
  <c r="U535" i="1"/>
  <c r="T535" i="1"/>
  <c r="S535" i="1"/>
  <c r="R535" i="1"/>
  <c r="R535" i="1" a="1"/>
  <c r="AF534" i="1"/>
  <c r="AE534" i="1"/>
  <c r="AD534" i="1"/>
  <c r="AC534" i="1"/>
  <c r="AB534" i="1"/>
  <c r="AA534" i="1"/>
  <c r="Z534" i="1"/>
  <c r="Y534" i="1"/>
  <c r="X534" i="1"/>
  <c r="W534" i="1"/>
  <c r="W534" i="1" a="1"/>
  <c r="V534" i="1"/>
  <c r="U534" i="1"/>
  <c r="T534" i="1"/>
  <c r="S534" i="1"/>
  <c r="R534" i="1"/>
  <c r="R534" i="1" a="1"/>
  <c r="AF533" i="1"/>
  <c r="AE533" i="1"/>
  <c r="AD533" i="1"/>
  <c r="AC533" i="1"/>
  <c r="AB533" i="1"/>
  <c r="AA533" i="1"/>
  <c r="Z533" i="1"/>
  <c r="Y533" i="1"/>
  <c r="X533" i="1"/>
  <c r="W533" i="1"/>
  <c r="W533" i="1" a="1"/>
  <c r="V533" i="1"/>
  <c r="U533" i="1"/>
  <c r="T533" i="1"/>
  <c r="S533" i="1"/>
  <c r="R533" i="1"/>
  <c r="R533" i="1" a="1"/>
  <c r="AF532" i="1"/>
  <c r="AE532" i="1"/>
  <c r="AD532" i="1"/>
  <c r="AC532" i="1"/>
  <c r="AB532" i="1"/>
  <c r="AA532" i="1"/>
  <c r="Z532" i="1"/>
  <c r="Y532" i="1"/>
  <c r="X532" i="1"/>
  <c r="W532" i="1"/>
  <c r="W532" i="1" a="1"/>
  <c r="V532" i="1"/>
  <c r="U532" i="1"/>
  <c r="T532" i="1"/>
  <c r="S532" i="1"/>
  <c r="R532" i="1"/>
  <c r="R532" i="1" a="1"/>
  <c r="AF531" i="1"/>
  <c r="AE531" i="1"/>
  <c r="AD531" i="1"/>
  <c r="AC531" i="1"/>
  <c r="AB531" i="1"/>
  <c r="AA531" i="1"/>
  <c r="Z531" i="1"/>
  <c r="Y531" i="1"/>
  <c r="X531" i="1"/>
  <c r="W531" i="1"/>
  <c r="W531" i="1" a="1"/>
  <c r="V531" i="1"/>
  <c r="U531" i="1"/>
  <c r="T531" i="1"/>
  <c r="S531" i="1"/>
  <c r="R531" i="1"/>
  <c r="R531" i="1" a="1"/>
  <c r="AF530" i="1"/>
  <c r="AE530" i="1"/>
  <c r="AD530" i="1"/>
  <c r="AC530" i="1"/>
  <c r="AB530" i="1"/>
  <c r="AA530" i="1"/>
  <c r="Z530" i="1"/>
  <c r="Y530" i="1"/>
  <c r="X530" i="1"/>
  <c r="W530" i="1"/>
  <c r="W530" i="1" a="1"/>
  <c r="V530" i="1"/>
  <c r="U530" i="1"/>
  <c r="T530" i="1"/>
  <c r="S530" i="1"/>
  <c r="R530" i="1"/>
  <c r="R530" i="1" a="1"/>
  <c r="AF529" i="1"/>
  <c r="AE529" i="1"/>
  <c r="AD529" i="1"/>
  <c r="AC529" i="1"/>
  <c r="AB529" i="1"/>
  <c r="AA529" i="1"/>
  <c r="Z529" i="1"/>
  <c r="Y529" i="1"/>
  <c r="X529" i="1"/>
  <c r="W529" i="1"/>
  <c r="W529" i="1" a="1"/>
  <c r="V529" i="1"/>
  <c r="U529" i="1"/>
  <c r="T529" i="1"/>
  <c r="S529" i="1"/>
  <c r="R529" i="1"/>
  <c r="R529" i="1" a="1"/>
  <c r="AF528" i="1"/>
  <c r="AE528" i="1"/>
  <c r="AD528" i="1"/>
  <c r="AC528" i="1"/>
  <c r="AB528" i="1"/>
  <c r="AA528" i="1"/>
  <c r="Z528" i="1"/>
  <c r="Y528" i="1"/>
  <c r="X528" i="1"/>
  <c r="W528" i="1"/>
  <c r="W528" i="1" a="1"/>
  <c r="V528" i="1"/>
  <c r="U528" i="1"/>
  <c r="T528" i="1"/>
  <c r="S528" i="1"/>
  <c r="R528" i="1"/>
  <c r="R528" i="1" a="1"/>
  <c r="AF527" i="1"/>
  <c r="AE527" i="1"/>
  <c r="AD527" i="1"/>
  <c r="AC527" i="1"/>
  <c r="AB527" i="1"/>
  <c r="AA527" i="1"/>
  <c r="Z527" i="1"/>
  <c r="Y527" i="1"/>
  <c r="X527" i="1"/>
  <c r="W527" i="1"/>
  <c r="W527" i="1" a="1"/>
  <c r="V527" i="1"/>
  <c r="U527" i="1"/>
  <c r="T527" i="1"/>
  <c r="S527" i="1"/>
  <c r="R527" i="1"/>
  <c r="R527" i="1" a="1"/>
  <c r="AF526" i="1"/>
  <c r="AE526" i="1"/>
  <c r="AD526" i="1"/>
  <c r="AC526" i="1"/>
  <c r="AB526" i="1"/>
  <c r="AA526" i="1"/>
  <c r="Z526" i="1"/>
  <c r="Y526" i="1"/>
  <c r="X526" i="1"/>
  <c r="W526" i="1"/>
  <c r="W526" i="1" a="1"/>
  <c r="V526" i="1"/>
  <c r="U526" i="1"/>
  <c r="T526" i="1"/>
  <c r="S526" i="1"/>
  <c r="R526" i="1"/>
  <c r="R526" i="1" a="1"/>
  <c r="AF525" i="1"/>
  <c r="AE525" i="1"/>
  <c r="AD525" i="1"/>
  <c r="AC525" i="1"/>
  <c r="AB525" i="1"/>
  <c r="AA525" i="1"/>
  <c r="Z525" i="1"/>
  <c r="Y525" i="1"/>
  <c r="X525" i="1"/>
  <c r="W525" i="1"/>
  <c r="W525" i="1" a="1"/>
  <c r="V525" i="1"/>
  <c r="U525" i="1"/>
  <c r="T525" i="1"/>
  <c r="S525" i="1"/>
  <c r="R525" i="1"/>
  <c r="R525" i="1" a="1"/>
  <c r="AF524" i="1"/>
  <c r="AE524" i="1"/>
  <c r="AD524" i="1"/>
  <c r="AC524" i="1"/>
  <c r="AB524" i="1"/>
  <c r="AA524" i="1"/>
  <c r="Z524" i="1"/>
  <c r="Y524" i="1"/>
  <c r="X524" i="1"/>
  <c r="W524" i="1"/>
  <c r="W524" i="1" a="1"/>
  <c r="V524" i="1"/>
  <c r="U524" i="1"/>
  <c r="T524" i="1"/>
  <c r="S524" i="1"/>
  <c r="R524" i="1"/>
  <c r="R524" i="1" a="1"/>
  <c r="AF523" i="1"/>
  <c r="AE523" i="1"/>
  <c r="AD523" i="1"/>
  <c r="AC523" i="1"/>
  <c r="AB523" i="1"/>
  <c r="AA523" i="1"/>
  <c r="Z523" i="1"/>
  <c r="Y523" i="1"/>
  <c r="X523" i="1"/>
  <c r="W523" i="1"/>
  <c r="W523" i="1" a="1"/>
  <c r="V523" i="1"/>
  <c r="U523" i="1"/>
  <c r="T523" i="1"/>
  <c r="S523" i="1"/>
  <c r="R523" i="1"/>
  <c r="R523" i="1" a="1"/>
  <c r="AF522" i="1"/>
  <c r="AE522" i="1"/>
  <c r="AD522" i="1"/>
  <c r="AC522" i="1"/>
  <c r="AB522" i="1"/>
  <c r="AA522" i="1"/>
  <c r="Z522" i="1"/>
  <c r="Y522" i="1"/>
  <c r="X522" i="1"/>
  <c r="W522" i="1"/>
  <c r="W522" i="1" a="1"/>
  <c r="V522" i="1"/>
  <c r="U522" i="1"/>
  <c r="T522" i="1"/>
  <c r="S522" i="1"/>
  <c r="R522" i="1"/>
  <c r="R522" i="1" a="1"/>
  <c r="AF521" i="1"/>
  <c r="AE521" i="1"/>
  <c r="AD521" i="1"/>
  <c r="AC521" i="1"/>
  <c r="AB521" i="1"/>
  <c r="AA521" i="1"/>
  <c r="Z521" i="1"/>
  <c r="Y521" i="1"/>
  <c r="X521" i="1"/>
  <c r="W521" i="1"/>
  <c r="W521" i="1" a="1"/>
  <c r="V521" i="1"/>
  <c r="U521" i="1"/>
  <c r="T521" i="1"/>
  <c r="S521" i="1"/>
  <c r="R521" i="1"/>
  <c r="R521" i="1" a="1"/>
  <c r="AF520" i="1"/>
  <c r="AE520" i="1"/>
  <c r="AD520" i="1"/>
  <c r="AC520" i="1"/>
  <c r="AB520" i="1"/>
  <c r="AA520" i="1"/>
  <c r="Z520" i="1"/>
  <c r="Y520" i="1"/>
  <c r="X520" i="1"/>
  <c r="W520" i="1"/>
  <c r="W520" i="1" a="1"/>
  <c r="V520" i="1"/>
  <c r="U520" i="1"/>
  <c r="T520" i="1"/>
  <c r="S520" i="1"/>
  <c r="R520" i="1"/>
  <c r="R520" i="1" a="1"/>
  <c r="AF519" i="1"/>
  <c r="AE519" i="1"/>
  <c r="AD519" i="1"/>
  <c r="AC519" i="1"/>
  <c r="AB519" i="1"/>
  <c r="AA519" i="1"/>
  <c r="Z519" i="1"/>
  <c r="Y519" i="1"/>
  <c r="X519" i="1"/>
  <c r="W519" i="1"/>
  <c r="W519" i="1" a="1"/>
  <c r="V519" i="1"/>
  <c r="U519" i="1"/>
  <c r="T519" i="1"/>
  <c r="S519" i="1"/>
  <c r="R519" i="1"/>
  <c r="R519" i="1" a="1"/>
  <c r="AF518" i="1"/>
  <c r="AE518" i="1"/>
  <c r="AD518" i="1"/>
  <c r="AC518" i="1"/>
  <c r="AB518" i="1"/>
  <c r="AA518" i="1"/>
  <c r="Z518" i="1"/>
  <c r="Y518" i="1"/>
  <c r="X518" i="1"/>
  <c r="W518" i="1"/>
  <c r="W518" i="1" a="1"/>
  <c r="V518" i="1"/>
  <c r="U518" i="1"/>
  <c r="T518" i="1"/>
  <c r="S518" i="1"/>
  <c r="R518" i="1"/>
  <c r="R518" i="1" a="1"/>
  <c r="AF517" i="1"/>
  <c r="AE517" i="1"/>
  <c r="AD517" i="1"/>
  <c r="AC517" i="1"/>
  <c r="AB517" i="1"/>
  <c r="AA517" i="1"/>
  <c r="Z517" i="1"/>
  <c r="Y517" i="1"/>
  <c r="X517" i="1"/>
  <c r="W517" i="1"/>
  <c r="W517" i="1" a="1"/>
  <c r="V517" i="1"/>
  <c r="U517" i="1"/>
  <c r="T517" i="1"/>
  <c r="S517" i="1"/>
  <c r="R517" i="1"/>
  <c r="R517" i="1" a="1"/>
  <c r="AF516" i="1"/>
  <c r="AE516" i="1"/>
  <c r="AD516" i="1"/>
  <c r="AC516" i="1"/>
  <c r="AB516" i="1"/>
  <c r="AA516" i="1"/>
  <c r="Z516" i="1"/>
  <c r="Y516" i="1"/>
  <c r="X516" i="1"/>
  <c r="W516" i="1"/>
  <c r="W516" i="1" a="1"/>
  <c r="V516" i="1"/>
  <c r="U516" i="1"/>
  <c r="T516" i="1"/>
  <c r="S516" i="1"/>
  <c r="R516" i="1"/>
  <c r="R516" i="1" a="1"/>
  <c r="AF515" i="1"/>
  <c r="AE515" i="1"/>
  <c r="AD515" i="1"/>
  <c r="AC515" i="1"/>
  <c r="AB515" i="1"/>
  <c r="AA515" i="1"/>
  <c r="Z515" i="1"/>
  <c r="Y515" i="1"/>
  <c r="X515" i="1"/>
  <c r="W515" i="1"/>
  <c r="W515" i="1" a="1"/>
  <c r="V515" i="1"/>
  <c r="U515" i="1"/>
  <c r="T515" i="1"/>
  <c r="S515" i="1"/>
  <c r="R515" i="1"/>
  <c r="R515" i="1" a="1"/>
  <c r="AF514" i="1"/>
  <c r="AE514" i="1"/>
  <c r="AD514" i="1"/>
  <c r="AC514" i="1"/>
  <c r="AB514" i="1"/>
  <c r="AA514" i="1"/>
  <c r="Z514" i="1"/>
  <c r="Y514" i="1"/>
  <c r="X514" i="1"/>
  <c r="W514" i="1"/>
  <c r="W514" i="1" a="1"/>
  <c r="V514" i="1"/>
  <c r="U514" i="1"/>
  <c r="T514" i="1"/>
  <c r="S514" i="1"/>
  <c r="R514" i="1"/>
  <c r="R514" i="1" a="1"/>
  <c r="AF513" i="1"/>
  <c r="AE513" i="1"/>
  <c r="AD513" i="1"/>
  <c r="AC513" i="1"/>
  <c r="AB513" i="1"/>
  <c r="AA513" i="1"/>
  <c r="Z513" i="1"/>
  <c r="Y513" i="1"/>
  <c r="X513" i="1"/>
  <c r="W513" i="1"/>
  <c r="W513" i="1" a="1"/>
  <c r="V513" i="1"/>
  <c r="U513" i="1"/>
  <c r="T513" i="1"/>
  <c r="S513" i="1"/>
  <c r="R513" i="1"/>
  <c r="R513" i="1" a="1"/>
  <c r="AF512" i="1"/>
  <c r="AE512" i="1"/>
  <c r="AD512" i="1"/>
  <c r="AC512" i="1"/>
  <c r="AB512" i="1"/>
  <c r="AA512" i="1"/>
  <c r="Z512" i="1"/>
  <c r="Y512" i="1"/>
  <c r="X512" i="1"/>
  <c r="W512" i="1"/>
  <c r="W512" i="1" a="1"/>
  <c r="V512" i="1"/>
  <c r="U512" i="1"/>
  <c r="T512" i="1"/>
  <c r="S512" i="1"/>
  <c r="R512" i="1"/>
  <c r="R512" i="1" a="1"/>
  <c r="AF511" i="1"/>
  <c r="AE511" i="1"/>
  <c r="AD511" i="1"/>
  <c r="AC511" i="1"/>
  <c r="AB511" i="1"/>
  <c r="AA511" i="1"/>
  <c r="Z511" i="1"/>
  <c r="Y511" i="1"/>
  <c r="X511" i="1"/>
  <c r="W511" i="1"/>
  <c r="W511" i="1" a="1"/>
  <c r="V511" i="1"/>
  <c r="U511" i="1"/>
  <c r="T511" i="1"/>
  <c r="S511" i="1"/>
  <c r="R511" i="1"/>
  <c r="R511" i="1" a="1"/>
  <c r="AF510" i="1"/>
  <c r="AE510" i="1"/>
  <c r="AD510" i="1"/>
  <c r="AC510" i="1"/>
  <c r="AB510" i="1"/>
  <c r="AA510" i="1"/>
  <c r="Z510" i="1"/>
  <c r="Y510" i="1"/>
  <c r="X510" i="1"/>
  <c r="W510" i="1"/>
  <c r="W510" i="1" a="1"/>
  <c r="V510" i="1"/>
  <c r="U510" i="1"/>
  <c r="T510" i="1"/>
  <c r="S510" i="1"/>
  <c r="R510" i="1"/>
  <c r="R510" i="1" a="1"/>
  <c r="AF509" i="1"/>
  <c r="AE509" i="1"/>
  <c r="AD509" i="1"/>
  <c r="AC509" i="1"/>
  <c r="AB509" i="1"/>
  <c r="AA509" i="1"/>
  <c r="Z509" i="1"/>
  <c r="Y509" i="1"/>
  <c r="X509" i="1"/>
  <c r="W509" i="1"/>
  <c r="W509" i="1" a="1"/>
  <c r="V509" i="1"/>
  <c r="U509" i="1"/>
  <c r="T509" i="1"/>
  <c r="S509" i="1"/>
  <c r="R509" i="1"/>
  <c r="R509" i="1" a="1"/>
  <c r="AF508" i="1"/>
  <c r="AE508" i="1"/>
  <c r="AD508" i="1"/>
  <c r="AC508" i="1"/>
  <c r="AB508" i="1"/>
  <c r="AA508" i="1"/>
  <c r="Z508" i="1"/>
  <c r="Y508" i="1"/>
  <c r="X508" i="1"/>
  <c r="W508" i="1"/>
  <c r="W508" i="1" a="1"/>
  <c r="V508" i="1"/>
  <c r="U508" i="1"/>
  <c r="T508" i="1"/>
  <c r="S508" i="1"/>
  <c r="R508" i="1"/>
  <c r="R508" i="1" a="1"/>
  <c r="AF507" i="1"/>
  <c r="AE507" i="1"/>
  <c r="AD507" i="1"/>
  <c r="AC507" i="1"/>
  <c r="AB507" i="1"/>
  <c r="AA507" i="1"/>
  <c r="Z507" i="1"/>
  <c r="Y507" i="1"/>
  <c r="X507" i="1"/>
  <c r="W507" i="1"/>
  <c r="W507" i="1" a="1"/>
  <c r="V507" i="1"/>
  <c r="U507" i="1"/>
  <c r="T507" i="1"/>
  <c r="S507" i="1"/>
  <c r="R507" i="1"/>
  <c r="R507" i="1" a="1"/>
  <c r="AF506" i="1"/>
  <c r="AE506" i="1"/>
  <c r="AD506" i="1"/>
  <c r="AC506" i="1"/>
  <c r="AB506" i="1"/>
  <c r="AA506" i="1"/>
  <c r="Z506" i="1"/>
  <c r="Y506" i="1"/>
  <c r="X506" i="1"/>
  <c r="W506" i="1"/>
  <c r="W506" i="1" a="1"/>
  <c r="V506" i="1"/>
  <c r="U506" i="1"/>
  <c r="T506" i="1"/>
  <c r="S506" i="1"/>
  <c r="R506" i="1"/>
  <c r="R506" i="1" a="1"/>
  <c r="AF505" i="1"/>
  <c r="AE505" i="1"/>
  <c r="AD505" i="1"/>
  <c r="AC505" i="1"/>
  <c r="AB505" i="1"/>
  <c r="AA505" i="1"/>
  <c r="Z505" i="1"/>
  <c r="Y505" i="1"/>
  <c r="X505" i="1"/>
  <c r="W505" i="1"/>
  <c r="W505" i="1" a="1"/>
  <c r="V505" i="1"/>
  <c r="U505" i="1"/>
  <c r="T505" i="1"/>
  <c r="S505" i="1"/>
  <c r="R505" i="1"/>
  <c r="R505" i="1" a="1"/>
  <c r="AF504" i="1"/>
  <c r="AE504" i="1"/>
  <c r="AD504" i="1"/>
  <c r="AC504" i="1"/>
  <c r="AB504" i="1"/>
  <c r="AA504" i="1"/>
  <c r="Z504" i="1"/>
  <c r="Y504" i="1"/>
  <c r="X504" i="1"/>
  <c r="W504" i="1"/>
  <c r="W504" i="1" a="1"/>
  <c r="V504" i="1"/>
  <c r="U504" i="1"/>
  <c r="T504" i="1"/>
  <c r="S504" i="1"/>
  <c r="R504" i="1"/>
  <c r="R504" i="1" a="1"/>
  <c r="AF503" i="1"/>
  <c r="AE503" i="1"/>
  <c r="AD503" i="1"/>
  <c r="AC503" i="1"/>
  <c r="AB503" i="1"/>
  <c r="AA503" i="1"/>
  <c r="Z503" i="1"/>
  <c r="Y503" i="1"/>
  <c r="X503" i="1"/>
  <c r="W503" i="1"/>
  <c r="W503" i="1" a="1"/>
  <c r="V503" i="1"/>
  <c r="U503" i="1"/>
  <c r="T503" i="1"/>
  <c r="S503" i="1"/>
  <c r="R503" i="1"/>
  <c r="R503" i="1" a="1"/>
  <c r="AF502" i="1"/>
  <c r="AE502" i="1"/>
  <c r="AD502" i="1"/>
  <c r="AC502" i="1"/>
  <c r="AB502" i="1"/>
  <c r="AA502" i="1"/>
  <c r="Z502" i="1"/>
  <c r="Y502" i="1"/>
  <c r="X502" i="1"/>
  <c r="W502" i="1"/>
  <c r="W502" i="1" a="1"/>
  <c r="V502" i="1"/>
  <c r="U502" i="1"/>
  <c r="T502" i="1"/>
  <c r="S502" i="1"/>
  <c r="R502" i="1"/>
  <c r="R502" i="1" a="1"/>
  <c r="AF501" i="1"/>
  <c r="AE501" i="1"/>
  <c r="AD501" i="1"/>
  <c r="AC501" i="1"/>
  <c r="AB501" i="1"/>
  <c r="AA501" i="1"/>
  <c r="Z501" i="1"/>
  <c r="Y501" i="1"/>
  <c r="X501" i="1"/>
  <c r="W501" i="1"/>
  <c r="W501" i="1" a="1"/>
  <c r="V501" i="1"/>
  <c r="U501" i="1"/>
  <c r="T501" i="1"/>
  <c r="S501" i="1"/>
  <c r="R501" i="1"/>
  <c r="R501" i="1" a="1"/>
  <c r="AF500" i="1"/>
  <c r="AE500" i="1"/>
  <c r="AD500" i="1"/>
  <c r="AC500" i="1"/>
  <c r="AB500" i="1"/>
  <c r="AA500" i="1"/>
  <c r="Z500" i="1"/>
  <c r="Y500" i="1"/>
  <c r="X500" i="1"/>
  <c r="W500" i="1"/>
  <c r="W500" i="1" a="1"/>
  <c r="V500" i="1"/>
  <c r="U500" i="1"/>
  <c r="T500" i="1"/>
  <c r="S500" i="1"/>
  <c r="R500" i="1"/>
  <c r="R500" i="1" a="1"/>
  <c r="AF499" i="1"/>
  <c r="AE499" i="1"/>
  <c r="AD499" i="1"/>
  <c r="AC499" i="1"/>
  <c r="AB499" i="1"/>
  <c r="AA499" i="1"/>
  <c r="Z499" i="1"/>
  <c r="Y499" i="1"/>
  <c r="X499" i="1"/>
  <c r="W499" i="1"/>
  <c r="W499" i="1" a="1"/>
  <c r="V499" i="1"/>
  <c r="U499" i="1"/>
  <c r="T499" i="1"/>
  <c r="S499" i="1"/>
  <c r="R499" i="1"/>
  <c r="R499" i="1" a="1"/>
  <c r="AF498" i="1"/>
  <c r="AE498" i="1"/>
  <c r="AD498" i="1"/>
  <c r="AC498" i="1"/>
  <c r="AB498" i="1"/>
  <c r="AA498" i="1"/>
  <c r="Z498" i="1"/>
  <c r="Y498" i="1"/>
  <c r="X498" i="1"/>
  <c r="W498" i="1"/>
  <c r="W498" i="1" a="1"/>
  <c r="V498" i="1"/>
  <c r="U498" i="1"/>
  <c r="T498" i="1"/>
  <c r="S498" i="1"/>
  <c r="R498" i="1"/>
  <c r="R498" i="1" a="1"/>
  <c r="AF497" i="1"/>
  <c r="AE497" i="1"/>
  <c r="AD497" i="1"/>
  <c r="AC497" i="1"/>
  <c r="AB497" i="1"/>
  <c r="AA497" i="1"/>
  <c r="Z497" i="1"/>
  <c r="Y497" i="1"/>
  <c r="X497" i="1"/>
  <c r="W497" i="1"/>
  <c r="W497" i="1" a="1"/>
  <c r="V497" i="1"/>
  <c r="U497" i="1"/>
  <c r="T497" i="1"/>
  <c r="S497" i="1"/>
  <c r="R497" i="1"/>
  <c r="R497" i="1" a="1"/>
  <c r="AF496" i="1"/>
  <c r="AE496" i="1"/>
  <c r="AD496" i="1"/>
  <c r="AC496" i="1"/>
  <c r="AB496" i="1"/>
  <c r="AA496" i="1"/>
  <c r="Z496" i="1"/>
  <c r="Y496" i="1"/>
  <c r="X496" i="1"/>
  <c r="W496" i="1"/>
  <c r="W496" i="1" a="1"/>
  <c r="V496" i="1"/>
  <c r="U496" i="1"/>
  <c r="T496" i="1"/>
  <c r="S496" i="1"/>
  <c r="R496" i="1"/>
  <c r="R496" i="1" a="1"/>
  <c r="AF495" i="1"/>
  <c r="AE495" i="1"/>
  <c r="AD495" i="1"/>
  <c r="AC495" i="1"/>
  <c r="AB495" i="1"/>
  <c r="AA495" i="1"/>
  <c r="Z495" i="1"/>
  <c r="Y495" i="1"/>
  <c r="X495" i="1"/>
  <c r="W495" i="1"/>
  <c r="W495" i="1" a="1"/>
  <c r="V495" i="1"/>
  <c r="U495" i="1"/>
  <c r="T495" i="1"/>
  <c r="S495" i="1"/>
  <c r="R495" i="1"/>
  <c r="R495" i="1" a="1"/>
  <c r="AF494" i="1"/>
  <c r="AE494" i="1"/>
  <c r="AD494" i="1"/>
  <c r="AC494" i="1"/>
  <c r="AB494" i="1"/>
  <c r="AA494" i="1"/>
  <c r="Z494" i="1"/>
  <c r="Y494" i="1"/>
  <c r="X494" i="1"/>
  <c r="W494" i="1"/>
  <c r="W494" i="1" a="1"/>
  <c r="V494" i="1"/>
  <c r="U494" i="1"/>
  <c r="T494" i="1"/>
  <c r="S494" i="1"/>
  <c r="R494" i="1"/>
  <c r="R494" i="1" a="1"/>
  <c r="AF493" i="1"/>
  <c r="AE493" i="1"/>
  <c r="AD493" i="1"/>
  <c r="AC493" i="1"/>
  <c r="AB493" i="1"/>
  <c r="AA493" i="1"/>
  <c r="Z493" i="1"/>
  <c r="Y493" i="1"/>
  <c r="X493" i="1"/>
  <c r="W493" i="1"/>
  <c r="W493" i="1" a="1"/>
  <c r="V493" i="1"/>
  <c r="U493" i="1"/>
  <c r="T493" i="1"/>
  <c r="S493" i="1"/>
  <c r="R493" i="1"/>
  <c r="R493" i="1" a="1"/>
  <c r="AF492" i="1"/>
  <c r="AE492" i="1"/>
  <c r="AD492" i="1"/>
  <c r="AC492" i="1"/>
  <c r="AB492" i="1"/>
  <c r="AA492" i="1"/>
  <c r="Z492" i="1"/>
  <c r="Y492" i="1"/>
  <c r="X492" i="1"/>
  <c r="W492" i="1"/>
  <c r="W492" i="1" a="1"/>
  <c r="V492" i="1"/>
  <c r="U492" i="1"/>
  <c r="T492" i="1"/>
  <c r="S492" i="1"/>
  <c r="R492" i="1"/>
  <c r="R492" i="1" a="1"/>
  <c r="AF491" i="1"/>
  <c r="AE491" i="1"/>
  <c r="AD491" i="1"/>
  <c r="AC491" i="1"/>
  <c r="AB491" i="1"/>
  <c r="AA491" i="1"/>
  <c r="Z491" i="1"/>
  <c r="Y491" i="1"/>
  <c r="X491" i="1"/>
  <c r="W491" i="1"/>
  <c r="W491" i="1" a="1"/>
  <c r="V491" i="1"/>
  <c r="U491" i="1"/>
  <c r="T491" i="1"/>
  <c r="S491" i="1"/>
  <c r="R491" i="1"/>
  <c r="R491" i="1" a="1"/>
  <c r="AF490" i="1"/>
  <c r="AE490" i="1"/>
  <c r="AD490" i="1"/>
  <c r="AC490" i="1"/>
  <c r="AB490" i="1"/>
  <c r="AA490" i="1"/>
  <c r="Z490" i="1"/>
  <c r="Y490" i="1"/>
  <c r="X490" i="1"/>
  <c r="W490" i="1"/>
  <c r="W490" i="1" a="1"/>
  <c r="V490" i="1"/>
  <c r="U490" i="1"/>
  <c r="T490" i="1"/>
  <c r="S490" i="1"/>
  <c r="R490" i="1"/>
  <c r="R490" i="1" a="1"/>
  <c r="AF489" i="1"/>
  <c r="AE489" i="1"/>
  <c r="AD489" i="1"/>
  <c r="AC489" i="1"/>
  <c r="AB489" i="1"/>
  <c r="AA489" i="1"/>
  <c r="Z489" i="1"/>
  <c r="Y489" i="1"/>
  <c r="X489" i="1"/>
  <c r="W489" i="1"/>
  <c r="W489" i="1" a="1"/>
  <c r="V489" i="1"/>
  <c r="U489" i="1"/>
  <c r="T489" i="1"/>
  <c r="S489" i="1"/>
  <c r="R489" i="1"/>
  <c r="R489" i="1" a="1"/>
  <c r="AF488" i="1"/>
  <c r="AE488" i="1"/>
  <c r="AD488" i="1"/>
  <c r="AC488" i="1"/>
  <c r="AB488" i="1"/>
  <c r="AA488" i="1"/>
  <c r="Z488" i="1"/>
  <c r="Y488" i="1"/>
  <c r="X488" i="1"/>
  <c r="W488" i="1"/>
  <c r="W488" i="1" a="1"/>
  <c r="V488" i="1"/>
  <c r="U488" i="1"/>
  <c r="T488" i="1"/>
  <c r="S488" i="1"/>
  <c r="R488" i="1"/>
  <c r="R488" i="1" a="1"/>
  <c r="AF487" i="1"/>
  <c r="AE487" i="1"/>
  <c r="AD487" i="1"/>
  <c r="AC487" i="1"/>
  <c r="AB487" i="1"/>
  <c r="AA487" i="1"/>
  <c r="Z487" i="1"/>
  <c r="Y487" i="1"/>
  <c r="X487" i="1"/>
  <c r="W487" i="1"/>
  <c r="W487" i="1" a="1"/>
  <c r="V487" i="1"/>
  <c r="U487" i="1"/>
  <c r="T487" i="1"/>
  <c r="S487" i="1"/>
  <c r="R487" i="1"/>
  <c r="R487" i="1" a="1"/>
  <c r="AF486" i="1"/>
  <c r="AE486" i="1"/>
  <c r="AD486" i="1"/>
  <c r="AC486" i="1"/>
  <c r="AB486" i="1"/>
  <c r="AA486" i="1"/>
  <c r="Z486" i="1"/>
  <c r="Y486" i="1"/>
  <c r="X486" i="1"/>
  <c r="W486" i="1"/>
  <c r="W486" i="1" a="1"/>
  <c r="V486" i="1"/>
  <c r="U486" i="1"/>
  <c r="T486" i="1"/>
  <c r="S486" i="1"/>
  <c r="R486" i="1"/>
  <c r="R486" i="1" a="1"/>
  <c r="AF485" i="1"/>
  <c r="AE485" i="1"/>
  <c r="AD485" i="1"/>
  <c r="AC485" i="1"/>
  <c r="AB485" i="1"/>
  <c r="AA485" i="1"/>
  <c r="Z485" i="1"/>
  <c r="Y485" i="1"/>
  <c r="X485" i="1"/>
  <c r="W485" i="1"/>
  <c r="W485" i="1" a="1"/>
  <c r="V485" i="1"/>
  <c r="U485" i="1"/>
  <c r="T485" i="1"/>
  <c r="S485" i="1"/>
  <c r="R485" i="1"/>
  <c r="R485" i="1" a="1"/>
  <c r="AF484" i="1"/>
  <c r="AE484" i="1"/>
  <c r="AD484" i="1"/>
  <c r="AC484" i="1"/>
  <c r="AB484" i="1"/>
  <c r="AA484" i="1"/>
  <c r="Z484" i="1"/>
  <c r="Y484" i="1"/>
  <c r="X484" i="1"/>
  <c r="W484" i="1"/>
  <c r="W484" i="1" a="1"/>
  <c r="V484" i="1"/>
  <c r="U484" i="1"/>
  <c r="T484" i="1"/>
  <c r="S484" i="1"/>
  <c r="R484" i="1"/>
  <c r="R484" i="1" a="1"/>
  <c r="AF483" i="1"/>
  <c r="AE483" i="1"/>
  <c r="AD483" i="1"/>
  <c r="AC483" i="1"/>
  <c r="AB483" i="1"/>
  <c r="AA483" i="1"/>
  <c r="Z483" i="1"/>
  <c r="Y483" i="1"/>
  <c r="X483" i="1"/>
  <c r="W483" i="1"/>
  <c r="W483" i="1" a="1"/>
  <c r="V483" i="1"/>
  <c r="U483" i="1"/>
  <c r="T483" i="1"/>
  <c r="S483" i="1"/>
  <c r="R483" i="1"/>
  <c r="R483" i="1" a="1"/>
  <c r="AF482" i="1"/>
  <c r="AE482" i="1"/>
  <c r="AD482" i="1"/>
  <c r="AC482" i="1"/>
  <c r="AB482" i="1"/>
  <c r="AA482" i="1"/>
  <c r="Z482" i="1"/>
  <c r="Y482" i="1"/>
  <c r="X482" i="1"/>
  <c r="W482" i="1"/>
  <c r="W482" i="1" a="1"/>
  <c r="V482" i="1"/>
  <c r="U482" i="1"/>
  <c r="T482" i="1"/>
  <c r="S482" i="1"/>
  <c r="R482" i="1"/>
  <c r="R482" i="1" a="1"/>
  <c r="AF481" i="1"/>
  <c r="AE481" i="1"/>
  <c r="AD481" i="1"/>
  <c r="AC481" i="1"/>
  <c r="AB481" i="1"/>
  <c r="AA481" i="1"/>
  <c r="Z481" i="1"/>
  <c r="Y481" i="1"/>
  <c r="X481" i="1"/>
  <c r="W481" i="1"/>
  <c r="W481" i="1" a="1"/>
  <c r="V481" i="1"/>
  <c r="U481" i="1"/>
  <c r="T481" i="1"/>
  <c r="S481" i="1"/>
  <c r="R481" i="1"/>
  <c r="R481" i="1" a="1"/>
  <c r="AF480" i="1"/>
  <c r="AE480" i="1"/>
  <c r="AD480" i="1"/>
  <c r="AC480" i="1"/>
  <c r="AB480" i="1"/>
  <c r="AA480" i="1"/>
  <c r="Z480" i="1"/>
  <c r="Y480" i="1"/>
  <c r="X480" i="1"/>
  <c r="W480" i="1"/>
  <c r="W480" i="1" a="1"/>
  <c r="V480" i="1"/>
  <c r="U480" i="1"/>
  <c r="T480" i="1"/>
  <c r="S480" i="1"/>
  <c r="R480" i="1"/>
  <c r="R480" i="1" a="1"/>
  <c r="AF479" i="1"/>
  <c r="AE479" i="1"/>
  <c r="AD479" i="1"/>
  <c r="AC479" i="1"/>
  <c r="AB479" i="1"/>
  <c r="AA479" i="1"/>
  <c r="Z479" i="1"/>
  <c r="Y479" i="1"/>
  <c r="X479" i="1"/>
  <c r="W479" i="1"/>
  <c r="W479" i="1" a="1"/>
  <c r="V479" i="1"/>
  <c r="U479" i="1"/>
  <c r="T479" i="1"/>
  <c r="S479" i="1"/>
  <c r="R479" i="1"/>
  <c r="R479" i="1" a="1"/>
  <c r="AF478" i="1"/>
  <c r="AE478" i="1"/>
  <c r="AD478" i="1"/>
  <c r="AC478" i="1"/>
  <c r="AB478" i="1"/>
  <c r="AA478" i="1"/>
  <c r="Z478" i="1"/>
  <c r="Y478" i="1"/>
  <c r="X478" i="1"/>
  <c r="W478" i="1"/>
  <c r="W478" i="1" a="1"/>
  <c r="V478" i="1"/>
  <c r="U478" i="1"/>
  <c r="T478" i="1"/>
  <c r="S478" i="1"/>
  <c r="R478" i="1"/>
  <c r="R478" i="1" a="1"/>
  <c r="AF477" i="1"/>
  <c r="AE477" i="1"/>
  <c r="AD477" i="1"/>
  <c r="AC477" i="1"/>
  <c r="AB477" i="1"/>
  <c r="AA477" i="1"/>
  <c r="Z477" i="1"/>
  <c r="Y477" i="1"/>
  <c r="X477" i="1"/>
  <c r="W477" i="1"/>
  <c r="W477" i="1" a="1"/>
  <c r="V477" i="1"/>
  <c r="U477" i="1"/>
  <c r="T477" i="1"/>
  <c r="S477" i="1"/>
  <c r="R477" i="1"/>
  <c r="R477" i="1" a="1"/>
  <c r="AF476" i="1"/>
  <c r="AE476" i="1"/>
  <c r="AD476" i="1"/>
  <c r="AC476" i="1"/>
  <c r="AB476" i="1"/>
  <c r="AA476" i="1"/>
  <c r="Z476" i="1"/>
  <c r="Y476" i="1"/>
  <c r="X476" i="1"/>
  <c r="W476" i="1"/>
  <c r="W476" i="1" a="1"/>
  <c r="V476" i="1"/>
  <c r="U476" i="1"/>
  <c r="T476" i="1"/>
  <c r="S476" i="1"/>
  <c r="R476" i="1"/>
  <c r="R476" i="1" a="1"/>
  <c r="AF475" i="1"/>
  <c r="AE475" i="1"/>
  <c r="AD475" i="1"/>
  <c r="AC475" i="1"/>
  <c r="AB475" i="1"/>
  <c r="AA475" i="1"/>
  <c r="Z475" i="1"/>
  <c r="Y475" i="1"/>
  <c r="X475" i="1"/>
  <c r="W475" i="1"/>
  <c r="W475" i="1" a="1"/>
  <c r="V475" i="1"/>
  <c r="U475" i="1"/>
  <c r="T475" i="1"/>
  <c r="S475" i="1"/>
  <c r="R475" i="1"/>
  <c r="R475" i="1" a="1"/>
  <c r="AF474" i="1"/>
  <c r="AE474" i="1"/>
  <c r="AD474" i="1"/>
  <c r="AC474" i="1"/>
  <c r="AB474" i="1"/>
  <c r="AA474" i="1"/>
  <c r="Z474" i="1"/>
  <c r="Y474" i="1"/>
  <c r="X474" i="1"/>
  <c r="W474" i="1"/>
  <c r="W474" i="1" a="1"/>
  <c r="V474" i="1"/>
  <c r="U474" i="1"/>
  <c r="T474" i="1"/>
  <c r="S474" i="1"/>
  <c r="R474" i="1"/>
  <c r="R474" i="1" a="1"/>
  <c r="AF473" i="1"/>
  <c r="AE473" i="1"/>
  <c r="AD473" i="1"/>
  <c r="AC473" i="1"/>
  <c r="AB473" i="1"/>
  <c r="AA473" i="1"/>
  <c r="Z473" i="1"/>
  <c r="Y473" i="1"/>
  <c r="X473" i="1"/>
  <c r="W473" i="1"/>
  <c r="W473" i="1" a="1"/>
  <c r="V473" i="1"/>
  <c r="U473" i="1"/>
  <c r="T473" i="1"/>
  <c r="S473" i="1"/>
  <c r="R473" i="1"/>
  <c r="R473" i="1" a="1"/>
  <c r="AF472" i="1"/>
  <c r="AE472" i="1"/>
  <c r="AD472" i="1"/>
  <c r="AC472" i="1"/>
  <c r="AB472" i="1"/>
  <c r="AA472" i="1"/>
  <c r="Z472" i="1"/>
  <c r="Y472" i="1"/>
  <c r="X472" i="1"/>
  <c r="W472" i="1"/>
  <c r="W472" i="1" a="1"/>
  <c r="V472" i="1"/>
  <c r="U472" i="1"/>
  <c r="T472" i="1"/>
  <c r="S472" i="1"/>
  <c r="R472" i="1"/>
  <c r="R472" i="1" a="1"/>
  <c r="AF471" i="1"/>
  <c r="AE471" i="1"/>
  <c r="AD471" i="1"/>
  <c r="AC471" i="1"/>
  <c r="AB471" i="1"/>
  <c r="AA471" i="1"/>
  <c r="Z471" i="1"/>
  <c r="Y471" i="1"/>
  <c r="X471" i="1"/>
  <c r="W471" i="1"/>
  <c r="W471" i="1" a="1"/>
  <c r="V471" i="1"/>
  <c r="U471" i="1"/>
  <c r="T471" i="1"/>
  <c r="S471" i="1"/>
  <c r="R471" i="1"/>
  <c r="R471" i="1" a="1"/>
  <c r="AF470" i="1"/>
  <c r="AE470" i="1"/>
  <c r="AD470" i="1"/>
  <c r="AC470" i="1"/>
  <c r="AB470" i="1"/>
  <c r="AA470" i="1"/>
  <c r="Z470" i="1"/>
  <c r="Y470" i="1"/>
  <c r="X470" i="1"/>
  <c r="W470" i="1"/>
  <c r="W470" i="1" a="1"/>
  <c r="V470" i="1"/>
  <c r="U470" i="1"/>
  <c r="T470" i="1"/>
  <c r="S470" i="1"/>
  <c r="R470" i="1"/>
  <c r="R470" i="1" a="1"/>
  <c r="AF469" i="1"/>
  <c r="AE469" i="1"/>
  <c r="AD469" i="1"/>
  <c r="AC469" i="1"/>
  <c r="AB469" i="1"/>
  <c r="AA469" i="1"/>
  <c r="Z469" i="1"/>
  <c r="Y469" i="1"/>
  <c r="X469" i="1"/>
  <c r="W469" i="1"/>
  <c r="W469" i="1" a="1"/>
  <c r="V469" i="1"/>
  <c r="U469" i="1"/>
  <c r="T469" i="1"/>
  <c r="S469" i="1"/>
  <c r="R469" i="1"/>
  <c r="R469" i="1" a="1"/>
  <c r="AF468" i="1"/>
  <c r="AE468" i="1"/>
  <c r="AD468" i="1"/>
  <c r="AC468" i="1"/>
  <c r="AB468" i="1"/>
  <c r="AA468" i="1"/>
  <c r="Z468" i="1"/>
  <c r="Y468" i="1"/>
  <c r="X468" i="1"/>
  <c r="W468" i="1"/>
  <c r="W468" i="1" a="1"/>
  <c r="V468" i="1"/>
  <c r="U468" i="1"/>
  <c r="T468" i="1"/>
  <c r="S468" i="1"/>
  <c r="R468" i="1"/>
  <c r="R468" i="1" a="1"/>
  <c r="AF467" i="1"/>
  <c r="AE467" i="1"/>
  <c r="AD467" i="1"/>
  <c r="AC467" i="1"/>
  <c r="AB467" i="1"/>
  <c r="AA467" i="1"/>
  <c r="Z467" i="1"/>
  <c r="Y467" i="1"/>
  <c r="X467" i="1"/>
  <c r="W467" i="1"/>
  <c r="W467" i="1" a="1"/>
  <c r="V467" i="1"/>
  <c r="U467" i="1"/>
  <c r="T467" i="1"/>
  <c r="S467" i="1"/>
  <c r="R467" i="1"/>
  <c r="R467" i="1" a="1"/>
  <c r="AF466" i="1"/>
  <c r="AE466" i="1"/>
  <c r="AD466" i="1"/>
  <c r="AC466" i="1"/>
  <c r="AB466" i="1"/>
  <c r="AA466" i="1"/>
  <c r="Z466" i="1"/>
  <c r="Y466" i="1"/>
  <c r="X466" i="1"/>
  <c r="W466" i="1"/>
  <c r="W466" i="1" a="1"/>
  <c r="V466" i="1"/>
  <c r="U466" i="1"/>
  <c r="T466" i="1"/>
  <c r="S466" i="1"/>
  <c r="R466" i="1"/>
  <c r="R466" i="1" a="1"/>
  <c r="AF465" i="1"/>
  <c r="AE465" i="1"/>
  <c r="AD465" i="1"/>
  <c r="AC465" i="1"/>
  <c r="AB465" i="1"/>
  <c r="AA465" i="1"/>
  <c r="Z465" i="1"/>
  <c r="Y465" i="1"/>
  <c r="X465" i="1"/>
  <c r="W465" i="1"/>
  <c r="W465" i="1" a="1"/>
  <c r="V465" i="1"/>
  <c r="U465" i="1"/>
  <c r="T465" i="1"/>
  <c r="S465" i="1"/>
  <c r="R465" i="1"/>
  <c r="R465" i="1" a="1"/>
  <c r="AF464" i="1"/>
  <c r="AE464" i="1"/>
  <c r="AD464" i="1"/>
  <c r="AC464" i="1"/>
  <c r="AB464" i="1"/>
  <c r="AA464" i="1"/>
  <c r="Z464" i="1"/>
  <c r="Y464" i="1"/>
  <c r="X464" i="1"/>
  <c r="W464" i="1"/>
  <c r="W464" i="1" a="1"/>
  <c r="V464" i="1"/>
  <c r="U464" i="1"/>
  <c r="T464" i="1"/>
  <c r="S464" i="1"/>
  <c r="R464" i="1"/>
  <c r="R464" i="1" a="1"/>
  <c r="AF463" i="1"/>
  <c r="AE463" i="1"/>
  <c r="AD463" i="1"/>
  <c r="AC463" i="1"/>
  <c r="AB463" i="1"/>
  <c r="AA463" i="1"/>
  <c r="Z463" i="1"/>
  <c r="Y463" i="1"/>
  <c r="X463" i="1"/>
  <c r="W463" i="1"/>
  <c r="W463" i="1" a="1"/>
  <c r="V463" i="1"/>
  <c r="U463" i="1"/>
  <c r="T463" i="1"/>
  <c r="S463" i="1"/>
  <c r="R463" i="1"/>
  <c r="R463" i="1" a="1"/>
  <c r="AF462" i="1"/>
  <c r="AE462" i="1"/>
  <c r="AD462" i="1"/>
  <c r="AC462" i="1"/>
  <c r="AB462" i="1"/>
  <c r="AA462" i="1"/>
  <c r="Z462" i="1"/>
  <c r="Y462" i="1"/>
  <c r="X462" i="1"/>
  <c r="W462" i="1"/>
  <c r="W462" i="1" a="1"/>
  <c r="V462" i="1"/>
  <c r="U462" i="1"/>
  <c r="T462" i="1"/>
  <c r="S462" i="1"/>
  <c r="R462" i="1"/>
  <c r="R462" i="1" a="1"/>
  <c r="AF461" i="1"/>
  <c r="AE461" i="1"/>
  <c r="AD461" i="1"/>
  <c r="AC461" i="1"/>
  <c r="AB461" i="1"/>
  <c r="AA461" i="1"/>
  <c r="Z461" i="1"/>
  <c r="Y461" i="1"/>
  <c r="X461" i="1"/>
  <c r="W461" i="1"/>
  <c r="W461" i="1" a="1"/>
  <c r="V461" i="1"/>
  <c r="U461" i="1"/>
  <c r="T461" i="1"/>
  <c r="S461" i="1"/>
  <c r="R461" i="1"/>
  <c r="R461" i="1" a="1"/>
  <c r="AF460" i="1"/>
  <c r="AE460" i="1"/>
  <c r="AD460" i="1"/>
  <c r="AC460" i="1"/>
  <c r="AB460" i="1"/>
  <c r="AA460" i="1"/>
  <c r="Z460" i="1"/>
  <c r="Y460" i="1"/>
  <c r="X460" i="1"/>
  <c r="W460" i="1"/>
  <c r="W460" i="1" a="1"/>
  <c r="V460" i="1"/>
  <c r="U460" i="1"/>
  <c r="T460" i="1"/>
  <c r="S460" i="1"/>
  <c r="R460" i="1"/>
  <c r="R460" i="1" a="1"/>
  <c r="AF459" i="1"/>
  <c r="AE459" i="1"/>
  <c r="AD459" i="1"/>
  <c r="AC459" i="1"/>
  <c r="AB459" i="1"/>
  <c r="AA459" i="1"/>
  <c r="Z459" i="1"/>
  <c r="Y459" i="1"/>
  <c r="X459" i="1"/>
  <c r="W459" i="1"/>
  <c r="W459" i="1" a="1"/>
  <c r="V459" i="1"/>
  <c r="U459" i="1"/>
  <c r="T459" i="1"/>
  <c r="S459" i="1"/>
  <c r="R459" i="1"/>
  <c r="R459" i="1" a="1"/>
  <c r="AF458" i="1"/>
  <c r="AE458" i="1"/>
  <c r="AD458" i="1"/>
  <c r="AC458" i="1"/>
  <c r="AB458" i="1"/>
  <c r="AA458" i="1"/>
  <c r="Z458" i="1"/>
  <c r="Y458" i="1"/>
  <c r="X458" i="1"/>
  <c r="W458" i="1"/>
  <c r="W458" i="1" a="1"/>
  <c r="V458" i="1"/>
  <c r="U458" i="1"/>
  <c r="T458" i="1"/>
  <c r="S458" i="1"/>
  <c r="R458" i="1"/>
  <c r="R458" i="1" a="1"/>
  <c r="AF457" i="1"/>
  <c r="AE457" i="1"/>
  <c r="AD457" i="1"/>
  <c r="AC457" i="1"/>
  <c r="AB457" i="1"/>
  <c r="AA457" i="1"/>
  <c r="Z457" i="1"/>
  <c r="Y457" i="1"/>
  <c r="X457" i="1"/>
  <c r="W457" i="1"/>
  <c r="W457" i="1" a="1"/>
  <c r="V457" i="1"/>
  <c r="U457" i="1"/>
  <c r="T457" i="1"/>
  <c r="S457" i="1"/>
  <c r="R457" i="1"/>
  <c r="R457" i="1" a="1"/>
  <c r="AF456" i="1"/>
  <c r="AE456" i="1"/>
  <c r="AD456" i="1"/>
  <c r="AC456" i="1"/>
  <c r="AB456" i="1"/>
  <c r="AA456" i="1"/>
  <c r="Z456" i="1"/>
  <c r="Y456" i="1"/>
  <c r="X456" i="1"/>
  <c r="W456" i="1"/>
  <c r="W456" i="1" a="1"/>
  <c r="V456" i="1"/>
  <c r="U456" i="1"/>
  <c r="T456" i="1"/>
  <c r="S456" i="1"/>
  <c r="R456" i="1"/>
  <c r="R456" i="1" a="1"/>
  <c r="AF455" i="1"/>
  <c r="AE455" i="1"/>
  <c r="AD455" i="1"/>
  <c r="AC455" i="1"/>
  <c r="AB455" i="1"/>
  <c r="AA455" i="1"/>
  <c r="Z455" i="1"/>
  <c r="Y455" i="1"/>
  <c r="X455" i="1"/>
  <c r="W455" i="1"/>
  <c r="W455" i="1" a="1"/>
  <c r="V455" i="1"/>
  <c r="U455" i="1"/>
  <c r="T455" i="1"/>
  <c r="S455" i="1"/>
  <c r="R455" i="1"/>
  <c r="R455" i="1" a="1"/>
  <c r="AF454" i="1"/>
  <c r="AE454" i="1"/>
  <c r="AD454" i="1"/>
  <c r="AC454" i="1"/>
  <c r="AB454" i="1"/>
  <c r="AA454" i="1"/>
  <c r="Z454" i="1"/>
  <c r="Y454" i="1"/>
  <c r="X454" i="1"/>
  <c r="W454" i="1"/>
  <c r="W454" i="1" a="1"/>
  <c r="V454" i="1"/>
  <c r="U454" i="1"/>
  <c r="T454" i="1"/>
  <c r="S454" i="1"/>
  <c r="R454" i="1"/>
  <c r="R454" i="1" a="1"/>
  <c r="AF453" i="1"/>
  <c r="AE453" i="1"/>
  <c r="AD453" i="1"/>
  <c r="AC453" i="1"/>
  <c r="AB453" i="1"/>
  <c r="AA453" i="1"/>
  <c r="Z453" i="1"/>
  <c r="Y453" i="1"/>
  <c r="X453" i="1"/>
  <c r="W453" i="1"/>
  <c r="W453" i="1" a="1"/>
  <c r="V453" i="1"/>
  <c r="U453" i="1"/>
  <c r="T453" i="1"/>
  <c r="S453" i="1"/>
  <c r="R453" i="1"/>
  <c r="R453" i="1" a="1"/>
  <c r="AF452" i="1"/>
  <c r="AE452" i="1"/>
  <c r="AD452" i="1"/>
  <c r="AC452" i="1"/>
  <c r="AB452" i="1"/>
  <c r="AA452" i="1"/>
  <c r="Z452" i="1"/>
  <c r="Y452" i="1"/>
  <c r="X452" i="1"/>
  <c r="W452" i="1"/>
  <c r="W452" i="1" a="1"/>
  <c r="V452" i="1"/>
  <c r="U452" i="1"/>
  <c r="T452" i="1"/>
  <c r="S452" i="1"/>
  <c r="R452" i="1"/>
  <c r="R452" i="1" a="1"/>
  <c r="AF451" i="1"/>
  <c r="AE451" i="1"/>
  <c r="AD451" i="1"/>
  <c r="AC451" i="1"/>
  <c r="AB451" i="1"/>
  <c r="AA451" i="1"/>
  <c r="Z451" i="1"/>
  <c r="Y451" i="1"/>
  <c r="X451" i="1"/>
  <c r="W451" i="1"/>
  <c r="W451" i="1" a="1"/>
  <c r="V451" i="1"/>
  <c r="U451" i="1"/>
  <c r="T451" i="1"/>
  <c r="S451" i="1"/>
  <c r="R451" i="1"/>
  <c r="R451" i="1" a="1"/>
  <c r="AF450" i="1"/>
  <c r="AE450" i="1"/>
  <c r="AD450" i="1"/>
  <c r="AC450" i="1"/>
  <c r="AB450" i="1"/>
  <c r="AA450" i="1"/>
  <c r="Z450" i="1"/>
  <c r="Y450" i="1"/>
  <c r="X450" i="1"/>
  <c r="W450" i="1"/>
  <c r="W450" i="1" a="1"/>
  <c r="V450" i="1"/>
  <c r="U450" i="1"/>
  <c r="T450" i="1"/>
  <c r="S450" i="1"/>
  <c r="R450" i="1"/>
  <c r="R450" i="1" a="1"/>
  <c r="AF449" i="1"/>
  <c r="AE449" i="1"/>
  <c r="AD449" i="1"/>
  <c r="AC449" i="1"/>
  <c r="AB449" i="1"/>
  <c r="AA449" i="1"/>
  <c r="Z449" i="1"/>
  <c r="Y449" i="1"/>
  <c r="X449" i="1"/>
  <c r="W449" i="1"/>
  <c r="W449" i="1" a="1"/>
  <c r="V449" i="1"/>
  <c r="U449" i="1"/>
  <c r="T449" i="1"/>
  <c r="S449" i="1"/>
  <c r="R449" i="1"/>
  <c r="R449" i="1" a="1"/>
  <c r="AF448" i="1"/>
  <c r="AE448" i="1"/>
  <c r="AD448" i="1"/>
  <c r="AC448" i="1"/>
  <c r="AB448" i="1"/>
  <c r="AA448" i="1"/>
  <c r="Z448" i="1"/>
  <c r="Y448" i="1"/>
  <c r="X448" i="1"/>
  <c r="W448" i="1"/>
  <c r="W448" i="1" a="1"/>
  <c r="V448" i="1"/>
  <c r="U448" i="1"/>
  <c r="T448" i="1"/>
  <c r="S448" i="1"/>
  <c r="R448" i="1"/>
  <c r="R448" i="1" a="1"/>
  <c r="AF447" i="1"/>
  <c r="AE447" i="1"/>
  <c r="AD447" i="1"/>
  <c r="AC447" i="1"/>
  <c r="AB447" i="1"/>
  <c r="AA447" i="1"/>
  <c r="Z447" i="1"/>
  <c r="Y447" i="1"/>
  <c r="X447" i="1"/>
  <c r="W447" i="1"/>
  <c r="W447" i="1" a="1"/>
  <c r="V447" i="1"/>
  <c r="U447" i="1"/>
  <c r="T447" i="1"/>
  <c r="S447" i="1"/>
  <c r="R447" i="1"/>
  <c r="R447" i="1" a="1"/>
  <c r="AF446" i="1"/>
  <c r="AE446" i="1"/>
  <c r="AD446" i="1"/>
  <c r="AC446" i="1"/>
  <c r="AB446" i="1"/>
  <c r="AA446" i="1"/>
  <c r="Z446" i="1"/>
  <c r="Y446" i="1"/>
  <c r="X446" i="1"/>
  <c r="W446" i="1"/>
  <c r="W446" i="1" a="1"/>
  <c r="V446" i="1"/>
  <c r="U446" i="1"/>
  <c r="T446" i="1"/>
  <c r="S446" i="1"/>
  <c r="R446" i="1"/>
  <c r="R446" i="1" a="1"/>
  <c r="AF445" i="1"/>
  <c r="AE445" i="1"/>
  <c r="AD445" i="1"/>
  <c r="AC445" i="1"/>
  <c r="AB445" i="1"/>
  <c r="AA445" i="1"/>
  <c r="Z445" i="1"/>
  <c r="Y445" i="1"/>
  <c r="X445" i="1"/>
  <c r="W445" i="1"/>
  <c r="W445" i="1" a="1"/>
  <c r="V445" i="1"/>
  <c r="U445" i="1"/>
  <c r="T445" i="1"/>
  <c r="S445" i="1"/>
  <c r="R445" i="1"/>
  <c r="R445" i="1" a="1"/>
  <c r="AF444" i="1"/>
  <c r="AE444" i="1"/>
  <c r="AD444" i="1"/>
  <c r="AC444" i="1"/>
  <c r="AB444" i="1"/>
  <c r="AA444" i="1"/>
  <c r="Z444" i="1"/>
  <c r="Y444" i="1"/>
  <c r="X444" i="1"/>
  <c r="W444" i="1"/>
  <c r="W444" i="1" a="1"/>
  <c r="V444" i="1"/>
  <c r="U444" i="1"/>
  <c r="T444" i="1"/>
  <c r="S444" i="1"/>
  <c r="R444" i="1"/>
  <c r="R444" i="1" a="1"/>
  <c r="AF443" i="1"/>
  <c r="AE443" i="1"/>
  <c r="AD443" i="1"/>
  <c r="AC443" i="1"/>
  <c r="AB443" i="1"/>
  <c r="AA443" i="1"/>
  <c r="Z443" i="1"/>
  <c r="Y443" i="1"/>
  <c r="X443" i="1"/>
  <c r="W443" i="1"/>
  <c r="W443" i="1" a="1"/>
  <c r="V443" i="1"/>
  <c r="U443" i="1"/>
  <c r="T443" i="1"/>
  <c r="S443" i="1"/>
  <c r="R443" i="1"/>
  <c r="R443" i="1" a="1"/>
  <c r="AF442" i="1"/>
  <c r="AE442" i="1"/>
  <c r="AD442" i="1"/>
  <c r="AC442" i="1"/>
  <c r="AB442" i="1"/>
  <c r="AA442" i="1"/>
  <c r="Z442" i="1"/>
  <c r="Y442" i="1"/>
  <c r="X442" i="1"/>
  <c r="W442" i="1"/>
  <c r="W442" i="1" a="1"/>
  <c r="V442" i="1"/>
  <c r="U442" i="1"/>
  <c r="T442" i="1"/>
  <c r="S442" i="1"/>
  <c r="R442" i="1"/>
  <c r="R442" i="1" a="1"/>
  <c r="AF441" i="1"/>
  <c r="AE441" i="1"/>
  <c r="AD441" i="1"/>
  <c r="AC441" i="1"/>
  <c r="AB441" i="1"/>
  <c r="AA441" i="1"/>
  <c r="Z441" i="1"/>
  <c r="Y441" i="1"/>
  <c r="X441" i="1"/>
  <c r="W441" i="1"/>
  <c r="W441" i="1" a="1"/>
  <c r="V441" i="1"/>
  <c r="U441" i="1"/>
  <c r="T441" i="1"/>
  <c r="S441" i="1"/>
  <c r="R441" i="1"/>
  <c r="R441" i="1" a="1"/>
  <c r="AF440" i="1"/>
  <c r="AE440" i="1"/>
  <c r="AD440" i="1"/>
  <c r="AC440" i="1"/>
  <c r="AB440" i="1"/>
  <c r="AA440" i="1"/>
  <c r="Z440" i="1"/>
  <c r="Y440" i="1"/>
  <c r="X440" i="1"/>
  <c r="W440" i="1"/>
  <c r="W440" i="1" a="1"/>
  <c r="V440" i="1"/>
  <c r="U440" i="1"/>
  <c r="T440" i="1"/>
  <c r="S440" i="1"/>
  <c r="R440" i="1"/>
  <c r="R440" i="1" a="1"/>
  <c r="AF439" i="1"/>
  <c r="AE439" i="1"/>
  <c r="AD439" i="1"/>
  <c r="AC439" i="1"/>
  <c r="AB439" i="1"/>
  <c r="AA439" i="1"/>
  <c r="Z439" i="1"/>
  <c r="Y439" i="1"/>
  <c r="X439" i="1"/>
  <c r="W439" i="1"/>
  <c r="W439" i="1" a="1"/>
  <c r="V439" i="1"/>
  <c r="U439" i="1"/>
  <c r="T439" i="1"/>
  <c r="S439" i="1"/>
  <c r="R439" i="1"/>
  <c r="R439" i="1" a="1"/>
  <c r="AF438" i="1"/>
  <c r="AE438" i="1"/>
  <c r="AD438" i="1"/>
  <c r="AC438" i="1"/>
  <c r="AB438" i="1"/>
  <c r="AA438" i="1"/>
  <c r="Z438" i="1"/>
  <c r="Y438" i="1"/>
  <c r="X438" i="1"/>
  <c r="W438" i="1"/>
  <c r="W438" i="1" a="1"/>
  <c r="V438" i="1"/>
  <c r="U438" i="1"/>
  <c r="T438" i="1"/>
  <c r="S438" i="1"/>
  <c r="R438" i="1"/>
  <c r="R438" i="1" a="1"/>
  <c r="AF437" i="1"/>
  <c r="AE437" i="1"/>
  <c r="AD437" i="1"/>
  <c r="AC437" i="1"/>
  <c r="AB437" i="1"/>
  <c r="AA437" i="1"/>
  <c r="Z437" i="1"/>
  <c r="Y437" i="1"/>
  <c r="X437" i="1"/>
  <c r="W437" i="1"/>
  <c r="W437" i="1" a="1"/>
  <c r="V437" i="1"/>
  <c r="U437" i="1"/>
  <c r="T437" i="1"/>
  <c r="S437" i="1"/>
  <c r="R437" i="1"/>
  <c r="R437" i="1" a="1"/>
  <c r="AF436" i="1"/>
  <c r="AE436" i="1"/>
  <c r="AD436" i="1"/>
  <c r="AC436" i="1"/>
  <c r="AB436" i="1"/>
  <c r="AA436" i="1"/>
  <c r="Z436" i="1"/>
  <c r="Y436" i="1"/>
  <c r="X436" i="1"/>
  <c r="W436" i="1"/>
  <c r="W436" i="1" a="1"/>
  <c r="V436" i="1"/>
  <c r="U436" i="1"/>
  <c r="T436" i="1"/>
  <c r="S436" i="1"/>
  <c r="R436" i="1"/>
  <c r="R436" i="1" a="1"/>
  <c r="AF435" i="1"/>
  <c r="AE435" i="1"/>
  <c r="AD435" i="1"/>
  <c r="AC435" i="1"/>
  <c r="AB435" i="1"/>
  <c r="AA435" i="1"/>
  <c r="Z435" i="1"/>
  <c r="Y435" i="1"/>
  <c r="X435" i="1"/>
  <c r="W435" i="1"/>
  <c r="W435" i="1" a="1"/>
  <c r="V435" i="1"/>
  <c r="U435" i="1"/>
  <c r="T435" i="1"/>
  <c r="S435" i="1"/>
  <c r="R435" i="1"/>
  <c r="R435" i="1" a="1"/>
  <c r="AF434" i="1"/>
  <c r="AE434" i="1"/>
  <c r="AD434" i="1"/>
  <c r="AC434" i="1"/>
  <c r="AB434" i="1"/>
  <c r="AA434" i="1"/>
  <c r="Z434" i="1"/>
  <c r="Y434" i="1"/>
  <c r="X434" i="1"/>
  <c r="W434" i="1"/>
  <c r="W434" i="1" a="1"/>
  <c r="V434" i="1"/>
  <c r="U434" i="1"/>
  <c r="T434" i="1"/>
  <c r="S434" i="1"/>
  <c r="R434" i="1"/>
  <c r="R434" i="1" a="1"/>
  <c r="AF433" i="1"/>
  <c r="AE433" i="1"/>
  <c r="AD433" i="1"/>
  <c r="AC433" i="1"/>
  <c r="AB433" i="1"/>
  <c r="AA433" i="1"/>
  <c r="Z433" i="1"/>
  <c r="Y433" i="1"/>
  <c r="X433" i="1"/>
  <c r="W433" i="1"/>
  <c r="W433" i="1" a="1"/>
  <c r="V433" i="1"/>
  <c r="U433" i="1"/>
  <c r="T433" i="1"/>
  <c r="S433" i="1"/>
  <c r="R433" i="1"/>
  <c r="R433" i="1" a="1"/>
  <c r="AF432" i="1"/>
  <c r="AE432" i="1"/>
  <c r="AD432" i="1"/>
  <c r="AC432" i="1"/>
  <c r="AB432" i="1"/>
  <c r="AA432" i="1"/>
  <c r="Z432" i="1"/>
  <c r="Y432" i="1"/>
  <c r="X432" i="1"/>
  <c r="W432" i="1"/>
  <c r="W432" i="1" a="1"/>
  <c r="V432" i="1"/>
  <c r="U432" i="1"/>
  <c r="T432" i="1"/>
  <c r="S432" i="1"/>
  <c r="R432" i="1"/>
  <c r="R432" i="1" a="1"/>
  <c r="AF431" i="1"/>
  <c r="AE431" i="1"/>
  <c r="AD431" i="1"/>
  <c r="AC431" i="1"/>
  <c r="AB431" i="1"/>
  <c r="AA431" i="1"/>
  <c r="Z431" i="1"/>
  <c r="Y431" i="1"/>
  <c r="X431" i="1"/>
  <c r="W431" i="1"/>
  <c r="W431" i="1" a="1"/>
  <c r="V431" i="1"/>
  <c r="U431" i="1"/>
  <c r="T431" i="1"/>
  <c r="S431" i="1"/>
  <c r="R431" i="1"/>
  <c r="R431" i="1" a="1"/>
  <c r="AF430" i="1"/>
  <c r="AE430" i="1"/>
  <c r="AD430" i="1"/>
  <c r="AC430" i="1"/>
  <c r="AB430" i="1"/>
  <c r="AA430" i="1"/>
  <c r="Z430" i="1"/>
  <c r="Y430" i="1"/>
  <c r="X430" i="1"/>
  <c r="W430" i="1"/>
  <c r="W430" i="1" a="1"/>
  <c r="V430" i="1"/>
  <c r="U430" i="1"/>
  <c r="T430" i="1"/>
  <c r="S430" i="1"/>
  <c r="R430" i="1"/>
  <c r="R430" i="1" a="1"/>
  <c r="AF429" i="1"/>
  <c r="AE429" i="1"/>
  <c r="AD429" i="1"/>
  <c r="AC429" i="1"/>
  <c r="AB429" i="1"/>
  <c r="AA429" i="1"/>
  <c r="Z429" i="1"/>
  <c r="Y429" i="1"/>
  <c r="X429" i="1"/>
  <c r="W429" i="1"/>
  <c r="W429" i="1" a="1"/>
  <c r="V429" i="1"/>
  <c r="U429" i="1"/>
  <c r="T429" i="1"/>
  <c r="S429" i="1"/>
  <c r="R429" i="1"/>
  <c r="R429" i="1" a="1"/>
  <c r="AF428" i="1"/>
  <c r="AE428" i="1"/>
  <c r="AD428" i="1"/>
  <c r="AC428" i="1"/>
  <c r="AB428" i="1"/>
  <c r="AA428" i="1"/>
  <c r="Z428" i="1"/>
  <c r="Y428" i="1"/>
  <c r="X428" i="1"/>
  <c r="W428" i="1"/>
  <c r="W428" i="1" a="1"/>
  <c r="V428" i="1"/>
  <c r="U428" i="1"/>
  <c r="T428" i="1"/>
  <c r="S428" i="1"/>
  <c r="R428" i="1"/>
  <c r="R428" i="1" a="1"/>
  <c r="AF427" i="1"/>
  <c r="AE427" i="1"/>
  <c r="AD427" i="1"/>
  <c r="AC427" i="1"/>
  <c r="AB427" i="1"/>
  <c r="AA427" i="1"/>
  <c r="Z427" i="1"/>
  <c r="Y427" i="1"/>
  <c r="X427" i="1"/>
  <c r="W427" i="1"/>
  <c r="W427" i="1" a="1"/>
  <c r="V427" i="1"/>
  <c r="U427" i="1"/>
  <c r="T427" i="1"/>
  <c r="S427" i="1"/>
  <c r="R427" i="1"/>
  <c r="R427" i="1" a="1"/>
  <c r="AF426" i="1"/>
  <c r="AE426" i="1"/>
  <c r="AD426" i="1"/>
  <c r="AC426" i="1"/>
  <c r="AB426" i="1"/>
  <c r="AA426" i="1"/>
  <c r="Z426" i="1"/>
  <c r="Y426" i="1"/>
  <c r="X426" i="1"/>
  <c r="W426" i="1"/>
  <c r="W426" i="1" a="1"/>
  <c r="V426" i="1"/>
  <c r="U426" i="1"/>
  <c r="T426" i="1"/>
  <c r="S426" i="1"/>
  <c r="R426" i="1"/>
  <c r="R426" i="1" a="1"/>
  <c r="AF425" i="1"/>
  <c r="AE425" i="1"/>
  <c r="AD425" i="1"/>
  <c r="AC425" i="1"/>
  <c r="AB425" i="1"/>
  <c r="AA425" i="1"/>
  <c r="Z425" i="1"/>
  <c r="Y425" i="1"/>
  <c r="X425" i="1"/>
  <c r="W425" i="1"/>
  <c r="W425" i="1" a="1"/>
  <c r="V425" i="1"/>
  <c r="U425" i="1"/>
  <c r="T425" i="1"/>
  <c r="S425" i="1"/>
  <c r="R425" i="1"/>
  <c r="R425" i="1" a="1"/>
  <c r="AF424" i="1"/>
  <c r="AE424" i="1"/>
  <c r="AD424" i="1"/>
  <c r="AC424" i="1"/>
  <c r="AB424" i="1"/>
  <c r="AA424" i="1"/>
  <c r="Z424" i="1"/>
  <c r="Y424" i="1"/>
  <c r="X424" i="1"/>
  <c r="W424" i="1"/>
  <c r="W424" i="1" a="1"/>
  <c r="V424" i="1"/>
  <c r="U424" i="1"/>
  <c r="T424" i="1"/>
  <c r="S424" i="1"/>
  <c r="R424" i="1"/>
  <c r="R424" i="1" a="1"/>
  <c r="AF423" i="1"/>
  <c r="AE423" i="1"/>
  <c r="AD423" i="1"/>
  <c r="AC423" i="1"/>
  <c r="AB423" i="1"/>
  <c r="AA423" i="1"/>
  <c r="Z423" i="1"/>
  <c r="Y423" i="1"/>
  <c r="X423" i="1"/>
  <c r="W423" i="1"/>
  <c r="W423" i="1" a="1"/>
  <c r="V423" i="1"/>
  <c r="U423" i="1"/>
  <c r="T423" i="1"/>
  <c r="S423" i="1"/>
  <c r="R423" i="1"/>
  <c r="R423" i="1" a="1"/>
  <c r="AF422" i="1"/>
  <c r="AE422" i="1"/>
  <c r="AD422" i="1"/>
  <c r="AC422" i="1"/>
  <c r="AB422" i="1"/>
  <c r="AA422" i="1"/>
  <c r="Z422" i="1"/>
  <c r="Y422" i="1"/>
  <c r="X422" i="1"/>
  <c r="W422" i="1"/>
  <c r="W422" i="1" a="1"/>
  <c r="V422" i="1"/>
  <c r="U422" i="1"/>
  <c r="T422" i="1"/>
  <c r="S422" i="1"/>
  <c r="R422" i="1"/>
  <c r="R422" i="1" a="1"/>
  <c r="AF421" i="1"/>
  <c r="AE421" i="1"/>
  <c r="AD421" i="1"/>
  <c r="AC421" i="1"/>
  <c r="AB421" i="1"/>
  <c r="AA421" i="1"/>
  <c r="Z421" i="1"/>
  <c r="Y421" i="1"/>
  <c r="X421" i="1"/>
  <c r="W421" i="1"/>
  <c r="W421" i="1" a="1"/>
  <c r="V421" i="1"/>
  <c r="U421" i="1"/>
  <c r="T421" i="1"/>
  <c r="S421" i="1"/>
  <c r="R421" i="1"/>
  <c r="R421" i="1" a="1"/>
  <c r="AF420" i="1"/>
  <c r="AE420" i="1"/>
  <c r="AD420" i="1"/>
  <c r="AC420" i="1"/>
  <c r="AB420" i="1"/>
  <c r="AA420" i="1"/>
  <c r="Z420" i="1"/>
  <c r="Y420" i="1"/>
  <c r="X420" i="1"/>
  <c r="W420" i="1"/>
  <c r="W420" i="1" a="1"/>
  <c r="V420" i="1"/>
  <c r="U420" i="1"/>
  <c r="T420" i="1"/>
  <c r="S420" i="1"/>
  <c r="R420" i="1"/>
  <c r="R420" i="1" a="1"/>
  <c r="AF419" i="1"/>
  <c r="AE419" i="1"/>
  <c r="AD419" i="1"/>
  <c r="AC419" i="1"/>
  <c r="AB419" i="1"/>
  <c r="AA419" i="1"/>
  <c r="Z419" i="1"/>
  <c r="Y419" i="1"/>
  <c r="X419" i="1"/>
  <c r="W419" i="1"/>
  <c r="W419" i="1" a="1"/>
  <c r="V419" i="1"/>
  <c r="U419" i="1"/>
  <c r="T419" i="1"/>
  <c r="S419" i="1"/>
  <c r="R419" i="1"/>
  <c r="R419" i="1" a="1"/>
  <c r="AF418" i="1"/>
  <c r="AE418" i="1"/>
  <c r="AD418" i="1"/>
  <c r="AC418" i="1"/>
  <c r="AB418" i="1"/>
  <c r="AA418" i="1"/>
  <c r="Z418" i="1"/>
  <c r="Y418" i="1"/>
  <c r="X418" i="1"/>
  <c r="W418" i="1"/>
  <c r="W418" i="1" a="1"/>
  <c r="V418" i="1"/>
  <c r="U418" i="1"/>
  <c r="T418" i="1"/>
  <c r="S418" i="1"/>
  <c r="R418" i="1"/>
  <c r="R418" i="1" a="1"/>
  <c r="AF417" i="1"/>
  <c r="AE417" i="1"/>
  <c r="AD417" i="1"/>
  <c r="AC417" i="1"/>
  <c r="AB417" i="1"/>
  <c r="AA417" i="1"/>
  <c r="Z417" i="1"/>
  <c r="Y417" i="1"/>
  <c r="X417" i="1"/>
  <c r="W417" i="1"/>
  <c r="W417" i="1" a="1"/>
  <c r="V417" i="1"/>
  <c r="U417" i="1"/>
  <c r="T417" i="1"/>
  <c r="S417" i="1"/>
  <c r="R417" i="1"/>
  <c r="R417" i="1" a="1"/>
  <c r="AF416" i="1"/>
  <c r="AE416" i="1"/>
  <c r="AD416" i="1"/>
  <c r="AC416" i="1"/>
  <c r="AB416" i="1"/>
  <c r="AA416" i="1"/>
  <c r="Z416" i="1"/>
  <c r="Y416" i="1"/>
  <c r="X416" i="1"/>
  <c r="W416" i="1"/>
  <c r="W416" i="1" a="1"/>
  <c r="V416" i="1"/>
  <c r="U416" i="1"/>
  <c r="T416" i="1"/>
  <c r="S416" i="1"/>
  <c r="R416" i="1"/>
  <c r="R416" i="1" a="1"/>
  <c r="AF415" i="1"/>
  <c r="AE415" i="1"/>
  <c r="AD415" i="1"/>
  <c r="AC415" i="1"/>
  <c r="AB415" i="1"/>
  <c r="AA415" i="1"/>
  <c r="Z415" i="1"/>
  <c r="Y415" i="1"/>
  <c r="X415" i="1"/>
  <c r="W415" i="1"/>
  <c r="W415" i="1" a="1"/>
  <c r="V415" i="1"/>
  <c r="U415" i="1"/>
  <c r="T415" i="1"/>
  <c r="S415" i="1"/>
  <c r="R415" i="1"/>
  <c r="R415" i="1" a="1"/>
  <c r="AF414" i="1"/>
  <c r="AE414" i="1"/>
  <c r="AD414" i="1"/>
  <c r="AC414" i="1"/>
  <c r="AB414" i="1"/>
  <c r="AA414" i="1"/>
  <c r="Z414" i="1"/>
  <c r="Y414" i="1"/>
  <c r="X414" i="1"/>
  <c r="W414" i="1"/>
  <c r="W414" i="1" a="1"/>
  <c r="V414" i="1"/>
  <c r="U414" i="1"/>
  <c r="T414" i="1"/>
  <c r="S414" i="1"/>
  <c r="R414" i="1"/>
  <c r="R414" i="1" a="1"/>
  <c r="AF413" i="1"/>
  <c r="AE413" i="1"/>
  <c r="AD413" i="1"/>
  <c r="AC413" i="1"/>
  <c r="AB413" i="1"/>
  <c r="AA413" i="1"/>
  <c r="Z413" i="1"/>
  <c r="Y413" i="1"/>
  <c r="X413" i="1"/>
  <c r="W413" i="1"/>
  <c r="W413" i="1" a="1"/>
  <c r="V413" i="1"/>
  <c r="U413" i="1"/>
  <c r="T413" i="1"/>
  <c r="S413" i="1"/>
  <c r="R413" i="1"/>
  <c r="R413" i="1" a="1"/>
  <c r="AF412" i="1"/>
  <c r="AE412" i="1"/>
  <c r="AD412" i="1"/>
  <c r="AC412" i="1"/>
  <c r="AB412" i="1"/>
  <c r="AA412" i="1"/>
  <c r="Z412" i="1"/>
  <c r="Y412" i="1"/>
  <c r="X412" i="1"/>
  <c r="W412" i="1"/>
  <c r="W412" i="1" a="1"/>
  <c r="V412" i="1"/>
  <c r="U412" i="1"/>
  <c r="T412" i="1"/>
  <c r="S412" i="1"/>
  <c r="R412" i="1"/>
  <c r="R412" i="1" a="1"/>
  <c r="AF411" i="1"/>
  <c r="AE411" i="1"/>
  <c r="AD411" i="1"/>
  <c r="AC411" i="1"/>
  <c r="AB411" i="1"/>
  <c r="AA411" i="1"/>
  <c r="Z411" i="1"/>
  <c r="Y411" i="1"/>
  <c r="X411" i="1"/>
  <c r="W411" i="1"/>
  <c r="W411" i="1" a="1"/>
  <c r="V411" i="1"/>
  <c r="U411" i="1"/>
  <c r="T411" i="1"/>
  <c r="S411" i="1"/>
  <c r="R411" i="1"/>
  <c r="R411" i="1" a="1"/>
  <c r="AF410" i="1"/>
  <c r="AE410" i="1"/>
  <c r="AD410" i="1"/>
  <c r="AC410" i="1"/>
  <c r="AB410" i="1"/>
  <c r="AA410" i="1"/>
  <c r="Z410" i="1"/>
  <c r="Y410" i="1"/>
  <c r="X410" i="1"/>
  <c r="W410" i="1"/>
  <c r="W410" i="1" a="1"/>
  <c r="V410" i="1"/>
  <c r="U410" i="1"/>
  <c r="T410" i="1"/>
  <c r="S410" i="1"/>
  <c r="R410" i="1"/>
  <c r="R410" i="1" a="1"/>
  <c r="AF409" i="1"/>
  <c r="AE409" i="1"/>
  <c r="AD409" i="1"/>
  <c r="AC409" i="1"/>
  <c r="AB409" i="1"/>
  <c r="AA409" i="1"/>
  <c r="Z409" i="1"/>
  <c r="Y409" i="1"/>
  <c r="X409" i="1"/>
  <c r="W409" i="1"/>
  <c r="W409" i="1" a="1"/>
  <c r="V409" i="1"/>
  <c r="U409" i="1"/>
  <c r="T409" i="1"/>
  <c r="S409" i="1"/>
  <c r="R409" i="1"/>
  <c r="R409" i="1" a="1"/>
  <c r="AF408" i="1"/>
  <c r="AE408" i="1"/>
  <c r="AD408" i="1"/>
  <c r="AC408" i="1"/>
  <c r="AB408" i="1"/>
  <c r="AA408" i="1"/>
  <c r="Z408" i="1"/>
  <c r="Y408" i="1"/>
  <c r="X408" i="1"/>
  <c r="W408" i="1"/>
  <c r="W408" i="1" a="1"/>
  <c r="V408" i="1"/>
  <c r="U408" i="1"/>
  <c r="T408" i="1"/>
  <c r="S408" i="1"/>
  <c r="R408" i="1"/>
  <c r="R408" i="1" a="1"/>
  <c r="AF407" i="1"/>
  <c r="AE407" i="1"/>
  <c r="AD407" i="1"/>
  <c r="AC407" i="1"/>
  <c r="AB407" i="1"/>
  <c r="AA407" i="1"/>
  <c r="Z407" i="1"/>
  <c r="Y407" i="1"/>
  <c r="X407" i="1"/>
  <c r="W407" i="1"/>
  <c r="W407" i="1" a="1"/>
  <c r="V407" i="1"/>
  <c r="U407" i="1"/>
  <c r="T407" i="1"/>
  <c r="S407" i="1"/>
  <c r="R407" i="1"/>
  <c r="R407" i="1" a="1"/>
  <c r="AF406" i="1"/>
  <c r="AE406" i="1"/>
  <c r="AD406" i="1"/>
  <c r="AC406" i="1"/>
  <c r="AB406" i="1"/>
  <c r="AA406" i="1"/>
  <c r="Z406" i="1"/>
  <c r="Y406" i="1"/>
  <c r="X406" i="1"/>
  <c r="W406" i="1"/>
  <c r="W406" i="1" a="1"/>
  <c r="V406" i="1"/>
  <c r="U406" i="1"/>
  <c r="T406" i="1"/>
  <c r="S406" i="1"/>
  <c r="R406" i="1"/>
  <c r="R406" i="1" a="1"/>
  <c r="AF405" i="1"/>
  <c r="AE405" i="1"/>
  <c r="AD405" i="1"/>
  <c r="AC405" i="1"/>
  <c r="AB405" i="1"/>
  <c r="AA405" i="1"/>
  <c r="Z405" i="1"/>
  <c r="Y405" i="1"/>
  <c r="X405" i="1"/>
  <c r="W405" i="1"/>
  <c r="W405" i="1" a="1"/>
  <c r="V405" i="1"/>
  <c r="U405" i="1"/>
  <c r="T405" i="1"/>
  <c r="S405" i="1"/>
  <c r="R405" i="1"/>
  <c r="R405" i="1" a="1"/>
  <c r="AF404" i="1"/>
  <c r="AE404" i="1"/>
  <c r="AD404" i="1"/>
  <c r="AC404" i="1"/>
  <c r="AB404" i="1"/>
  <c r="AA404" i="1"/>
  <c r="Z404" i="1"/>
  <c r="Y404" i="1"/>
  <c r="X404" i="1"/>
  <c r="W404" i="1"/>
  <c r="W404" i="1" a="1"/>
  <c r="V404" i="1"/>
  <c r="U404" i="1"/>
  <c r="T404" i="1"/>
  <c r="S404" i="1"/>
  <c r="R404" i="1"/>
  <c r="R404" i="1" a="1"/>
  <c r="AF403" i="1"/>
  <c r="AE403" i="1"/>
  <c r="AD403" i="1"/>
  <c r="AC403" i="1"/>
  <c r="AB403" i="1"/>
  <c r="AA403" i="1"/>
  <c r="Z403" i="1"/>
  <c r="Y403" i="1"/>
  <c r="X403" i="1"/>
  <c r="W403" i="1"/>
  <c r="W403" i="1" a="1"/>
  <c r="V403" i="1"/>
  <c r="U403" i="1"/>
  <c r="T403" i="1"/>
  <c r="S403" i="1"/>
  <c r="R403" i="1"/>
  <c r="R403" i="1" a="1"/>
  <c r="AF402" i="1"/>
  <c r="AE402" i="1"/>
  <c r="AD402" i="1"/>
  <c r="AC402" i="1"/>
  <c r="AB402" i="1"/>
  <c r="AA402" i="1"/>
  <c r="Z402" i="1"/>
  <c r="Y402" i="1"/>
  <c r="X402" i="1"/>
  <c r="W402" i="1"/>
  <c r="W402" i="1" a="1"/>
  <c r="V402" i="1"/>
  <c r="U402" i="1"/>
  <c r="T402" i="1"/>
  <c r="S402" i="1"/>
  <c r="R402" i="1"/>
  <c r="R402" i="1" a="1"/>
  <c r="AF401" i="1"/>
  <c r="AE401" i="1"/>
  <c r="AD401" i="1"/>
  <c r="AC401" i="1"/>
  <c r="AB401" i="1"/>
  <c r="AA401" i="1"/>
  <c r="Z401" i="1"/>
  <c r="Y401" i="1"/>
  <c r="X401" i="1"/>
  <c r="W401" i="1"/>
  <c r="W401" i="1" a="1"/>
  <c r="V401" i="1"/>
  <c r="U401" i="1"/>
  <c r="T401" i="1"/>
  <c r="S401" i="1"/>
  <c r="R401" i="1"/>
  <c r="R401" i="1" a="1"/>
  <c r="AF400" i="1"/>
  <c r="AE400" i="1"/>
  <c r="AD400" i="1"/>
  <c r="AC400" i="1"/>
  <c r="AB400" i="1"/>
  <c r="AA400" i="1"/>
  <c r="Z400" i="1"/>
  <c r="Y400" i="1"/>
  <c r="X400" i="1"/>
  <c r="W400" i="1"/>
  <c r="W400" i="1" a="1"/>
  <c r="V400" i="1"/>
  <c r="U400" i="1"/>
  <c r="T400" i="1"/>
  <c r="S400" i="1"/>
  <c r="R400" i="1"/>
  <c r="R400" i="1" a="1"/>
  <c r="AF399" i="1"/>
  <c r="AE399" i="1"/>
  <c r="AD399" i="1"/>
  <c r="AC399" i="1"/>
  <c r="AB399" i="1"/>
  <c r="AA399" i="1"/>
  <c r="Z399" i="1"/>
  <c r="Y399" i="1"/>
  <c r="X399" i="1"/>
  <c r="W399" i="1"/>
  <c r="W399" i="1" a="1"/>
  <c r="V399" i="1"/>
  <c r="U399" i="1"/>
  <c r="T399" i="1"/>
  <c r="S399" i="1"/>
  <c r="R399" i="1"/>
  <c r="R399" i="1" a="1"/>
  <c r="AF398" i="1"/>
  <c r="AE398" i="1"/>
  <c r="AD398" i="1"/>
  <c r="AC398" i="1"/>
  <c r="AB398" i="1"/>
  <c r="AA398" i="1"/>
  <c r="Z398" i="1"/>
  <c r="Y398" i="1"/>
  <c r="X398" i="1"/>
  <c r="W398" i="1"/>
  <c r="W398" i="1" a="1"/>
  <c r="V398" i="1"/>
  <c r="U398" i="1"/>
  <c r="T398" i="1"/>
  <c r="S398" i="1"/>
  <c r="R398" i="1"/>
  <c r="R398" i="1" a="1"/>
  <c r="AF397" i="1"/>
  <c r="AE397" i="1"/>
  <c r="AD397" i="1"/>
  <c r="AC397" i="1"/>
  <c r="AB397" i="1"/>
  <c r="AA397" i="1"/>
  <c r="Z397" i="1"/>
  <c r="Y397" i="1"/>
  <c r="X397" i="1"/>
  <c r="W397" i="1"/>
  <c r="W397" i="1" a="1"/>
  <c r="V397" i="1"/>
  <c r="U397" i="1"/>
  <c r="T397" i="1"/>
  <c r="S397" i="1"/>
  <c r="R397" i="1"/>
  <c r="R397" i="1" a="1"/>
  <c r="AF396" i="1"/>
  <c r="AE396" i="1"/>
  <c r="AD396" i="1"/>
  <c r="AC396" i="1"/>
  <c r="AB396" i="1"/>
  <c r="AA396" i="1"/>
  <c r="Z396" i="1"/>
  <c r="Y396" i="1"/>
  <c r="X396" i="1"/>
  <c r="W396" i="1"/>
  <c r="W396" i="1" a="1"/>
  <c r="V396" i="1"/>
  <c r="U396" i="1"/>
  <c r="T396" i="1"/>
  <c r="S396" i="1"/>
  <c r="R396" i="1"/>
  <c r="R396" i="1" a="1"/>
  <c r="AF395" i="1"/>
  <c r="AE395" i="1"/>
  <c r="AD395" i="1"/>
  <c r="AC395" i="1"/>
  <c r="AB395" i="1"/>
  <c r="AA395" i="1"/>
  <c r="Z395" i="1"/>
  <c r="Y395" i="1"/>
  <c r="X395" i="1"/>
  <c r="W395" i="1"/>
  <c r="W395" i="1" a="1"/>
  <c r="V395" i="1"/>
  <c r="U395" i="1"/>
  <c r="T395" i="1"/>
  <c r="S395" i="1"/>
  <c r="R395" i="1"/>
  <c r="R395" i="1" a="1"/>
  <c r="AF394" i="1"/>
  <c r="AE394" i="1"/>
  <c r="AD394" i="1"/>
  <c r="AC394" i="1"/>
  <c r="AB394" i="1"/>
  <c r="AA394" i="1"/>
  <c r="Z394" i="1"/>
  <c r="Y394" i="1"/>
  <c r="X394" i="1"/>
  <c r="W394" i="1"/>
  <c r="W394" i="1" a="1"/>
  <c r="V394" i="1"/>
  <c r="U394" i="1"/>
  <c r="T394" i="1"/>
  <c r="S394" i="1"/>
  <c r="R394" i="1"/>
  <c r="R394" i="1" a="1"/>
  <c r="AF393" i="1"/>
  <c r="AE393" i="1"/>
  <c r="AD393" i="1"/>
  <c r="AC393" i="1"/>
  <c r="AB393" i="1"/>
  <c r="AA393" i="1"/>
  <c r="Z393" i="1"/>
  <c r="Y393" i="1"/>
  <c r="X393" i="1"/>
  <c r="W393" i="1"/>
  <c r="W393" i="1" a="1"/>
  <c r="V393" i="1"/>
  <c r="U393" i="1"/>
  <c r="T393" i="1"/>
  <c r="S393" i="1"/>
  <c r="R393" i="1"/>
  <c r="R393" i="1" a="1"/>
  <c r="AF392" i="1"/>
  <c r="AE392" i="1"/>
  <c r="AD392" i="1"/>
  <c r="AC392" i="1"/>
  <c r="AB392" i="1"/>
  <c r="AA392" i="1"/>
  <c r="Z392" i="1"/>
  <c r="Y392" i="1"/>
  <c r="X392" i="1"/>
  <c r="W392" i="1"/>
  <c r="W392" i="1" a="1"/>
  <c r="V392" i="1"/>
  <c r="U392" i="1"/>
  <c r="T392" i="1"/>
  <c r="S392" i="1"/>
  <c r="R392" i="1"/>
  <c r="R392" i="1" a="1"/>
  <c r="AF391" i="1"/>
  <c r="AE391" i="1"/>
  <c r="AD391" i="1"/>
  <c r="AC391" i="1"/>
  <c r="AB391" i="1"/>
  <c r="AA391" i="1"/>
  <c r="Z391" i="1"/>
  <c r="Y391" i="1"/>
  <c r="X391" i="1"/>
  <c r="W391" i="1"/>
  <c r="W391" i="1" a="1"/>
  <c r="V391" i="1"/>
  <c r="U391" i="1"/>
  <c r="T391" i="1"/>
  <c r="S391" i="1"/>
  <c r="R391" i="1"/>
  <c r="R391" i="1" a="1"/>
  <c r="AF390" i="1"/>
  <c r="AE390" i="1"/>
  <c r="AD390" i="1"/>
  <c r="AC390" i="1"/>
  <c r="AB390" i="1"/>
  <c r="AA390" i="1"/>
  <c r="Z390" i="1"/>
  <c r="Y390" i="1"/>
  <c r="X390" i="1"/>
  <c r="W390" i="1"/>
  <c r="W390" i="1" a="1"/>
  <c r="V390" i="1"/>
  <c r="U390" i="1"/>
  <c r="T390" i="1"/>
  <c r="S390" i="1"/>
  <c r="R390" i="1"/>
  <c r="R390" i="1" a="1"/>
  <c r="AF389" i="1"/>
  <c r="AE389" i="1"/>
  <c r="AD389" i="1"/>
  <c r="AC389" i="1"/>
  <c r="AB389" i="1"/>
  <c r="AA389" i="1"/>
  <c r="Z389" i="1"/>
  <c r="Y389" i="1"/>
  <c r="X389" i="1"/>
  <c r="W389" i="1"/>
  <c r="W389" i="1" a="1"/>
  <c r="V389" i="1"/>
  <c r="U389" i="1"/>
  <c r="T389" i="1"/>
  <c r="S389" i="1"/>
  <c r="R389" i="1"/>
  <c r="R389" i="1" a="1"/>
  <c r="AF388" i="1"/>
  <c r="AE388" i="1"/>
  <c r="AD388" i="1"/>
  <c r="AC388" i="1"/>
  <c r="AB388" i="1"/>
  <c r="AA388" i="1"/>
  <c r="Z388" i="1"/>
  <c r="Y388" i="1"/>
  <c r="X388" i="1"/>
  <c r="W388" i="1"/>
  <c r="W388" i="1" a="1"/>
  <c r="V388" i="1"/>
  <c r="U388" i="1"/>
  <c r="T388" i="1"/>
  <c r="S388" i="1"/>
  <c r="R388" i="1"/>
  <c r="R388" i="1" a="1"/>
  <c r="AF387" i="1"/>
  <c r="AE387" i="1"/>
  <c r="AD387" i="1"/>
  <c r="AC387" i="1"/>
  <c r="AB387" i="1"/>
  <c r="AA387" i="1"/>
  <c r="Z387" i="1"/>
  <c r="Y387" i="1"/>
  <c r="X387" i="1"/>
  <c r="W387" i="1"/>
  <c r="W387" i="1" a="1"/>
  <c r="V387" i="1"/>
  <c r="U387" i="1"/>
  <c r="T387" i="1"/>
  <c r="S387" i="1"/>
  <c r="R387" i="1"/>
  <c r="R387" i="1" a="1"/>
  <c r="AF386" i="1"/>
  <c r="AE386" i="1"/>
  <c r="AD386" i="1"/>
  <c r="AC386" i="1"/>
  <c r="AB386" i="1"/>
  <c r="AA386" i="1"/>
  <c r="Z386" i="1"/>
  <c r="Y386" i="1"/>
  <c r="X386" i="1"/>
  <c r="W386" i="1"/>
  <c r="W386" i="1" a="1"/>
  <c r="V386" i="1"/>
  <c r="U386" i="1"/>
  <c r="T386" i="1"/>
  <c r="S386" i="1"/>
  <c r="R386" i="1"/>
  <c r="R386" i="1" a="1"/>
  <c r="AF385" i="1"/>
  <c r="AE385" i="1"/>
  <c r="AD385" i="1"/>
  <c r="AC385" i="1"/>
  <c r="AB385" i="1"/>
  <c r="AA385" i="1"/>
  <c r="Z385" i="1"/>
  <c r="Y385" i="1"/>
  <c r="X385" i="1"/>
  <c r="W385" i="1"/>
  <c r="W385" i="1" a="1"/>
  <c r="V385" i="1"/>
  <c r="U385" i="1"/>
  <c r="T385" i="1"/>
  <c r="S385" i="1"/>
  <c r="R385" i="1"/>
  <c r="R385" i="1" a="1"/>
  <c r="AF384" i="1"/>
  <c r="AE384" i="1"/>
  <c r="AD384" i="1"/>
  <c r="AC384" i="1"/>
  <c r="AB384" i="1"/>
  <c r="AA384" i="1"/>
  <c r="Z384" i="1"/>
  <c r="Y384" i="1"/>
  <c r="X384" i="1"/>
  <c r="W384" i="1"/>
  <c r="W384" i="1" a="1"/>
  <c r="V384" i="1"/>
  <c r="U384" i="1"/>
  <c r="T384" i="1"/>
  <c r="S384" i="1"/>
  <c r="R384" i="1"/>
  <c r="R384" i="1" a="1"/>
  <c r="AF383" i="1"/>
  <c r="AE383" i="1"/>
  <c r="AD383" i="1"/>
  <c r="AC383" i="1"/>
  <c r="AB383" i="1"/>
  <c r="AA383" i="1"/>
  <c r="Z383" i="1"/>
  <c r="Y383" i="1"/>
  <c r="X383" i="1"/>
  <c r="W383" i="1"/>
  <c r="W383" i="1" a="1"/>
  <c r="V383" i="1"/>
  <c r="U383" i="1"/>
  <c r="T383" i="1"/>
  <c r="S383" i="1"/>
  <c r="R383" i="1"/>
  <c r="R383" i="1" a="1"/>
  <c r="AF382" i="1"/>
  <c r="AE382" i="1"/>
  <c r="AD382" i="1"/>
  <c r="AC382" i="1"/>
  <c r="AB382" i="1"/>
  <c r="AA382" i="1"/>
  <c r="Z382" i="1"/>
  <c r="Y382" i="1"/>
  <c r="X382" i="1"/>
  <c r="W382" i="1"/>
  <c r="W382" i="1" a="1"/>
  <c r="V382" i="1"/>
  <c r="U382" i="1"/>
  <c r="T382" i="1"/>
  <c r="S382" i="1"/>
  <c r="R382" i="1"/>
  <c r="R382" i="1" a="1"/>
  <c r="AF381" i="1"/>
  <c r="AE381" i="1"/>
  <c r="AD381" i="1"/>
  <c r="AC381" i="1"/>
  <c r="AB381" i="1"/>
  <c r="AA381" i="1"/>
  <c r="Z381" i="1"/>
  <c r="Y381" i="1"/>
  <c r="X381" i="1"/>
  <c r="W381" i="1"/>
  <c r="W381" i="1" a="1"/>
  <c r="V381" i="1"/>
  <c r="U381" i="1"/>
  <c r="T381" i="1"/>
  <c r="S381" i="1"/>
  <c r="R381" i="1"/>
  <c r="R381" i="1" a="1"/>
  <c r="AF380" i="1"/>
  <c r="AE380" i="1"/>
  <c r="AD380" i="1"/>
  <c r="AC380" i="1"/>
  <c r="AB380" i="1"/>
  <c r="AA380" i="1"/>
  <c r="Z380" i="1"/>
  <c r="Y380" i="1"/>
  <c r="X380" i="1"/>
  <c r="W380" i="1"/>
  <c r="W380" i="1" a="1"/>
  <c r="V380" i="1"/>
  <c r="U380" i="1"/>
  <c r="T380" i="1"/>
  <c r="S380" i="1"/>
  <c r="R380" i="1"/>
  <c r="R380" i="1" a="1"/>
  <c r="AF379" i="1"/>
  <c r="AE379" i="1"/>
  <c r="AD379" i="1"/>
  <c r="AC379" i="1"/>
  <c r="AB379" i="1"/>
  <c r="AA379" i="1"/>
  <c r="Z379" i="1"/>
  <c r="Y379" i="1"/>
  <c r="X379" i="1"/>
  <c r="W379" i="1"/>
  <c r="W379" i="1" a="1"/>
  <c r="V379" i="1"/>
  <c r="U379" i="1"/>
  <c r="T379" i="1"/>
  <c r="S379" i="1"/>
  <c r="R379" i="1"/>
  <c r="R379" i="1" a="1"/>
  <c r="AF378" i="1"/>
  <c r="AE378" i="1"/>
  <c r="AD378" i="1"/>
  <c r="AC378" i="1"/>
  <c r="AB378" i="1"/>
  <c r="AA378" i="1"/>
  <c r="Z378" i="1"/>
  <c r="Y378" i="1"/>
  <c r="X378" i="1"/>
  <c r="W378" i="1"/>
  <c r="W378" i="1" a="1"/>
  <c r="V378" i="1"/>
  <c r="U378" i="1"/>
  <c r="T378" i="1"/>
  <c r="S378" i="1"/>
  <c r="R378" i="1"/>
  <c r="R378" i="1" a="1"/>
  <c r="AF377" i="1"/>
  <c r="AE377" i="1"/>
  <c r="AD377" i="1"/>
  <c r="AC377" i="1"/>
  <c r="AB377" i="1"/>
  <c r="AA377" i="1"/>
  <c r="Z377" i="1"/>
  <c r="Y377" i="1"/>
  <c r="X377" i="1"/>
  <c r="W377" i="1"/>
  <c r="W377" i="1" a="1"/>
  <c r="V377" i="1"/>
  <c r="U377" i="1"/>
  <c r="T377" i="1"/>
  <c r="S377" i="1"/>
  <c r="R377" i="1"/>
  <c r="R377" i="1" a="1"/>
  <c r="AF376" i="1"/>
  <c r="AE376" i="1"/>
  <c r="AD376" i="1"/>
  <c r="AC376" i="1"/>
  <c r="AB376" i="1"/>
  <c r="AA376" i="1"/>
  <c r="Z376" i="1"/>
  <c r="Y376" i="1"/>
  <c r="X376" i="1"/>
  <c r="W376" i="1"/>
  <c r="W376" i="1" a="1"/>
  <c r="V376" i="1"/>
  <c r="U376" i="1"/>
  <c r="T376" i="1"/>
  <c r="S376" i="1"/>
  <c r="R376" i="1"/>
  <c r="R376" i="1" a="1"/>
  <c r="AF375" i="1"/>
  <c r="AE375" i="1"/>
  <c r="AD375" i="1"/>
  <c r="AC375" i="1"/>
  <c r="AB375" i="1"/>
  <c r="AA375" i="1"/>
  <c r="Z375" i="1"/>
  <c r="Y375" i="1"/>
  <c r="X375" i="1"/>
  <c r="W375" i="1"/>
  <c r="W375" i="1" a="1"/>
  <c r="V375" i="1"/>
  <c r="U375" i="1"/>
  <c r="T375" i="1"/>
  <c r="S375" i="1"/>
  <c r="R375" i="1"/>
  <c r="R375" i="1" a="1"/>
  <c r="AF374" i="1"/>
  <c r="AE374" i="1"/>
  <c r="AD374" i="1"/>
  <c r="AC374" i="1"/>
  <c r="AB374" i="1"/>
  <c r="AA374" i="1"/>
  <c r="Z374" i="1"/>
  <c r="Y374" i="1"/>
  <c r="X374" i="1"/>
  <c r="W374" i="1"/>
  <c r="W374" i="1" a="1"/>
  <c r="V374" i="1"/>
  <c r="U374" i="1"/>
  <c r="T374" i="1"/>
  <c r="S374" i="1"/>
  <c r="R374" i="1"/>
  <c r="R374" i="1" a="1"/>
  <c r="AF373" i="1"/>
  <c r="AE373" i="1"/>
  <c r="AD373" i="1"/>
  <c r="AC373" i="1"/>
  <c r="AB373" i="1"/>
  <c r="AA373" i="1"/>
  <c r="Z373" i="1"/>
  <c r="Y373" i="1"/>
  <c r="X373" i="1"/>
  <c r="W373" i="1"/>
  <c r="W373" i="1" a="1"/>
  <c r="V373" i="1"/>
  <c r="U373" i="1"/>
  <c r="T373" i="1"/>
  <c r="S373" i="1"/>
  <c r="R373" i="1"/>
  <c r="R373" i="1" a="1"/>
  <c r="AF372" i="1"/>
  <c r="AE372" i="1"/>
  <c r="AD372" i="1"/>
  <c r="AC372" i="1"/>
  <c r="AB372" i="1"/>
  <c r="AA372" i="1"/>
  <c r="Z372" i="1"/>
  <c r="Y372" i="1"/>
  <c r="X372" i="1"/>
  <c r="W372" i="1"/>
  <c r="W372" i="1" a="1"/>
  <c r="V372" i="1"/>
  <c r="U372" i="1"/>
  <c r="T372" i="1"/>
  <c r="S372" i="1"/>
  <c r="R372" i="1"/>
  <c r="R372" i="1" a="1"/>
  <c r="AF371" i="1"/>
  <c r="AE371" i="1"/>
  <c r="AD371" i="1"/>
  <c r="AC371" i="1"/>
  <c r="AB371" i="1"/>
  <c r="AA371" i="1"/>
  <c r="Z371" i="1"/>
  <c r="Y371" i="1"/>
  <c r="X371" i="1"/>
  <c r="W371" i="1"/>
  <c r="W371" i="1" a="1"/>
  <c r="V371" i="1"/>
  <c r="U371" i="1"/>
  <c r="T371" i="1"/>
  <c r="S371" i="1"/>
  <c r="R371" i="1"/>
  <c r="R371" i="1" a="1"/>
  <c r="AF370" i="1"/>
  <c r="AE370" i="1"/>
  <c r="AD370" i="1"/>
  <c r="AC370" i="1"/>
  <c r="AB370" i="1"/>
  <c r="AA370" i="1"/>
  <c r="Z370" i="1"/>
  <c r="Y370" i="1"/>
  <c r="X370" i="1"/>
  <c r="W370" i="1"/>
  <c r="W370" i="1" a="1"/>
  <c r="V370" i="1"/>
  <c r="U370" i="1"/>
  <c r="T370" i="1"/>
  <c r="S370" i="1"/>
  <c r="R370" i="1"/>
  <c r="R370" i="1" a="1"/>
  <c r="AF369" i="1"/>
  <c r="AE369" i="1"/>
  <c r="AD369" i="1"/>
  <c r="AC369" i="1"/>
  <c r="AB369" i="1"/>
  <c r="AA369" i="1"/>
  <c r="Z369" i="1"/>
  <c r="Y369" i="1"/>
  <c r="X369" i="1"/>
  <c r="W369" i="1"/>
  <c r="W369" i="1" a="1"/>
  <c r="V369" i="1"/>
  <c r="U369" i="1"/>
  <c r="T369" i="1"/>
  <c r="S369" i="1"/>
  <c r="R369" i="1"/>
  <c r="R369" i="1" a="1"/>
  <c r="AF368" i="1"/>
  <c r="AE368" i="1"/>
  <c r="AD368" i="1"/>
  <c r="AC368" i="1"/>
  <c r="AB368" i="1"/>
  <c r="AA368" i="1"/>
  <c r="Z368" i="1"/>
  <c r="Y368" i="1"/>
  <c r="X368" i="1"/>
  <c r="W368" i="1"/>
  <c r="W368" i="1" a="1"/>
  <c r="V368" i="1"/>
  <c r="U368" i="1"/>
  <c r="T368" i="1"/>
  <c r="S368" i="1"/>
  <c r="R368" i="1"/>
  <c r="R368" i="1" a="1"/>
  <c r="AF367" i="1"/>
  <c r="AE367" i="1"/>
  <c r="AD367" i="1"/>
  <c r="AC367" i="1"/>
  <c r="AB367" i="1"/>
  <c r="AA367" i="1"/>
  <c r="Z367" i="1"/>
  <c r="Y367" i="1"/>
  <c r="X367" i="1"/>
  <c r="W367" i="1"/>
  <c r="W367" i="1" a="1"/>
  <c r="V367" i="1"/>
  <c r="U367" i="1"/>
  <c r="T367" i="1"/>
  <c r="S367" i="1"/>
  <c r="R367" i="1"/>
  <c r="R367" i="1" a="1"/>
  <c r="AF366" i="1"/>
  <c r="AE366" i="1"/>
  <c r="AD366" i="1"/>
  <c r="AC366" i="1"/>
  <c r="AB366" i="1"/>
  <c r="AA366" i="1"/>
  <c r="Z366" i="1"/>
  <c r="Y366" i="1"/>
  <c r="X366" i="1"/>
  <c r="W366" i="1"/>
  <c r="W366" i="1" a="1"/>
  <c r="V366" i="1"/>
  <c r="U366" i="1"/>
  <c r="T366" i="1"/>
  <c r="S366" i="1"/>
  <c r="R366" i="1"/>
  <c r="R366" i="1" a="1"/>
  <c r="AF365" i="1"/>
  <c r="AE365" i="1"/>
  <c r="AD365" i="1"/>
  <c r="AC365" i="1"/>
  <c r="AB365" i="1"/>
  <c r="AA365" i="1"/>
  <c r="Z365" i="1"/>
  <c r="Y365" i="1"/>
  <c r="X365" i="1"/>
  <c r="W365" i="1"/>
  <c r="W365" i="1" a="1"/>
  <c r="V365" i="1"/>
  <c r="U365" i="1"/>
  <c r="T365" i="1"/>
  <c r="S365" i="1"/>
  <c r="R365" i="1"/>
  <c r="R365" i="1" a="1"/>
  <c r="AF364" i="1"/>
  <c r="AE364" i="1"/>
  <c r="AD364" i="1"/>
  <c r="AC364" i="1"/>
  <c r="AB364" i="1"/>
  <c r="AA364" i="1"/>
  <c r="Z364" i="1"/>
  <c r="Y364" i="1"/>
  <c r="X364" i="1"/>
  <c r="W364" i="1"/>
  <c r="W364" i="1" a="1"/>
  <c r="V364" i="1"/>
  <c r="U364" i="1"/>
  <c r="T364" i="1"/>
  <c r="S364" i="1"/>
  <c r="R364" i="1"/>
  <c r="R364" i="1" a="1"/>
  <c r="AF363" i="1"/>
  <c r="AE363" i="1"/>
  <c r="AD363" i="1"/>
  <c r="AC363" i="1"/>
  <c r="AB363" i="1"/>
  <c r="AA363" i="1"/>
  <c r="Z363" i="1"/>
  <c r="Y363" i="1"/>
  <c r="X363" i="1"/>
  <c r="W363" i="1"/>
  <c r="W363" i="1" a="1"/>
  <c r="V363" i="1"/>
  <c r="U363" i="1"/>
  <c r="T363" i="1"/>
  <c r="S363" i="1"/>
  <c r="R363" i="1"/>
  <c r="R363" i="1" a="1"/>
  <c r="AF362" i="1"/>
  <c r="AE362" i="1"/>
  <c r="AD362" i="1"/>
  <c r="AC362" i="1"/>
  <c r="AB362" i="1"/>
  <c r="AA362" i="1"/>
  <c r="Z362" i="1"/>
  <c r="Y362" i="1"/>
  <c r="X362" i="1"/>
  <c r="W362" i="1"/>
  <c r="W362" i="1" a="1"/>
  <c r="V362" i="1"/>
  <c r="U362" i="1"/>
  <c r="T362" i="1"/>
  <c r="S362" i="1"/>
  <c r="R362" i="1"/>
  <c r="R362" i="1" a="1"/>
  <c r="AF361" i="1"/>
  <c r="AE361" i="1"/>
  <c r="AD361" i="1"/>
  <c r="AC361" i="1"/>
  <c r="AB361" i="1"/>
  <c r="AA361" i="1"/>
  <c r="Z361" i="1"/>
  <c r="Y361" i="1"/>
  <c r="X361" i="1"/>
  <c r="W361" i="1"/>
  <c r="W361" i="1" a="1"/>
  <c r="V361" i="1"/>
  <c r="U361" i="1"/>
  <c r="T361" i="1"/>
  <c r="S361" i="1"/>
  <c r="R361" i="1"/>
  <c r="R361" i="1" a="1"/>
  <c r="AF360" i="1"/>
  <c r="AE360" i="1"/>
  <c r="AD360" i="1"/>
  <c r="AC360" i="1"/>
  <c r="AB360" i="1"/>
  <c r="AA360" i="1"/>
  <c r="Z360" i="1"/>
  <c r="Y360" i="1"/>
  <c r="X360" i="1"/>
  <c r="W360" i="1"/>
  <c r="W360" i="1" a="1"/>
  <c r="V360" i="1"/>
  <c r="U360" i="1"/>
  <c r="T360" i="1"/>
  <c r="S360" i="1"/>
  <c r="R360" i="1"/>
  <c r="R360" i="1" a="1"/>
  <c r="AF359" i="1"/>
  <c r="AE359" i="1"/>
  <c r="AD359" i="1"/>
  <c r="AC359" i="1"/>
  <c r="AB359" i="1"/>
  <c r="AA359" i="1"/>
  <c r="Z359" i="1"/>
  <c r="Y359" i="1"/>
  <c r="X359" i="1"/>
  <c r="W359" i="1"/>
  <c r="W359" i="1" a="1"/>
  <c r="V359" i="1"/>
  <c r="U359" i="1"/>
  <c r="T359" i="1"/>
  <c r="S359" i="1"/>
  <c r="R359" i="1"/>
  <c r="R359" i="1" a="1"/>
  <c r="AF358" i="1"/>
  <c r="AE358" i="1"/>
  <c r="AD358" i="1"/>
  <c r="AC358" i="1"/>
  <c r="AB358" i="1"/>
  <c r="AA358" i="1"/>
  <c r="Z358" i="1"/>
  <c r="Y358" i="1"/>
  <c r="X358" i="1"/>
  <c r="W358" i="1"/>
  <c r="W358" i="1" a="1"/>
  <c r="V358" i="1"/>
  <c r="U358" i="1"/>
  <c r="T358" i="1"/>
  <c r="S358" i="1"/>
  <c r="R358" i="1"/>
  <c r="R358" i="1" a="1"/>
  <c r="AF357" i="1"/>
  <c r="AE357" i="1"/>
  <c r="AD357" i="1"/>
  <c r="AC357" i="1"/>
  <c r="AB357" i="1"/>
  <c r="AA357" i="1"/>
  <c r="Z357" i="1"/>
  <c r="Y357" i="1"/>
  <c r="X357" i="1"/>
  <c r="W357" i="1"/>
  <c r="W357" i="1" a="1"/>
  <c r="V357" i="1"/>
  <c r="U357" i="1"/>
  <c r="T357" i="1"/>
  <c r="S357" i="1"/>
  <c r="R357" i="1"/>
  <c r="R357" i="1" a="1"/>
  <c r="AF356" i="1"/>
  <c r="AE356" i="1"/>
  <c r="AD356" i="1"/>
  <c r="AC356" i="1"/>
  <c r="AB356" i="1"/>
  <c r="AA356" i="1"/>
  <c r="Z356" i="1"/>
  <c r="Y356" i="1"/>
  <c r="X356" i="1"/>
  <c r="W356" i="1"/>
  <c r="W356" i="1" a="1"/>
  <c r="V356" i="1"/>
  <c r="U356" i="1"/>
  <c r="T356" i="1"/>
  <c r="S356" i="1"/>
  <c r="R356" i="1"/>
  <c r="R356" i="1" a="1"/>
  <c r="AF355" i="1"/>
  <c r="AE355" i="1"/>
  <c r="AD355" i="1"/>
  <c r="AC355" i="1"/>
  <c r="AB355" i="1"/>
  <c r="AA355" i="1"/>
  <c r="Z355" i="1"/>
  <c r="Y355" i="1"/>
  <c r="X355" i="1"/>
  <c r="W355" i="1"/>
  <c r="W355" i="1" a="1"/>
  <c r="V355" i="1"/>
  <c r="U355" i="1"/>
  <c r="T355" i="1"/>
  <c r="S355" i="1"/>
  <c r="R355" i="1"/>
  <c r="R355" i="1" a="1"/>
  <c r="AF354" i="1"/>
  <c r="AE354" i="1"/>
  <c r="AD354" i="1"/>
  <c r="AC354" i="1"/>
  <c r="AB354" i="1"/>
  <c r="AA354" i="1"/>
  <c r="Z354" i="1"/>
  <c r="Y354" i="1"/>
  <c r="X354" i="1"/>
  <c r="W354" i="1"/>
  <c r="W354" i="1" a="1"/>
  <c r="V354" i="1"/>
  <c r="U354" i="1"/>
  <c r="T354" i="1"/>
  <c r="S354" i="1"/>
  <c r="R354" i="1"/>
  <c r="R354" i="1" a="1"/>
  <c r="AF353" i="1"/>
  <c r="AE353" i="1"/>
  <c r="AD353" i="1"/>
  <c r="AC353" i="1"/>
  <c r="AB353" i="1"/>
  <c r="AA353" i="1"/>
  <c r="Z353" i="1"/>
  <c r="Y353" i="1"/>
  <c r="X353" i="1"/>
  <c r="W353" i="1"/>
  <c r="W353" i="1" a="1"/>
  <c r="V353" i="1"/>
  <c r="U353" i="1"/>
  <c r="T353" i="1"/>
  <c r="S353" i="1"/>
  <c r="R353" i="1"/>
  <c r="R353" i="1" a="1"/>
  <c r="AF352" i="1"/>
  <c r="AE352" i="1"/>
  <c r="AD352" i="1"/>
  <c r="AC352" i="1"/>
  <c r="AB352" i="1"/>
  <c r="AA352" i="1"/>
  <c r="Z352" i="1"/>
  <c r="Y352" i="1"/>
  <c r="X352" i="1"/>
  <c r="W352" i="1"/>
  <c r="W352" i="1" a="1"/>
  <c r="V352" i="1"/>
  <c r="U352" i="1"/>
  <c r="T352" i="1"/>
  <c r="S352" i="1"/>
  <c r="R352" i="1"/>
  <c r="R352" i="1" a="1"/>
  <c r="AF351" i="1"/>
  <c r="AE351" i="1"/>
  <c r="AD351" i="1"/>
  <c r="AC351" i="1"/>
  <c r="AB351" i="1"/>
  <c r="AA351" i="1"/>
  <c r="Z351" i="1"/>
  <c r="Y351" i="1"/>
  <c r="X351" i="1"/>
  <c r="W351" i="1"/>
  <c r="W351" i="1" a="1"/>
  <c r="V351" i="1"/>
  <c r="U351" i="1"/>
  <c r="T351" i="1"/>
  <c r="S351" i="1"/>
  <c r="R351" i="1"/>
  <c r="R351" i="1" a="1"/>
  <c r="AF350" i="1"/>
  <c r="AE350" i="1"/>
  <c r="AD350" i="1"/>
  <c r="AC350" i="1"/>
  <c r="AB350" i="1"/>
  <c r="AA350" i="1"/>
  <c r="Z350" i="1"/>
  <c r="Y350" i="1"/>
  <c r="X350" i="1"/>
  <c r="W350" i="1"/>
  <c r="W350" i="1" a="1"/>
  <c r="V350" i="1"/>
  <c r="U350" i="1"/>
  <c r="T350" i="1"/>
  <c r="S350" i="1"/>
  <c r="R350" i="1"/>
  <c r="R350" i="1" a="1"/>
  <c r="AF349" i="1"/>
  <c r="AE349" i="1"/>
  <c r="AD349" i="1"/>
  <c r="AC349" i="1"/>
  <c r="AB349" i="1"/>
  <c r="AA349" i="1"/>
  <c r="Z349" i="1"/>
  <c r="Y349" i="1"/>
  <c r="X349" i="1"/>
  <c r="W349" i="1"/>
  <c r="W349" i="1" a="1"/>
  <c r="V349" i="1"/>
  <c r="U349" i="1"/>
  <c r="T349" i="1"/>
  <c r="S349" i="1"/>
  <c r="R349" i="1"/>
  <c r="R349" i="1" a="1"/>
  <c r="AF348" i="1"/>
  <c r="AE348" i="1"/>
  <c r="AD348" i="1"/>
  <c r="AC348" i="1"/>
  <c r="AB348" i="1"/>
  <c r="AA348" i="1"/>
  <c r="Z348" i="1"/>
  <c r="Y348" i="1"/>
  <c r="X348" i="1"/>
  <c r="W348" i="1"/>
  <c r="W348" i="1" a="1"/>
  <c r="V348" i="1"/>
  <c r="U348" i="1"/>
  <c r="T348" i="1"/>
  <c r="S348" i="1"/>
  <c r="R348" i="1"/>
  <c r="R348" i="1" a="1"/>
  <c r="AF347" i="1"/>
  <c r="AE347" i="1"/>
  <c r="AD347" i="1"/>
  <c r="AC347" i="1"/>
  <c r="AB347" i="1"/>
  <c r="AA347" i="1"/>
  <c r="Z347" i="1"/>
  <c r="Y347" i="1"/>
  <c r="X347" i="1"/>
  <c r="W347" i="1"/>
  <c r="W347" i="1" a="1"/>
  <c r="V347" i="1"/>
  <c r="U347" i="1"/>
  <c r="T347" i="1"/>
  <c r="S347" i="1"/>
  <c r="R347" i="1"/>
  <c r="R347" i="1" a="1"/>
  <c r="AF346" i="1"/>
  <c r="AE346" i="1"/>
  <c r="AD346" i="1"/>
  <c r="AC346" i="1"/>
  <c r="AB346" i="1"/>
  <c r="AA346" i="1"/>
  <c r="Z346" i="1"/>
  <c r="Y346" i="1"/>
  <c r="X346" i="1"/>
  <c r="W346" i="1"/>
  <c r="W346" i="1" a="1"/>
  <c r="V346" i="1"/>
  <c r="U346" i="1"/>
  <c r="T346" i="1"/>
  <c r="S346" i="1"/>
  <c r="R346" i="1"/>
  <c r="R346" i="1" a="1"/>
  <c r="AF345" i="1"/>
  <c r="AE345" i="1"/>
  <c r="AD345" i="1"/>
  <c r="AC345" i="1"/>
  <c r="AB345" i="1"/>
  <c r="AA345" i="1"/>
  <c r="Z345" i="1"/>
  <c r="Y345" i="1"/>
  <c r="X345" i="1"/>
  <c r="W345" i="1"/>
  <c r="W345" i="1" a="1"/>
  <c r="V345" i="1"/>
  <c r="U345" i="1"/>
  <c r="T345" i="1"/>
  <c r="S345" i="1"/>
  <c r="R345" i="1"/>
  <c r="R345" i="1" a="1"/>
  <c r="AF344" i="1"/>
  <c r="AE344" i="1"/>
  <c r="AD344" i="1"/>
  <c r="AC344" i="1"/>
  <c r="AB344" i="1"/>
  <c r="AA344" i="1"/>
  <c r="Z344" i="1"/>
  <c r="Y344" i="1"/>
  <c r="X344" i="1"/>
  <c r="W344" i="1"/>
  <c r="W344" i="1" a="1"/>
  <c r="V344" i="1"/>
  <c r="U344" i="1"/>
  <c r="T344" i="1"/>
  <c r="S344" i="1"/>
  <c r="R344" i="1"/>
  <c r="R344" i="1" a="1"/>
  <c r="AF343" i="1"/>
  <c r="AE343" i="1"/>
  <c r="AD343" i="1"/>
  <c r="AC343" i="1"/>
  <c r="AB343" i="1"/>
  <c r="AA343" i="1"/>
  <c r="Z343" i="1"/>
  <c r="Y343" i="1"/>
  <c r="X343" i="1"/>
  <c r="W343" i="1"/>
  <c r="W343" i="1" a="1"/>
  <c r="V343" i="1"/>
  <c r="U343" i="1"/>
  <c r="T343" i="1"/>
  <c r="S343" i="1"/>
  <c r="R343" i="1"/>
  <c r="R343" i="1" a="1"/>
  <c r="AF342" i="1"/>
  <c r="AE342" i="1"/>
  <c r="AD342" i="1"/>
  <c r="AC342" i="1"/>
  <c r="AB342" i="1"/>
  <c r="AA342" i="1"/>
  <c r="Z342" i="1"/>
  <c r="Y342" i="1"/>
  <c r="X342" i="1"/>
  <c r="W342" i="1"/>
  <c r="W342" i="1" a="1"/>
  <c r="V342" i="1"/>
  <c r="U342" i="1"/>
  <c r="T342" i="1"/>
  <c r="S342" i="1"/>
  <c r="R342" i="1"/>
  <c r="R342" i="1" a="1"/>
  <c r="AF341" i="1"/>
  <c r="AE341" i="1"/>
  <c r="AD341" i="1"/>
  <c r="AC341" i="1"/>
  <c r="AB341" i="1"/>
  <c r="AA341" i="1"/>
  <c r="Z341" i="1"/>
  <c r="Y341" i="1"/>
  <c r="X341" i="1"/>
  <c r="W341" i="1"/>
  <c r="W341" i="1" a="1"/>
  <c r="V341" i="1"/>
  <c r="U341" i="1"/>
  <c r="T341" i="1"/>
  <c r="S341" i="1"/>
  <c r="R341" i="1"/>
  <c r="R341" i="1" a="1"/>
  <c r="AF340" i="1"/>
  <c r="AE340" i="1"/>
  <c r="AD340" i="1"/>
  <c r="AC340" i="1"/>
  <c r="AB340" i="1"/>
  <c r="AA340" i="1"/>
  <c r="Z340" i="1"/>
  <c r="Y340" i="1"/>
  <c r="X340" i="1"/>
  <c r="W340" i="1"/>
  <c r="W340" i="1" a="1"/>
  <c r="V340" i="1"/>
  <c r="U340" i="1"/>
  <c r="T340" i="1"/>
  <c r="S340" i="1"/>
  <c r="R340" i="1"/>
  <c r="R340" i="1" a="1"/>
  <c r="AF339" i="1"/>
  <c r="AE339" i="1"/>
  <c r="AD339" i="1"/>
  <c r="AC339" i="1"/>
  <c r="AB339" i="1"/>
  <c r="AA339" i="1"/>
  <c r="Z339" i="1"/>
  <c r="Y339" i="1"/>
  <c r="X339" i="1"/>
  <c r="W339" i="1"/>
  <c r="W339" i="1" a="1"/>
  <c r="V339" i="1"/>
  <c r="U339" i="1"/>
  <c r="T339" i="1"/>
  <c r="S339" i="1"/>
  <c r="R339" i="1"/>
  <c r="R339" i="1" a="1"/>
  <c r="AF338" i="1"/>
  <c r="AE338" i="1"/>
  <c r="AD338" i="1"/>
  <c r="AC338" i="1"/>
  <c r="AB338" i="1"/>
  <c r="AA338" i="1"/>
  <c r="Z338" i="1"/>
  <c r="Y338" i="1"/>
  <c r="X338" i="1"/>
  <c r="W338" i="1"/>
  <c r="W338" i="1" a="1"/>
  <c r="V338" i="1"/>
  <c r="U338" i="1"/>
  <c r="T338" i="1"/>
  <c r="S338" i="1"/>
  <c r="R338" i="1"/>
  <c r="R338" i="1" a="1"/>
  <c r="AF337" i="1"/>
  <c r="AE337" i="1"/>
  <c r="AD337" i="1"/>
  <c r="AC337" i="1"/>
  <c r="AB337" i="1"/>
  <c r="AA337" i="1"/>
  <c r="Z337" i="1"/>
  <c r="Y337" i="1"/>
  <c r="X337" i="1"/>
  <c r="W337" i="1"/>
  <c r="W337" i="1" a="1"/>
  <c r="V337" i="1"/>
  <c r="U337" i="1"/>
  <c r="T337" i="1"/>
  <c r="S337" i="1"/>
  <c r="R337" i="1"/>
  <c r="R337" i="1" a="1"/>
  <c r="AF336" i="1"/>
  <c r="AE336" i="1"/>
  <c r="AD336" i="1"/>
  <c r="AC336" i="1"/>
  <c r="AB336" i="1"/>
  <c r="AA336" i="1"/>
  <c r="Z336" i="1"/>
  <c r="Y336" i="1"/>
  <c r="X336" i="1"/>
  <c r="W336" i="1"/>
  <c r="W336" i="1" a="1"/>
  <c r="V336" i="1"/>
  <c r="U336" i="1"/>
  <c r="T336" i="1"/>
  <c r="S336" i="1"/>
  <c r="R336" i="1"/>
  <c r="R336" i="1" a="1"/>
  <c r="AF335" i="1"/>
  <c r="AE335" i="1"/>
  <c r="AD335" i="1"/>
  <c r="AC335" i="1"/>
  <c r="AB335" i="1"/>
  <c r="AA335" i="1"/>
  <c r="Z335" i="1"/>
  <c r="Y335" i="1"/>
  <c r="X335" i="1"/>
  <c r="W335" i="1"/>
  <c r="W335" i="1" a="1"/>
  <c r="V335" i="1"/>
  <c r="U335" i="1"/>
  <c r="T335" i="1"/>
  <c r="S335" i="1"/>
  <c r="R335" i="1"/>
  <c r="R335" i="1" a="1"/>
  <c r="AF334" i="1"/>
  <c r="AE334" i="1"/>
  <c r="AD334" i="1"/>
  <c r="AC334" i="1"/>
  <c r="AB334" i="1"/>
  <c r="AA334" i="1"/>
  <c r="Z334" i="1"/>
  <c r="Y334" i="1"/>
  <c r="X334" i="1"/>
  <c r="W334" i="1"/>
  <c r="W334" i="1" a="1"/>
  <c r="V334" i="1"/>
  <c r="U334" i="1"/>
  <c r="T334" i="1"/>
  <c r="S334" i="1"/>
  <c r="R334" i="1"/>
  <c r="R334" i="1" a="1"/>
  <c r="AF333" i="1"/>
  <c r="AE333" i="1"/>
  <c r="AD333" i="1"/>
  <c r="AC333" i="1"/>
  <c r="AB333" i="1"/>
  <c r="AA333" i="1"/>
  <c r="Z333" i="1"/>
  <c r="Y333" i="1"/>
  <c r="X333" i="1"/>
  <c r="W333" i="1"/>
  <c r="W333" i="1" a="1"/>
  <c r="V333" i="1"/>
  <c r="U333" i="1"/>
  <c r="T333" i="1"/>
  <c r="S333" i="1"/>
  <c r="R333" i="1"/>
  <c r="R333" i="1" a="1"/>
  <c r="AF332" i="1"/>
  <c r="AE332" i="1"/>
  <c r="AD332" i="1"/>
  <c r="AC332" i="1"/>
  <c r="AB332" i="1"/>
  <c r="AA332" i="1"/>
  <c r="Z332" i="1"/>
  <c r="Y332" i="1"/>
  <c r="X332" i="1"/>
  <c r="W332" i="1"/>
  <c r="W332" i="1" a="1"/>
  <c r="V332" i="1"/>
  <c r="U332" i="1"/>
  <c r="T332" i="1"/>
  <c r="S332" i="1"/>
  <c r="R332" i="1"/>
  <c r="R332" i="1" a="1"/>
  <c r="AF331" i="1"/>
  <c r="AE331" i="1"/>
  <c r="AD331" i="1"/>
  <c r="AC331" i="1"/>
  <c r="AB331" i="1"/>
  <c r="AA331" i="1"/>
  <c r="Z331" i="1"/>
  <c r="Y331" i="1"/>
  <c r="X331" i="1"/>
  <c r="W331" i="1"/>
  <c r="W331" i="1" a="1"/>
  <c r="V331" i="1"/>
  <c r="U331" i="1"/>
  <c r="T331" i="1"/>
  <c r="S331" i="1"/>
  <c r="R331" i="1"/>
  <c r="R331" i="1" a="1"/>
  <c r="AF330" i="1"/>
  <c r="AE330" i="1"/>
  <c r="AD330" i="1"/>
  <c r="AC330" i="1"/>
  <c r="AB330" i="1"/>
  <c r="AA330" i="1"/>
  <c r="Z330" i="1"/>
  <c r="Y330" i="1"/>
  <c r="X330" i="1"/>
  <c r="W330" i="1"/>
  <c r="W330" i="1" a="1"/>
  <c r="V330" i="1"/>
  <c r="U330" i="1"/>
  <c r="T330" i="1"/>
  <c r="S330" i="1"/>
  <c r="R330" i="1"/>
  <c r="R330" i="1" a="1"/>
  <c r="AF329" i="1"/>
  <c r="AE329" i="1"/>
  <c r="AD329" i="1"/>
  <c r="AC329" i="1"/>
  <c r="AB329" i="1"/>
  <c r="AA329" i="1"/>
  <c r="Z329" i="1"/>
  <c r="Y329" i="1"/>
  <c r="X329" i="1"/>
  <c r="W329" i="1"/>
  <c r="W329" i="1" a="1"/>
  <c r="V329" i="1"/>
  <c r="U329" i="1"/>
  <c r="T329" i="1"/>
  <c r="S329" i="1"/>
  <c r="R329" i="1"/>
  <c r="R329" i="1" a="1"/>
  <c r="AF328" i="1"/>
  <c r="AE328" i="1"/>
  <c r="AD328" i="1"/>
  <c r="AC328" i="1"/>
  <c r="AB328" i="1"/>
  <c r="AA328" i="1"/>
  <c r="Z328" i="1"/>
  <c r="Y328" i="1"/>
  <c r="X328" i="1"/>
  <c r="W328" i="1"/>
  <c r="W328" i="1" a="1"/>
  <c r="V328" i="1"/>
  <c r="U328" i="1"/>
  <c r="T328" i="1"/>
  <c r="S328" i="1"/>
  <c r="R328" i="1"/>
  <c r="R328" i="1" a="1"/>
  <c r="AF327" i="1"/>
  <c r="AE327" i="1"/>
  <c r="AD327" i="1"/>
  <c r="AC327" i="1"/>
  <c r="AB327" i="1"/>
  <c r="AA327" i="1"/>
  <c r="Z327" i="1"/>
  <c r="Y327" i="1"/>
  <c r="X327" i="1"/>
  <c r="W327" i="1"/>
  <c r="W327" i="1" a="1"/>
  <c r="V327" i="1"/>
  <c r="U327" i="1"/>
  <c r="T327" i="1"/>
  <c r="S327" i="1"/>
  <c r="R327" i="1"/>
  <c r="R327" i="1" a="1"/>
  <c r="AF326" i="1"/>
  <c r="AE326" i="1"/>
  <c r="AD326" i="1"/>
  <c r="AC326" i="1"/>
  <c r="AB326" i="1"/>
  <c r="AA326" i="1"/>
  <c r="Z326" i="1"/>
  <c r="Y326" i="1"/>
  <c r="X326" i="1"/>
  <c r="W326" i="1"/>
  <c r="W326" i="1" a="1"/>
  <c r="V326" i="1"/>
  <c r="U326" i="1"/>
  <c r="T326" i="1"/>
  <c r="S326" i="1"/>
  <c r="R326" i="1"/>
  <c r="R326" i="1" a="1"/>
  <c r="AF325" i="1"/>
  <c r="AE325" i="1"/>
  <c r="AD325" i="1"/>
  <c r="AC325" i="1"/>
  <c r="AB325" i="1"/>
  <c r="AA325" i="1"/>
  <c r="Z325" i="1"/>
  <c r="Y325" i="1"/>
  <c r="X325" i="1"/>
  <c r="W325" i="1"/>
  <c r="W325" i="1" a="1"/>
  <c r="V325" i="1"/>
  <c r="U325" i="1"/>
  <c r="T325" i="1"/>
  <c r="S325" i="1"/>
  <c r="R325" i="1"/>
  <c r="R325" i="1" a="1"/>
  <c r="AF324" i="1"/>
  <c r="AE324" i="1"/>
  <c r="AD324" i="1"/>
  <c r="AC324" i="1"/>
  <c r="AB324" i="1"/>
  <c r="AA324" i="1"/>
  <c r="Z324" i="1"/>
  <c r="Y324" i="1"/>
  <c r="X324" i="1"/>
  <c r="W324" i="1"/>
  <c r="W324" i="1" a="1"/>
  <c r="V324" i="1"/>
  <c r="U324" i="1"/>
  <c r="T324" i="1"/>
  <c r="S324" i="1"/>
  <c r="R324" i="1"/>
  <c r="R324" i="1" a="1"/>
  <c r="AF323" i="1"/>
  <c r="AE323" i="1"/>
  <c r="AD323" i="1"/>
  <c r="AC323" i="1"/>
  <c r="AB323" i="1"/>
  <c r="AA323" i="1"/>
  <c r="Z323" i="1"/>
  <c r="Y323" i="1"/>
  <c r="X323" i="1"/>
  <c r="W323" i="1"/>
  <c r="W323" i="1" a="1"/>
  <c r="V323" i="1"/>
  <c r="U323" i="1"/>
  <c r="T323" i="1"/>
  <c r="S323" i="1"/>
  <c r="R323" i="1"/>
  <c r="R323" i="1" a="1"/>
  <c r="AF322" i="1"/>
  <c r="AE322" i="1"/>
  <c r="AD322" i="1"/>
  <c r="AC322" i="1"/>
  <c r="AB322" i="1"/>
  <c r="AA322" i="1"/>
  <c r="Z322" i="1"/>
  <c r="Y322" i="1"/>
  <c r="X322" i="1"/>
  <c r="W322" i="1"/>
  <c r="W322" i="1" a="1"/>
  <c r="V322" i="1"/>
  <c r="U322" i="1"/>
  <c r="T322" i="1"/>
  <c r="S322" i="1"/>
  <c r="R322" i="1"/>
  <c r="R322" i="1" a="1"/>
  <c r="AF321" i="1"/>
  <c r="AE321" i="1"/>
  <c r="AD321" i="1"/>
  <c r="AC321" i="1"/>
  <c r="AB321" i="1"/>
  <c r="AA321" i="1"/>
  <c r="Z321" i="1"/>
  <c r="Y321" i="1"/>
  <c r="X321" i="1"/>
  <c r="W321" i="1"/>
  <c r="W321" i="1" a="1"/>
  <c r="V321" i="1"/>
  <c r="U321" i="1"/>
  <c r="T321" i="1"/>
  <c r="S321" i="1"/>
  <c r="R321" i="1"/>
  <c r="R321" i="1" a="1"/>
  <c r="AF320" i="1"/>
  <c r="AE320" i="1"/>
  <c r="AD320" i="1"/>
  <c r="AC320" i="1"/>
  <c r="AB320" i="1"/>
  <c r="AA320" i="1"/>
  <c r="Z320" i="1"/>
  <c r="Y320" i="1"/>
  <c r="X320" i="1"/>
  <c r="W320" i="1"/>
  <c r="W320" i="1" a="1"/>
  <c r="V320" i="1"/>
  <c r="U320" i="1"/>
  <c r="T320" i="1"/>
  <c r="S320" i="1"/>
  <c r="R320" i="1"/>
  <c r="R320" i="1" a="1"/>
  <c r="AF319" i="1"/>
  <c r="AE319" i="1"/>
  <c r="AD319" i="1"/>
  <c r="AC319" i="1"/>
  <c r="AB319" i="1"/>
  <c r="AA319" i="1"/>
  <c r="Z319" i="1"/>
  <c r="Y319" i="1"/>
  <c r="X319" i="1"/>
  <c r="W319" i="1"/>
  <c r="W319" i="1" a="1"/>
  <c r="V319" i="1"/>
  <c r="U319" i="1"/>
  <c r="T319" i="1"/>
  <c r="S319" i="1"/>
  <c r="R319" i="1"/>
  <c r="R319" i="1" a="1"/>
  <c r="AF318" i="1"/>
  <c r="AE318" i="1"/>
  <c r="AD318" i="1"/>
  <c r="AC318" i="1"/>
  <c r="AB318" i="1"/>
  <c r="AA318" i="1"/>
  <c r="Z318" i="1"/>
  <c r="Y318" i="1"/>
  <c r="X318" i="1"/>
  <c r="W318" i="1"/>
  <c r="W318" i="1" a="1"/>
  <c r="V318" i="1"/>
  <c r="U318" i="1"/>
  <c r="T318" i="1"/>
  <c r="S318" i="1"/>
  <c r="R318" i="1"/>
  <c r="R318" i="1" a="1"/>
  <c r="AF317" i="1"/>
  <c r="AE317" i="1"/>
  <c r="AD317" i="1"/>
  <c r="AC317" i="1"/>
  <c r="AB317" i="1"/>
  <c r="AA317" i="1"/>
  <c r="Z317" i="1"/>
  <c r="Y317" i="1"/>
  <c r="X317" i="1"/>
  <c r="W317" i="1"/>
  <c r="W317" i="1" a="1"/>
  <c r="V317" i="1"/>
  <c r="U317" i="1"/>
  <c r="T317" i="1"/>
  <c r="S317" i="1"/>
  <c r="R317" i="1"/>
  <c r="R317" i="1" a="1"/>
  <c r="AF316" i="1"/>
  <c r="AE316" i="1"/>
  <c r="AD316" i="1"/>
  <c r="AC316" i="1"/>
  <c r="AB316" i="1"/>
  <c r="AA316" i="1"/>
  <c r="Z316" i="1"/>
  <c r="Y316" i="1"/>
  <c r="X316" i="1"/>
  <c r="W316" i="1"/>
  <c r="W316" i="1" a="1"/>
  <c r="V316" i="1"/>
  <c r="U316" i="1"/>
  <c r="T316" i="1"/>
  <c r="S316" i="1"/>
  <c r="R316" i="1"/>
  <c r="R316" i="1" a="1"/>
  <c r="AF315" i="1"/>
  <c r="AE315" i="1"/>
  <c r="AD315" i="1"/>
  <c r="AC315" i="1"/>
  <c r="AB315" i="1"/>
  <c r="AA315" i="1"/>
  <c r="Z315" i="1"/>
  <c r="Y315" i="1"/>
  <c r="X315" i="1"/>
  <c r="W315" i="1"/>
  <c r="W315" i="1" a="1"/>
  <c r="V315" i="1"/>
  <c r="U315" i="1"/>
  <c r="T315" i="1"/>
  <c r="S315" i="1"/>
  <c r="R315" i="1"/>
  <c r="R315" i="1" a="1"/>
  <c r="AF314" i="1"/>
  <c r="AE314" i="1"/>
  <c r="AD314" i="1"/>
  <c r="AC314" i="1"/>
  <c r="AB314" i="1"/>
  <c r="AA314" i="1"/>
  <c r="Z314" i="1"/>
  <c r="Y314" i="1"/>
  <c r="X314" i="1"/>
  <c r="W314" i="1"/>
  <c r="W314" i="1" a="1"/>
  <c r="V314" i="1"/>
  <c r="U314" i="1"/>
  <c r="T314" i="1"/>
  <c r="S314" i="1"/>
  <c r="R314" i="1"/>
  <c r="R314" i="1" a="1"/>
  <c r="AF313" i="1"/>
  <c r="AE313" i="1"/>
  <c r="AD313" i="1"/>
  <c r="AC313" i="1"/>
  <c r="AB313" i="1"/>
  <c r="AA313" i="1"/>
  <c r="Z313" i="1"/>
  <c r="Y313" i="1"/>
  <c r="X313" i="1"/>
  <c r="W313" i="1"/>
  <c r="W313" i="1" a="1"/>
  <c r="V313" i="1"/>
  <c r="U313" i="1"/>
  <c r="T313" i="1"/>
  <c r="S313" i="1"/>
  <c r="R313" i="1"/>
  <c r="R313" i="1" a="1"/>
  <c r="AF312" i="1"/>
  <c r="AE312" i="1"/>
  <c r="AD312" i="1"/>
  <c r="AC312" i="1"/>
  <c r="AB312" i="1"/>
  <c r="AA312" i="1"/>
  <c r="Z312" i="1"/>
  <c r="Y312" i="1"/>
  <c r="X312" i="1"/>
  <c r="W312" i="1"/>
  <c r="W312" i="1" a="1"/>
  <c r="V312" i="1"/>
  <c r="U312" i="1"/>
  <c r="T312" i="1"/>
  <c r="S312" i="1"/>
  <c r="R312" i="1"/>
  <c r="R312" i="1" a="1"/>
  <c r="AF311" i="1"/>
  <c r="AE311" i="1"/>
  <c r="AD311" i="1"/>
  <c r="AC311" i="1"/>
  <c r="AB311" i="1"/>
  <c r="AA311" i="1"/>
  <c r="Z311" i="1"/>
  <c r="Y311" i="1"/>
  <c r="X311" i="1"/>
  <c r="W311" i="1"/>
  <c r="W311" i="1" a="1"/>
  <c r="V311" i="1"/>
  <c r="U311" i="1"/>
  <c r="T311" i="1"/>
  <c r="S311" i="1"/>
  <c r="R311" i="1"/>
  <c r="R311" i="1" a="1"/>
  <c r="AF310" i="1"/>
  <c r="AE310" i="1"/>
  <c r="AD310" i="1"/>
  <c r="AC310" i="1"/>
  <c r="AB310" i="1"/>
  <c r="AA310" i="1"/>
  <c r="Z310" i="1"/>
  <c r="Y310" i="1"/>
  <c r="X310" i="1"/>
  <c r="W310" i="1"/>
  <c r="W310" i="1" a="1"/>
  <c r="V310" i="1"/>
  <c r="U310" i="1"/>
  <c r="T310" i="1"/>
  <c r="S310" i="1"/>
  <c r="R310" i="1"/>
  <c r="R310" i="1" a="1"/>
  <c r="AF309" i="1"/>
  <c r="AE309" i="1"/>
  <c r="AD309" i="1"/>
  <c r="AC309" i="1"/>
  <c r="AB309" i="1"/>
  <c r="AA309" i="1"/>
  <c r="Z309" i="1"/>
  <c r="Y309" i="1"/>
  <c r="X309" i="1"/>
  <c r="W309" i="1"/>
  <c r="W309" i="1" a="1"/>
  <c r="V309" i="1"/>
  <c r="U309" i="1"/>
  <c r="T309" i="1"/>
  <c r="S309" i="1"/>
  <c r="R309" i="1"/>
  <c r="R309" i="1" a="1"/>
  <c r="AF308" i="1"/>
  <c r="AE308" i="1"/>
  <c r="AD308" i="1"/>
  <c r="AC308" i="1"/>
  <c r="AB308" i="1"/>
  <c r="AA308" i="1"/>
  <c r="Z308" i="1"/>
  <c r="Y308" i="1"/>
  <c r="X308" i="1"/>
  <c r="W308" i="1"/>
  <c r="W308" i="1" a="1"/>
  <c r="V308" i="1"/>
  <c r="U308" i="1"/>
  <c r="T308" i="1"/>
  <c r="S308" i="1"/>
  <c r="R308" i="1"/>
  <c r="R308" i="1" a="1"/>
  <c r="AF307" i="1"/>
  <c r="AE307" i="1"/>
  <c r="AD307" i="1"/>
  <c r="AC307" i="1"/>
  <c r="AB307" i="1"/>
  <c r="AA307" i="1"/>
  <c r="Z307" i="1"/>
  <c r="Y307" i="1"/>
  <c r="X307" i="1"/>
  <c r="W307" i="1"/>
  <c r="W307" i="1" a="1"/>
  <c r="V307" i="1"/>
  <c r="U307" i="1"/>
  <c r="T307" i="1"/>
  <c r="S307" i="1"/>
  <c r="R307" i="1"/>
  <c r="R307" i="1" a="1"/>
  <c r="AF306" i="1"/>
  <c r="AE306" i="1"/>
  <c r="AD306" i="1"/>
  <c r="AC306" i="1"/>
  <c r="AB306" i="1"/>
  <c r="AA306" i="1"/>
  <c r="Z306" i="1"/>
  <c r="Y306" i="1"/>
  <c r="X306" i="1"/>
  <c r="W306" i="1"/>
  <c r="W306" i="1" a="1"/>
  <c r="V306" i="1"/>
  <c r="U306" i="1"/>
  <c r="T306" i="1"/>
  <c r="S306" i="1"/>
  <c r="R306" i="1"/>
  <c r="R306" i="1" a="1"/>
  <c r="AF305" i="1"/>
  <c r="AE305" i="1"/>
  <c r="AD305" i="1"/>
  <c r="AC305" i="1"/>
  <c r="AB305" i="1"/>
  <c r="AA305" i="1"/>
  <c r="Z305" i="1"/>
  <c r="Y305" i="1"/>
  <c r="X305" i="1"/>
  <c r="W305" i="1"/>
  <c r="W305" i="1" a="1"/>
  <c r="V305" i="1"/>
  <c r="U305" i="1"/>
  <c r="T305" i="1"/>
  <c r="S305" i="1"/>
  <c r="R305" i="1"/>
  <c r="R305" i="1" a="1"/>
  <c r="AF304" i="1"/>
  <c r="AE304" i="1"/>
  <c r="AD304" i="1"/>
  <c r="AC304" i="1"/>
  <c r="AB304" i="1"/>
  <c r="AA304" i="1"/>
  <c r="Z304" i="1"/>
  <c r="Y304" i="1"/>
  <c r="X304" i="1"/>
  <c r="W304" i="1"/>
  <c r="W304" i="1" a="1"/>
  <c r="V304" i="1"/>
  <c r="U304" i="1"/>
  <c r="T304" i="1"/>
  <c r="S304" i="1"/>
  <c r="R304" i="1"/>
  <c r="R304" i="1" a="1"/>
  <c r="AF303" i="1"/>
  <c r="AE303" i="1"/>
  <c r="AD303" i="1"/>
  <c r="AC303" i="1"/>
  <c r="AB303" i="1"/>
  <c r="AA303" i="1"/>
  <c r="Z303" i="1"/>
  <c r="Y303" i="1"/>
  <c r="X303" i="1"/>
  <c r="W303" i="1"/>
  <c r="W303" i="1" a="1"/>
  <c r="V303" i="1"/>
  <c r="U303" i="1"/>
  <c r="T303" i="1"/>
  <c r="S303" i="1"/>
  <c r="R303" i="1"/>
  <c r="R303" i="1" a="1"/>
  <c r="AF302" i="1"/>
  <c r="AE302" i="1"/>
  <c r="AD302" i="1"/>
  <c r="AC302" i="1"/>
  <c r="AB302" i="1"/>
  <c r="AA302" i="1"/>
  <c r="Z302" i="1"/>
  <c r="Y302" i="1"/>
  <c r="X302" i="1"/>
  <c r="W302" i="1"/>
  <c r="W302" i="1" a="1"/>
  <c r="V302" i="1"/>
  <c r="U302" i="1"/>
  <c r="T302" i="1"/>
  <c r="S302" i="1"/>
  <c r="R302" i="1"/>
  <c r="R302" i="1" a="1"/>
  <c r="AF301" i="1"/>
  <c r="AE301" i="1"/>
  <c r="AD301" i="1"/>
  <c r="AC301" i="1"/>
  <c r="AB301" i="1"/>
  <c r="AA301" i="1"/>
  <c r="Z301" i="1"/>
  <c r="Y301" i="1"/>
  <c r="X301" i="1"/>
  <c r="W301" i="1"/>
  <c r="W301" i="1" a="1"/>
  <c r="V301" i="1"/>
  <c r="U301" i="1"/>
  <c r="T301" i="1"/>
  <c r="S301" i="1"/>
  <c r="R301" i="1"/>
  <c r="R301" i="1" a="1"/>
  <c r="AF300" i="1"/>
  <c r="AE300" i="1"/>
  <c r="AD300" i="1"/>
  <c r="AC300" i="1"/>
  <c r="AB300" i="1"/>
  <c r="AA300" i="1"/>
  <c r="Z300" i="1"/>
  <c r="Y300" i="1"/>
  <c r="X300" i="1"/>
  <c r="W300" i="1"/>
  <c r="W300" i="1" a="1"/>
  <c r="V300" i="1"/>
  <c r="U300" i="1"/>
  <c r="T300" i="1"/>
  <c r="S300" i="1"/>
  <c r="R300" i="1"/>
  <c r="R300" i="1" a="1"/>
  <c r="AF299" i="1"/>
  <c r="AE299" i="1"/>
  <c r="AD299" i="1"/>
  <c r="AC299" i="1"/>
  <c r="AB299" i="1"/>
  <c r="AA299" i="1"/>
  <c r="Z299" i="1"/>
  <c r="Y299" i="1"/>
  <c r="X299" i="1"/>
  <c r="W299" i="1"/>
  <c r="W299" i="1" a="1"/>
  <c r="V299" i="1"/>
  <c r="U299" i="1"/>
  <c r="T299" i="1"/>
  <c r="S299" i="1"/>
  <c r="R299" i="1"/>
  <c r="R299" i="1" a="1"/>
  <c r="AF298" i="1"/>
  <c r="AE298" i="1"/>
  <c r="AD298" i="1"/>
  <c r="AC298" i="1"/>
  <c r="AB298" i="1"/>
  <c r="AA298" i="1"/>
  <c r="Z298" i="1"/>
  <c r="Y298" i="1"/>
  <c r="X298" i="1"/>
  <c r="W298" i="1"/>
  <c r="W298" i="1" a="1"/>
  <c r="V298" i="1"/>
  <c r="U298" i="1"/>
  <c r="T298" i="1"/>
  <c r="S298" i="1"/>
  <c r="R298" i="1"/>
  <c r="R298" i="1" a="1"/>
  <c r="AF297" i="1"/>
  <c r="AE297" i="1"/>
  <c r="AD297" i="1"/>
  <c r="AC297" i="1"/>
  <c r="AB297" i="1"/>
  <c r="AA297" i="1"/>
  <c r="Z297" i="1"/>
  <c r="Y297" i="1"/>
  <c r="X297" i="1"/>
  <c r="W297" i="1"/>
  <c r="W297" i="1" a="1"/>
  <c r="V297" i="1"/>
  <c r="U297" i="1"/>
  <c r="T297" i="1"/>
  <c r="S297" i="1"/>
  <c r="R297" i="1"/>
  <c r="R297" i="1" a="1"/>
  <c r="AF296" i="1"/>
  <c r="AE296" i="1"/>
  <c r="AD296" i="1"/>
  <c r="AC296" i="1"/>
  <c r="AB296" i="1"/>
  <c r="AA296" i="1"/>
  <c r="Z296" i="1"/>
  <c r="Y296" i="1"/>
  <c r="X296" i="1"/>
  <c r="W296" i="1"/>
  <c r="W296" i="1" a="1"/>
  <c r="V296" i="1"/>
  <c r="U296" i="1"/>
  <c r="T296" i="1"/>
  <c r="S296" i="1"/>
  <c r="R296" i="1"/>
  <c r="R296" i="1" a="1"/>
  <c r="AF295" i="1"/>
  <c r="AE295" i="1"/>
  <c r="AD295" i="1"/>
  <c r="AC295" i="1"/>
  <c r="AB295" i="1"/>
  <c r="AA295" i="1"/>
  <c r="Z295" i="1"/>
  <c r="Y295" i="1"/>
  <c r="X295" i="1"/>
  <c r="W295" i="1"/>
  <c r="W295" i="1" a="1"/>
  <c r="V295" i="1"/>
  <c r="U295" i="1"/>
  <c r="T295" i="1"/>
  <c r="S295" i="1"/>
  <c r="R295" i="1"/>
  <c r="R295" i="1" a="1"/>
  <c r="AF294" i="1"/>
  <c r="AE294" i="1"/>
  <c r="AD294" i="1"/>
  <c r="AC294" i="1"/>
  <c r="AB294" i="1"/>
  <c r="AA294" i="1"/>
  <c r="Z294" i="1"/>
  <c r="Y294" i="1"/>
  <c r="X294" i="1"/>
  <c r="W294" i="1"/>
  <c r="W294" i="1" a="1"/>
  <c r="V294" i="1"/>
  <c r="U294" i="1"/>
  <c r="T294" i="1"/>
  <c r="S294" i="1"/>
  <c r="R294" i="1"/>
  <c r="R294" i="1" a="1"/>
  <c r="AF293" i="1"/>
  <c r="AE293" i="1"/>
  <c r="AD293" i="1"/>
  <c r="AC293" i="1"/>
  <c r="AB293" i="1"/>
  <c r="AA293" i="1"/>
  <c r="Z293" i="1"/>
  <c r="Y293" i="1"/>
  <c r="X293" i="1"/>
  <c r="W293" i="1"/>
  <c r="W293" i="1" a="1"/>
  <c r="V293" i="1"/>
  <c r="U293" i="1"/>
  <c r="T293" i="1"/>
  <c r="S293" i="1"/>
  <c r="R293" i="1"/>
  <c r="R293" i="1" a="1"/>
  <c r="AF292" i="1"/>
  <c r="AE292" i="1"/>
  <c r="AD292" i="1"/>
  <c r="AC292" i="1"/>
  <c r="AB292" i="1"/>
  <c r="AA292" i="1"/>
  <c r="Z292" i="1"/>
  <c r="Y292" i="1"/>
  <c r="X292" i="1"/>
  <c r="W292" i="1"/>
  <c r="W292" i="1" a="1"/>
  <c r="V292" i="1"/>
  <c r="U292" i="1"/>
  <c r="T292" i="1"/>
  <c r="S292" i="1"/>
  <c r="R292" i="1"/>
  <c r="R292" i="1" a="1"/>
  <c r="AF291" i="1"/>
  <c r="AE291" i="1"/>
  <c r="AD291" i="1"/>
  <c r="AC291" i="1"/>
  <c r="AB291" i="1"/>
  <c r="AA291" i="1"/>
  <c r="Z291" i="1"/>
  <c r="Y291" i="1"/>
  <c r="X291" i="1"/>
  <c r="W291" i="1"/>
  <c r="W291" i="1" a="1"/>
  <c r="V291" i="1"/>
  <c r="U291" i="1"/>
  <c r="T291" i="1"/>
  <c r="S291" i="1"/>
  <c r="R291" i="1"/>
  <c r="R291" i="1" a="1"/>
  <c r="AF290" i="1"/>
  <c r="AE290" i="1"/>
  <c r="AD290" i="1"/>
  <c r="AC290" i="1"/>
  <c r="AB290" i="1"/>
  <c r="AA290" i="1"/>
  <c r="Z290" i="1"/>
  <c r="Y290" i="1"/>
  <c r="X290" i="1"/>
  <c r="W290" i="1"/>
  <c r="W290" i="1" a="1"/>
  <c r="V290" i="1"/>
  <c r="U290" i="1"/>
  <c r="T290" i="1"/>
  <c r="S290" i="1"/>
  <c r="R290" i="1"/>
  <c r="R290" i="1" a="1"/>
  <c r="AF289" i="1"/>
  <c r="AE289" i="1"/>
  <c r="AD289" i="1"/>
  <c r="AC289" i="1"/>
  <c r="AB289" i="1"/>
  <c r="AA289" i="1"/>
  <c r="Z289" i="1"/>
  <c r="Y289" i="1"/>
  <c r="X289" i="1"/>
  <c r="W289" i="1"/>
  <c r="W289" i="1" a="1"/>
  <c r="V289" i="1"/>
  <c r="U289" i="1"/>
  <c r="T289" i="1"/>
  <c r="S289" i="1"/>
  <c r="R289" i="1"/>
  <c r="R289" i="1" a="1"/>
  <c r="AF288" i="1"/>
  <c r="AE288" i="1"/>
  <c r="AD288" i="1"/>
  <c r="AC288" i="1"/>
  <c r="AB288" i="1"/>
  <c r="AA288" i="1"/>
  <c r="Z288" i="1"/>
  <c r="Y288" i="1"/>
  <c r="X288" i="1"/>
  <c r="W288" i="1"/>
  <c r="W288" i="1" a="1"/>
  <c r="V288" i="1"/>
  <c r="U288" i="1"/>
  <c r="T288" i="1"/>
  <c r="S288" i="1"/>
  <c r="R288" i="1"/>
  <c r="R288" i="1" a="1"/>
  <c r="AF287" i="1"/>
  <c r="AE287" i="1"/>
  <c r="AD287" i="1"/>
  <c r="AC287" i="1"/>
  <c r="AB287" i="1"/>
  <c r="AA287" i="1"/>
  <c r="Z287" i="1"/>
  <c r="Y287" i="1"/>
  <c r="X287" i="1"/>
  <c r="W287" i="1"/>
  <c r="W287" i="1" a="1"/>
  <c r="V287" i="1"/>
  <c r="U287" i="1"/>
  <c r="T287" i="1"/>
  <c r="S287" i="1"/>
  <c r="R287" i="1"/>
  <c r="R287" i="1" a="1"/>
  <c r="AF286" i="1"/>
  <c r="AE286" i="1"/>
  <c r="AD286" i="1"/>
  <c r="AC286" i="1"/>
  <c r="AB286" i="1"/>
  <c r="AA286" i="1"/>
  <c r="Z286" i="1"/>
  <c r="Y286" i="1"/>
  <c r="X286" i="1"/>
  <c r="W286" i="1"/>
  <c r="W286" i="1" a="1"/>
  <c r="V286" i="1"/>
  <c r="U286" i="1"/>
  <c r="T286" i="1"/>
  <c r="S286" i="1"/>
  <c r="R286" i="1"/>
  <c r="R286" i="1" a="1"/>
  <c r="AF285" i="1"/>
  <c r="AE285" i="1"/>
  <c r="AD285" i="1"/>
  <c r="AC285" i="1"/>
  <c r="AB285" i="1"/>
  <c r="AA285" i="1"/>
  <c r="Z285" i="1"/>
  <c r="Y285" i="1"/>
  <c r="X285" i="1"/>
  <c r="W285" i="1"/>
  <c r="W285" i="1" a="1"/>
  <c r="V285" i="1"/>
  <c r="U285" i="1"/>
  <c r="T285" i="1"/>
  <c r="S285" i="1"/>
  <c r="R285" i="1"/>
  <c r="R285" i="1" a="1"/>
  <c r="AF284" i="1"/>
  <c r="AE284" i="1"/>
  <c r="AD284" i="1"/>
  <c r="AC284" i="1"/>
  <c r="AB284" i="1"/>
  <c r="AA284" i="1"/>
  <c r="Z284" i="1"/>
  <c r="Y284" i="1"/>
  <c r="X284" i="1"/>
  <c r="W284" i="1"/>
  <c r="W284" i="1" a="1"/>
  <c r="V284" i="1"/>
  <c r="U284" i="1"/>
  <c r="T284" i="1"/>
  <c r="S284" i="1"/>
  <c r="R284" i="1"/>
  <c r="R284" i="1" a="1"/>
  <c r="AF283" i="1"/>
  <c r="AE283" i="1"/>
  <c r="AD283" i="1"/>
  <c r="AC283" i="1"/>
  <c r="AB283" i="1"/>
  <c r="AA283" i="1"/>
  <c r="Z283" i="1"/>
  <c r="Y283" i="1"/>
  <c r="X283" i="1"/>
  <c r="W283" i="1"/>
  <c r="W283" i="1" a="1"/>
  <c r="V283" i="1"/>
  <c r="U283" i="1"/>
  <c r="T283" i="1"/>
  <c r="S283" i="1"/>
  <c r="R283" i="1"/>
  <c r="R283" i="1" a="1"/>
  <c r="AF282" i="1"/>
  <c r="AE282" i="1"/>
  <c r="AD282" i="1"/>
  <c r="AC282" i="1"/>
  <c r="AB282" i="1"/>
  <c r="AA282" i="1"/>
  <c r="Z282" i="1"/>
  <c r="Y282" i="1"/>
  <c r="X282" i="1"/>
  <c r="W282" i="1"/>
  <c r="W282" i="1" a="1"/>
  <c r="V282" i="1"/>
  <c r="U282" i="1"/>
  <c r="T282" i="1"/>
  <c r="S282" i="1"/>
  <c r="R282" i="1"/>
  <c r="R282" i="1" a="1"/>
  <c r="AF281" i="1"/>
  <c r="AE281" i="1"/>
  <c r="AD281" i="1"/>
  <c r="AC281" i="1"/>
  <c r="AB281" i="1"/>
  <c r="AA281" i="1"/>
  <c r="Z281" i="1"/>
  <c r="Y281" i="1"/>
  <c r="X281" i="1"/>
  <c r="W281" i="1"/>
  <c r="W281" i="1" a="1"/>
  <c r="V281" i="1"/>
  <c r="U281" i="1"/>
  <c r="T281" i="1"/>
  <c r="S281" i="1"/>
  <c r="R281" i="1"/>
  <c r="R281" i="1" a="1"/>
  <c r="AF280" i="1"/>
  <c r="AE280" i="1"/>
  <c r="AD280" i="1"/>
  <c r="AC280" i="1"/>
  <c r="AB280" i="1"/>
  <c r="AA280" i="1"/>
  <c r="Z280" i="1"/>
  <c r="Y280" i="1"/>
  <c r="X280" i="1"/>
  <c r="W280" i="1"/>
  <c r="W280" i="1" a="1"/>
  <c r="V280" i="1"/>
  <c r="U280" i="1"/>
  <c r="T280" i="1"/>
  <c r="S280" i="1"/>
  <c r="R280" i="1"/>
  <c r="R280" i="1" a="1"/>
  <c r="AF279" i="1"/>
  <c r="AE279" i="1"/>
  <c r="AD279" i="1"/>
  <c r="AC279" i="1"/>
  <c r="AB279" i="1"/>
  <c r="AA279" i="1"/>
  <c r="Z279" i="1"/>
  <c r="Y279" i="1"/>
  <c r="X279" i="1"/>
  <c r="W279" i="1"/>
  <c r="W279" i="1" a="1"/>
  <c r="V279" i="1"/>
  <c r="U279" i="1"/>
  <c r="T279" i="1"/>
  <c r="S279" i="1"/>
  <c r="R279" i="1"/>
  <c r="R279" i="1" a="1"/>
  <c r="AF278" i="1"/>
  <c r="AE278" i="1"/>
  <c r="AD278" i="1"/>
  <c r="AC278" i="1"/>
  <c r="AB278" i="1"/>
  <c r="AA278" i="1"/>
  <c r="Z278" i="1"/>
  <c r="Y278" i="1"/>
  <c r="X278" i="1"/>
  <c r="W278" i="1"/>
  <c r="W278" i="1" a="1"/>
  <c r="V278" i="1"/>
  <c r="U278" i="1"/>
  <c r="T278" i="1"/>
  <c r="S278" i="1"/>
  <c r="R278" i="1"/>
  <c r="R278" i="1" a="1"/>
  <c r="AF277" i="1"/>
  <c r="AE277" i="1"/>
  <c r="AD277" i="1"/>
  <c r="AC277" i="1"/>
  <c r="AB277" i="1"/>
  <c r="AA277" i="1"/>
  <c r="Z277" i="1"/>
  <c r="Y277" i="1"/>
  <c r="X277" i="1"/>
  <c r="W277" i="1"/>
  <c r="W277" i="1" a="1"/>
  <c r="V277" i="1"/>
  <c r="U277" i="1"/>
  <c r="T277" i="1"/>
  <c r="S277" i="1"/>
  <c r="R277" i="1"/>
  <c r="R277" i="1" a="1"/>
  <c r="AF276" i="1"/>
  <c r="AE276" i="1"/>
  <c r="AD276" i="1"/>
  <c r="AC276" i="1"/>
  <c r="AB276" i="1"/>
  <c r="AA276" i="1"/>
  <c r="Z276" i="1"/>
  <c r="Y276" i="1"/>
  <c r="X276" i="1"/>
  <c r="W276" i="1"/>
  <c r="W276" i="1" a="1"/>
  <c r="V276" i="1"/>
  <c r="U276" i="1"/>
  <c r="T276" i="1"/>
  <c r="S276" i="1"/>
  <c r="R276" i="1"/>
  <c r="R276" i="1" a="1"/>
  <c r="AF275" i="1"/>
  <c r="AE275" i="1"/>
  <c r="AD275" i="1"/>
  <c r="AC275" i="1"/>
  <c r="AB275" i="1"/>
  <c r="AA275" i="1"/>
  <c r="Z275" i="1"/>
  <c r="Y275" i="1"/>
  <c r="X275" i="1"/>
  <c r="W275" i="1"/>
  <c r="W275" i="1" a="1"/>
  <c r="V275" i="1"/>
  <c r="U275" i="1"/>
  <c r="T275" i="1"/>
  <c r="S275" i="1"/>
  <c r="R275" i="1"/>
  <c r="R275" i="1" a="1"/>
  <c r="AF274" i="1"/>
  <c r="AE274" i="1"/>
  <c r="AD274" i="1"/>
  <c r="AC274" i="1"/>
  <c r="AB274" i="1"/>
  <c r="AA274" i="1"/>
  <c r="Z274" i="1"/>
  <c r="Y274" i="1"/>
  <c r="X274" i="1"/>
  <c r="W274" i="1"/>
  <c r="W274" i="1" a="1"/>
  <c r="V274" i="1"/>
  <c r="U274" i="1"/>
  <c r="T274" i="1"/>
  <c r="S274" i="1"/>
  <c r="R274" i="1"/>
  <c r="R274" i="1" a="1"/>
  <c r="AF273" i="1"/>
  <c r="AE273" i="1"/>
  <c r="AD273" i="1"/>
  <c r="AC273" i="1"/>
  <c r="AB273" i="1"/>
  <c r="AA273" i="1"/>
  <c r="Z273" i="1"/>
  <c r="Y273" i="1"/>
  <c r="X273" i="1"/>
  <c r="W273" i="1"/>
  <c r="W273" i="1" a="1"/>
  <c r="V273" i="1"/>
  <c r="U273" i="1"/>
  <c r="T273" i="1"/>
  <c r="S273" i="1"/>
  <c r="R273" i="1"/>
  <c r="R273" i="1" a="1"/>
  <c r="AF272" i="1"/>
  <c r="AE272" i="1"/>
  <c r="AD272" i="1"/>
  <c r="AC272" i="1"/>
  <c r="AB272" i="1"/>
  <c r="AA272" i="1"/>
  <c r="Z272" i="1"/>
  <c r="Y272" i="1"/>
  <c r="X272" i="1"/>
  <c r="W272" i="1"/>
  <c r="W272" i="1" a="1"/>
  <c r="V272" i="1"/>
  <c r="U272" i="1"/>
  <c r="T272" i="1"/>
  <c r="S272" i="1"/>
  <c r="R272" i="1"/>
  <c r="R272" i="1" a="1"/>
  <c r="AF271" i="1"/>
  <c r="AE271" i="1"/>
  <c r="AD271" i="1"/>
  <c r="AC271" i="1"/>
  <c r="AB271" i="1"/>
  <c r="AA271" i="1"/>
  <c r="Z271" i="1"/>
  <c r="Y271" i="1"/>
  <c r="X271" i="1"/>
  <c r="W271" i="1"/>
  <c r="W271" i="1" a="1"/>
  <c r="V271" i="1"/>
  <c r="U271" i="1"/>
  <c r="T271" i="1"/>
  <c r="S271" i="1"/>
  <c r="R271" i="1"/>
  <c r="R271" i="1" a="1"/>
  <c r="AF270" i="1"/>
  <c r="AE270" i="1"/>
  <c r="AD270" i="1"/>
  <c r="AC270" i="1"/>
  <c r="AB270" i="1"/>
  <c r="AA270" i="1"/>
  <c r="Z270" i="1"/>
  <c r="Y270" i="1"/>
  <c r="X270" i="1"/>
  <c r="W270" i="1"/>
  <c r="W270" i="1" a="1"/>
  <c r="V270" i="1"/>
  <c r="U270" i="1"/>
  <c r="T270" i="1"/>
  <c r="S270" i="1"/>
  <c r="R270" i="1"/>
  <c r="R270" i="1" a="1"/>
  <c r="AF269" i="1"/>
  <c r="AE269" i="1"/>
  <c r="AD269" i="1"/>
  <c r="AC269" i="1"/>
  <c r="AB269" i="1"/>
  <c r="AA269" i="1"/>
  <c r="Z269" i="1"/>
  <c r="Y269" i="1"/>
  <c r="X269" i="1"/>
  <c r="W269" i="1"/>
  <c r="W269" i="1" a="1"/>
  <c r="V269" i="1"/>
  <c r="U269" i="1"/>
  <c r="T269" i="1"/>
  <c r="S269" i="1"/>
  <c r="R269" i="1"/>
  <c r="R269" i="1" a="1"/>
  <c r="AF268" i="1"/>
  <c r="AE268" i="1"/>
  <c r="AD268" i="1"/>
  <c r="AC268" i="1"/>
  <c r="AB268" i="1"/>
  <c r="AA268" i="1"/>
  <c r="Z268" i="1"/>
  <c r="Y268" i="1"/>
  <c r="X268" i="1"/>
  <c r="W268" i="1"/>
  <c r="W268" i="1" a="1"/>
  <c r="V268" i="1"/>
  <c r="U268" i="1"/>
  <c r="T268" i="1"/>
  <c r="S268" i="1"/>
  <c r="R268" i="1"/>
  <c r="R268" i="1" a="1"/>
  <c r="AF267" i="1"/>
  <c r="AE267" i="1"/>
  <c r="AD267" i="1"/>
  <c r="AC267" i="1"/>
  <c r="AB267" i="1"/>
  <c r="AA267" i="1"/>
  <c r="Z267" i="1"/>
  <c r="Y267" i="1"/>
  <c r="X267" i="1"/>
  <c r="W267" i="1"/>
  <c r="W267" i="1" a="1"/>
  <c r="V267" i="1"/>
  <c r="U267" i="1"/>
  <c r="T267" i="1"/>
  <c r="S267" i="1"/>
  <c r="R267" i="1"/>
  <c r="R267" i="1" a="1"/>
  <c r="AF266" i="1"/>
  <c r="AE266" i="1"/>
  <c r="AD266" i="1"/>
  <c r="AC266" i="1"/>
  <c r="AB266" i="1"/>
  <c r="AA266" i="1"/>
  <c r="Z266" i="1"/>
  <c r="Y266" i="1"/>
  <c r="X266" i="1"/>
  <c r="W266" i="1"/>
  <c r="W266" i="1" a="1"/>
  <c r="V266" i="1"/>
  <c r="U266" i="1"/>
  <c r="T266" i="1"/>
  <c r="S266" i="1"/>
  <c r="R266" i="1"/>
  <c r="R266" i="1" a="1"/>
  <c r="AF265" i="1"/>
  <c r="AE265" i="1"/>
  <c r="AD265" i="1"/>
  <c r="AC265" i="1"/>
  <c r="AB265" i="1"/>
  <c r="AA265" i="1"/>
  <c r="Z265" i="1"/>
  <c r="Y265" i="1"/>
  <c r="X265" i="1"/>
  <c r="W265" i="1"/>
  <c r="W265" i="1" a="1"/>
  <c r="V265" i="1"/>
  <c r="U265" i="1"/>
  <c r="T265" i="1"/>
  <c r="S265" i="1"/>
  <c r="R265" i="1"/>
  <c r="R265" i="1" a="1"/>
  <c r="AF264" i="1"/>
  <c r="AE264" i="1"/>
  <c r="AD264" i="1"/>
  <c r="AC264" i="1"/>
  <c r="AB264" i="1"/>
  <c r="AA264" i="1"/>
  <c r="Z264" i="1"/>
  <c r="Y264" i="1"/>
  <c r="X264" i="1"/>
  <c r="W264" i="1"/>
  <c r="W264" i="1" a="1"/>
  <c r="V264" i="1"/>
  <c r="U264" i="1"/>
  <c r="T264" i="1"/>
  <c r="S264" i="1"/>
  <c r="R264" i="1"/>
  <c r="R264" i="1" a="1"/>
  <c r="AF263" i="1"/>
  <c r="AE263" i="1"/>
  <c r="AD263" i="1"/>
  <c r="AC263" i="1"/>
  <c r="AB263" i="1"/>
  <c r="AA263" i="1"/>
  <c r="Z263" i="1"/>
  <c r="Y263" i="1"/>
  <c r="X263" i="1"/>
  <c r="W263" i="1"/>
  <c r="W263" i="1" a="1"/>
  <c r="V263" i="1"/>
  <c r="U263" i="1"/>
  <c r="T263" i="1"/>
  <c r="S263" i="1"/>
  <c r="R263" i="1"/>
  <c r="R263" i="1" a="1"/>
  <c r="AF262" i="1"/>
  <c r="AE262" i="1"/>
  <c r="AD262" i="1"/>
  <c r="AC262" i="1"/>
  <c r="AB262" i="1"/>
  <c r="AA262" i="1"/>
  <c r="Z262" i="1"/>
  <c r="Y262" i="1"/>
  <c r="X262" i="1"/>
  <c r="W262" i="1"/>
  <c r="W262" i="1" a="1"/>
  <c r="V262" i="1"/>
  <c r="U262" i="1"/>
  <c r="T262" i="1"/>
  <c r="S262" i="1"/>
  <c r="R262" i="1"/>
  <c r="R262" i="1" a="1"/>
  <c r="AF261" i="1"/>
  <c r="AE261" i="1"/>
  <c r="AD261" i="1"/>
  <c r="AC261" i="1"/>
  <c r="AB261" i="1"/>
  <c r="AA261" i="1"/>
  <c r="Z261" i="1"/>
  <c r="Y261" i="1"/>
  <c r="X261" i="1"/>
  <c r="W261" i="1"/>
  <c r="W261" i="1" a="1"/>
  <c r="V261" i="1"/>
  <c r="U261" i="1"/>
  <c r="T261" i="1"/>
  <c r="S261" i="1"/>
  <c r="R261" i="1"/>
  <c r="R261" i="1" a="1"/>
  <c r="AF260" i="1"/>
  <c r="AE260" i="1"/>
  <c r="AD260" i="1"/>
  <c r="AC260" i="1"/>
  <c r="AB260" i="1"/>
  <c r="AA260" i="1"/>
  <c r="Z260" i="1"/>
  <c r="Y260" i="1"/>
  <c r="X260" i="1"/>
  <c r="W260" i="1"/>
  <c r="W260" i="1" a="1"/>
  <c r="V260" i="1"/>
  <c r="U260" i="1"/>
  <c r="T260" i="1"/>
  <c r="S260" i="1"/>
  <c r="R260" i="1"/>
  <c r="R260" i="1" a="1"/>
  <c r="AF259" i="1"/>
  <c r="AE259" i="1"/>
  <c r="AD259" i="1"/>
  <c r="AC259" i="1"/>
  <c r="AB259" i="1"/>
  <c r="AA259" i="1"/>
  <c r="Z259" i="1"/>
  <c r="Y259" i="1"/>
  <c r="X259" i="1"/>
  <c r="W259" i="1"/>
  <c r="W259" i="1" a="1"/>
  <c r="V259" i="1"/>
  <c r="U259" i="1"/>
  <c r="T259" i="1"/>
  <c r="S259" i="1"/>
  <c r="R259" i="1"/>
  <c r="R259" i="1" a="1"/>
  <c r="AF258" i="1"/>
  <c r="AE258" i="1"/>
  <c r="AD258" i="1"/>
  <c r="AC258" i="1"/>
  <c r="AB258" i="1"/>
  <c r="AA258" i="1"/>
  <c r="Z258" i="1"/>
  <c r="Y258" i="1"/>
  <c r="X258" i="1"/>
  <c r="W258" i="1"/>
  <c r="W258" i="1" a="1"/>
  <c r="V258" i="1"/>
  <c r="U258" i="1"/>
  <c r="T258" i="1"/>
  <c r="S258" i="1"/>
  <c r="R258" i="1"/>
  <c r="R258" i="1" a="1"/>
  <c r="AF257" i="1"/>
  <c r="AE257" i="1"/>
  <c r="AD257" i="1"/>
  <c r="AC257" i="1"/>
  <c r="AB257" i="1"/>
  <c r="AA257" i="1"/>
  <c r="Z257" i="1"/>
  <c r="Y257" i="1"/>
  <c r="X257" i="1"/>
  <c r="W257" i="1"/>
  <c r="W257" i="1" a="1"/>
  <c r="V257" i="1"/>
  <c r="U257" i="1"/>
  <c r="T257" i="1"/>
  <c r="S257" i="1"/>
  <c r="R257" i="1"/>
  <c r="R257" i="1" a="1"/>
  <c r="AF256" i="1"/>
  <c r="AE256" i="1"/>
  <c r="AD256" i="1"/>
  <c r="AC256" i="1"/>
  <c r="AB256" i="1"/>
  <c r="AA256" i="1"/>
  <c r="Z256" i="1"/>
  <c r="Y256" i="1"/>
  <c r="X256" i="1"/>
  <c r="W256" i="1"/>
  <c r="W256" i="1" a="1"/>
  <c r="V256" i="1"/>
  <c r="U256" i="1"/>
  <c r="T256" i="1"/>
  <c r="S256" i="1"/>
  <c r="R256" i="1"/>
  <c r="R256" i="1" a="1"/>
  <c r="AF255" i="1"/>
  <c r="AE255" i="1"/>
  <c r="AD255" i="1"/>
  <c r="AC255" i="1"/>
  <c r="AB255" i="1"/>
  <c r="AA255" i="1"/>
  <c r="Z255" i="1"/>
  <c r="Y255" i="1"/>
  <c r="X255" i="1"/>
  <c r="W255" i="1"/>
  <c r="W255" i="1" a="1"/>
  <c r="V255" i="1"/>
  <c r="U255" i="1"/>
  <c r="T255" i="1"/>
  <c r="S255" i="1"/>
  <c r="R255" i="1"/>
  <c r="R255" i="1" a="1"/>
  <c r="AF254" i="1"/>
  <c r="AE254" i="1"/>
  <c r="AD254" i="1"/>
  <c r="AC254" i="1"/>
  <c r="AB254" i="1"/>
  <c r="AA254" i="1"/>
  <c r="Z254" i="1"/>
  <c r="Y254" i="1"/>
  <c r="X254" i="1"/>
  <c r="W254" i="1"/>
  <c r="W254" i="1" a="1"/>
  <c r="V254" i="1"/>
  <c r="U254" i="1"/>
  <c r="T254" i="1"/>
  <c r="S254" i="1"/>
  <c r="R254" i="1"/>
  <c r="R254" i="1" a="1"/>
  <c r="AF253" i="1"/>
  <c r="AE253" i="1"/>
  <c r="AD253" i="1"/>
  <c r="AC253" i="1"/>
  <c r="AB253" i="1"/>
  <c r="AA253" i="1"/>
  <c r="Z253" i="1"/>
  <c r="Y253" i="1"/>
  <c r="X253" i="1"/>
  <c r="W253" i="1"/>
  <c r="W253" i="1" a="1"/>
  <c r="V253" i="1"/>
  <c r="U253" i="1"/>
  <c r="T253" i="1"/>
  <c r="S253" i="1"/>
  <c r="R253" i="1"/>
  <c r="R253" i="1" a="1"/>
  <c r="AF252" i="1"/>
  <c r="AE252" i="1"/>
  <c r="AD252" i="1"/>
  <c r="AC252" i="1"/>
  <c r="AB252" i="1"/>
  <c r="AA252" i="1"/>
  <c r="Z252" i="1"/>
  <c r="Y252" i="1"/>
  <c r="X252" i="1"/>
  <c r="W252" i="1"/>
  <c r="W252" i="1" a="1"/>
  <c r="V252" i="1"/>
  <c r="U252" i="1"/>
  <c r="T252" i="1"/>
  <c r="S252" i="1"/>
  <c r="R252" i="1"/>
  <c r="R252" i="1" a="1"/>
  <c r="AF251" i="1"/>
  <c r="AE251" i="1"/>
  <c r="AD251" i="1"/>
  <c r="AC251" i="1"/>
  <c r="AB251" i="1"/>
  <c r="AA251" i="1"/>
  <c r="Z251" i="1"/>
  <c r="Y251" i="1"/>
  <c r="X251" i="1"/>
  <c r="W251" i="1"/>
  <c r="W251" i="1" a="1"/>
  <c r="V251" i="1"/>
  <c r="U251" i="1"/>
  <c r="T251" i="1"/>
  <c r="S251" i="1"/>
  <c r="R251" i="1"/>
  <c r="R251" i="1" a="1"/>
  <c r="AF250" i="1"/>
  <c r="AE250" i="1"/>
  <c r="AD250" i="1"/>
  <c r="AC250" i="1"/>
  <c r="AB250" i="1"/>
  <c r="AA250" i="1"/>
  <c r="Z250" i="1"/>
  <c r="Y250" i="1"/>
  <c r="X250" i="1"/>
  <c r="W250" i="1"/>
  <c r="W250" i="1" a="1"/>
  <c r="V250" i="1"/>
  <c r="U250" i="1"/>
  <c r="T250" i="1"/>
  <c r="S250" i="1"/>
  <c r="R250" i="1"/>
  <c r="R250" i="1" a="1"/>
  <c r="AF249" i="1"/>
  <c r="AE249" i="1"/>
  <c r="AD249" i="1"/>
  <c r="AC249" i="1"/>
  <c r="AB249" i="1"/>
  <c r="AA249" i="1"/>
  <c r="Z249" i="1"/>
  <c r="Y249" i="1"/>
  <c r="X249" i="1"/>
  <c r="W249" i="1"/>
  <c r="W249" i="1" a="1"/>
  <c r="V249" i="1"/>
  <c r="U249" i="1"/>
  <c r="T249" i="1"/>
  <c r="S249" i="1"/>
  <c r="R249" i="1"/>
  <c r="R249" i="1" a="1"/>
  <c r="AF248" i="1"/>
  <c r="AE248" i="1"/>
  <c r="AD248" i="1"/>
  <c r="AC248" i="1"/>
  <c r="AB248" i="1"/>
  <c r="AA248" i="1"/>
  <c r="Z248" i="1"/>
  <c r="Y248" i="1"/>
  <c r="X248" i="1"/>
  <c r="W248" i="1"/>
  <c r="W248" i="1" a="1"/>
  <c r="V248" i="1"/>
  <c r="U248" i="1"/>
  <c r="T248" i="1"/>
  <c r="S248" i="1"/>
  <c r="R248" i="1"/>
  <c r="R248" i="1" a="1"/>
  <c r="AF247" i="1"/>
  <c r="AE247" i="1"/>
  <c r="AD247" i="1"/>
  <c r="AC247" i="1"/>
  <c r="AB247" i="1"/>
  <c r="AA247" i="1"/>
  <c r="Z247" i="1"/>
  <c r="Y247" i="1"/>
  <c r="X247" i="1"/>
  <c r="W247" i="1"/>
  <c r="W247" i="1" a="1"/>
  <c r="V247" i="1"/>
  <c r="U247" i="1"/>
  <c r="T247" i="1"/>
  <c r="S247" i="1"/>
  <c r="R247" i="1"/>
  <c r="R247" i="1" a="1"/>
  <c r="AF246" i="1"/>
  <c r="AE246" i="1"/>
  <c r="AD246" i="1"/>
  <c r="AC246" i="1"/>
  <c r="AB246" i="1"/>
  <c r="AA246" i="1"/>
  <c r="Z246" i="1"/>
  <c r="Y246" i="1"/>
  <c r="X246" i="1"/>
  <c r="W246" i="1"/>
  <c r="W246" i="1" a="1"/>
  <c r="V246" i="1"/>
  <c r="U246" i="1"/>
  <c r="T246" i="1"/>
  <c r="S246" i="1"/>
  <c r="R246" i="1"/>
  <c r="R246" i="1" a="1"/>
  <c r="AF245" i="1"/>
  <c r="AE245" i="1"/>
  <c r="AD245" i="1"/>
  <c r="AC245" i="1"/>
  <c r="AB245" i="1"/>
  <c r="AA245" i="1"/>
  <c r="Z245" i="1"/>
  <c r="Y245" i="1"/>
  <c r="X245" i="1"/>
  <c r="W245" i="1"/>
  <c r="W245" i="1" a="1"/>
  <c r="V245" i="1"/>
  <c r="U245" i="1"/>
  <c r="T245" i="1"/>
  <c r="S245" i="1"/>
  <c r="R245" i="1"/>
  <c r="R245" i="1" a="1"/>
  <c r="AF244" i="1"/>
  <c r="AE244" i="1"/>
  <c r="AD244" i="1"/>
  <c r="AC244" i="1"/>
  <c r="AB244" i="1"/>
  <c r="AA244" i="1"/>
  <c r="Z244" i="1"/>
  <c r="Y244" i="1"/>
  <c r="X244" i="1"/>
  <c r="W244" i="1"/>
  <c r="W244" i="1" a="1"/>
  <c r="V244" i="1"/>
  <c r="U244" i="1"/>
  <c r="T244" i="1"/>
  <c r="S244" i="1"/>
  <c r="R244" i="1"/>
  <c r="R244" i="1" a="1"/>
  <c r="AF243" i="1"/>
  <c r="AE243" i="1"/>
  <c r="AD243" i="1"/>
  <c r="AC243" i="1"/>
  <c r="AB243" i="1"/>
  <c r="AA243" i="1"/>
  <c r="Z243" i="1"/>
  <c r="Y243" i="1"/>
  <c r="X243" i="1"/>
  <c r="W243" i="1"/>
  <c r="W243" i="1" a="1"/>
  <c r="V243" i="1"/>
  <c r="U243" i="1"/>
  <c r="T243" i="1"/>
  <c r="S243" i="1"/>
  <c r="R243" i="1"/>
  <c r="R243" i="1" a="1"/>
  <c r="AF242" i="1"/>
  <c r="AE242" i="1"/>
  <c r="AD242" i="1"/>
  <c r="AC242" i="1"/>
  <c r="AB242" i="1"/>
  <c r="AA242" i="1"/>
  <c r="Z242" i="1"/>
  <c r="Y242" i="1"/>
  <c r="X242" i="1"/>
  <c r="W242" i="1"/>
  <c r="W242" i="1" a="1"/>
  <c r="V242" i="1"/>
  <c r="U242" i="1"/>
  <c r="T242" i="1"/>
  <c r="S242" i="1"/>
  <c r="R242" i="1"/>
  <c r="R242" i="1" a="1"/>
  <c r="AF241" i="1"/>
  <c r="AE241" i="1"/>
  <c r="AD241" i="1"/>
  <c r="AC241" i="1"/>
  <c r="AB241" i="1"/>
  <c r="AA241" i="1"/>
  <c r="Z241" i="1"/>
  <c r="Y241" i="1"/>
  <c r="X241" i="1"/>
  <c r="W241" i="1"/>
  <c r="W241" i="1" a="1"/>
  <c r="V241" i="1"/>
  <c r="U241" i="1"/>
  <c r="T241" i="1"/>
  <c r="S241" i="1"/>
  <c r="R241" i="1"/>
  <c r="R241" i="1" a="1"/>
  <c r="AF240" i="1"/>
  <c r="AE240" i="1"/>
  <c r="AD240" i="1"/>
  <c r="AC240" i="1"/>
  <c r="AB240" i="1"/>
  <c r="AA240" i="1"/>
  <c r="Z240" i="1"/>
  <c r="Y240" i="1"/>
  <c r="X240" i="1"/>
  <c r="W240" i="1"/>
  <c r="W240" i="1" a="1"/>
  <c r="V240" i="1"/>
  <c r="U240" i="1"/>
  <c r="T240" i="1"/>
  <c r="S240" i="1"/>
  <c r="R240" i="1"/>
  <c r="R240" i="1" a="1"/>
  <c r="AF239" i="1"/>
  <c r="AE239" i="1"/>
  <c r="AD239" i="1"/>
  <c r="AC239" i="1"/>
  <c r="AB239" i="1"/>
  <c r="AA239" i="1"/>
  <c r="Z239" i="1"/>
  <c r="Y239" i="1"/>
  <c r="X239" i="1"/>
  <c r="W239" i="1"/>
  <c r="W239" i="1" a="1"/>
  <c r="V239" i="1"/>
  <c r="U239" i="1"/>
  <c r="T239" i="1"/>
  <c r="S239" i="1"/>
  <c r="R239" i="1"/>
  <c r="R239" i="1" a="1"/>
  <c r="AF238" i="1"/>
  <c r="AE238" i="1"/>
  <c r="AD238" i="1"/>
  <c r="AC238" i="1"/>
  <c r="AB238" i="1"/>
  <c r="AA238" i="1"/>
  <c r="Z238" i="1"/>
  <c r="Y238" i="1"/>
  <c r="X238" i="1"/>
  <c r="W238" i="1"/>
  <c r="W238" i="1" a="1"/>
  <c r="V238" i="1"/>
  <c r="U238" i="1"/>
  <c r="T238" i="1"/>
  <c r="S238" i="1"/>
  <c r="R238" i="1"/>
  <c r="R238" i="1" a="1"/>
  <c r="AF237" i="1"/>
  <c r="AE237" i="1"/>
  <c r="AD237" i="1"/>
  <c r="AC237" i="1"/>
  <c r="AB237" i="1"/>
  <c r="AA237" i="1"/>
  <c r="Z237" i="1"/>
  <c r="Y237" i="1"/>
  <c r="X237" i="1"/>
  <c r="W237" i="1"/>
  <c r="W237" i="1" a="1"/>
  <c r="V237" i="1"/>
  <c r="U237" i="1"/>
  <c r="T237" i="1"/>
  <c r="S237" i="1"/>
  <c r="R237" i="1"/>
  <c r="R237" i="1" a="1"/>
  <c r="AF236" i="1"/>
  <c r="AE236" i="1"/>
  <c r="AD236" i="1"/>
  <c r="AC236" i="1"/>
  <c r="AB236" i="1"/>
  <c r="AA236" i="1"/>
  <c r="Z236" i="1"/>
  <c r="Y236" i="1"/>
  <c r="X236" i="1"/>
  <c r="W236" i="1"/>
  <c r="W236" i="1" a="1"/>
  <c r="V236" i="1"/>
  <c r="U236" i="1"/>
  <c r="T236" i="1"/>
  <c r="S236" i="1"/>
  <c r="R236" i="1"/>
  <c r="R236" i="1" a="1"/>
  <c r="AF235" i="1"/>
  <c r="AE235" i="1"/>
  <c r="AD235" i="1"/>
  <c r="AC235" i="1"/>
  <c r="AB235" i="1"/>
  <c r="AA235" i="1"/>
  <c r="Z235" i="1"/>
  <c r="Y235" i="1"/>
  <c r="X235" i="1"/>
  <c r="W235" i="1"/>
  <c r="W235" i="1" a="1"/>
  <c r="V235" i="1"/>
  <c r="U235" i="1"/>
  <c r="T235" i="1"/>
  <c r="S235" i="1"/>
  <c r="R235" i="1"/>
  <c r="R235" i="1" a="1"/>
  <c r="AF234" i="1"/>
  <c r="AE234" i="1"/>
  <c r="AD234" i="1"/>
  <c r="AC234" i="1"/>
  <c r="AB234" i="1"/>
  <c r="AA234" i="1"/>
  <c r="Z234" i="1"/>
  <c r="Y234" i="1"/>
  <c r="X234" i="1"/>
  <c r="W234" i="1"/>
  <c r="W234" i="1" a="1"/>
  <c r="V234" i="1"/>
  <c r="U234" i="1"/>
  <c r="T234" i="1"/>
  <c r="S234" i="1"/>
  <c r="R234" i="1"/>
  <c r="R234" i="1" a="1"/>
  <c r="AF233" i="1"/>
  <c r="AE233" i="1"/>
  <c r="AD233" i="1"/>
  <c r="AC233" i="1"/>
  <c r="AB233" i="1"/>
  <c r="AA233" i="1"/>
  <c r="Z233" i="1"/>
  <c r="Y233" i="1"/>
  <c r="X233" i="1"/>
  <c r="W233" i="1"/>
  <c r="W233" i="1" a="1"/>
  <c r="V233" i="1"/>
  <c r="U233" i="1"/>
  <c r="T233" i="1"/>
  <c r="S233" i="1"/>
  <c r="R233" i="1"/>
  <c r="R233" i="1" a="1"/>
  <c r="AF232" i="1"/>
  <c r="AE232" i="1"/>
  <c r="AD232" i="1"/>
  <c r="AC232" i="1"/>
  <c r="AB232" i="1"/>
  <c r="AA232" i="1"/>
  <c r="Z232" i="1"/>
  <c r="Y232" i="1"/>
  <c r="X232" i="1"/>
  <c r="W232" i="1"/>
  <c r="W232" i="1" a="1"/>
  <c r="V232" i="1"/>
  <c r="U232" i="1"/>
  <c r="T232" i="1"/>
  <c r="S232" i="1"/>
  <c r="R232" i="1"/>
  <c r="R232" i="1" a="1"/>
  <c r="AF231" i="1"/>
  <c r="AE231" i="1"/>
  <c r="AD231" i="1"/>
  <c r="AC231" i="1"/>
  <c r="AB231" i="1"/>
  <c r="AA231" i="1"/>
  <c r="Z231" i="1"/>
  <c r="Y231" i="1"/>
  <c r="X231" i="1"/>
  <c r="W231" i="1"/>
  <c r="W231" i="1" a="1"/>
  <c r="V231" i="1"/>
  <c r="U231" i="1"/>
  <c r="T231" i="1"/>
  <c r="S231" i="1"/>
  <c r="R231" i="1"/>
  <c r="R231" i="1" a="1"/>
  <c r="AF230" i="1"/>
  <c r="AE230" i="1"/>
  <c r="AD230" i="1"/>
  <c r="AC230" i="1"/>
  <c r="AB230" i="1"/>
  <c r="AA230" i="1"/>
  <c r="Z230" i="1"/>
  <c r="Y230" i="1"/>
  <c r="X230" i="1"/>
  <c r="W230" i="1"/>
  <c r="W230" i="1" a="1"/>
  <c r="V230" i="1"/>
  <c r="U230" i="1"/>
  <c r="T230" i="1"/>
  <c r="S230" i="1"/>
  <c r="R230" i="1"/>
  <c r="R230" i="1" a="1"/>
  <c r="AF229" i="1"/>
  <c r="AE229" i="1"/>
  <c r="AD229" i="1"/>
  <c r="AC229" i="1"/>
  <c r="AB229" i="1"/>
  <c r="AA229" i="1"/>
  <c r="Z229" i="1"/>
  <c r="Y229" i="1"/>
  <c r="X229" i="1"/>
  <c r="W229" i="1"/>
  <c r="W229" i="1" a="1"/>
  <c r="V229" i="1"/>
  <c r="U229" i="1"/>
  <c r="T229" i="1"/>
  <c r="S229" i="1"/>
  <c r="R229" i="1"/>
  <c r="R229" i="1" a="1"/>
  <c r="AF228" i="1"/>
  <c r="AE228" i="1"/>
  <c r="AD228" i="1"/>
  <c r="AC228" i="1"/>
  <c r="AB228" i="1"/>
  <c r="AA228" i="1"/>
  <c r="Z228" i="1"/>
  <c r="Y228" i="1"/>
  <c r="X228" i="1"/>
  <c r="W228" i="1"/>
  <c r="W228" i="1" a="1"/>
  <c r="V228" i="1"/>
  <c r="U228" i="1"/>
  <c r="T228" i="1"/>
  <c r="S228" i="1"/>
  <c r="R228" i="1"/>
  <c r="R228" i="1" a="1"/>
  <c r="AF227" i="1"/>
  <c r="AE227" i="1"/>
  <c r="AD227" i="1"/>
  <c r="AC227" i="1"/>
  <c r="AB227" i="1"/>
  <c r="AA227" i="1"/>
  <c r="Z227" i="1"/>
  <c r="Y227" i="1"/>
  <c r="X227" i="1"/>
  <c r="W227" i="1"/>
  <c r="W227" i="1" a="1"/>
  <c r="V227" i="1"/>
  <c r="U227" i="1"/>
  <c r="T227" i="1"/>
  <c r="S227" i="1"/>
  <c r="R227" i="1"/>
  <c r="R227" i="1" a="1"/>
  <c r="AF226" i="1"/>
  <c r="AE226" i="1"/>
  <c r="AD226" i="1"/>
  <c r="AC226" i="1"/>
  <c r="AB226" i="1"/>
  <c r="AA226" i="1"/>
  <c r="Z226" i="1"/>
  <c r="Y226" i="1"/>
  <c r="X226" i="1"/>
  <c r="W226" i="1"/>
  <c r="W226" i="1" a="1"/>
  <c r="V226" i="1"/>
  <c r="U226" i="1"/>
  <c r="T226" i="1"/>
  <c r="S226" i="1"/>
  <c r="R226" i="1"/>
  <c r="R226" i="1" a="1"/>
  <c r="AF225" i="1"/>
  <c r="AE225" i="1"/>
  <c r="AD225" i="1"/>
  <c r="AC225" i="1"/>
  <c r="AB225" i="1"/>
  <c r="AA225" i="1"/>
  <c r="Z225" i="1"/>
  <c r="Y225" i="1"/>
  <c r="X225" i="1"/>
  <c r="W225" i="1"/>
  <c r="W225" i="1" a="1"/>
  <c r="V225" i="1"/>
  <c r="U225" i="1"/>
  <c r="T225" i="1"/>
  <c r="S225" i="1"/>
  <c r="R225" i="1"/>
  <c r="R225" i="1" a="1"/>
  <c r="AF224" i="1"/>
  <c r="AE224" i="1"/>
  <c r="AD224" i="1"/>
  <c r="AC224" i="1"/>
  <c r="AB224" i="1"/>
  <c r="AA224" i="1"/>
  <c r="Z224" i="1"/>
  <c r="Y224" i="1"/>
  <c r="X224" i="1"/>
  <c r="W224" i="1"/>
  <c r="W224" i="1" a="1"/>
  <c r="V224" i="1"/>
  <c r="U224" i="1"/>
  <c r="T224" i="1"/>
  <c r="S224" i="1"/>
  <c r="R224" i="1"/>
  <c r="R224" i="1" a="1"/>
  <c r="AF223" i="1"/>
  <c r="AE223" i="1"/>
  <c r="AD223" i="1"/>
  <c r="AC223" i="1"/>
  <c r="AB223" i="1"/>
  <c r="AA223" i="1"/>
  <c r="Z223" i="1"/>
  <c r="Y223" i="1"/>
  <c r="X223" i="1"/>
  <c r="W223" i="1"/>
  <c r="W223" i="1" a="1"/>
  <c r="V223" i="1"/>
  <c r="U223" i="1"/>
  <c r="T223" i="1"/>
  <c r="S223" i="1"/>
  <c r="R223" i="1"/>
  <c r="R223" i="1" a="1"/>
  <c r="AF222" i="1"/>
  <c r="AE222" i="1"/>
  <c r="AD222" i="1"/>
  <c r="AC222" i="1"/>
  <c r="AB222" i="1"/>
  <c r="AA222" i="1"/>
  <c r="Z222" i="1"/>
  <c r="Y222" i="1"/>
  <c r="X222" i="1"/>
  <c r="W222" i="1"/>
  <c r="W222" i="1" a="1"/>
  <c r="V222" i="1"/>
  <c r="U222" i="1"/>
  <c r="T222" i="1"/>
  <c r="S222" i="1"/>
  <c r="R222" i="1"/>
  <c r="R222" i="1" a="1"/>
  <c r="AF221" i="1"/>
  <c r="AE221" i="1"/>
  <c r="AD221" i="1"/>
  <c r="AC221" i="1"/>
  <c r="AB221" i="1"/>
  <c r="AA221" i="1"/>
  <c r="Z221" i="1"/>
  <c r="Y221" i="1"/>
  <c r="X221" i="1"/>
  <c r="W221" i="1"/>
  <c r="W221" i="1" a="1"/>
  <c r="V221" i="1"/>
  <c r="U221" i="1"/>
  <c r="T221" i="1"/>
  <c r="S221" i="1"/>
  <c r="R221" i="1"/>
  <c r="R221" i="1" a="1"/>
  <c r="AF220" i="1"/>
  <c r="AE220" i="1"/>
  <c r="AD220" i="1"/>
  <c r="AC220" i="1"/>
  <c r="AB220" i="1"/>
  <c r="AA220" i="1"/>
  <c r="Z220" i="1"/>
  <c r="Y220" i="1"/>
  <c r="X220" i="1"/>
  <c r="W220" i="1"/>
  <c r="W220" i="1" a="1"/>
  <c r="V220" i="1"/>
  <c r="U220" i="1"/>
  <c r="T220" i="1"/>
  <c r="S220" i="1"/>
  <c r="R220" i="1"/>
  <c r="R220" i="1" a="1"/>
  <c r="AF219" i="1"/>
  <c r="AE219" i="1"/>
  <c r="AD219" i="1"/>
  <c r="AC219" i="1"/>
  <c r="AB219" i="1"/>
  <c r="AA219" i="1"/>
  <c r="Z219" i="1"/>
  <c r="Y219" i="1"/>
  <c r="X219" i="1"/>
  <c r="W219" i="1"/>
  <c r="W219" i="1" a="1"/>
  <c r="V219" i="1"/>
  <c r="U219" i="1"/>
  <c r="T219" i="1"/>
  <c r="S219" i="1"/>
  <c r="R219" i="1"/>
  <c r="R219" i="1" a="1"/>
  <c r="AF218" i="1"/>
  <c r="AE218" i="1"/>
  <c r="AD218" i="1"/>
  <c r="AC218" i="1"/>
  <c r="AB218" i="1"/>
  <c r="AA218" i="1"/>
  <c r="Z218" i="1"/>
  <c r="Y218" i="1"/>
  <c r="X218" i="1"/>
  <c r="W218" i="1"/>
  <c r="W218" i="1" a="1"/>
  <c r="V218" i="1"/>
  <c r="U218" i="1"/>
  <c r="T218" i="1"/>
  <c r="S218" i="1"/>
  <c r="R218" i="1"/>
  <c r="R218" i="1" a="1"/>
  <c r="AF217" i="1"/>
  <c r="AE217" i="1"/>
  <c r="AD217" i="1"/>
  <c r="AC217" i="1"/>
  <c r="AB217" i="1"/>
  <c r="AA217" i="1"/>
  <c r="Z217" i="1"/>
  <c r="Y217" i="1"/>
  <c r="X217" i="1"/>
  <c r="W217" i="1"/>
  <c r="W217" i="1" a="1"/>
  <c r="V217" i="1"/>
  <c r="U217" i="1"/>
  <c r="T217" i="1"/>
  <c r="S217" i="1"/>
  <c r="R217" i="1"/>
  <c r="R217" i="1" a="1"/>
  <c r="AF216" i="1"/>
  <c r="AE216" i="1"/>
  <c r="AD216" i="1"/>
  <c r="AC216" i="1"/>
  <c r="AB216" i="1"/>
  <c r="AA216" i="1"/>
  <c r="Z216" i="1"/>
  <c r="Y216" i="1"/>
  <c r="X216" i="1"/>
  <c r="W216" i="1"/>
  <c r="W216" i="1" a="1"/>
  <c r="V216" i="1"/>
  <c r="U216" i="1"/>
  <c r="T216" i="1"/>
  <c r="S216" i="1"/>
  <c r="R216" i="1"/>
  <c r="R216" i="1" a="1"/>
  <c r="AF215" i="1"/>
  <c r="AE215" i="1"/>
  <c r="AD215" i="1"/>
  <c r="AC215" i="1"/>
  <c r="AB215" i="1"/>
  <c r="AA215" i="1"/>
  <c r="Z215" i="1"/>
  <c r="Y215" i="1"/>
  <c r="X215" i="1"/>
  <c r="W215" i="1"/>
  <c r="W215" i="1" a="1"/>
  <c r="V215" i="1"/>
  <c r="U215" i="1"/>
  <c r="T215" i="1"/>
  <c r="S215" i="1"/>
  <c r="R215" i="1"/>
  <c r="R215" i="1" a="1"/>
  <c r="AF214" i="1"/>
  <c r="AE214" i="1"/>
  <c r="AD214" i="1"/>
  <c r="AC214" i="1"/>
  <c r="AB214" i="1"/>
  <c r="AA214" i="1"/>
  <c r="Z214" i="1"/>
  <c r="Y214" i="1"/>
  <c r="X214" i="1"/>
  <c r="W214" i="1"/>
  <c r="W214" i="1" a="1"/>
  <c r="V214" i="1"/>
  <c r="U214" i="1"/>
  <c r="T214" i="1"/>
  <c r="S214" i="1"/>
  <c r="R214" i="1"/>
  <c r="R214" i="1" a="1"/>
  <c r="AF213" i="1"/>
  <c r="AE213" i="1"/>
  <c r="AD213" i="1"/>
  <c r="AC213" i="1"/>
  <c r="AB213" i="1"/>
  <c r="AA213" i="1"/>
  <c r="Z213" i="1"/>
  <c r="Y213" i="1"/>
  <c r="X213" i="1"/>
  <c r="W213" i="1"/>
  <c r="W213" i="1" a="1"/>
  <c r="V213" i="1"/>
  <c r="U213" i="1"/>
  <c r="T213" i="1"/>
  <c r="S213" i="1"/>
  <c r="R213" i="1"/>
  <c r="R213" i="1" a="1"/>
  <c r="AF212" i="1"/>
  <c r="AE212" i="1"/>
  <c r="AD212" i="1"/>
  <c r="AC212" i="1"/>
  <c r="AB212" i="1"/>
  <c r="AA212" i="1"/>
  <c r="Z212" i="1"/>
  <c r="Y212" i="1"/>
  <c r="X212" i="1"/>
  <c r="W212" i="1"/>
  <c r="W212" i="1" a="1"/>
  <c r="V212" i="1"/>
  <c r="U212" i="1"/>
  <c r="T212" i="1"/>
  <c r="S212" i="1"/>
  <c r="R212" i="1"/>
  <c r="R212" i="1" a="1"/>
  <c r="AF211" i="1"/>
  <c r="AE211" i="1"/>
  <c r="AD211" i="1"/>
  <c r="AC211" i="1"/>
  <c r="AB211" i="1"/>
  <c r="AA211" i="1"/>
  <c r="Z211" i="1"/>
  <c r="Y211" i="1"/>
  <c r="X211" i="1"/>
  <c r="W211" i="1"/>
  <c r="W211" i="1" a="1"/>
  <c r="V211" i="1"/>
  <c r="U211" i="1"/>
  <c r="T211" i="1"/>
  <c r="S211" i="1"/>
  <c r="R211" i="1"/>
  <c r="R211" i="1" a="1"/>
  <c r="AF210" i="1"/>
  <c r="AE210" i="1"/>
  <c r="AD210" i="1"/>
  <c r="AC210" i="1"/>
  <c r="AB210" i="1"/>
  <c r="AA210" i="1"/>
  <c r="Z210" i="1"/>
  <c r="Y210" i="1"/>
  <c r="X210" i="1"/>
  <c r="W210" i="1"/>
  <c r="W210" i="1" a="1"/>
  <c r="V210" i="1"/>
  <c r="U210" i="1"/>
  <c r="T210" i="1"/>
  <c r="S210" i="1"/>
  <c r="R210" i="1"/>
  <c r="R210" i="1" a="1"/>
  <c r="AF209" i="1"/>
  <c r="AE209" i="1"/>
  <c r="AD209" i="1"/>
  <c r="AC209" i="1"/>
  <c r="AB209" i="1"/>
  <c r="AA209" i="1"/>
  <c r="Z209" i="1"/>
  <c r="Y209" i="1"/>
  <c r="X209" i="1"/>
  <c r="W209" i="1"/>
  <c r="W209" i="1" a="1"/>
  <c r="V209" i="1"/>
  <c r="U209" i="1"/>
  <c r="T209" i="1"/>
  <c r="S209" i="1"/>
  <c r="R209" i="1"/>
  <c r="R209" i="1" a="1"/>
  <c r="AF208" i="1"/>
  <c r="AE208" i="1"/>
  <c r="AD208" i="1"/>
  <c r="AC208" i="1"/>
  <c r="AB208" i="1"/>
  <c r="AA208" i="1"/>
  <c r="Z208" i="1"/>
  <c r="Y208" i="1"/>
  <c r="X208" i="1"/>
  <c r="W208" i="1"/>
  <c r="W208" i="1" a="1"/>
  <c r="V208" i="1"/>
  <c r="U208" i="1"/>
  <c r="T208" i="1"/>
  <c r="S208" i="1"/>
  <c r="R208" i="1"/>
  <c r="R208" i="1" a="1"/>
  <c r="AF207" i="1"/>
  <c r="AE207" i="1"/>
  <c r="AD207" i="1"/>
  <c r="AC207" i="1"/>
  <c r="AB207" i="1"/>
  <c r="AA207" i="1"/>
  <c r="Z207" i="1"/>
  <c r="Y207" i="1"/>
  <c r="X207" i="1"/>
  <c r="W207" i="1"/>
  <c r="W207" i="1" a="1"/>
  <c r="V207" i="1"/>
  <c r="U207" i="1"/>
  <c r="T207" i="1"/>
  <c r="S207" i="1"/>
  <c r="R207" i="1"/>
  <c r="R207" i="1" a="1"/>
  <c r="AF206" i="1"/>
  <c r="AE206" i="1"/>
  <c r="AD206" i="1"/>
  <c r="AC206" i="1"/>
  <c r="AB206" i="1"/>
  <c r="AA206" i="1"/>
  <c r="Z206" i="1"/>
  <c r="Y206" i="1"/>
  <c r="X206" i="1"/>
  <c r="W206" i="1"/>
  <c r="W206" i="1" a="1"/>
  <c r="V206" i="1"/>
  <c r="U206" i="1"/>
  <c r="T206" i="1"/>
  <c r="S206" i="1"/>
  <c r="R206" i="1"/>
  <c r="R206" i="1" a="1"/>
  <c r="AF205" i="1"/>
  <c r="AE205" i="1"/>
  <c r="AD205" i="1"/>
  <c r="AC205" i="1"/>
  <c r="AB205" i="1"/>
  <c r="AA205" i="1"/>
  <c r="Z205" i="1"/>
  <c r="Y205" i="1"/>
  <c r="X205" i="1"/>
  <c r="W205" i="1"/>
  <c r="W205" i="1" a="1"/>
  <c r="V205" i="1"/>
  <c r="U205" i="1"/>
  <c r="T205" i="1"/>
  <c r="S205" i="1"/>
  <c r="R205" i="1"/>
  <c r="R205" i="1" a="1"/>
  <c r="AF204" i="1"/>
  <c r="AE204" i="1"/>
  <c r="AD204" i="1"/>
  <c r="AC204" i="1"/>
  <c r="AB204" i="1"/>
  <c r="AA204" i="1"/>
  <c r="Z204" i="1"/>
  <c r="Y204" i="1"/>
  <c r="X204" i="1"/>
  <c r="W204" i="1"/>
  <c r="W204" i="1" a="1"/>
  <c r="V204" i="1"/>
  <c r="U204" i="1"/>
  <c r="T204" i="1"/>
  <c r="S204" i="1"/>
  <c r="R204" i="1"/>
  <c r="R204" i="1" a="1"/>
  <c r="AF203" i="1"/>
  <c r="AE203" i="1"/>
  <c r="AD203" i="1"/>
  <c r="AC203" i="1"/>
  <c r="AB203" i="1"/>
  <c r="AA203" i="1"/>
  <c r="Z203" i="1"/>
  <c r="Y203" i="1"/>
  <c r="X203" i="1"/>
  <c r="W203" i="1"/>
  <c r="W203" i="1" a="1"/>
  <c r="V203" i="1"/>
  <c r="U203" i="1"/>
  <c r="T203" i="1"/>
  <c r="S203" i="1"/>
  <c r="R203" i="1"/>
  <c r="R203" i="1" a="1"/>
  <c r="AF202" i="1"/>
  <c r="AE202" i="1"/>
  <c r="AD202" i="1"/>
  <c r="AC202" i="1"/>
  <c r="AB202" i="1"/>
  <c r="AA202" i="1"/>
  <c r="Z202" i="1"/>
  <c r="Y202" i="1"/>
  <c r="X202" i="1"/>
  <c r="W202" i="1"/>
  <c r="W202" i="1" a="1"/>
  <c r="V202" i="1"/>
  <c r="U202" i="1"/>
  <c r="T202" i="1"/>
  <c r="S202" i="1"/>
  <c r="R202" i="1"/>
  <c r="R202" i="1" a="1"/>
  <c r="AF201" i="1"/>
  <c r="AE201" i="1"/>
  <c r="AD201" i="1"/>
  <c r="AC201" i="1"/>
  <c r="AB201" i="1"/>
  <c r="AA201" i="1"/>
  <c r="Z201" i="1"/>
  <c r="Y201" i="1"/>
  <c r="X201" i="1"/>
  <c r="W201" i="1"/>
  <c r="W201" i="1" a="1"/>
  <c r="V201" i="1"/>
  <c r="U201" i="1"/>
  <c r="T201" i="1"/>
  <c r="S201" i="1"/>
  <c r="R201" i="1"/>
  <c r="R201" i="1" a="1"/>
  <c r="AF200" i="1"/>
  <c r="AE200" i="1"/>
  <c r="AD200" i="1"/>
  <c r="AC200" i="1"/>
  <c r="AB200" i="1"/>
  <c r="AA200" i="1"/>
  <c r="Z200" i="1"/>
  <c r="Y200" i="1"/>
  <c r="X200" i="1"/>
  <c r="W200" i="1"/>
  <c r="W200" i="1" a="1"/>
  <c r="V200" i="1"/>
  <c r="U200" i="1"/>
  <c r="T200" i="1"/>
  <c r="S200" i="1"/>
  <c r="R200" i="1"/>
  <c r="R200" i="1" a="1"/>
  <c r="AF199" i="1"/>
  <c r="AE199" i="1"/>
  <c r="AD199" i="1"/>
  <c r="AC199" i="1"/>
  <c r="AB199" i="1"/>
  <c r="AA199" i="1"/>
  <c r="Z199" i="1"/>
  <c r="Y199" i="1"/>
  <c r="X199" i="1"/>
  <c r="W199" i="1"/>
  <c r="W199" i="1" a="1"/>
  <c r="V199" i="1"/>
  <c r="U199" i="1"/>
  <c r="T199" i="1"/>
  <c r="S199" i="1"/>
  <c r="R199" i="1"/>
  <c r="R199" i="1" a="1"/>
  <c r="AF198" i="1"/>
  <c r="AE198" i="1"/>
  <c r="AD198" i="1"/>
  <c r="AC198" i="1"/>
  <c r="AB198" i="1"/>
  <c r="AA198" i="1"/>
  <c r="Z198" i="1"/>
  <c r="Y198" i="1"/>
  <c r="X198" i="1"/>
  <c r="W198" i="1"/>
  <c r="W198" i="1" a="1"/>
  <c r="V198" i="1"/>
  <c r="U198" i="1"/>
  <c r="T198" i="1"/>
  <c r="S198" i="1"/>
  <c r="R198" i="1"/>
  <c r="R198" i="1" a="1"/>
  <c r="AF197" i="1"/>
  <c r="AE197" i="1"/>
  <c r="AD197" i="1"/>
  <c r="AC197" i="1"/>
  <c r="AB197" i="1"/>
  <c r="AA197" i="1"/>
  <c r="Z197" i="1"/>
  <c r="Y197" i="1"/>
  <c r="X197" i="1"/>
  <c r="W197" i="1"/>
  <c r="W197" i="1" a="1"/>
  <c r="V197" i="1"/>
  <c r="U197" i="1"/>
  <c r="T197" i="1"/>
  <c r="S197" i="1"/>
  <c r="R197" i="1"/>
  <c r="R197" i="1" a="1"/>
  <c r="AF196" i="1"/>
  <c r="AE196" i="1"/>
  <c r="AD196" i="1"/>
  <c r="AC196" i="1"/>
  <c r="AB196" i="1"/>
  <c r="AA196" i="1"/>
  <c r="Z196" i="1"/>
  <c r="Y196" i="1"/>
  <c r="X196" i="1"/>
  <c r="W196" i="1"/>
  <c r="W196" i="1" a="1"/>
  <c r="V196" i="1"/>
  <c r="U196" i="1"/>
  <c r="T196" i="1"/>
  <c r="S196" i="1"/>
  <c r="R196" i="1"/>
  <c r="R196" i="1" a="1"/>
  <c r="AF195" i="1"/>
  <c r="AE195" i="1"/>
  <c r="AD195" i="1"/>
  <c r="AC195" i="1"/>
  <c r="AB195" i="1"/>
  <c r="AA195" i="1"/>
  <c r="Z195" i="1"/>
  <c r="Y195" i="1"/>
  <c r="X195" i="1"/>
  <c r="W195" i="1"/>
  <c r="W195" i="1" a="1"/>
  <c r="V195" i="1"/>
  <c r="U195" i="1"/>
  <c r="T195" i="1"/>
  <c r="S195" i="1"/>
  <c r="R195" i="1"/>
  <c r="R195" i="1" a="1"/>
  <c r="AF194" i="1"/>
  <c r="AE194" i="1"/>
  <c r="AD194" i="1"/>
  <c r="AC194" i="1"/>
  <c r="AB194" i="1"/>
  <c r="AA194" i="1"/>
  <c r="Z194" i="1"/>
  <c r="Y194" i="1"/>
  <c r="X194" i="1"/>
  <c r="W194" i="1"/>
  <c r="W194" i="1" a="1"/>
  <c r="V194" i="1"/>
  <c r="U194" i="1"/>
  <c r="T194" i="1"/>
  <c r="S194" i="1"/>
  <c r="R194" i="1"/>
  <c r="R194" i="1" a="1"/>
  <c r="AF193" i="1"/>
  <c r="AE193" i="1"/>
  <c r="AD193" i="1"/>
  <c r="AC193" i="1"/>
  <c r="AB193" i="1"/>
  <c r="AA193" i="1"/>
  <c r="Z193" i="1"/>
  <c r="Y193" i="1"/>
  <c r="X193" i="1"/>
  <c r="W193" i="1"/>
  <c r="W193" i="1" a="1"/>
  <c r="V193" i="1"/>
  <c r="U193" i="1"/>
  <c r="T193" i="1"/>
  <c r="S193" i="1"/>
  <c r="R193" i="1"/>
  <c r="R193" i="1" a="1"/>
  <c r="AF192" i="1"/>
  <c r="AE192" i="1"/>
  <c r="AD192" i="1"/>
  <c r="AC192" i="1"/>
  <c r="AB192" i="1"/>
  <c r="AA192" i="1"/>
  <c r="Z192" i="1"/>
  <c r="Y192" i="1"/>
  <c r="X192" i="1"/>
  <c r="W192" i="1"/>
  <c r="W192" i="1" a="1"/>
  <c r="V192" i="1"/>
  <c r="U192" i="1"/>
  <c r="T192" i="1"/>
  <c r="S192" i="1"/>
  <c r="R192" i="1"/>
  <c r="R192" i="1" a="1"/>
  <c r="AF191" i="1"/>
  <c r="AE191" i="1"/>
  <c r="AD191" i="1"/>
  <c r="AC191" i="1"/>
  <c r="AB191" i="1"/>
  <c r="AA191" i="1"/>
  <c r="Z191" i="1"/>
  <c r="Y191" i="1"/>
  <c r="X191" i="1"/>
  <c r="W191" i="1"/>
  <c r="W191" i="1" a="1"/>
  <c r="V191" i="1"/>
  <c r="U191" i="1"/>
  <c r="T191" i="1"/>
  <c r="S191" i="1"/>
  <c r="R191" i="1"/>
  <c r="R191" i="1" a="1"/>
  <c r="AF190" i="1"/>
  <c r="AE190" i="1"/>
  <c r="AD190" i="1"/>
  <c r="AC190" i="1"/>
  <c r="AB190" i="1"/>
  <c r="AA190" i="1"/>
  <c r="Z190" i="1"/>
  <c r="Y190" i="1"/>
  <c r="X190" i="1"/>
  <c r="W190" i="1"/>
  <c r="W190" i="1" a="1"/>
  <c r="V190" i="1"/>
  <c r="U190" i="1"/>
  <c r="T190" i="1"/>
  <c r="S190" i="1"/>
  <c r="R190" i="1"/>
  <c r="R190" i="1" a="1"/>
  <c r="AF189" i="1"/>
  <c r="AE189" i="1"/>
  <c r="AD189" i="1"/>
  <c r="AC189" i="1"/>
  <c r="AB189" i="1"/>
  <c r="AA189" i="1"/>
  <c r="Z189" i="1"/>
  <c r="Y189" i="1"/>
  <c r="X189" i="1"/>
  <c r="W189" i="1"/>
  <c r="W189" i="1" a="1"/>
  <c r="V189" i="1"/>
  <c r="U189" i="1"/>
  <c r="T189" i="1"/>
  <c r="S189" i="1"/>
  <c r="R189" i="1"/>
  <c r="R189" i="1" a="1"/>
  <c r="AF188" i="1"/>
  <c r="AE188" i="1"/>
  <c r="AD188" i="1"/>
  <c r="AC188" i="1"/>
  <c r="AB188" i="1"/>
  <c r="AA188" i="1"/>
  <c r="Z188" i="1"/>
  <c r="Y188" i="1"/>
  <c r="X188" i="1"/>
  <c r="W188" i="1"/>
  <c r="W188" i="1" a="1"/>
  <c r="V188" i="1"/>
  <c r="U188" i="1"/>
  <c r="T188" i="1"/>
  <c r="S188" i="1"/>
  <c r="R188" i="1"/>
  <c r="R188" i="1" a="1"/>
  <c r="AF187" i="1"/>
  <c r="AE187" i="1"/>
  <c r="AD187" i="1"/>
  <c r="AC187" i="1"/>
  <c r="AB187" i="1"/>
  <c r="AA187" i="1"/>
  <c r="Z187" i="1"/>
  <c r="Y187" i="1"/>
  <c r="X187" i="1"/>
  <c r="W187" i="1"/>
  <c r="W187" i="1" a="1"/>
  <c r="V187" i="1"/>
  <c r="U187" i="1"/>
  <c r="T187" i="1"/>
  <c r="S187" i="1"/>
  <c r="R187" i="1"/>
  <c r="R187" i="1" a="1"/>
  <c r="AF186" i="1"/>
  <c r="AE186" i="1"/>
  <c r="AD186" i="1"/>
  <c r="AC186" i="1"/>
  <c r="AB186" i="1"/>
  <c r="AA186" i="1"/>
  <c r="Z186" i="1"/>
  <c r="Y186" i="1"/>
  <c r="X186" i="1"/>
  <c r="W186" i="1"/>
  <c r="W186" i="1" a="1"/>
  <c r="V186" i="1"/>
  <c r="U186" i="1"/>
  <c r="T186" i="1"/>
  <c r="S186" i="1"/>
  <c r="R186" i="1"/>
  <c r="R186" i="1" a="1"/>
  <c r="AF185" i="1"/>
  <c r="AE185" i="1"/>
  <c r="AD185" i="1"/>
  <c r="AC185" i="1"/>
  <c r="AB185" i="1"/>
  <c r="AA185" i="1"/>
  <c r="Z185" i="1"/>
  <c r="Y185" i="1"/>
  <c r="X185" i="1"/>
  <c r="W185" i="1"/>
  <c r="W185" i="1" a="1"/>
  <c r="V185" i="1"/>
  <c r="U185" i="1"/>
  <c r="T185" i="1"/>
  <c r="S185" i="1"/>
  <c r="R185" i="1"/>
  <c r="R185" i="1" a="1"/>
  <c r="AF184" i="1"/>
  <c r="AE184" i="1"/>
  <c r="AD184" i="1"/>
  <c r="AC184" i="1"/>
  <c r="AB184" i="1"/>
  <c r="AA184" i="1"/>
  <c r="Z184" i="1"/>
  <c r="Y184" i="1"/>
  <c r="X184" i="1"/>
  <c r="W184" i="1"/>
  <c r="W184" i="1" a="1"/>
  <c r="V184" i="1"/>
  <c r="U184" i="1"/>
  <c r="T184" i="1"/>
  <c r="S184" i="1"/>
  <c r="R184" i="1"/>
  <c r="R184" i="1" a="1"/>
  <c r="AF183" i="1"/>
  <c r="AE183" i="1"/>
  <c r="AD183" i="1"/>
  <c r="AC183" i="1"/>
  <c r="AB183" i="1"/>
  <c r="AA183" i="1"/>
  <c r="Z183" i="1"/>
  <c r="Y183" i="1"/>
  <c r="X183" i="1"/>
  <c r="W183" i="1"/>
  <c r="W183" i="1" a="1"/>
  <c r="V183" i="1"/>
  <c r="U183" i="1"/>
  <c r="T183" i="1"/>
  <c r="S183" i="1"/>
  <c r="R183" i="1"/>
  <c r="R183" i="1" a="1"/>
  <c r="AF182" i="1"/>
  <c r="AE182" i="1"/>
  <c r="AD182" i="1"/>
  <c r="AC182" i="1"/>
  <c r="AB182" i="1"/>
  <c r="AA182" i="1"/>
  <c r="Z182" i="1"/>
  <c r="Y182" i="1"/>
  <c r="X182" i="1"/>
  <c r="W182" i="1"/>
  <c r="W182" i="1" a="1"/>
  <c r="V182" i="1"/>
  <c r="U182" i="1"/>
  <c r="T182" i="1"/>
  <c r="S182" i="1"/>
  <c r="R182" i="1"/>
  <c r="R182" i="1" a="1"/>
  <c r="AF181" i="1"/>
  <c r="AE181" i="1"/>
  <c r="AD181" i="1"/>
  <c r="AC181" i="1"/>
  <c r="AB181" i="1"/>
  <c r="AA181" i="1"/>
  <c r="Z181" i="1"/>
  <c r="Y181" i="1"/>
  <c r="X181" i="1"/>
  <c r="W181" i="1"/>
  <c r="W181" i="1" a="1"/>
  <c r="V181" i="1"/>
  <c r="U181" i="1"/>
  <c r="T181" i="1"/>
  <c r="S181" i="1"/>
  <c r="R181" i="1"/>
  <c r="R181" i="1" a="1"/>
  <c r="AF180" i="1"/>
  <c r="AE180" i="1"/>
  <c r="AD180" i="1"/>
  <c r="AC180" i="1"/>
  <c r="AB180" i="1"/>
  <c r="AA180" i="1"/>
  <c r="Z180" i="1"/>
  <c r="Y180" i="1"/>
  <c r="X180" i="1"/>
  <c r="W180" i="1"/>
  <c r="W180" i="1" a="1"/>
  <c r="V180" i="1"/>
  <c r="U180" i="1"/>
  <c r="T180" i="1"/>
  <c r="S180" i="1"/>
  <c r="R180" i="1"/>
  <c r="R180" i="1" a="1"/>
  <c r="AF179" i="1"/>
  <c r="AE179" i="1"/>
  <c r="AD179" i="1"/>
  <c r="AC179" i="1"/>
  <c r="AB179" i="1"/>
  <c r="AA179" i="1"/>
  <c r="Z179" i="1"/>
  <c r="Y179" i="1"/>
  <c r="X179" i="1"/>
  <c r="W179" i="1"/>
  <c r="W179" i="1" a="1"/>
  <c r="V179" i="1"/>
  <c r="U179" i="1"/>
  <c r="T179" i="1"/>
  <c r="S179" i="1"/>
  <c r="R179" i="1"/>
  <c r="R179" i="1" a="1"/>
  <c r="AF178" i="1"/>
  <c r="AE178" i="1"/>
  <c r="AD178" i="1"/>
  <c r="AC178" i="1"/>
  <c r="AB178" i="1"/>
  <c r="AA178" i="1"/>
  <c r="Z178" i="1"/>
  <c r="Y178" i="1"/>
  <c r="X178" i="1"/>
  <c r="W178" i="1"/>
  <c r="W178" i="1" a="1"/>
  <c r="V178" i="1"/>
  <c r="U178" i="1"/>
  <c r="T178" i="1"/>
  <c r="S178" i="1"/>
  <c r="R178" i="1"/>
  <c r="R178" i="1" a="1"/>
  <c r="AF177" i="1"/>
  <c r="AE177" i="1"/>
  <c r="AD177" i="1"/>
  <c r="AC177" i="1"/>
  <c r="AB177" i="1"/>
  <c r="AA177" i="1"/>
  <c r="Z177" i="1"/>
  <c r="Y177" i="1"/>
  <c r="X177" i="1"/>
  <c r="W177" i="1"/>
  <c r="W177" i="1" a="1"/>
  <c r="V177" i="1"/>
  <c r="U177" i="1"/>
  <c r="T177" i="1"/>
  <c r="S177" i="1"/>
  <c r="R177" i="1"/>
  <c r="R177" i="1" a="1"/>
  <c r="AF176" i="1"/>
  <c r="AE176" i="1"/>
  <c r="AD176" i="1"/>
  <c r="AC176" i="1"/>
  <c r="AB176" i="1"/>
  <c r="AA176" i="1"/>
  <c r="Z176" i="1"/>
  <c r="Y176" i="1"/>
  <c r="X176" i="1"/>
  <c r="W176" i="1"/>
  <c r="W176" i="1" a="1"/>
  <c r="V176" i="1"/>
  <c r="U176" i="1"/>
  <c r="T176" i="1"/>
  <c r="S176" i="1"/>
  <c r="R176" i="1"/>
  <c r="R176" i="1" a="1"/>
  <c r="AF175" i="1"/>
  <c r="AE175" i="1"/>
  <c r="AD175" i="1"/>
  <c r="AC175" i="1"/>
  <c r="AB175" i="1"/>
  <c r="AA175" i="1"/>
  <c r="Z175" i="1"/>
  <c r="Y175" i="1"/>
  <c r="X175" i="1"/>
  <c r="W175" i="1"/>
  <c r="W175" i="1" a="1"/>
  <c r="V175" i="1"/>
  <c r="U175" i="1"/>
  <c r="T175" i="1"/>
  <c r="S175" i="1"/>
  <c r="R175" i="1"/>
  <c r="R175" i="1" a="1"/>
  <c r="AF174" i="1"/>
  <c r="AE174" i="1"/>
  <c r="AD174" i="1"/>
  <c r="AC174" i="1"/>
  <c r="AB174" i="1"/>
  <c r="AA174" i="1"/>
  <c r="Z174" i="1"/>
  <c r="Y174" i="1"/>
  <c r="X174" i="1"/>
  <c r="W174" i="1"/>
  <c r="W174" i="1" a="1"/>
  <c r="V174" i="1"/>
  <c r="U174" i="1"/>
  <c r="T174" i="1"/>
  <c r="S174" i="1"/>
  <c r="R174" i="1"/>
  <c r="R174" i="1" a="1"/>
  <c r="AF173" i="1"/>
  <c r="AE173" i="1"/>
  <c r="AD173" i="1"/>
  <c r="AC173" i="1"/>
  <c r="AB173" i="1"/>
  <c r="AA173" i="1"/>
  <c r="Z173" i="1"/>
  <c r="Y173" i="1"/>
  <c r="X173" i="1"/>
  <c r="W173" i="1"/>
  <c r="W173" i="1" a="1"/>
  <c r="V173" i="1"/>
  <c r="U173" i="1"/>
  <c r="T173" i="1"/>
  <c r="S173" i="1"/>
  <c r="R173" i="1"/>
  <c r="R173" i="1" a="1"/>
  <c r="AF172" i="1"/>
  <c r="AE172" i="1"/>
  <c r="AD172" i="1"/>
  <c r="AC172" i="1"/>
  <c r="AB172" i="1"/>
  <c r="AA172" i="1"/>
  <c r="Z172" i="1"/>
  <c r="Y172" i="1"/>
  <c r="X172" i="1"/>
  <c r="W172" i="1"/>
  <c r="W172" i="1" a="1"/>
  <c r="V172" i="1"/>
  <c r="U172" i="1"/>
  <c r="T172" i="1"/>
  <c r="S172" i="1"/>
  <c r="R172" i="1"/>
  <c r="R172" i="1" a="1"/>
  <c r="AF171" i="1"/>
  <c r="AE171" i="1"/>
  <c r="AD171" i="1"/>
  <c r="AC171" i="1"/>
  <c r="AB171" i="1"/>
  <c r="AA171" i="1"/>
  <c r="Z171" i="1"/>
  <c r="Y171" i="1"/>
  <c r="X171" i="1"/>
  <c r="W171" i="1"/>
  <c r="W171" i="1" a="1"/>
  <c r="V171" i="1"/>
  <c r="U171" i="1"/>
  <c r="T171" i="1"/>
  <c r="S171" i="1"/>
  <c r="R171" i="1"/>
  <c r="R171" i="1" a="1"/>
  <c r="AF170" i="1"/>
  <c r="AE170" i="1"/>
  <c r="AD170" i="1"/>
  <c r="AC170" i="1"/>
  <c r="AB170" i="1"/>
  <c r="AA170" i="1"/>
  <c r="Z170" i="1"/>
  <c r="Y170" i="1"/>
  <c r="X170" i="1"/>
  <c r="W170" i="1"/>
  <c r="W170" i="1" a="1"/>
  <c r="V170" i="1"/>
  <c r="U170" i="1"/>
  <c r="T170" i="1"/>
  <c r="S170" i="1"/>
  <c r="R170" i="1"/>
  <c r="R170" i="1" a="1"/>
  <c r="AF169" i="1"/>
  <c r="AE169" i="1"/>
  <c r="AD169" i="1"/>
  <c r="AC169" i="1"/>
  <c r="AB169" i="1"/>
  <c r="AA169" i="1"/>
  <c r="Z169" i="1"/>
  <c r="Y169" i="1"/>
  <c r="X169" i="1"/>
  <c r="W169" i="1"/>
  <c r="W169" i="1" a="1"/>
  <c r="V169" i="1"/>
  <c r="U169" i="1"/>
  <c r="T169" i="1"/>
  <c r="S169" i="1"/>
  <c r="R169" i="1"/>
  <c r="R169" i="1" a="1"/>
  <c r="AF168" i="1"/>
  <c r="AE168" i="1"/>
  <c r="AD168" i="1"/>
  <c r="AC168" i="1"/>
  <c r="AB168" i="1"/>
  <c r="AA168" i="1"/>
  <c r="Z168" i="1"/>
  <c r="Y168" i="1"/>
  <c r="X168" i="1"/>
  <c r="W168" i="1"/>
  <c r="W168" i="1" a="1"/>
  <c r="V168" i="1"/>
  <c r="U168" i="1"/>
  <c r="T168" i="1"/>
  <c r="S168" i="1"/>
  <c r="R168" i="1"/>
  <c r="R168" i="1" a="1"/>
  <c r="AF167" i="1"/>
  <c r="AE167" i="1"/>
  <c r="AD167" i="1"/>
  <c r="AC167" i="1"/>
  <c r="AB167" i="1"/>
  <c r="AA167" i="1"/>
  <c r="Z167" i="1"/>
  <c r="Y167" i="1"/>
  <c r="X167" i="1"/>
  <c r="W167" i="1"/>
  <c r="W167" i="1" a="1"/>
  <c r="V167" i="1"/>
  <c r="U167" i="1"/>
  <c r="T167" i="1"/>
  <c r="S167" i="1"/>
  <c r="R167" i="1"/>
  <c r="R167" i="1" a="1"/>
  <c r="AF166" i="1"/>
  <c r="AE166" i="1"/>
  <c r="AD166" i="1"/>
  <c r="AC166" i="1"/>
  <c r="AB166" i="1"/>
  <c r="AA166" i="1"/>
  <c r="Z166" i="1"/>
  <c r="Y166" i="1"/>
  <c r="X166" i="1"/>
  <c r="W166" i="1"/>
  <c r="W166" i="1" a="1"/>
  <c r="V166" i="1"/>
  <c r="U166" i="1"/>
  <c r="T166" i="1"/>
  <c r="S166" i="1"/>
  <c r="R166" i="1"/>
  <c r="R166" i="1" a="1"/>
  <c r="AF165" i="1"/>
  <c r="AE165" i="1"/>
  <c r="AD165" i="1"/>
  <c r="AC165" i="1"/>
  <c r="AB165" i="1"/>
  <c r="AA165" i="1"/>
  <c r="Z165" i="1"/>
  <c r="Y165" i="1"/>
  <c r="X165" i="1"/>
  <c r="W165" i="1"/>
  <c r="W165" i="1" a="1"/>
  <c r="V165" i="1"/>
  <c r="U165" i="1"/>
  <c r="T165" i="1"/>
  <c r="S165" i="1"/>
  <c r="R165" i="1"/>
  <c r="R165" i="1" a="1"/>
  <c r="AF164" i="1"/>
  <c r="AE164" i="1"/>
  <c r="AD164" i="1"/>
  <c r="AC164" i="1"/>
  <c r="AB164" i="1"/>
  <c r="AA164" i="1"/>
  <c r="Z164" i="1"/>
  <c r="Y164" i="1"/>
  <c r="X164" i="1"/>
  <c r="W164" i="1"/>
  <c r="W164" i="1" a="1"/>
  <c r="V164" i="1"/>
  <c r="U164" i="1"/>
  <c r="T164" i="1"/>
  <c r="S164" i="1"/>
  <c r="R164" i="1"/>
  <c r="R164" i="1" a="1"/>
  <c r="AF163" i="1"/>
  <c r="AE163" i="1"/>
  <c r="AD163" i="1"/>
  <c r="AC163" i="1"/>
  <c r="AB163" i="1"/>
  <c r="AA163" i="1"/>
  <c r="Z163" i="1"/>
  <c r="Y163" i="1"/>
  <c r="X163" i="1"/>
  <c r="W163" i="1"/>
  <c r="W163" i="1" a="1"/>
  <c r="V163" i="1"/>
  <c r="U163" i="1"/>
  <c r="T163" i="1"/>
  <c r="S163" i="1"/>
  <c r="R163" i="1"/>
  <c r="R163" i="1" a="1"/>
  <c r="AF162" i="1"/>
  <c r="AE162" i="1"/>
  <c r="AD162" i="1"/>
  <c r="AC162" i="1"/>
  <c r="AB162" i="1"/>
  <c r="AA162" i="1"/>
  <c r="Z162" i="1"/>
  <c r="Y162" i="1"/>
  <c r="X162" i="1"/>
  <c r="W162" i="1"/>
  <c r="W162" i="1" a="1"/>
  <c r="V162" i="1"/>
  <c r="U162" i="1"/>
  <c r="T162" i="1"/>
  <c r="S162" i="1"/>
  <c r="R162" i="1"/>
  <c r="R162" i="1" a="1"/>
  <c r="AF161" i="1"/>
  <c r="AE161" i="1"/>
  <c r="AD161" i="1"/>
  <c r="AC161" i="1"/>
  <c r="AB161" i="1"/>
  <c r="AA161" i="1"/>
  <c r="Z161" i="1"/>
  <c r="Y161" i="1"/>
  <c r="X161" i="1"/>
  <c r="W161" i="1"/>
  <c r="W161" i="1" a="1"/>
  <c r="V161" i="1"/>
  <c r="U161" i="1"/>
  <c r="T161" i="1"/>
  <c r="S161" i="1"/>
  <c r="R161" i="1"/>
  <c r="R161" i="1" a="1"/>
  <c r="AF160" i="1"/>
  <c r="AE160" i="1"/>
  <c r="AD160" i="1"/>
  <c r="AC160" i="1"/>
  <c r="AB160" i="1"/>
  <c r="AA160" i="1"/>
  <c r="Z160" i="1"/>
  <c r="Y160" i="1"/>
  <c r="X160" i="1"/>
  <c r="W160" i="1"/>
  <c r="W160" i="1" a="1"/>
  <c r="V160" i="1"/>
  <c r="U160" i="1"/>
  <c r="T160" i="1"/>
  <c r="S160" i="1"/>
  <c r="R160" i="1"/>
  <c r="R160" i="1" a="1"/>
  <c r="AF159" i="1"/>
  <c r="AE159" i="1"/>
  <c r="AD159" i="1"/>
  <c r="AC159" i="1"/>
  <c r="AB159" i="1"/>
  <c r="AA159" i="1"/>
  <c r="Z159" i="1"/>
  <c r="Y159" i="1"/>
  <c r="X159" i="1"/>
  <c r="W159" i="1"/>
  <c r="W159" i="1" a="1"/>
  <c r="V159" i="1"/>
  <c r="U159" i="1"/>
  <c r="T159" i="1"/>
  <c r="S159" i="1"/>
  <c r="R159" i="1"/>
  <c r="R159" i="1" a="1"/>
  <c r="AF158" i="1"/>
  <c r="AE158" i="1"/>
  <c r="AD158" i="1"/>
  <c r="AC158" i="1"/>
  <c r="AB158" i="1"/>
  <c r="AA158" i="1"/>
  <c r="Z158" i="1"/>
  <c r="Y158" i="1"/>
  <c r="X158" i="1"/>
  <c r="W158" i="1"/>
  <c r="W158" i="1" a="1"/>
  <c r="V158" i="1"/>
  <c r="U158" i="1"/>
  <c r="T158" i="1"/>
  <c r="S158" i="1"/>
  <c r="R158" i="1"/>
  <c r="R158" i="1" a="1"/>
  <c r="AF157" i="1"/>
  <c r="AE157" i="1"/>
  <c r="AD157" i="1"/>
  <c r="AC157" i="1"/>
  <c r="AB157" i="1"/>
  <c r="AA157" i="1"/>
  <c r="Z157" i="1"/>
  <c r="Y157" i="1"/>
  <c r="X157" i="1"/>
  <c r="W157" i="1"/>
  <c r="W157" i="1" a="1"/>
  <c r="V157" i="1"/>
  <c r="U157" i="1"/>
  <c r="T157" i="1"/>
  <c r="S157" i="1"/>
  <c r="R157" i="1"/>
  <c r="R157" i="1" a="1"/>
  <c r="AF156" i="1"/>
  <c r="AE156" i="1"/>
  <c r="AD156" i="1"/>
  <c r="AC156" i="1"/>
  <c r="AB156" i="1"/>
  <c r="AA156" i="1"/>
  <c r="Z156" i="1"/>
  <c r="Y156" i="1"/>
  <c r="X156" i="1"/>
  <c r="W156" i="1"/>
  <c r="W156" i="1" a="1"/>
  <c r="V156" i="1"/>
  <c r="U156" i="1"/>
  <c r="T156" i="1"/>
  <c r="S156" i="1"/>
  <c r="R156" i="1"/>
  <c r="R156" i="1" a="1"/>
  <c r="AF155" i="1"/>
  <c r="AE155" i="1"/>
  <c r="AD155" i="1"/>
  <c r="AC155" i="1"/>
  <c r="AB155" i="1"/>
  <c r="AA155" i="1"/>
  <c r="Z155" i="1"/>
  <c r="Y155" i="1"/>
  <c r="X155" i="1"/>
  <c r="W155" i="1"/>
  <c r="W155" i="1" a="1"/>
  <c r="V155" i="1"/>
  <c r="U155" i="1"/>
  <c r="T155" i="1"/>
  <c r="S155" i="1"/>
  <c r="R155" i="1"/>
  <c r="R155" i="1" a="1"/>
  <c r="AF154" i="1"/>
  <c r="AE154" i="1"/>
  <c r="AD154" i="1"/>
  <c r="AC154" i="1"/>
  <c r="AB154" i="1"/>
  <c r="AA154" i="1"/>
  <c r="Z154" i="1"/>
  <c r="Y154" i="1"/>
  <c r="X154" i="1"/>
  <c r="W154" i="1"/>
  <c r="W154" i="1" a="1"/>
  <c r="V154" i="1"/>
  <c r="U154" i="1"/>
  <c r="T154" i="1"/>
  <c r="S154" i="1"/>
  <c r="R154" i="1"/>
  <c r="R154" i="1" a="1"/>
  <c r="AF153" i="1"/>
  <c r="AE153" i="1"/>
  <c r="AD153" i="1"/>
  <c r="AC153" i="1"/>
  <c r="AB153" i="1"/>
  <c r="AA153" i="1"/>
  <c r="Z153" i="1"/>
  <c r="Y153" i="1"/>
  <c r="X153" i="1"/>
  <c r="W153" i="1"/>
  <c r="W153" i="1" a="1"/>
  <c r="V153" i="1"/>
  <c r="U153" i="1"/>
  <c r="T153" i="1"/>
  <c r="S153" i="1"/>
  <c r="R153" i="1"/>
  <c r="R153" i="1" a="1"/>
  <c r="AF152" i="1"/>
  <c r="AE152" i="1"/>
  <c r="AD152" i="1"/>
  <c r="AC152" i="1"/>
  <c r="AB152" i="1"/>
  <c r="AA152" i="1"/>
  <c r="Z152" i="1"/>
  <c r="Y152" i="1"/>
  <c r="X152" i="1"/>
  <c r="W152" i="1"/>
  <c r="W152" i="1" a="1"/>
  <c r="V152" i="1"/>
  <c r="U152" i="1"/>
  <c r="T152" i="1"/>
  <c r="S152" i="1"/>
  <c r="R152" i="1"/>
  <c r="R152" i="1" a="1"/>
  <c r="AF151" i="1"/>
  <c r="AE151" i="1"/>
  <c r="AD151" i="1"/>
  <c r="AC151" i="1"/>
  <c r="AB151" i="1"/>
  <c r="AA151" i="1"/>
  <c r="Z151" i="1"/>
  <c r="Y151" i="1"/>
  <c r="X151" i="1"/>
  <c r="W151" i="1"/>
  <c r="W151" i="1" a="1"/>
  <c r="V151" i="1"/>
  <c r="U151" i="1"/>
  <c r="T151" i="1"/>
  <c r="S151" i="1"/>
  <c r="R151" i="1"/>
  <c r="R151" i="1" a="1"/>
  <c r="AF150" i="1"/>
  <c r="AE150" i="1"/>
  <c r="AD150" i="1"/>
  <c r="AC150" i="1"/>
  <c r="AB150" i="1"/>
  <c r="AA150" i="1"/>
  <c r="Z150" i="1"/>
  <c r="Y150" i="1"/>
  <c r="X150" i="1"/>
  <c r="W150" i="1"/>
  <c r="W150" i="1" a="1"/>
  <c r="V150" i="1"/>
  <c r="U150" i="1"/>
  <c r="T150" i="1"/>
  <c r="S150" i="1"/>
  <c r="R150" i="1"/>
  <c r="R150" i="1" a="1"/>
  <c r="AF149" i="1"/>
  <c r="AE149" i="1"/>
  <c r="AD149" i="1"/>
  <c r="AC149" i="1"/>
  <c r="AB149" i="1"/>
  <c r="AA149" i="1"/>
  <c r="Z149" i="1"/>
  <c r="Y149" i="1"/>
  <c r="X149" i="1"/>
  <c r="W149" i="1"/>
  <c r="W149" i="1" a="1"/>
  <c r="V149" i="1"/>
  <c r="U149" i="1"/>
  <c r="T149" i="1"/>
  <c r="S149" i="1"/>
  <c r="R149" i="1"/>
  <c r="R149" i="1" a="1"/>
  <c r="AF148" i="1"/>
  <c r="AE148" i="1"/>
  <c r="AD148" i="1"/>
  <c r="AC148" i="1"/>
  <c r="AB148" i="1"/>
  <c r="AA148" i="1"/>
  <c r="Z148" i="1"/>
  <c r="Y148" i="1"/>
  <c r="X148" i="1"/>
  <c r="W148" i="1"/>
  <c r="W148" i="1" a="1"/>
  <c r="V148" i="1"/>
  <c r="U148" i="1"/>
  <c r="T148" i="1"/>
  <c r="S148" i="1"/>
  <c r="R148" i="1"/>
  <c r="R148" i="1" a="1"/>
  <c r="AF147" i="1"/>
  <c r="AE147" i="1"/>
  <c r="AD147" i="1"/>
  <c r="AC147" i="1"/>
  <c r="AB147" i="1"/>
  <c r="AA147" i="1"/>
  <c r="Z147" i="1"/>
  <c r="Y147" i="1"/>
  <c r="X147" i="1"/>
  <c r="W147" i="1"/>
  <c r="W147" i="1" a="1"/>
  <c r="V147" i="1"/>
  <c r="U147" i="1"/>
  <c r="T147" i="1"/>
  <c r="S147" i="1"/>
  <c r="R147" i="1"/>
  <c r="R147" i="1" a="1"/>
  <c r="AF146" i="1"/>
  <c r="AE146" i="1"/>
  <c r="AD146" i="1"/>
  <c r="AC146" i="1"/>
  <c r="AB146" i="1"/>
  <c r="AA146" i="1"/>
  <c r="Z146" i="1"/>
  <c r="Y146" i="1"/>
  <c r="X146" i="1"/>
  <c r="W146" i="1"/>
  <c r="W146" i="1" a="1"/>
  <c r="V146" i="1"/>
  <c r="U146" i="1"/>
  <c r="T146" i="1"/>
  <c r="S146" i="1"/>
  <c r="R146" i="1"/>
  <c r="R146" i="1" a="1"/>
  <c r="AF145" i="1"/>
  <c r="AE145" i="1"/>
  <c r="AD145" i="1"/>
  <c r="AC145" i="1"/>
  <c r="AB145" i="1"/>
  <c r="AA145" i="1"/>
  <c r="Z145" i="1"/>
  <c r="Y145" i="1"/>
  <c r="X145" i="1"/>
  <c r="W145" i="1"/>
  <c r="W145" i="1" a="1"/>
  <c r="V145" i="1"/>
  <c r="U145" i="1"/>
  <c r="T145" i="1"/>
  <c r="S145" i="1"/>
  <c r="R145" i="1"/>
  <c r="R145" i="1" a="1"/>
  <c r="AF144" i="1"/>
  <c r="AE144" i="1"/>
  <c r="AD144" i="1"/>
  <c r="AC144" i="1"/>
  <c r="AB144" i="1"/>
  <c r="AA144" i="1"/>
  <c r="Z144" i="1"/>
  <c r="Y144" i="1"/>
  <c r="X144" i="1"/>
  <c r="W144" i="1"/>
  <c r="W144" i="1" a="1"/>
  <c r="V144" i="1"/>
  <c r="U144" i="1"/>
  <c r="T144" i="1"/>
  <c r="S144" i="1"/>
  <c r="R144" i="1"/>
  <c r="R144" i="1" a="1"/>
  <c r="AF143" i="1"/>
  <c r="AE143" i="1"/>
  <c r="AD143" i="1"/>
  <c r="AC143" i="1"/>
  <c r="AB143" i="1"/>
  <c r="AA143" i="1"/>
  <c r="Z143" i="1"/>
  <c r="Y143" i="1"/>
  <c r="X143" i="1"/>
  <c r="W143" i="1"/>
  <c r="W143" i="1" a="1"/>
  <c r="V143" i="1"/>
  <c r="U143" i="1"/>
  <c r="T143" i="1"/>
  <c r="S143" i="1"/>
  <c r="R143" i="1"/>
  <c r="R143" i="1" a="1"/>
  <c r="AF142" i="1"/>
  <c r="AE142" i="1"/>
  <c r="AD142" i="1"/>
  <c r="AC142" i="1"/>
  <c r="AB142" i="1"/>
  <c r="AA142" i="1"/>
  <c r="Z142" i="1"/>
  <c r="Y142" i="1"/>
  <c r="X142" i="1"/>
  <c r="W142" i="1"/>
  <c r="W142" i="1" a="1"/>
  <c r="V142" i="1"/>
  <c r="U142" i="1"/>
  <c r="T142" i="1"/>
  <c r="S142" i="1"/>
  <c r="R142" i="1"/>
  <c r="R142" i="1" a="1"/>
  <c r="AF141" i="1"/>
  <c r="AE141" i="1"/>
  <c r="AD141" i="1"/>
  <c r="AC141" i="1"/>
  <c r="AB141" i="1"/>
  <c r="AA141" i="1"/>
  <c r="Z141" i="1"/>
  <c r="Y141" i="1"/>
  <c r="X141" i="1"/>
  <c r="W141" i="1"/>
  <c r="W141" i="1" a="1"/>
  <c r="V141" i="1"/>
  <c r="U141" i="1"/>
  <c r="T141" i="1"/>
  <c r="S141" i="1"/>
  <c r="R141" i="1"/>
  <c r="R141" i="1" a="1"/>
  <c r="AF140" i="1"/>
  <c r="AE140" i="1"/>
  <c r="AD140" i="1"/>
  <c r="AC140" i="1"/>
  <c r="AB140" i="1"/>
  <c r="AA140" i="1"/>
  <c r="Z140" i="1"/>
  <c r="Y140" i="1"/>
  <c r="X140" i="1"/>
  <c r="W140" i="1"/>
  <c r="W140" i="1" a="1"/>
  <c r="V140" i="1"/>
  <c r="U140" i="1"/>
  <c r="T140" i="1"/>
  <c r="S140" i="1"/>
  <c r="R140" i="1"/>
  <c r="R140" i="1" a="1"/>
  <c r="AF139" i="1"/>
  <c r="AE139" i="1"/>
  <c r="AD139" i="1"/>
  <c r="AC139" i="1"/>
  <c r="AB139" i="1"/>
  <c r="AA139" i="1"/>
  <c r="Z139" i="1"/>
  <c r="Y139" i="1"/>
  <c r="X139" i="1"/>
  <c r="W139" i="1"/>
  <c r="W139" i="1" a="1"/>
  <c r="V139" i="1"/>
  <c r="U139" i="1"/>
  <c r="T139" i="1"/>
  <c r="S139" i="1"/>
  <c r="R139" i="1"/>
  <c r="R139" i="1" a="1"/>
  <c r="AF138" i="1"/>
  <c r="AE138" i="1"/>
  <c r="AD138" i="1"/>
  <c r="AC138" i="1"/>
  <c r="AB138" i="1"/>
  <c r="AA138" i="1"/>
  <c r="Z138" i="1"/>
  <c r="Y138" i="1"/>
  <c r="X138" i="1"/>
  <c r="W138" i="1"/>
  <c r="W138" i="1" a="1"/>
  <c r="V138" i="1"/>
  <c r="U138" i="1"/>
  <c r="T138" i="1"/>
  <c r="S138" i="1"/>
  <c r="R138" i="1"/>
  <c r="R138" i="1" a="1"/>
  <c r="AF137" i="1"/>
  <c r="AE137" i="1"/>
  <c r="AD137" i="1"/>
  <c r="AC137" i="1"/>
  <c r="AB137" i="1"/>
  <c r="AA137" i="1"/>
  <c r="Z137" i="1"/>
  <c r="Y137" i="1"/>
  <c r="X137" i="1"/>
  <c r="W137" i="1"/>
  <c r="W137" i="1" a="1"/>
  <c r="V137" i="1"/>
  <c r="U137" i="1"/>
  <c r="T137" i="1"/>
  <c r="S137" i="1"/>
  <c r="R137" i="1"/>
  <c r="R137" i="1" a="1"/>
  <c r="AF136" i="1"/>
  <c r="AE136" i="1"/>
  <c r="AD136" i="1"/>
  <c r="AC136" i="1"/>
  <c r="AB136" i="1"/>
  <c r="AA136" i="1"/>
  <c r="Z136" i="1"/>
  <c r="Y136" i="1"/>
  <c r="X136" i="1"/>
  <c r="W136" i="1"/>
  <c r="W136" i="1" a="1"/>
  <c r="V136" i="1"/>
  <c r="U136" i="1"/>
  <c r="T136" i="1"/>
  <c r="S136" i="1"/>
  <c r="R136" i="1"/>
  <c r="R136" i="1" a="1"/>
  <c r="AF135" i="1"/>
  <c r="AE135" i="1"/>
  <c r="AD135" i="1"/>
  <c r="AC135" i="1"/>
  <c r="AB135" i="1"/>
  <c r="AA135" i="1"/>
  <c r="Z135" i="1"/>
  <c r="Y135" i="1"/>
  <c r="X135" i="1"/>
  <c r="W135" i="1"/>
  <c r="W135" i="1" a="1"/>
  <c r="V135" i="1"/>
  <c r="U135" i="1"/>
  <c r="T135" i="1"/>
  <c r="S135" i="1"/>
  <c r="R135" i="1"/>
  <c r="R135" i="1" a="1"/>
  <c r="AF134" i="1"/>
  <c r="AE134" i="1"/>
  <c r="AD134" i="1"/>
  <c r="AC134" i="1"/>
  <c r="AB134" i="1"/>
  <c r="AA134" i="1"/>
  <c r="Z134" i="1"/>
  <c r="Y134" i="1"/>
  <c r="X134" i="1"/>
  <c r="W134" i="1"/>
  <c r="W134" i="1" a="1"/>
  <c r="V134" i="1"/>
  <c r="U134" i="1"/>
  <c r="T134" i="1"/>
  <c r="S134" i="1"/>
  <c r="R134" i="1"/>
  <c r="R134" i="1" a="1"/>
  <c r="AF133" i="1"/>
  <c r="AE133" i="1"/>
  <c r="AD133" i="1"/>
  <c r="AC133" i="1"/>
  <c r="AB133" i="1"/>
  <c r="AA133" i="1"/>
  <c r="Z133" i="1"/>
  <c r="Y133" i="1"/>
  <c r="X133" i="1"/>
  <c r="W133" i="1"/>
  <c r="W133" i="1" a="1"/>
  <c r="V133" i="1"/>
  <c r="U133" i="1"/>
  <c r="T133" i="1"/>
  <c r="S133" i="1"/>
  <c r="R133" i="1"/>
  <c r="R133" i="1" a="1"/>
  <c r="AF132" i="1"/>
  <c r="AE132" i="1"/>
  <c r="AD132" i="1"/>
  <c r="AC132" i="1"/>
  <c r="AB132" i="1"/>
  <c r="AA132" i="1"/>
  <c r="Z132" i="1"/>
  <c r="Y132" i="1"/>
  <c r="X132" i="1"/>
  <c r="W132" i="1"/>
  <c r="W132" i="1" a="1"/>
  <c r="V132" i="1"/>
  <c r="U132" i="1"/>
  <c r="T132" i="1"/>
  <c r="S132" i="1"/>
  <c r="R132" i="1"/>
  <c r="R132" i="1" a="1"/>
  <c r="AF131" i="1"/>
  <c r="AE131" i="1"/>
  <c r="AD131" i="1"/>
  <c r="AC131" i="1"/>
  <c r="AB131" i="1"/>
  <c r="AA131" i="1"/>
  <c r="Z131" i="1"/>
  <c r="Y131" i="1"/>
  <c r="X131" i="1"/>
  <c r="W131" i="1"/>
  <c r="W131" i="1" a="1"/>
  <c r="V131" i="1"/>
  <c r="U131" i="1"/>
  <c r="T131" i="1"/>
  <c r="S131" i="1"/>
  <c r="R131" i="1"/>
  <c r="R131" i="1" a="1"/>
  <c r="AF130" i="1"/>
  <c r="AE130" i="1"/>
  <c r="AD130" i="1"/>
  <c r="AC130" i="1"/>
  <c r="AB130" i="1"/>
  <c r="AA130" i="1"/>
  <c r="Z130" i="1"/>
  <c r="Y130" i="1"/>
  <c r="X130" i="1"/>
  <c r="W130" i="1"/>
  <c r="W130" i="1" a="1"/>
  <c r="V130" i="1"/>
  <c r="U130" i="1"/>
  <c r="T130" i="1"/>
  <c r="S130" i="1"/>
  <c r="R130" i="1"/>
  <c r="R130" i="1" a="1"/>
  <c r="AF129" i="1"/>
  <c r="AE129" i="1"/>
  <c r="AD129" i="1"/>
  <c r="AC129" i="1"/>
  <c r="AB129" i="1"/>
  <c r="AA129" i="1"/>
  <c r="Z129" i="1"/>
  <c r="Y129" i="1"/>
  <c r="X129" i="1"/>
  <c r="W129" i="1"/>
  <c r="W129" i="1" a="1"/>
  <c r="V129" i="1"/>
  <c r="U129" i="1"/>
  <c r="T129" i="1"/>
  <c r="S129" i="1"/>
  <c r="R129" i="1"/>
  <c r="R129" i="1" a="1"/>
  <c r="AF128" i="1"/>
  <c r="AE128" i="1"/>
  <c r="AD128" i="1"/>
  <c r="AC128" i="1"/>
  <c r="AB128" i="1"/>
  <c r="AA128" i="1"/>
  <c r="Z128" i="1"/>
  <c r="Y128" i="1"/>
  <c r="X128" i="1"/>
  <c r="W128" i="1"/>
  <c r="W128" i="1" a="1"/>
  <c r="V128" i="1"/>
  <c r="U128" i="1"/>
  <c r="T128" i="1"/>
  <c r="S128" i="1"/>
  <c r="R128" i="1"/>
  <c r="R128" i="1" a="1"/>
  <c r="AF127" i="1"/>
  <c r="AE127" i="1"/>
  <c r="AD127" i="1"/>
  <c r="AC127" i="1"/>
  <c r="AB127" i="1"/>
  <c r="AA127" i="1"/>
  <c r="Z127" i="1"/>
  <c r="Y127" i="1"/>
  <c r="X127" i="1"/>
  <c r="W127" i="1"/>
  <c r="W127" i="1" a="1"/>
  <c r="V127" i="1"/>
  <c r="U127" i="1"/>
  <c r="T127" i="1"/>
  <c r="S127" i="1"/>
  <c r="R127" i="1"/>
  <c r="R127" i="1" a="1"/>
  <c r="AF126" i="1"/>
  <c r="AE126" i="1"/>
  <c r="AD126" i="1"/>
  <c r="AC126" i="1"/>
  <c r="AB126" i="1"/>
  <c r="AA126" i="1"/>
  <c r="Z126" i="1"/>
  <c r="Y126" i="1"/>
  <c r="X126" i="1"/>
  <c r="W126" i="1"/>
  <c r="W126" i="1" a="1"/>
  <c r="V126" i="1"/>
  <c r="U126" i="1"/>
  <c r="T126" i="1"/>
  <c r="S126" i="1"/>
  <c r="R126" i="1"/>
  <c r="R126" i="1" a="1"/>
  <c r="AF125" i="1"/>
  <c r="AE125" i="1"/>
  <c r="AD125" i="1"/>
  <c r="AC125" i="1"/>
  <c r="AB125" i="1"/>
  <c r="AA125" i="1"/>
  <c r="Z125" i="1"/>
  <c r="Y125" i="1"/>
  <c r="X125" i="1"/>
  <c r="W125" i="1"/>
  <c r="W125" i="1" a="1"/>
  <c r="V125" i="1"/>
  <c r="U125" i="1"/>
  <c r="T125" i="1"/>
  <c r="S125" i="1"/>
  <c r="R125" i="1"/>
  <c r="R125" i="1" a="1"/>
  <c r="AF124" i="1"/>
  <c r="AE124" i="1"/>
  <c r="AD124" i="1"/>
  <c r="AC124" i="1"/>
  <c r="AB124" i="1"/>
  <c r="AA124" i="1"/>
  <c r="Z124" i="1"/>
  <c r="Y124" i="1"/>
  <c r="X124" i="1"/>
  <c r="W124" i="1"/>
  <c r="W124" i="1" a="1"/>
  <c r="V124" i="1"/>
  <c r="U124" i="1"/>
  <c r="T124" i="1"/>
  <c r="S124" i="1"/>
  <c r="R124" i="1"/>
  <c r="R124" i="1" a="1"/>
  <c r="AF123" i="1"/>
  <c r="AE123" i="1"/>
  <c r="AD123" i="1"/>
  <c r="AC123" i="1"/>
  <c r="AB123" i="1"/>
  <c r="AA123" i="1"/>
  <c r="Z123" i="1"/>
  <c r="Y123" i="1"/>
  <c r="X123" i="1"/>
  <c r="W123" i="1"/>
  <c r="W123" i="1" a="1"/>
  <c r="V123" i="1"/>
  <c r="U123" i="1"/>
  <c r="T123" i="1"/>
  <c r="S123" i="1"/>
  <c r="R123" i="1"/>
  <c r="R123" i="1" a="1"/>
  <c r="AF122" i="1"/>
  <c r="AE122" i="1"/>
  <c r="AD122" i="1"/>
  <c r="AC122" i="1"/>
  <c r="AB122" i="1"/>
  <c r="AA122" i="1"/>
  <c r="Z122" i="1"/>
  <c r="Y122" i="1"/>
  <c r="X122" i="1"/>
  <c r="W122" i="1"/>
  <c r="W122" i="1" a="1"/>
  <c r="V122" i="1"/>
  <c r="U122" i="1"/>
  <c r="T122" i="1"/>
  <c r="S122" i="1"/>
  <c r="R122" i="1"/>
  <c r="R122" i="1" a="1"/>
  <c r="AF121" i="1"/>
  <c r="AE121" i="1"/>
  <c r="AD121" i="1"/>
  <c r="AC121" i="1"/>
  <c r="AB121" i="1"/>
  <c r="AA121" i="1"/>
  <c r="Z121" i="1"/>
  <c r="Y121" i="1"/>
  <c r="X121" i="1"/>
  <c r="W121" i="1"/>
  <c r="W121" i="1" a="1"/>
  <c r="V121" i="1"/>
  <c r="U121" i="1"/>
  <c r="T121" i="1"/>
  <c r="S121" i="1"/>
  <c r="R121" i="1"/>
  <c r="R121" i="1" a="1"/>
  <c r="AF120" i="1"/>
  <c r="AE120" i="1"/>
  <c r="AD120" i="1"/>
  <c r="AC120" i="1"/>
  <c r="AB120" i="1"/>
  <c r="AA120" i="1"/>
  <c r="Z120" i="1"/>
  <c r="Y120" i="1"/>
  <c r="X120" i="1"/>
  <c r="W120" i="1"/>
  <c r="W120" i="1" a="1"/>
  <c r="V120" i="1"/>
  <c r="U120" i="1"/>
  <c r="T120" i="1"/>
  <c r="S120" i="1"/>
  <c r="R120" i="1"/>
  <c r="R120" i="1" a="1"/>
  <c r="AF119" i="1"/>
  <c r="AE119" i="1"/>
  <c r="AD119" i="1"/>
  <c r="AC119" i="1"/>
  <c r="AB119" i="1"/>
  <c r="AA119" i="1"/>
  <c r="Z119" i="1"/>
  <c r="Y119" i="1"/>
  <c r="X119" i="1"/>
  <c r="W119" i="1"/>
  <c r="W119" i="1" a="1"/>
  <c r="V119" i="1"/>
  <c r="U119" i="1"/>
  <c r="T119" i="1"/>
  <c r="S119" i="1"/>
  <c r="R119" i="1"/>
  <c r="R119" i="1" a="1"/>
  <c r="AF118" i="1"/>
  <c r="AE118" i="1"/>
  <c r="AD118" i="1"/>
  <c r="AC118" i="1"/>
  <c r="AB118" i="1"/>
  <c r="AA118" i="1"/>
  <c r="Z118" i="1"/>
  <c r="Y118" i="1"/>
  <c r="X118" i="1"/>
  <c r="W118" i="1"/>
  <c r="W118" i="1" a="1"/>
  <c r="V118" i="1"/>
  <c r="U118" i="1"/>
  <c r="T118" i="1"/>
  <c r="S118" i="1"/>
  <c r="R118" i="1"/>
  <c r="R118" i="1" a="1"/>
  <c r="AF117" i="1"/>
  <c r="AE117" i="1"/>
  <c r="AD117" i="1"/>
  <c r="AC117" i="1"/>
  <c r="AB117" i="1"/>
  <c r="AA117" i="1"/>
  <c r="Z117" i="1"/>
  <c r="Y117" i="1"/>
  <c r="X117" i="1"/>
  <c r="W117" i="1"/>
  <c r="W117" i="1" a="1"/>
  <c r="V117" i="1"/>
  <c r="U117" i="1"/>
  <c r="T117" i="1"/>
  <c r="S117" i="1"/>
  <c r="R117" i="1"/>
  <c r="R117" i="1" a="1"/>
  <c r="AF116" i="1"/>
  <c r="AE116" i="1"/>
  <c r="AD116" i="1"/>
  <c r="AC116" i="1"/>
  <c r="AB116" i="1"/>
  <c r="AA116" i="1"/>
  <c r="Z116" i="1"/>
  <c r="Y116" i="1"/>
  <c r="X116" i="1"/>
  <c r="W116" i="1"/>
  <c r="W116" i="1" a="1"/>
  <c r="V116" i="1"/>
  <c r="U116" i="1"/>
  <c r="T116" i="1"/>
  <c r="S116" i="1"/>
  <c r="R116" i="1"/>
  <c r="R116" i="1" a="1"/>
  <c r="AF115" i="1"/>
  <c r="AE115" i="1"/>
  <c r="AD115" i="1"/>
  <c r="AC115" i="1"/>
  <c r="AB115" i="1"/>
  <c r="AA115" i="1"/>
  <c r="Z115" i="1"/>
  <c r="Y115" i="1"/>
  <c r="X115" i="1"/>
  <c r="W115" i="1"/>
  <c r="W115" i="1" a="1"/>
  <c r="V115" i="1"/>
  <c r="U115" i="1"/>
  <c r="T115" i="1"/>
  <c r="S115" i="1"/>
  <c r="R115" i="1"/>
  <c r="R115" i="1" a="1"/>
  <c r="AF114" i="1"/>
  <c r="AE114" i="1"/>
  <c r="AD114" i="1"/>
  <c r="AC114" i="1"/>
  <c r="AB114" i="1"/>
  <c r="AA114" i="1"/>
  <c r="Z114" i="1"/>
  <c r="Y114" i="1"/>
  <c r="X114" i="1"/>
  <c r="W114" i="1"/>
  <c r="W114" i="1" a="1"/>
  <c r="V114" i="1"/>
  <c r="U114" i="1"/>
  <c r="T114" i="1"/>
  <c r="S114" i="1"/>
  <c r="R114" i="1"/>
  <c r="R114" i="1" a="1"/>
  <c r="AF113" i="1"/>
  <c r="AE113" i="1"/>
  <c r="AD113" i="1"/>
  <c r="AC113" i="1"/>
  <c r="AB113" i="1"/>
  <c r="AA113" i="1"/>
  <c r="Z113" i="1"/>
  <c r="Y113" i="1"/>
  <c r="X113" i="1"/>
  <c r="W113" i="1"/>
  <c r="W113" i="1" a="1"/>
  <c r="V113" i="1"/>
  <c r="U113" i="1"/>
  <c r="T113" i="1"/>
  <c r="S113" i="1"/>
  <c r="R113" i="1"/>
  <c r="R113" i="1" a="1"/>
  <c r="AF112" i="1"/>
  <c r="AE112" i="1"/>
  <c r="AD112" i="1"/>
  <c r="AC112" i="1"/>
  <c r="AB112" i="1"/>
  <c r="AA112" i="1"/>
  <c r="Z112" i="1"/>
  <c r="Y112" i="1"/>
  <c r="X112" i="1"/>
  <c r="W112" i="1"/>
  <c r="W112" i="1" a="1"/>
  <c r="V112" i="1"/>
  <c r="U112" i="1"/>
  <c r="T112" i="1"/>
  <c r="S112" i="1"/>
  <c r="R112" i="1"/>
  <c r="R112" i="1" a="1"/>
  <c r="AF111" i="1"/>
  <c r="AE111" i="1"/>
  <c r="AD111" i="1"/>
  <c r="AC111" i="1"/>
  <c r="AB111" i="1"/>
  <c r="AA111" i="1"/>
  <c r="Z111" i="1"/>
  <c r="Y111" i="1"/>
  <c r="X111" i="1"/>
  <c r="W111" i="1"/>
  <c r="W111" i="1" a="1"/>
  <c r="V111" i="1"/>
  <c r="U111" i="1"/>
  <c r="T111" i="1"/>
  <c r="S111" i="1"/>
  <c r="R111" i="1"/>
  <c r="R111" i="1" a="1"/>
  <c r="AF110" i="1"/>
  <c r="AE110" i="1"/>
  <c r="AD110" i="1"/>
  <c r="AC110" i="1"/>
  <c r="AB110" i="1"/>
  <c r="AA110" i="1"/>
  <c r="Z110" i="1"/>
  <c r="Y110" i="1"/>
  <c r="X110" i="1"/>
  <c r="W110" i="1"/>
  <c r="W110" i="1" a="1"/>
  <c r="V110" i="1"/>
  <c r="U110" i="1"/>
  <c r="T110" i="1"/>
  <c r="S110" i="1"/>
  <c r="R110" i="1"/>
  <c r="R110" i="1" a="1"/>
  <c r="AF109" i="1"/>
  <c r="AE109" i="1"/>
  <c r="AD109" i="1"/>
  <c r="AC109" i="1"/>
  <c r="AB109" i="1"/>
  <c r="AA109" i="1"/>
  <c r="Z109" i="1"/>
  <c r="Y109" i="1"/>
  <c r="X109" i="1"/>
  <c r="W109" i="1"/>
  <c r="W109" i="1" a="1"/>
  <c r="V109" i="1"/>
  <c r="U109" i="1"/>
  <c r="T109" i="1"/>
  <c r="S109" i="1"/>
  <c r="R109" i="1"/>
  <c r="R109" i="1" a="1"/>
  <c r="AF108" i="1"/>
  <c r="AE108" i="1"/>
  <c r="AD108" i="1"/>
  <c r="AC108" i="1"/>
  <c r="AB108" i="1"/>
  <c r="AA108" i="1"/>
  <c r="Z108" i="1"/>
  <c r="Y108" i="1"/>
  <c r="X108" i="1"/>
  <c r="W108" i="1"/>
  <c r="W108" i="1" a="1"/>
  <c r="V108" i="1"/>
  <c r="U108" i="1"/>
  <c r="T108" i="1"/>
  <c r="S108" i="1"/>
  <c r="R108" i="1"/>
  <c r="R108" i="1" a="1"/>
  <c r="AF107" i="1"/>
  <c r="AE107" i="1"/>
  <c r="AD107" i="1"/>
  <c r="AC107" i="1"/>
  <c r="AB107" i="1"/>
  <c r="AA107" i="1"/>
  <c r="Z107" i="1"/>
  <c r="Y107" i="1"/>
  <c r="X107" i="1"/>
  <c r="W107" i="1"/>
  <c r="W107" i="1" a="1"/>
  <c r="V107" i="1"/>
  <c r="U107" i="1"/>
  <c r="T107" i="1"/>
  <c r="S107" i="1"/>
  <c r="R107" i="1"/>
  <c r="R107" i="1" a="1"/>
  <c r="AF106" i="1"/>
  <c r="AE106" i="1"/>
  <c r="AD106" i="1"/>
  <c r="AC106" i="1"/>
  <c r="AB106" i="1"/>
  <c r="AA106" i="1"/>
  <c r="Z106" i="1"/>
  <c r="Y106" i="1"/>
  <c r="X106" i="1"/>
  <c r="W106" i="1"/>
  <c r="W106" i="1" a="1"/>
  <c r="V106" i="1"/>
  <c r="U106" i="1"/>
  <c r="T106" i="1"/>
  <c r="S106" i="1"/>
  <c r="R106" i="1"/>
  <c r="R106" i="1" a="1"/>
  <c r="AF105" i="1"/>
  <c r="AE105" i="1"/>
  <c r="AD105" i="1"/>
  <c r="AC105" i="1"/>
  <c r="AB105" i="1"/>
  <c r="AA105" i="1"/>
  <c r="Z105" i="1"/>
  <c r="Y105" i="1"/>
  <c r="X105" i="1"/>
  <c r="W105" i="1"/>
  <c r="W105" i="1" a="1"/>
  <c r="V105" i="1"/>
  <c r="U105" i="1"/>
  <c r="T105" i="1"/>
  <c r="S105" i="1"/>
  <c r="R105" i="1"/>
  <c r="R105" i="1" a="1"/>
  <c r="AF104" i="1"/>
  <c r="AE104" i="1"/>
  <c r="AD104" i="1"/>
  <c r="AC104" i="1"/>
  <c r="AB104" i="1"/>
  <c r="AA104" i="1"/>
  <c r="Z104" i="1"/>
  <c r="Y104" i="1"/>
  <c r="X104" i="1"/>
  <c r="W104" i="1"/>
  <c r="W104" i="1" a="1"/>
  <c r="V104" i="1"/>
  <c r="U104" i="1"/>
  <c r="T104" i="1"/>
  <c r="S104" i="1"/>
  <c r="R104" i="1"/>
  <c r="R104" i="1" a="1"/>
  <c r="AF103" i="1"/>
  <c r="AE103" i="1"/>
  <c r="AD103" i="1"/>
  <c r="AC103" i="1"/>
  <c r="AB103" i="1"/>
  <c r="AA103" i="1"/>
  <c r="Z103" i="1"/>
  <c r="Y103" i="1"/>
  <c r="X103" i="1"/>
  <c r="W103" i="1"/>
  <c r="W103" i="1" a="1"/>
  <c r="V103" i="1"/>
  <c r="U103" i="1"/>
  <c r="T103" i="1"/>
  <c r="S103" i="1"/>
  <c r="R103" i="1"/>
  <c r="R103" i="1" a="1"/>
  <c r="AF102" i="1"/>
  <c r="AE102" i="1"/>
  <c r="AD102" i="1"/>
  <c r="AC102" i="1"/>
  <c r="AB102" i="1"/>
  <c r="AA102" i="1"/>
  <c r="Z102" i="1"/>
  <c r="Y102" i="1"/>
  <c r="X102" i="1"/>
  <c r="W102" i="1"/>
  <c r="W102" i="1" a="1"/>
  <c r="V102" i="1"/>
  <c r="U102" i="1"/>
  <c r="T102" i="1"/>
  <c r="S102" i="1"/>
  <c r="R102" i="1"/>
  <c r="R102" i="1" a="1"/>
  <c r="AF101" i="1"/>
  <c r="AE101" i="1"/>
  <c r="AD101" i="1"/>
  <c r="AC101" i="1"/>
  <c r="AB101" i="1"/>
  <c r="AA101" i="1"/>
  <c r="Z101" i="1"/>
  <c r="Y101" i="1"/>
  <c r="X101" i="1"/>
  <c r="W101" i="1"/>
  <c r="W101" i="1" a="1"/>
  <c r="V101" i="1"/>
  <c r="U101" i="1"/>
  <c r="T101" i="1"/>
  <c r="S101" i="1"/>
  <c r="R101" i="1"/>
  <c r="R101" i="1" a="1"/>
  <c r="AF100" i="1"/>
  <c r="AE100" i="1"/>
  <c r="AD100" i="1"/>
  <c r="AC100" i="1"/>
  <c r="AB100" i="1"/>
  <c r="AA100" i="1"/>
  <c r="Z100" i="1"/>
  <c r="Y100" i="1"/>
  <c r="X100" i="1"/>
  <c r="W100" i="1"/>
  <c r="W100" i="1" a="1"/>
  <c r="V100" i="1"/>
  <c r="U100" i="1"/>
  <c r="T100" i="1"/>
  <c r="S100" i="1"/>
  <c r="R100" i="1"/>
  <c r="R100" i="1" a="1"/>
  <c r="AF99" i="1"/>
  <c r="AE99" i="1"/>
  <c r="AD99" i="1"/>
  <c r="AC99" i="1"/>
  <c r="AB99" i="1"/>
  <c r="AA99" i="1"/>
  <c r="Z99" i="1"/>
  <c r="Y99" i="1"/>
  <c r="X99" i="1"/>
  <c r="W99" i="1"/>
  <c r="W99" i="1" a="1"/>
  <c r="V99" i="1"/>
  <c r="U99" i="1"/>
  <c r="T99" i="1"/>
  <c r="S99" i="1"/>
  <c r="R99" i="1"/>
  <c r="R99" i="1" a="1"/>
  <c r="AF98" i="1"/>
  <c r="AE98" i="1"/>
  <c r="AD98" i="1"/>
  <c r="AC98" i="1"/>
  <c r="AB98" i="1"/>
  <c r="AA98" i="1"/>
  <c r="Z98" i="1"/>
  <c r="Y98" i="1"/>
  <c r="X98" i="1"/>
  <c r="W98" i="1"/>
  <c r="W98" i="1" a="1"/>
  <c r="V98" i="1"/>
  <c r="U98" i="1"/>
  <c r="T98" i="1"/>
  <c r="S98" i="1"/>
  <c r="R98" i="1"/>
  <c r="R98" i="1" a="1"/>
  <c r="AF97" i="1"/>
  <c r="AE97" i="1"/>
  <c r="AD97" i="1"/>
  <c r="AC97" i="1"/>
  <c r="AB97" i="1"/>
  <c r="AA97" i="1"/>
  <c r="Z97" i="1"/>
  <c r="Y97" i="1"/>
  <c r="X97" i="1"/>
  <c r="W97" i="1"/>
  <c r="W97" i="1" a="1"/>
  <c r="V97" i="1"/>
  <c r="U97" i="1"/>
  <c r="T97" i="1"/>
  <c r="S97" i="1"/>
  <c r="R97" i="1"/>
  <c r="R97" i="1" a="1"/>
  <c r="AF96" i="1"/>
  <c r="AE96" i="1"/>
  <c r="AD96" i="1"/>
  <c r="AC96" i="1"/>
  <c r="AB96" i="1"/>
  <c r="AA96" i="1"/>
  <c r="Z96" i="1"/>
  <c r="Y96" i="1"/>
  <c r="X96" i="1"/>
  <c r="W96" i="1"/>
  <c r="W96" i="1" a="1"/>
  <c r="V96" i="1"/>
  <c r="U96" i="1"/>
  <c r="T96" i="1"/>
  <c r="S96" i="1"/>
  <c r="R96" i="1"/>
  <c r="R96" i="1" a="1"/>
  <c r="AF95" i="1"/>
  <c r="AE95" i="1"/>
  <c r="AD95" i="1"/>
  <c r="AC95" i="1"/>
  <c r="AB95" i="1"/>
  <c r="AA95" i="1"/>
  <c r="Z95" i="1"/>
  <c r="Y95" i="1"/>
  <c r="X95" i="1"/>
  <c r="W95" i="1"/>
  <c r="W95" i="1" a="1"/>
  <c r="V95" i="1"/>
  <c r="U95" i="1"/>
  <c r="T95" i="1"/>
  <c r="S95" i="1"/>
  <c r="R95" i="1"/>
  <c r="R95" i="1" a="1"/>
  <c r="AF94" i="1"/>
  <c r="AE94" i="1"/>
  <c r="AD94" i="1"/>
  <c r="AC94" i="1"/>
  <c r="AB94" i="1"/>
  <c r="AA94" i="1"/>
  <c r="Z94" i="1"/>
  <c r="Y94" i="1"/>
  <c r="X94" i="1"/>
  <c r="W94" i="1"/>
  <c r="W94" i="1" a="1"/>
  <c r="V94" i="1"/>
  <c r="U94" i="1"/>
  <c r="T94" i="1"/>
  <c r="S94" i="1"/>
  <c r="R94" i="1"/>
  <c r="R94" i="1" a="1"/>
  <c r="AF93" i="1"/>
  <c r="AE93" i="1"/>
  <c r="AD93" i="1"/>
  <c r="AC93" i="1"/>
  <c r="AB93" i="1"/>
  <c r="AA93" i="1"/>
  <c r="Z93" i="1"/>
  <c r="Y93" i="1"/>
  <c r="X93" i="1"/>
  <c r="W93" i="1"/>
  <c r="W93" i="1" a="1"/>
  <c r="V93" i="1"/>
  <c r="U93" i="1"/>
  <c r="T93" i="1"/>
  <c r="S93" i="1"/>
  <c r="R93" i="1"/>
  <c r="R93" i="1" a="1"/>
  <c r="AF92" i="1"/>
  <c r="AE92" i="1"/>
  <c r="AD92" i="1"/>
  <c r="AC92" i="1"/>
  <c r="AB92" i="1"/>
  <c r="AA92" i="1"/>
  <c r="Z92" i="1"/>
  <c r="Y92" i="1"/>
  <c r="X92" i="1"/>
  <c r="W92" i="1"/>
  <c r="W92" i="1" a="1"/>
  <c r="V92" i="1"/>
  <c r="U92" i="1"/>
  <c r="T92" i="1"/>
  <c r="S92" i="1"/>
  <c r="R92" i="1"/>
  <c r="R92" i="1" a="1"/>
  <c r="AF91" i="1"/>
  <c r="AE91" i="1"/>
  <c r="AD91" i="1"/>
  <c r="AC91" i="1"/>
  <c r="AB91" i="1"/>
  <c r="AA91" i="1"/>
  <c r="Z91" i="1"/>
  <c r="Y91" i="1"/>
  <c r="X91" i="1"/>
  <c r="W91" i="1"/>
  <c r="W91" i="1" a="1"/>
  <c r="V91" i="1"/>
  <c r="U91" i="1"/>
  <c r="T91" i="1"/>
  <c r="S91" i="1"/>
  <c r="R91" i="1"/>
  <c r="R91" i="1" a="1"/>
  <c r="AF90" i="1"/>
  <c r="AE90" i="1"/>
  <c r="AD90" i="1"/>
  <c r="AC90" i="1"/>
  <c r="AB90" i="1"/>
  <c r="AA90" i="1"/>
  <c r="Z90" i="1"/>
  <c r="Y90" i="1"/>
  <c r="X90" i="1"/>
  <c r="W90" i="1"/>
  <c r="W90" i="1" a="1"/>
  <c r="V90" i="1"/>
  <c r="U90" i="1"/>
  <c r="T90" i="1"/>
  <c r="S90" i="1"/>
  <c r="R90" i="1"/>
  <c r="R90" i="1" a="1"/>
  <c r="AF89" i="1"/>
  <c r="AE89" i="1"/>
  <c r="AD89" i="1"/>
  <c r="AC89" i="1"/>
  <c r="AB89" i="1"/>
  <c r="AA89" i="1"/>
  <c r="Z89" i="1"/>
  <c r="Y89" i="1"/>
  <c r="X89" i="1"/>
  <c r="W89" i="1"/>
  <c r="W89" i="1" a="1"/>
  <c r="V89" i="1"/>
  <c r="U89" i="1"/>
  <c r="T89" i="1"/>
  <c r="S89" i="1"/>
  <c r="R89" i="1"/>
  <c r="R89" i="1" a="1"/>
  <c r="AF88" i="1"/>
  <c r="AE88" i="1"/>
  <c r="AD88" i="1"/>
  <c r="AC88" i="1"/>
  <c r="AB88" i="1"/>
  <c r="AA88" i="1"/>
  <c r="Z88" i="1"/>
  <c r="Y88" i="1"/>
  <c r="X88" i="1"/>
  <c r="W88" i="1"/>
  <c r="W88" i="1" a="1"/>
  <c r="V88" i="1"/>
  <c r="U88" i="1"/>
  <c r="T88" i="1"/>
  <c r="S88" i="1"/>
  <c r="R88" i="1"/>
  <c r="R88" i="1" a="1"/>
  <c r="AF87" i="1"/>
  <c r="AE87" i="1"/>
  <c r="AD87" i="1"/>
  <c r="AC87" i="1"/>
  <c r="AB87" i="1"/>
  <c r="AA87" i="1"/>
  <c r="Z87" i="1"/>
  <c r="Y87" i="1"/>
  <c r="X87" i="1"/>
  <c r="W87" i="1"/>
  <c r="W87" i="1" a="1"/>
  <c r="V87" i="1"/>
  <c r="U87" i="1"/>
  <c r="T87" i="1"/>
  <c r="S87" i="1"/>
  <c r="R87" i="1"/>
  <c r="R87" i="1" a="1"/>
  <c r="AF86" i="1"/>
  <c r="AE86" i="1"/>
  <c r="AD86" i="1"/>
  <c r="AC86" i="1"/>
  <c r="AB86" i="1"/>
  <c r="AA86" i="1"/>
  <c r="Z86" i="1"/>
  <c r="Y86" i="1"/>
  <c r="X86" i="1"/>
  <c r="W86" i="1"/>
  <c r="W86" i="1" a="1"/>
  <c r="V86" i="1"/>
  <c r="U86" i="1"/>
  <c r="T86" i="1"/>
  <c r="S86" i="1"/>
  <c r="R86" i="1"/>
  <c r="R86" i="1" a="1"/>
  <c r="AF85" i="1"/>
  <c r="AE85" i="1"/>
  <c r="AD85" i="1"/>
  <c r="AC85" i="1"/>
  <c r="AB85" i="1"/>
  <c r="AA85" i="1"/>
  <c r="Z85" i="1"/>
  <c r="Y85" i="1"/>
  <c r="X85" i="1"/>
  <c r="W85" i="1"/>
  <c r="W85" i="1" a="1"/>
  <c r="V85" i="1"/>
  <c r="U85" i="1"/>
  <c r="T85" i="1"/>
  <c r="S85" i="1"/>
  <c r="R85" i="1"/>
  <c r="R85" i="1" a="1"/>
  <c r="AF84" i="1"/>
  <c r="AE84" i="1"/>
  <c r="AD84" i="1"/>
  <c r="AC84" i="1"/>
  <c r="AB84" i="1"/>
  <c r="AA84" i="1"/>
  <c r="Z84" i="1"/>
  <c r="Y84" i="1"/>
  <c r="X84" i="1"/>
  <c r="W84" i="1"/>
  <c r="W84" i="1" a="1"/>
  <c r="V84" i="1"/>
  <c r="U84" i="1"/>
  <c r="T84" i="1"/>
  <c r="S84" i="1"/>
  <c r="R84" i="1"/>
  <c r="R84" i="1" a="1"/>
  <c r="AF83" i="1"/>
  <c r="AE83" i="1"/>
  <c r="AD83" i="1"/>
  <c r="AC83" i="1"/>
  <c r="AB83" i="1"/>
  <c r="AA83" i="1"/>
  <c r="Z83" i="1"/>
  <c r="Y83" i="1"/>
  <c r="X83" i="1"/>
  <c r="W83" i="1"/>
  <c r="W83" i="1" a="1"/>
  <c r="V83" i="1"/>
  <c r="U83" i="1"/>
  <c r="T83" i="1"/>
  <c r="S83" i="1"/>
  <c r="R83" i="1"/>
  <c r="R83" i="1" a="1"/>
  <c r="AF82" i="1"/>
  <c r="AE82" i="1"/>
  <c r="AD82" i="1"/>
  <c r="AC82" i="1"/>
  <c r="AB82" i="1"/>
  <c r="AA82" i="1"/>
  <c r="Z82" i="1"/>
  <c r="Y82" i="1"/>
  <c r="X82" i="1"/>
  <c r="W82" i="1"/>
  <c r="W82" i="1" a="1"/>
  <c r="V82" i="1"/>
  <c r="U82" i="1"/>
  <c r="T82" i="1"/>
  <c r="S82" i="1"/>
  <c r="R82" i="1"/>
  <c r="R82" i="1" a="1"/>
  <c r="AF81" i="1"/>
  <c r="AE81" i="1"/>
  <c r="AD81" i="1"/>
  <c r="AC81" i="1"/>
  <c r="AB81" i="1"/>
  <c r="AA81" i="1"/>
  <c r="Z81" i="1"/>
  <c r="Y81" i="1"/>
  <c r="X81" i="1"/>
  <c r="W81" i="1"/>
  <c r="W81" i="1" a="1"/>
  <c r="V81" i="1"/>
  <c r="U81" i="1"/>
  <c r="T81" i="1"/>
  <c r="S81" i="1"/>
  <c r="R81" i="1"/>
  <c r="R81" i="1" a="1"/>
  <c r="AF80" i="1"/>
  <c r="AE80" i="1"/>
  <c r="AD80" i="1"/>
  <c r="AC80" i="1"/>
  <c r="AB80" i="1"/>
  <c r="AA80" i="1"/>
  <c r="Z80" i="1"/>
  <c r="Y80" i="1"/>
  <c r="X80" i="1"/>
  <c r="W80" i="1"/>
  <c r="W80" i="1" a="1"/>
  <c r="V80" i="1"/>
  <c r="U80" i="1"/>
  <c r="T80" i="1"/>
  <c r="S80" i="1"/>
  <c r="R80" i="1"/>
  <c r="R80" i="1" a="1"/>
  <c r="AF79" i="1"/>
  <c r="AE79" i="1"/>
  <c r="AD79" i="1"/>
  <c r="AC79" i="1"/>
  <c r="AB79" i="1"/>
  <c r="AA79" i="1"/>
  <c r="Z79" i="1"/>
  <c r="Y79" i="1"/>
  <c r="X79" i="1"/>
  <c r="W79" i="1"/>
  <c r="W79" i="1" a="1"/>
  <c r="V79" i="1"/>
  <c r="U79" i="1"/>
  <c r="T79" i="1"/>
  <c r="S79" i="1"/>
  <c r="R79" i="1"/>
  <c r="R79" i="1" a="1"/>
  <c r="AF78" i="1"/>
  <c r="AE78" i="1"/>
  <c r="AD78" i="1"/>
  <c r="AC78" i="1"/>
  <c r="AB78" i="1"/>
  <c r="AA78" i="1"/>
  <c r="Z78" i="1"/>
  <c r="Y78" i="1"/>
  <c r="X78" i="1"/>
  <c r="W78" i="1"/>
  <c r="W78" i="1" a="1"/>
  <c r="V78" i="1"/>
  <c r="U78" i="1"/>
  <c r="T78" i="1"/>
  <c r="S78" i="1"/>
  <c r="R78" i="1"/>
  <c r="R78" i="1" a="1"/>
  <c r="AF77" i="1"/>
  <c r="AE77" i="1"/>
  <c r="AD77" i="1"/>
  <c r="AC77" i="1"/>
  <c r="AB77" i="1"/>
  <c r="AA77" i="1"/>
  <c r="Z77" i="1"/>
  <c r="Y77" i="1"/>
  <c r="X77" i="1"/>
  <c r="W77" i="1"/>
  <c r="W77" i="1" a="1"/>
  <c r="V77" i="1"/>
  <c r="U77" i="1"/>
  <c r="T77" i="1"/>
  <c r="S77" i="1"/>
  <c r="R77" i="1"/>
  <c r="R77" i="1" a="1"/>
  <c r="AF76" i="1"/>
  <c r="AE76" i="1"/>
  <c r="AD76" i="1"/>
  <c r="AC76" i="1"/>
  <c r="AB76" i="1"/>
  <c r="AA76" i="1"/>
  <c r="Z76" i="1"/>
  <c r="Y76" i="1"/>
  <c r="X76" i="1"/>
  <c r="W76" i="1"/>
  <c r="W76" i="1" a="1"/>
  <c r="V76" i="1"/>
  <c r="U76" i="1"/>
  <c r="T76" i="1"/>
  <c r="S76" i="1"/>
  <c r="R76" i="1"/>
  <c r="R76" i="1" a="1"/>
  <c r="AF75" i="1"/>
  <c r="AE75" i="1"/>
  <c r="AD75" i="1"/>
  <c r="AC75" i="1"/>
  <c r="AB75" i="1"/>
  <c r="AA75" i="1"/>
  <c r="Z75" i="1"/>
  <c r="Y75" i="1"/>
  <c r="X75" i="1"/>
  <c r="W75" i="1"/>
  <c r="W75" i="1" a="1"/>
  <c r="V75" i="1"/>
  <c r="U75" i="1"/>
  <c r="T75" i="1"/>
  <c r="S75" i="1"/>
  <c r="R75" i="1"/>
  <c r="R75" i="1" a="1"/>
  <c r="AF74" i="1"/>
  <c r="AE74" i="1"/>
  <c r="AD74" i="1"/>
  <c r="AC74" i="1"/>
  <c r="AB74" i="1"/>
  <c r="AA74" i="1"/>
  <c r="Z74" i="1"/>
  <c r="Y74" i="1"/>
  <c r="X74" i="1"/>
  <c r="W74" i="1"/>
  <c r="W74" i="1" a="1"/>
  <c r="V74" i="1"/>
  <c r="U74" i="1"/>
  <c r="T74" i="1"/>
  <c r="S74" i="1"/>
  <c r="R74" i="1"/>
  <c r="R74" i="1" a="1"/>
  <c r="AF73" i="1"/>
  <c r="AE73" i="1"/>
  <c r="AD73" i="1"/>
  <c r="AC73" i="1"/>
  <c r="AB73" i="1"/>
  <c r="AA73" i="1"/>
  <c r="Z73" i="1"/>
  <c r="Y73" i="1"/>
  <c r="X73" i="1"/>
  <c r="W73" i="1"/>
  <c r="W73" i="1" a="1"/>
  <c r="V73" i="1"/>
  <c r="U73" i="1"/>
  <c r="T73" i="1"/>
  <c r="S73" i="1"/>
  <c r="R73" i="1"/>
  <c r="R73" i="1" a="1"/>
  <c r="AF72" i="1"/>
  <c r="AE72" i="1"/>
  <c r="AD72" i="1"/>
  <c r="AC72" i="1"/>
  <c r="AB72" i="1"/>
  <c r="AA72" i="1"/>
  <c r="Z72" i="1"/>
  <c r="Y72" i="1"/>
  <c r="X72" i="1"/>
  <c r="W72" i="1"/>
  <c r="W72" i="1" a="1"/>
  <c r="V72" i="1"/>
  <c r="U72" i="1"/>
  <c r="T72" i="1"/>
  <c r="S72" i="1"/>
  <c r="R72" i="1"/>
  <c r="R72" i="1" a="1"/>
  <c r="AF71" i="1"/>
  <c r="AE71" i="1"/>
  <c r="AD71" i="1"/>
  <c r="AC71" i="1"/>
  <c r="AB71" i="1"/>
  <c r="AA71" i="1"/>
  <c r="Z71" i="1"/>
  <c r="Y71" i="1"/>
  <c r="X71" i="1"/>
  <c r="W71" i="1"/>
  <c r="W71" i="1" a="1"/>
  <c r="V71" i="1"/>
  <c r="U71" i="1"/>
  <c r="T71" i="1"/>
  <c r="S71" i="1"/>
  <c r="R71" i="1"/>
  <c r="R71" i="1" a="1"/>
  <c r="AF70" i="1"/>
  <c r="AE70" i="1"/>
  <c r="AD70" i="1"/>
  <c r="AC70" i="1"/>
  <c r="AB70" i="1"/>
  <c r="AA70" i="1"/>
  <c r="Z70" i="1"/>
  <c r="Y70" i="1"/>
  <c r="X70" i="1"/>
  <c r="W70" i="1"/>
  <c r="W70" i="1" a="1"/>
  <c r="V70" i="1"/>
  <c r="U70" i="1"/>
  <c r="T70" i="1"/>
  <c r="S70" i="1"/>
  <c r="R70" i="1"/>
  <c r="R70" i="1" a="1"/>
  <c r="AF69" i="1"/>
  <c r="AE69" i="1"/>
  <c r="AD69" i="1"/>
  <c r="AC69" i="1"/>
  <c r="AB69" i="1"/>
  <c r="AA69" i="1"/>
  <c r="Z69" i="1"/>
  <c r="Y69" i="1"/>
  <c r="X69" i="1"/>
  <c r="W69" i="1"/>
  <c r="W69" i="1" a="1"/>
  <c r="V69" i="1"/>
  <c r="U69" i="1"/>
  <c r="T69" i="1"/>
  <c r="S69" i="1"/>
  <c r="R69" i="1"/>
  <c r="R69" i="1" a="1"/>
  <c r="AF68" i="1"/>
  <c r="AE68" i="1"/>
  <c r="AD68" i="1"/>
  <c r="AC68" i="1"/>
  <c r="AB68" i="1"/>
  <c r="AA68" i="1"/>
  <c r="Z68" i="1"/>
  <c r="Y68" i="1"/>
  <c r="X68" i="1"/>
  <c r="W68" i="1"/>
  <c r="W68" i="1" a="1"/>
  <c r="V68" i="1"/>
  <c r="U68" i="1"/>
  <c r="T68" i="1"/>
  <c r="S68" i="1"/>
  <c r="R68" i="1"/>
  <c r="R68" i="1" a="1"/>
  <c r="AF67" i="1"/>
  <c r="AE67" i="1"/>
  <c r="AD67" i="1"/>
  <c r="AC67" i="1"/>
  <c r="AB67" i="1"/>
  <c r="AA67" i="1"/>
  <c r="Z67" i="1"/>
  <c r="Y67" i="1"/>
  <c r="X67" i="1"/>
  <c r="W67" i="1"/>
  <c r="W67" i="1" a="1"/>
  <c r="V67" i="1"/>
  <c r="U67" i="1"/>
  <c r="T67" i="1"/>
  <c r="S67" i="1"/>
  <c r="R67" i="1"/>
  <c r="R67" i="1" a="1"/>
  <c r="AF66" i="1"/>
  <c r="AE66" i="1"/>
  <c r="AD66" i="1"/>
  <c r="AC66" i="1"/>
  <c r="AB66" i="1"/>
  <c r="AA66" i="1"/>
  <c r="Z66" i="1"/>
  <c r="Y66" i="1"/>
  <c r="X66" i="1"/>
  <c r="W66" i="1"/>
  <c r="W66" i="1" a="1"/>
  <c r="V66" i="1"/>
  <c r="U66" i="1"/>
  <c r="T66" i="1"/>
  <c r="S66" i="1"/>
  <c r="R66" i="1"/>
  <c r="R66" i="1" a="1"/>
  <c r="AF65" i="1"/>
  <c r="AE65" i="1"/>
  <c r="AD65" i="1"/>
  <c r="AC65" i="1"/>
  <c r="AB65" i="1"/>
  <c r="AA65" i="1"/>
  <c r="Z65" i="1"/>
  <c r="Y65" i="1"/>
  <c r="X65" i="1"/>
  <c r="W65" i="1"/>
  <c r="W65" i="1" a="1"/>
  <c r="V65" i="1"/>
  <c r="U65" i="1"/>
  <c r="T65" i="1"/>
  <c r="S65" i="1"/>
  <c r="R65" i="1"/>
  <c r="R65" i="1" a="1"/>
  <c r="AF64" i="1"/>
  <c r="AE64" i="1"/>
  <c r="AD64" i="1"/>
  <c r="AC64" i="1"/>
  <c r="AB64" i="1"/>
  <c r="AA64" i="1"/>
  <c r="Z64" i="1"/>
  <c r="Y64" i="1"/>
  <c r="X64" i="1"/>
  <c r="W64" i="1"/>
  <c r="W64" i="1" a="1"/>
  <c r="V64" i="1"/>
  <c r="U64" i="1"/>
  <c r="T64" i="1"/>
  <c r="S64" i="1"/>
  <c r="R64" i="1"/>
  <c r="R64" i="1" a="1"/>
  <c r="AF63" i="1"/>
  <c r="AE63" i="1"/>
  <c r="AD63" i="1"/>
  <c r="AC63" i="1"/>
  <c r="AB63" i="1"/>
  <c r="AA63" i="1"/>
  <c r="Z63" i="1"/>
  <c r="Y63" i="1"/>
  <c r="X63" i="1"/>
  <c r="W63" i="1"/>
  <c r="W63" i="1" a="1"/>
  <c r="V63" i="1"/>
  <c r="U63" i="1"/>
  <c r="T63" i="1"/>
  <c r="S63" i="1"/>
  <c r="R63" i="1"/>
  <c r="R63" i="1" a="1"/>
  <c r="AF62" i="1"/>
  <c r="AE62" i="1"/>
  <c r="AD62" i="1"/>
  <c r="AC62" i="1"/>
  <c r="AB62" i="1"/>
  <c r="AA62" i="1"/>
  <c r="Z62" i="1"/>
  <c r="Y62" i="1"/>
  <c r="X62" i="1"/>
  <c r="W62" i="1"/>
  <c r="W62" i="1" a="1"/>
  <c r="V62" i="1"/>
  <c r="U62" i="1"/>
  <c r="T62" i="1"/>
  <c r="S62" i="1"/>
  <c r="R62" i="1"/>
  <c r="R62" i="1" a="1"/>
  <c r="AF61" i="1"/>
  <c r="AE61" i="1"/>
  <c r="AD61" i="1"/>
  <c r="AC61" i="1"/>
  <c r="AB61" i="1"/>
  <c r="AA61" i="1"/>
  <c r="Z61" i="1"/>
  <c r="Y61" i="1"/>
  <c r="X61" i="1"/>
  <c r="W61" i="1"/>
  <c r="W61" i="1" a="1"/>
  <c r="V61" i="1"/>
  <c r="U61" i="1"/>
  <c r="T61" i="1"/>
  <c r="S61" i="1"/>
  <c r="R61" i="1"/>
  <c r="R61" i="1" a="1"/>
  <c r="AF60" i="1"/>
  <c r="AE60" i="1"/>
  <c r="AD60" i="1"/>
  <c r="AC60" i="1"/>
  <c r="AB60" i="1"/>
  <c r="AA60" i="1"/>
  <c r="Z60" i="1"/>
  <c r="Y60" i="1"/>
  <c r="X60" i="1"/>
  <c r="W60" i="1"/>
  <c r="W60" i="1" a="1"/>
  <c r="V60" i="1"/>
  <c r="U60" i="1"/>
  <c r="T60" i="1"/>
  <c r="S60" i="1"/>
  <c r="R60" i="1"/>
  <c r="R60" i="1" a="1"/>
  <c r="AF59" i="1"/>
  <c r="AE59" i="1"/>
  <c r="AD59" i="1"/>
  <c r="AC59" i="1"/>
  <c r="AB59" i="1"/>
  <c r="AA59" i="1"/>
  <c r="Z59" i="1"/>
  <c r="Y59" i="1"/>
  <c r="X59" i="1"/>
  <c r="W59" i="1"/>
  <c r="W59" i="1" a="1"/>
  <c r="V59" i="1"/>
  <c r="U59" i="1"/>
  <c r="T59" i="1"/>
  <c r="S59" i="1"/>
  <c r="R59" i="1"/>
  <c r="R59" i="1" a="1"/>
  <c r="AF58" i="1"/>
  <c r="AE58" i="1"/>
  <c r="AD58" i="1"/>
  <c r="AC58" i="1"/>
  <c r="AB58" i="1"/>
  <c r="AA58" i="1"/>
  <c r="Z58" i="1"/>
  <c r="Y58" i="1"/>
  <c r="X58" i="1"/>
  <c r="W58" i="1"/>
  <c r="W58" i="1" a="1"/>
  <c r="V58" i="1"/>
  <c r="U58" i="1"/>
  <c r="T58" i="1"/>
  <c r="S58" i="1"/>
  <c r="R58" i="1"/>
  <c r="R58" i="1" a="1"/>
  <c r="AF57" i="1"/>
  <c r="AE57" i="1"/>
  <c r="AD57" i="1"/>
  <c r="AC57" i="1"/>
  <c r="AB57" i="1"/>
  <c r="AA57" i="1"/>
  <c r="Z57" i="1"/>
  <c r="Y57" i="1"/>
  <c r="X57" i="1"/>
  <c r="W57" i="1"/>
  <c r="W57" i="1" a="1"/>
  <c r="V57" i="1"/>
  <c r="U57" i="1"/>
  <c r="T57" i="1"/>
  <c r="S57" i="1"/>
  <c r="R57" i="1"/>
  <c r="R57" i="1" a="1"/>
  <c r="AF56" i="1"/>
  <c r="AE56" i="1"/>
  <c r="AD56" i="1"/>
  <c r="AC56" i="1"/>
  <c r="AB56" i="1"/>
  <c r="AA56" i="1"/>
  <c r="Z56" i="1"/>
  <c r="Y56" i="1"/>
  <c r="X56" i="1"/>
  <c r="W56" i="1"/>
  <c r="W56" i="1" a="1"/>
  <c r="V56" i="1"/>
  <c r="U56" i="1"/>
  <c r="T56" i="1"/>
  <c r="S56" i="1"/>
  <c r="R56" i="1"/>
  <c r="R56" i="1" a="1"/>
  <c r="AF55" i="1"/>
  <c r="AE55" i="1"/>
  <c r="AD55" i="1"/>
  <c r="AC55" i="1"/>
  <c r="AB55" i="1"/>
  <c r="AA55" i="1"/>
  <c r="Z55" i="1"/>
  <c r="Y55" i="1"/>
  <c r="X55" i="1"/>
  <c r="W55" i="1"/>
  <c r="W55" i="1" a="1"/>
  <c r="V55" i="1"/>
  <c r="U55" i="1"/>
  <c r="T55" i="1"/>
  <c r="S55" i="1"/>
  <c r="R55" i="1"/>
  <c r="R55" i="1" a="1"/>
  <c r="AF54" i="1"/>
  <c r="AE54" i="1"/>
  <c r="AD54" i="1"/>
  <c r="AC54" i="1"/>
  <c r="AB54" i="1"/>
  <c r="AA54" i="1"/>
  <c r="Z54" i="1"/>
  <c r="Y54" i="1"/>
  <c r="X54" i="1"/>
  <c r="W54" i="1"/>
  <c r="W54" i="1" a="1"/>
  <c r="V54" i="1"/>
  <c r="U54" i="1"/>
  <c r="T54" i="1"/>
  <c r="S54" i="1"/>
  <c r="R54" i="1"/>
  <c r="R54" i="1" a="1"/>
  <c r="AF53" i="1"/>
  <c r="AE53" i="1"/>
  <c r="AD53" i="1"/>
  <c r="AC53" i="1"/>
  <c r="AB53" i="1"/>
  <c r="AA53" i="1"/>
  <c r="Z53" i="1"/>
  <c r="Y53" i="1"/>
  <c r="X53" i="1"/>
  <c r="W53" i="1"/>
  <c r="W53" i="1" a="1"/>
  <c r="V53" i="1"/>
  <c r="U53" i="1"/>
  <c r="T53" i="1"/>
  <c r="S53" i="1"/>
  <c r="R53" i="1"/>
  <c r="R53" i="1" a="1"/>
  <c r="AF52" i="1"/>
  <c r="AE52" i="1"/>
  <c r="AD52" i="1"/>
  <c r="AC52" i="1"/>
  <c r="AB52" i="1"/>
  <c r="AA52" i="1"/>
  <c r="Z52" i="1"/>
  <c r="Y52" i="1"/>
  <c r="X52" i="1"/>
  <c r="W52" i="1"/>
  <c r="W52" i="1" a="1"/>
  <c r="V52" i="1"/>
  <c r="U52" i="1"/>
  <c r="T52" i="1"/>
  <c r="S52" i="1"/>
  <c r="R52" i="1"/>
  <c r="R52" i="1" a="1"/>
  <c r="AF51" i="1"/>
  <c r="AE51" i="1"/>
  <c r="AD51" i="1"/>
  <c r="AC51" i="1"/>
  <c r="AB51" i="1"/>
  <c r="AA51" i="1"/>
  <c r="Z51" i="1"/>
  <c r="Y51" i="1"/>
  <c r="X51" i="1"/>
  <c r="W51" i="1"/>
  <c r="W51" i="1" a="1"/>
  <c r="V51" i="1"/>
  <c r="U51" i="1"/>
  <c r="T51" i="1"/>
  <c r="S51" i="1"/>
  <c r="R51" i="1"/>
  <c r="R51" i="1" a="1"/>
  <c r="AF50" i="1"/>
  <c r="AE50" i="1"/>
  <c r="AD50" i="1"/>
  <c r="AC50" i="1"/>
  <c r="AB50" i="1"/>
  <c r="AA50" i="1"/>
  <c r="Z50" i="1"/>
  <c r="Y50" i="1"/>
  <c r="X50" i="1"/>
  <c r="W50" i="1"/>
  <c r="W50" i="1" a="1"/>
  <c r="V50" i="1"/>
  <c r="U50" i="1"/>
  <c r="T50" i="1"/>
  <c r="S50" i="1"/>
  <c r="R50" i="1"/>
  <c r="R50" i="1" a="1"/>
  <c r="AF49" i="1"/>
  <c r="AE49" i="1"/>
  <c r="AD49" i="1"/>
  <c r="AC49" i="1"/>
  <c r="AB49" i="1"/>
  <c r="AA49" i="1"/>
  <c r="Z49" i="1"/>
  <c r="Y49" i="1"/>
  <c r="X49" i="1"/>
  <c r="W49" i="1"/>
  <c r="W49" i="1" a="1"/>
  <c r="V49" i="1"/>
  <c r="U49" i="1"/>
  <c r="T49" i="1"/>
  <c r="S49" i="1"/>
  <c r="R49" i="1"/>
  <c r="R49" i="1" a="1"/>
  <c r="AF48" i="1"/>
  <c r="AE48" i="1"/>
  <c r="AD48" i="1"/>
  <c r="AC48" i="1"/>
  <c r="AB48" i="1"/>
  <c r="AA48" i="1"/>
  <c r="Z48" i="1"/>
  <c r="Y48" i="1"/>
  <c r="X48" i="1"/>
  <c r="W48" i="1"/>
  <c r="W48" i="1" a="1"/>
  <c r="V48" i="1"/>
  <c r="U48" i="1"/>
  <c r="T48" i="1"/>
  <c r="S48" i="1"/>
  <c r="R48" i="1"/>
  <c r="R48" i="1" a="1"/>
  <c r="AF47" i="1"/>
  <c r="AE47" i="1"/>
  <c r="AD47" i="1"/>
  <c r="AC47" i="1"/>
  <c r="AB47" i="1"/>
  <c r="AA47" i="1"/>
  <c r="Z47" i="1"/>
  <c r="Y47" i="1"/>
  <c r="X47" i="1"/>
  <c r="W47" i="1"/>
  <c r="W47" i="1" a="1"/>
  <c r="V47" i="1"/>
  <c r="U47" i="1"/>
  <c r="T47" i="1"/>
  <c r="S47" i="1"/>
  <c r="R47" i="1"/>
  <c r="R47" i="1" a="1"/>
  <c r="AF46" i="1"/>
  <c r="AE46" i="1"/>
  <c r="AD46" i="1"/>
  <c r="AC46" i="1"/>
  <c r="AB46" i="1"/>
  <c r="AA46" i="1"/>
  <c r="Z46" i="1"/>
  <c r="Y46" i="1"/>
  <c r="X46" i="1"/>
  <c r="W46" i="1"/>
  <c r="W46" i="1" a="1"/>
  <c r="V46" i="1"/>
  <c r="U46" i="1"/>
  <c r="T46" i="1"/>
  <c r="S46" i="1"/>
  <c r="R46" i="1"/>
  <c r="R46" i="1" a="1"/>
  <c r="AF45" i="1"/>
  <c r="AE45" i="1"/>
  <c r="AD45" i="1"/>
  <c r="AC45" i="1"/>
  <c r="AB45" i="1"/>
  <c r="AA45" i="1"/>
  <c r="Z45" i="1"/>
  <c r="Y45" i="1"/>
  <c r="X45" i="1"/>
  <c r="W45" i="1"/>
  <c r="W45" i="1" a="1"/>
  <c r="V45" i="1"/>
  <c r="U45" i="1"/>
  <c r="T45" i="1"/>
  <c r="S45" i="1"/>
  <c r="R45" i="1"/>
  <c r="R45" i="1" a="1"/>
  <c r="AF44" i="1"/>
  <c r="AE44" i="1"/>
  <c r="AD44" i="1"/>
  <c r="AC44" i="1"/>
  <c r="AB44" i="1"/>
  <c r="AA44" i="1"/>
  <c r="Z44" i="1"/>
  <c r="Y44" i="1"/>
  <c r="X44" i="1"/>
  <c r="W44" i="1"/>
  <c r="W44" i="1" a="1"/>
  <c r="V44" i="1"/>
  <c r="U44" i="1"/>
  <c r="T44" i="1"/>
  <c r="S44" i="1"/>
  <c r="R44" i="1"/>
  <c r="R44" i="1" a="1"/>
  <c r="AF43" i="1"/>
  <c r="AE43" i="1"/>
  <c r="AD43" i="1"/>
  <c r="AC43" i="1"/>
  <c r="AB43" i="1"/>
  <c r="AA43" i="1"/>
  <c r="Z43" i="1"/>
  <c r="Y43" i="1"/>
  <c r="X43" i="1"/>
  <c r="W43" i="1"/>
  <c r="W43" i="1" a="1"/>
  <c r="V43" i="1"/>
  <c r="U43" i="1"/>
  <c r="T43" i="1"/>
  <c r="S43" i="1"/>
  <c r="R43" i="1"/>
  <c r="R43" i="1" a="1"/>
  <c r="AF42" i="1"/>
  <c r="AE42" i="1"/>
  <c r="AD42" i="1"/>
  <c r="AC42" i="1"/>
  <c r="AB42" i="1"/>
  <c r="AA42" i="1"/>
  <c r="Z42" i="1"/>
  <c r="Y42" i="1"/>
  <c r="X42" i="1"/>
  <c r="W42" i="1"/>
  <c r="W42" i="1" a="1"/>
  <c r="V42" i="1"/>
  <c r="U42" i="1"/>
  <c r="T42" i="1"/>
  <c r="S42" i="1"/>
  <c r="R42" i="1"/>
  <c r="R42" i="1" a="1"/>
  <c r="AF41" i="1"/>
  <c r="AE41" i="1"/>
  <c r="AD41" i="1"/>
  <c r="AC41" i="1"/>
  <c r="AB41" i="1"/>
  <c r="AA41" i="1"/>
  <c r="Z41" i="1"/>
  <c r="Y41" i="1"/>
  <c r="X41" i="1"/>
  <c r="W41" i="1"/>
  <c r="W41" i="1" a="1"/>
  <c r="V41" i="1"/>
  <c r="U41" i="1"/>
  <c r="T41" i="1"/>
  <c r="S41" i="1"/>
  <c r="R41" i="1"/>
  <c r="R41" i="1" a="1"/>
  <c r="AF40" i="1"/>
  <c r="AE40" i="1"/>
  <c r="AD40" i="1"/>
  <c r="AC40" i="1"/>
  <c r="AB40" i="1"/>
  <c r="AA40" i="1"/>
  <c r="Z40" i="1"/>
  <c r="Y40" i="1"/>
  <c r="X40" i="1"/>
  <c r="W40" i="1"/>
  <c r="W40" i="1" a="1"/>
  <c r="V40" i="1"/>
  <c r="U40" i="1"/>
  <c r="T40" i="1"/>
  <c r="S40" i="1"/>
  <c r="R40" i="1"/>
  <c r="R40" i="1" a="1"/>
  <c r="AF39" i="1"/>
  <c r="AE39" i="1"/>
  <c r="AD39" i="1"/>
  <c r="AC39" i="1"/>
  <c r="AB39" i="1"/>
  <c r="AA39" i="1"/>
  <c r="Z39" i="1"/>
  <c r="Y39" i="1"/>
  <c r="X39" i="1"/>
  <c r="W39" i="1"/>
  <c r="W39" i="1" a="1"/>
  <c r="V39" i="1"/>
  <c r="U39" i="1"/>
  <c r="T39" i="1"/>
  <c r="S39" i="1"/>
  <c r="R39" i="1"/>
  <c r="R39" i="1" a="1"/>
  <c r="AF38" i="1"/>
  <c r="AE38" i="1"/>
  <c r="AD38" i="1"/>
  <c r="AC38" i="1"/>
  <c r="AB38" i="1"/>
  <c r="AA38" i="1"/>
  <c r="Z38" i="1"/>
  <c r="Y38" i="1"/>
  <c r="X38" i="1"/>
  <c r="W38" i="1"/>
  <c r="W38" i="1" a="1"/>
  <c r="V38" i="1"/>
  <c r="U38" i="1"/>
  <c r="T38" i="1"/>
  <c r="S38" i="1"/>
  <c r="R38" i="1"/>
  <c r="R38" i="1" a="1"/>
  <c r="AF37" i="1"/>
  <c r="AE37" i="1"/>
  <c r="AD37" i="1"/>
  <c r="AC37" i="1"/>
  <c r="AB37" i="1"/>
  <c r="AA37" i="1"/>
  <c r="Z37" i="1"/>
  <c r="Y37" i="1"/>
  <c r="X37" i="1"/>
  <c r="W37" i="1"/>
  <c r="W37" i="1" a="1"/>
  <c r="V37" i="1"/>
  <c r="U37" i="1"/>
  <c r="T37" i="1"/>
  <c r="S37" i="1"/>
  <c r="R37" i="1"/>
  <c r="R37" i="1" a="1"/>
  <c r="AF36" i="1"/>
  <c r="AE36" i="1"/>
  <c r="AD36" i="1"/>
  <c r="AC36" i="1"/>
  <c r="AB36" i="1"/>
  <c r="AA36" i="1"/>
  <c r="Z36" i="1"/>
  <c r="Y36" i="1"/>
  <c r="X36" i="1"/>
  <c r="W36" i="1"/>
  <c r="W36" i="1" a="1"/>
  <c r="V36" i="1"/>
  <c r="U36" i="1"/>
  <c r="T36" i="1"/>
  <c r="S36" i="1"/>
  <c r="R36" i="1"/>
  <c r="R36" i="1" a="1"/>
  <c r="AF35" i="1"/>
  <c r="AE35" i="1"/>
  <c r="AD35" i="1"/>
  <c r="AC35" i="1"/>
  <c r="AB35" i="1"/>
  <c r="AA35" i="1"/>
  <c r="Z35" i="1"/>
  <c r="Y35" i="1"/>
  <c r="X35" i="1"/>
  <c r="W35" i="1"/>
  <c r="W35" i="1" a="1"/>
  <c r="V35" i="1"/>
  <c r="U35" i="1"/>
  <c r="T35" i="1"/>
  <c r="S35" i="1"/>
  <c r="R35" i="1"/>
  <c r="R35" i="1" a="1"/>
  <c r="AF34" i="1"/>
  <c r="AE34" i="1"/>
  <c r="AD34" i="1"/>
  <c r="AC34" i="1"/>
  <c r="AB34" i="1"/>
  <c r="AA34" i="1"/>
  <c r="Z34" i="1"/>
  <c r="Y34" i="1"/>
  <c r="X34" i="1"/>
  <c r="W34" i="1"/>
  <c r="W34" i="1" a="1"/>
  <c r="V34" i="1"/>
  <c r="U34" i="1"/>
  <c r="T34" i="1"/>
  <c r="S34" i="1"/>
  <c r="R34" i="1"/>
  <c r="R34" i="1" a="1"/>
  <c r="AF33" i="1"/>
  <c r="AE33" i="1"/>
  <c r="AD33" i="1"/>
  <c r="AC33" i="1"/>
  <c r="AB33" i="1"/>
  <c r="AA33" i="1"/>
  <c r="Z33" i="1"/>
  <c r="Y33" i="1"/>
  <c r="X33" i="1"/>
  <c r="W33" i="1"/>
  <c r="W33" i="1" a="1"/>
  <c r="V33" i="1"/>
  <c r="U33" i="1"/>
  <c r="T33" i="1"/>
  <c r="S33" i="1"/>
  <c r="R33" i="1"/>
  <c r="R33" i="1" a="1"/>
  <c r="AF32" i="1"/>
  <c r="AE32" i="1"/>
  <c r="AD32" i="1"/>
  <c r="AC32" i="1"/>
  <c r="AB32" i="1"/>
  <c r="AA32" i="1"/>
  <c r="Z32" i="1"/>
  <c r="Y32" i="1"/>
  <c r="X32" i="1"/>
  <c r="W32" i="1"/>
  <c r="W32" i="1" a="1"/>
  <c r="V32" i="1"/>
  <c r="U32" i="1"/>
  <c r="T32" i="1"/>
  <c r="S32" i="1"/>
  <c r="R32" i="1"/>
  <c r="R32" i="1" a="1"/>
  <c r="AF31" i="1"/>
  <c r="AE31" i="1"/>
  <c r="AD31" i="1"/>
  <c r="AC31" i="1"/>
  <c r="AB31" i="1"/>
  <c r="AA31" i="1"/>
  <c r="Z31" i="1"/>
  <c r="Y31" i="1"/>
  <c r="X31" i="1"/>
  <c r="W31" i="1"/>
  <c r="W31" i="1" a="1"/>
  <c r="V31" i="1"/>
  <c r="U31" i="1"/>
  <c r="T31" i="1"/>
  <c r="S31" i="1"/>
  <c r="R31" i="1"/>
  <c r="R31" i="1" a="1"/>
  <c r="AF30" i="1"/>
  <c r="AE30" i="1"/>
  <c r="AD30" i="1"/>
  <c r="AC30" i="1"/>
  <c r="AB30" i="1"/>
  <c r="AA30" i="1"/>
  <c r="Z30" i="1"/>
  <c r="Y30" i="1"/>
  <c r="X30" i="1"/>
  <c r="W30" i="1"/>
  <c r="W30" i="1" a="1"/>
  <c r="V30" i="1"/>
  <c r="U30" i="1"/>
  <c r="T30" i="1"/>
  <c r="S30" i="1"/>
  <c r="R30" i="1"/>
  <c r="R30" i="1" a="1"/>
  <c r="AF29" i="1"/>
  <c r="AE29" i="1"/>
  <c r="AD29" i="1"/>
  <c r="AC29" i="1"/>
  <c r="AB29" i="1"/>
  <c r="AA29" i="1"/>
  <c r="Z29" i="1"/>
  <c r="Y29" i="1"/>
  <c r="X29" i="1"/>
  <c r="W29" i="1"/>
  <c r="W29" i="1" a="1"/>
  <c r="V29" i="1"/>
  <c r="U29" i="1"/>
  <c r="T29" i="1"/>
  <c r="S29" i="1"/>
  <c r="R29" i="1"/>
  <c r="R29" i="1" a="1"/>
  <c r="AF28" i="1"/>
  <c r="AE28" i="1"/>
  <c r="AD28" i="1"/>
  <c r="AC28" i="1"/>
  <c r="AB28" i="1"/>
  <c r="AA28" i="1"/>
  <c r="Z28" i="1"/>
  <c r="Y28" i="1"/>
  <c r="X28" i="1"/>
  <c r="W28" i="1"/>
  <c r="W28" i="1" a="1"/>
  <c r="V28" i="1"/>
  <c r="U28" i="1"/>
  <c r="T28" i="1"/>
  <c r="S28" i="1"/>
  <c r="R28" i="1"/>
  <c r="R28" i="1" a="1"/>
  <c r="AF27" i="1"/>
  <c r="AE27" i="1"/>
  <c r="AD27" i="1"/>
  <c r="AC27" i="1"/>
  <c r="AB27" i="1"/>
  <c r="AA27" i="1"/>
  <c r="Z27" i="1"/>
  <c r="Y27" i="1"/>
  <c r="X27" i="1"/>
  <c r="W27" i="1"/>
  <c r="W27" i="1" a="1"/>
  <c r="V27" i="1"/>
  <c r="U27" i="1"/>
  <c r="T27" i="1"/>
  <c r="S27" i="1"/>
  <c r="R27" i="1"/>
  <c r="R27" i="1" a="1"/>
  <c r="AF26" i="1"/>
  <c r="AE26" i="1"/>
  <c r="AD26" i="1"/>
  <c r="AC26" i="1"/>
  <c r="AB26" i="1"/>
  <c r="AA26" i="1"/>
  <c r="Z26" i="1"/>
  <c r="Y26" i="1"/>
  <c r="X26" i="1"/>
  <c r="W26" i="1"/>
  <c r="W26" i="1" a="1"/>
  <c r="V26" i="1"/>
  <c r="U26" i="1"/>
  <c r="T26" i="1"/>
  <c r="S26" i="1"/>
  <c r="R26" i="1"/>
  <c r="R26" i="1" a="1"/>
  <c r="AF25" i="1"/>
  <c r="AE25" i="1"/>
  <c r="AD25" i="1"/>
  <c r="AC25" i="1"/>
  <c r="AB25" i="1"/>
  <c r="AA25" i="1"/>
  <c r="Z25" i="1"/>
  <c r="Y25" i="1"/>
  <c r="X25" i="1"/>
  <c r="W25" i="1"/>
  <c r="W25" i="1" a="1"/>
  <c r="V25" i="1"/>
  <c r="U25" i="1"/>
  <c r="T25" i="1"/>
  <c r="S25" i="1"/>
  <c r="R25" i="1"/>
  <c r="R25" i="1" a="1"/>
  <c r="AF24" i="1"/>
  <c r="AE24" i="1"/>
  <c r="AD24" i="1"/>
  <c r="AC24" i="1"/>
  <c r="AB24" i="1"/>
  <c r="AA24" i="1"/>
  <c r="Z24" i="1"/>
  <c r="Y24" i="1"/>
  <c r="X24" i="1"/>
  <c r="W24" i="1"/>
  <c r="W24" i="1" a="1"/>
  <c r="V24" i="1"/>
  <c r="U24" i="1"/>
  <c r="T24" i="1"/>
  <c r="S24" i="1"/>
  <c r="R24" i="1"/>
  <c r="R24" i="1" a="1"/>
  <c r="AF23" i="1"/>
  <c r="AE23" i="1"/>
  <c r="AD23" i="1"/>
  <c r="AC23" i="1"/>
  <c r="AB23" i="1"/>
  <c r="AA23" i="1"/>
  <c r="Z23" i="1"/>
  <c r="Y23" i="1"/>
  <c r="X23" i="1"/>
  <c r="W23" i="1"/>
  <c r="W23" i="1" a="1"/>
  <c r="V23" i="1"/>
  <c r="U23" i="1"/>
  <c r="T23" i="1"/>
  <c r="S23" i="1"/>
  <c r="R23" i="1"/>
  <c r="R23" i="1" a="1"/>
  <c r="AF22" i="1"/>
  <c r="AE22" i="1"/>
  <c r="AD22" i="1"/>
  <c r="AC22" i="1"/>
  <c r="AB22" i="1"/>
  <c r="AA22" i="1"/>
  <c r="Z22" i="1"/>
  <c r="Y22" i="1"/>
  <c r="X22" i="1"/>
  <c r="W22" i="1"/>
  <c r="W22" i="1" a="1"/>
  <c r="V22" i="1"/>
  <c r="U22" i="1"/>
  <c r="T22" i="1"/>
  <c r="S22" i="1"/>
  <c r="R22" i="1"/>
  <c r="R22" i="1" a="1"/>
  <c r="AF21" i="1"/>
  <c r="AE21" i="1"/>
  <c r="AD21" i="1"/>
  <c r="AC21" i="1"/>
  <c r="AB21" i="1"/>
  <c r="AA21" i="1"/>
  <c r="Z21" i="1"/>
  <c r="Y21" i="1"/>
  <c r="X21" i="1"/>
  <c r="W21" i="1"/>
  <c r="W21" i="1" a="1"/>
  <c r="V21" i="1"/>
  <c r="U21" i="1"/>
  <c r="T21" i="1"/>
  <c r="S21" i="1"/>
  <c r="R21" i="1"/>
  <c r="R21" i="1" a="1"/>
  <c r="AF20" i="1"/>
  <c r="AE20" i="1"/>
  <c r="AD20" i="1"/>
  <c r="AC20" i="1"/>
  <c r="AB20" i="1"/>
  <c r="AA20" i="1"/>
  <c r="Z20" i="1"/>
  <c r="Y20" i="1"/>
  <c r="X20" i="1"/>
  <c r="W20" i="1"/>
  <c r="W20" i="1" a="1"/>
  <c r="V20" i="1"/>
  <c r="U20" i="1"/>
  <c r="T20" i="1"/>
  <c r="S20" i="1"/>
  <c r="R20" i="1"/>
  <c r="R20" i="1" a="1"/>
  <c r="AF19" i="1"/>
  <c r="AE19" i="1"/>
  <c r="AD19" i="1"/>
  <c r="AC19" i="1"/>
  <c r="AB19" i="1"/>
  <c r="AA19" i="1"/>
  <c r="Z19" i="1"/>
  <c r="Y19" i="1"/>
  <c r="X19" i="1"/>
  <c r="W19" i="1"/>
  <c r="W19" i="1" a="1"/>
  <c r="V19" i="1"/>
  <c r="U19" i="1"/>
  <c r="T19" i="1"/>
  <c r="S19" i="1"/>
  <c r="R19" i="1"/>
  <c r="R19" i="1" a="1"/>
  <c r="AF18" i="1"/>
  <c r="AE18" i="1"/>
  <c r="AD18" i="1"/>
  <c r="AC18" i="1"/>
  <c r="AB18" i="1"/>
  <c r="AA18" i="1"/>
  <c r="Z18" i="1"/>
  <c r="Y18" i="1"/>
  <c r="X18" i="1"/>
  <c r="W18" i="1"/>
  <c r="W18" i="1" a="1"/>
  <c r="V18" i="1"/>
  <c r="U18" i="1"/>
  <c r="T18" i="1"/>
  <c r="S18" i="1"/>
  <c r="R18" i="1"/>
  <c r="R18" i="1" a="1"/>
  <c r="AF17" i="1"/>
  <c r="AE17" i="1"/>
  <c r="AD17" i="1"/>
  <c r="AC17" i="1"/>
  <c r="AB17" i="1"/>
  <c r="AA17" i="1"/>
  <c r="Z17" i="1"/>
  <c r="Y17" i="1"/>
  <c r="X17" i="1"/>
  <c r="W17" i="1"/>
  <c r="W17" i="1" a="1"/>
  <c r="V17" i="1"/>
  <c r="U17" i="1"/>
  <c r="T17" i="1"/>
  <c r="S17" i="1"/>
  <c r="R17" i="1"/>
  <c r="R17" i="1" a="1"/>
  <c r="AF16" i="1"/>
  <c r="AE16" i="1"/>
  <c r="AD16" i="1"/>
  <c r="AC16" i="1"/>
  <c r="AB16" i="1"/>
  <c r="AA16" i="1"/>
  <c r="Z16" i="1"/>
  <c r="Y16" i="1"/>
  <c r="X16" i="1"/>
  <c r="W16" i="1"/>
  <c r="W16" i="1" a="1"/>
  <c r="V16" i="1"/>
  <c r="U16" i="1"/>
  <c r="T16" i="1"/>
  <c r="S16" i="1"/>
  <c r="R16" i="1"/>
  <c r="R16" i="1" a="1"/>
  <c r="AF15" i="1"/>
  <c r="AE15" i="1"/>
  <c r="AD15" i="1"/>
  <c r="AC15" i="1"/>
  <c r="AB15" i="1"/>
  <c r="AA15" i="1"/>
  <c r="Z15" i="1"/>
  <c r="Y15" i="1"/>
  <c r="X15" i="1"/>
  <c r="W15" i="1"/>
  <c r="W15" i="1" a="1"/>
  <c r="V15" i="1"/>
  <c r="U15" i="1"/>
  <c r="T15" i="1"/>
  <c r="S15" i="1"/>
  <c r="R15" i="1"/>
  <c r="R15" i="1" a="1"/>
  <c r="AF14" i="1"/>
  <c r="AE14" i="1"/>
  <c r="AD14" i="1"/>
  <c r="AC14" i="1"/>
  <c r="AB14" i="1"/>
  <c r="AA14" i="1"/>
  <c r="Z14" i="1"/>
  <c r="Y14" i="1"/>
  <c r="X14" i="1"/>
  <c r="W14" i="1"/>
  <c r="W14" i="1" a="1"/>
  <c r="V14" i="1"/>
  <c r="U14" i="1"/>
  <c r="T14" i="1"/>
  <c r="S14" i="1"/>
  <c r="R14" i="1"/>
  <c r="R14" i="1" a="1"/>
  <c r="AF13" i="1"/>
  <c r="AE13" i="1"/>
  <c r="AD13" i="1"/>
  <c r="AC13" i="1"/>
  <c r="AB13" i="1"/>
  <c r="AA13" i="1"/>
  <c r="Z13" i="1"/>
  <c r="Y13" i="1"/>
  <c r="X13" i="1"/>
  <c r="W13" i="1"/>
  <c r="W13" i="1" a="1"/>
  <c r="V13" i="1"/>
  <c r="U13" i="1"/>
  <c r="T13" i="1"/>
  <c r="S13" i="1"/>
  <c r="R13" i="1"/>
  <c r="R13" i="1" a="1"/>
  <c r="AF12" i="1"/>
  <c r="AE12" i="1"/>
  <c r="AD12" i="1"/>
  <c r="AC12" i="1"/>
  <c r="AB12" i="1"/>
  <c r="AA12" i="1"/>
  <c r="Z12" i="1"/>
  <c r="Y12" i="1"/>
  <c r="X12" i="1"/>
  <c r="W12" i="1"/>
  <c r="W12" i="1" a="1"/>
  <c r="V12" i="1"/>
  <c r="U12" i="1"/>
  <c r="T12" i="1"/>
  <c r="S12" i="1"/>
  <c r="R12" i="1"/>
  <c r="R12" i="1" a="1"/>
  <c r="AF11" i="1"/>
  <c r="AE11" i="1"/>
  <c r="AD11" i="1"/>
  <c r="AC11" i="1"/>
  <c r="AB11" i="1"/>
  <c r="AA11" i="1"/>
  <c r="Z11" i="1"/>
  <c r="Y11" i="1"/>
  <c r="X11" i="1"/>
  <c r="W11" i="1"/>
  <c r="W11" i="1" a="1"/>
  <c r="V11" i="1"/>
  <c r="U11" i="1"/>
  <c r="T11" i="1"/>
  <c r="S11" i="1"/>
  <c r="R11" i="1"/>
  <c r="R11" i="1" a="1"/>
  <c r="AF10" i="1"/>
  <c r="AE10" i="1"/>
  <c r="AD10" i="1"/>
  <c r="AC10" i="1"/>
  <c r="AB10" i="1"/>
  <c r="AA10" i="1"/>
  <c r="Z10" i="1"/>
  <c r="Y10" i="1"/>
  <c r="X10" i="1"/>
  <c r="W10" i="1"/>
  <c r="W10" i="1" a="1"/>
  <c r="V10" i="1"/>
  <c r="U10" i="1"/>
  <c r="T10" i="1"/>
  <c r="S10" i="1"/>
  <c r="R10" i="1"/>
  <c r="R10" i="1" a="1"/>
  <c r="AF9" i="1"/>
  <c r="AE9" i="1"/>
  <c r="AD9" i="1"/>
  <c r="AC9" i="1"/>
  <c r="AB9" i="1"/>
  <c r="AA9" i="1"/>
  <c r="Z9" i="1"/>
  <c r="Y9" i="1"/>
  <c r="X9" i="1"/>
  <c r="W9" i="1"/>
  <c r="W9" i="1" a="1"/>
  <c r="V9" i="1"/>
  <c r="U9" i="1"/>
  <c r="T9" i="1"/>
  <c r="S9" i="1"/>
  <c r="R9" i="1"/>
  <c r="R9" i="1" a="1"/>
  <c r="AF8" i="1"/>
  <c r="AE8" i="1"/>
  <c r="AD8" i="1"/>
  <c r="AC8" i="1"/>
  <c r="AB8" i="1"/>
  <c r="AA8" i="1"/>
  <c r="Z8" i="1"/>
  <c r="Y8" i="1"/>
  <c r="X8" i="1"/>
  <c r="W8" i="1"/>
  <c r="W8" i="1" a="1"/>
  <c r="V8" i="1"/>
  <c r="U8" i="1"/>
  <c r="T8" i="1"/>
  <c r="S8" i="1"/>
  <c r="R8" i="1"/>
  <c r="R8" i="1" a="1"/>
  <c r="AF7" i="1"/>
  <c r="AE7" i="1"/>
  <c r="AD7" i="1"/>
  <c r="AC7" i="1"/>
  <c r="AB7" i="1"/>
  <c r="AA7" i="1"/>
  <c r="Z7" i="1"/>
  <c r="Y7" i="1"/>
  <c r="X7" i="1"/>
  <c r="W7" i="1"/>
  <c r="W7" i="1" a="1"/>
  <c r="V7" i="1"/>
  <c r="U7" i="1"/>
  <c r="T7" i="1"/>
  <c r="S7" i="1"/>
  <c r="R7" i="1"/>
  <c r="R7" i="1" a="1"/>
  <c r="AF6" i="1"/>
  <c r="AE6" i="1"/>
  <c r="AD6" i="1"/>
  <c r="AC6" i="1"/>
  <c r="AB6" i="1"/>
  <c r="AA6" i="1"/>
  <c r="Z6" i="1"/>
  <c r="Y6" i="1"/>
  <c r="X6" i="1"/>
  <c r="W6" i="1"/>
  <c r="W6" i="1" a="1"/>
  <c r="V6" i="1"/>
  <c r="U6" i="1"/>
  <c r="T6" i="1"/>
  <c r="S6" i="1"/>
  <c r="R6" i="1"/>
  <c r="R6" i="1" a="1"/>
  <c r="AF5" i="1"/>
  <c r="AE5" i="1"/>
  <c r="AD5" i="1"/>
  <c r="AC5" i="1"/>
  <c r="AB5" i="1"/>
  <c r="AA5" i="1"/>
  <c r="Z5" i="1"/>
  <c r="Y5" i="1"/>
  <c r="X5" i="1"/>
  <c r="W5" i="1"/>
  <c r="W5" i="1" a="1"/>
  <c r="V5" i="1"/>
  <c r="U5" i="1"/>
  <c r="T5" i="1"/>
  <c r="S5" i="1"/>
  <c r="R5" i="1"/>
  <c r="R5" i="1" a="1"/>
  <c r="AF4" i="1"/>
  <c r="AE4" i="1"/>
  <c r="AD4" i="1"/>
  <c r="AC4" i="1"/>
  <c r="AB4" i="1"/>
  <c r="AA4" i="1"/>
  <c r="Z4" i="1"/>
  <c r="Y4" i="1"/>
  <c r="X4" i="1"/>
  <c r="W4" i="1"/>
  <c r="W4" i="1" a="1"/>
  <c r="V4" i="1"/>
  <c r="U4" i="1"/>
  <c r="T4" i="1"/>
  <c r="S4" i="1"/>
  <c r="R4" i="1"/>
  <c r="R4" i="1" a="1"/>
  <c r="AF3" i="1"/>
  <c r="AE3" i="1"/>
  <c r="AD3" i="1"/>
  <c r="AC3" i="1"/>
  <c r="AB3" i="1"/>
  <c r="AA3" i="1"/>
  <c r="Z3" i="1"/>
  <c r="Y3" i="1"/>
  <c r="X3" i="1"/>
  <c r="W3" i="1"/>
  <c r="W3" i="1" a="1"/>
  <c r="V3" i="1"/>
  <c r="U3" i="1"/>
  <c r="T3" i="1"/>
  <c r="S3" i="1"/>
  <c r="R3" i="1"/>
  <c r="R3" i="1" a="1"/>
  <c r="AF2" i="1"/>
  <c r="AE2" i="1"/>
  <c r="AD2" i="1"/>
  <c r="AC2" i="1"/>
  <c r="AB2" i="1"/>
  <c r="AA2" i="1"/>
  <c r="Z2" i="1"/>
  <c r="Y2" i="1"/>
  <c r="X2" i="1"/>
  <c r="W2" i="1"/>
  <c r="W2" i="1" a="1"/>
  <c r="V2" i="1"/>
  <c r="U2" i="1"/>
  <c r="T2" i="1"/>
  <c r="S2" i="1"/>
  <c r="R2" i="1"/>
  <c r="R2" i="1" a="1"/>
  <c r="AG3" i="3" l="1"/>
  <c r="AG7" i="3"/>
  <c r="AG11" i="3"/>
  <c r="AG15" i="3"/>
  <c r="AG19" i="3"/>
  <c r="AG23" i="3"/>
  <c r="AG27" i="3"/>
  <c r="AG31" i="3"/>
  <c r="AG35" i="3"/>
  <c r="AG39" i="3"/>
  <c r="AG43" i="3"/>
  <c r="AG47" i="3"/>
  <c r="AG51" i="3"/>
  <c r="AG55" i="3"/>
  <c r="AG59" i="3"/>
  <c r="AG63" i="3"/>
  <c r="AG67" i="3"/>
  <c r="AG71" i="3"/>
  <c r="AG75" i="3"/>
  <c r="AG79" i="3"/>
  <c r="AG83" i="3"/>
  <c r="AG87" i="3"/>
  <c r="AG91" i="3"/>
  <c r="AG95" i="3"/>
  <c r="AG99" i="3"/>
  <c r="AG103" i="3"/>
  <c r="AG107" i="3"/>
  <c r="AG111" i="3"/>
  <c r="AG115" i="3"/>
  <c r="AG119" i="3"/>
  <c r="AG123" i="3"/>
  <c r="AG127" i="3"/>
  <c r="AG131" i="3"/>
  <c r="AG135" i="3"/>
  <c r="AG139" i="3"/>
  <c r="AG143" i="3"/>
  <c r="AG147" i="3"/>
  <c r="AG151" i="3"/>
  <c r="AG155" i="3"/>
  <c r="AG159" i="3"/>
  <c r="AG163" i="3"/>
  <c r="AG167" i="3"/>
  <c r="AG171" i="3"/>
  <c r="AG175" i="3"/>
  <c r="AG179" i="3"/>
  <c r="AG183" i="3"/>
  <c r="AG187" i="3"/>
  <c r="AG191" i="3"/>
  <c r="AG195" i="3"/>
  <c r="AG199" i="3"/>
  <c r="AG203" i="3"/>
  <c r="AG207" i="3"/>
  <c r="AG211" i="3"/>
  <c r="AG215" i="3"/>
  <c r="AG219" i="3"/>
  <c r="AG223" i="3"/>
  <c r="AG227" i="3"/>
  <c r="AG231" i="3"/>
  <c r="AG235" i="3"/>
  <c r="AG239" i="3"/>
  <c r="AG243" i="3"/>
  <c r="AG247" i="3"/>
  <c r="AG251" i="3"/>
  <c r="AG255" i="3"/>
  <c r="AG259" i="3"/>
  <c r="AG263" i="3"/>
  <c r="AG267" i="3"/>
  <c r="AG271" i="3"/>
  <c r="AG275" i="3"/>
  <c r="AG279" i="3"/>
  <c r="AG283" i="3"/>
  <c r="AG287" i="3"/>
  <c r="AG291" i="3"/>
  <c r="AG295" i="3"/>
  <c r="AG299" i="3"/>
  <c r="AG303" i="3"/>
  <c r="AG307" i="3"/>
  <c r="AG311" i="3"/>
  <c r="AG315" i="3"/>
  <c r="AG319" i="3"/>
  <c r="AG323" i="3"/>
  <c r="AG327" i="3"/>
  <c r="AG331" i="3"/>
  <c r="AG335" i="3"/>
  <c r="AG4" i="3"/>
  <c r="AG8" i="3"/>
  <c r="AG12" i="3"/>
  <c r="AG16" i="3"/>
  <c r="AG20" i="3"/>
  <c r="AG24" i="3"/>
  <c r="AG28" i="3"/>
  <c r="AG32" i="3"/>
  <c r="AG36" i="3"/>
  <c r="AG40" i="3"/>
  <c r="AG44" i="3"/>
  <c r="AG48" i="3"/>
  <c r="AG52" i="3"/>
  <c r="AG56" i="3"/>
  <c r="AG60" i="3"/>
  <c r="AG64" i="3"/>
  <c r="AG68" i="3"/>
  <c r="AG72" i="3"/>
  <c r="AG76" i="3"/>
  <c r="AG80" i="3"/>
  <c r="AG84" i="3"/>
  <c r="AG88" i="3"/>
  <c r="AG92" i="3"/>
  <c r="AG96" i="3"/>
  <c r="AG100" i="3"/>
  <c r="AG104" i="3"/>
  <c r="AG108" i="3"/>
  <c r="AG112" i="3"/>
  <c r="AG116" i="3"/>
  <c r="AG120" i="3"/>
  <c r="AG124" i="3"/>
  <c r="AG128" i="3"/>
  <c r="AG132" i="3"/>
  <c r="AG136" i="3"/>
  <c r="AG140" i="3"/>
  <c r="AG144" i="3"/>
  <c r="AG148" i="3"/>
  <c r="AG152" i="3"/>
  <c r="AG156" i="3"/>
  <c r="AG160" i="3"/>
  <c r="AG164" i="3"/>
  <c r="AG168" i="3"/>
  <c r="AG172" i="3"/>
  <c r="AF173" i="3"/>
  <c r="AE328" i="3"/>
  <c r="AE312" i="3"/>
  <c r="AE296" i="3"/>
  <c r="AE280" i="3"/>
  <c r="AE264" i="3"/>
  <c r="AE248" i="3"/>
  <c r="AE229" i="3"/>
  <c r="AE197" i="3"/>
  <c r="AE137" i="3"/>
  <c r="AE73" i="3"/>
  <c r="AE9" i="3"/>
  <c r="AF217" i="3"/>
  <c r="AG334" i="3"/>
  <c r="AG329" i="3"/>
  <c r="AG324" i="3"/>
  <c r="AG318" i="3"/>
  <c r="AG313" i="3"/>
  <c r="AG308" i="3"/>
  <c r="AG302" i="3"/>
  <c r="AG297" i="3"/>
  <c r="AG292" i="3"/>
  <c r="AG286" i="3"/>
  <c r="AG281" i="3"/>
  <c r="AG276" i="3"/>
  <c r="AG270" i="3"/>
  <c r="AG265" i="3"/>
  <c r="AG260" i="3"/>
  <c r="AG254" i="3"/>
  <c r="AG249" i="3"/>
  <c r="AG244" i="3"/>
  <c r="AG238" i="3"/>
  <c r="AG233" i="3"/>
  <c r="AG228" i="3"/>
  <c r="AG222" i="3"/>
  <c r="AG217" i="3"/>
  <c r="AG212" i="3"/>
  <c r="AG206" i="3"/>
  <c r="AG201" i="3"/>
  <c r="AG196" i="3"/>
  <c r="AG190" i="3"/>
  <c r="AG185" i="3"/>
  <c r="AG180" i="3"/>
  <c r="AG174" i="3"/>
  <c r="AG166" i="3"/>
  <c r="AG158" i="3"/>
  <c r="AG150" i="3"/>
  <c r="AG142" i="3"/>
  <c r="AG134" i="3"/>
  <c r="AG126" i="3"/>
  <c r="AG118" i="3"/>
  <c r="AG110" i="3"/>
  <c r="AG102" i="3"/>
  <c r="AG94" i="3"/>
  <c r="AG86" i="3"/>
  <c r="AG78" i="3"/>
  <c r="AG70" i="3"/>
  <c r="AG62" i="3"/>
  <c r="AG54" i="3"/>
  <c r="AG46" i="3"/>
  <c r="AG38" i="3"/>
  <c r="AG30" i="3"/>
  <c r="AG22" i="3"/>
  <c r="AG14" i="3"/>
  <c r="AG6" i="3"/>
  <c r="AE324" i="3"/>
  <c r="AE308" i="3"/>
  <c r="AE292" i="3"/>
  <c r="AE276" i="3"/>
  <c r="AE260" i="3"/>
  <c r="AE244" i="3"/>
  <c r="AE221" i="3"/>
  <c r="AE185" i="3"/>
  <c r="AE121" i="3"/>
  <c r="AF313" i="3"/>
  <c r="AF109" i="3"/>
  <c r="AG333" i="3"/>
  <c r="AG328" i="3"/>
  <c r="AG322" i="3"/>
  <c r="AG317" i="3"/>
  <c r="AG312" i="3"/>
  <c r="AG306" i="3"/>
  <c r="AG301" i="3"/>
  <c r="AG296" i="3"/>
  <c r="AG290" i="3"/>
  <c r="AG285" i="3"/>
  <c r="AG280" i="3"/>
  <c r="AG274" i="3"/>
  <c r="AG269" i="3"/>
  <c r="AG264" i="3"/>
  <c r="AG258" i="3"/>
  <c r="AG253" i="3"/>
  <c r="AG248" i="3"/>
  <c r="AG242" i="3"/>
  <c r="AG237" i="3"/>
  <c r="AG232" i="3"/>
  <c r="AG226" i="3"/>
  <c r="AG221" i="3"/>
  <c r="AG216" i="3"/>
  <c r="AG210" i="3"/>
  <c r="AG205" i="3"/>
  <c r="AG200" i="3"/>
  <c r="AG194" i="3"/>
  <c r="AG189" i="3"/>
  <c r="AG184" i="3"/>
  <c r="AG178" i="3"/>
  <c r="AG173" i="3"/>
  <c r="AG165" i="3"/>
  <c r="AG157" i="3"/>
  <c r="AG149" i="3"/>
  <c r="AG141" i="3"/>
  <c r="AG133" i="3"/>
  <c r="AG125" i="3"/>
  <c r="AG117" i="3"/>
  <c r="AG109" i="3"/>
  <c r="AG101" i="3"/>
  <c r="AG93" i="3"/>
  <c r="AG85" i="3"/>
  <c r="AG77" i="3"/>
  <c r="AG69" i="3"/>
  <c r="AG61" i="3"/>
  <c r="AG53" i="3"/>
  <c r="AG45" i="3"/>
  <c r="AG37" i="3"/>
  <c r="AG29" i="3"/>
  <c r="AG21" i="3"/>
  <c r="AG13" i="3"/>
  <c r="AG5" i="3"/>
  <c r="AF6" i="3"/>
  <c r="AF10" i="3"/>
  <c r="AF14" i="3"/>
  <c r="AF18" i="3"/>
  <c r="AF22" i="3"/>
  <c r="AF26" i="3"/>
  <c r="AF30" i="3"/>
  <c r="AF34" i="3"/>
  <c r="AF38" i="3"/>
  <c r="AF42" i="3"/>
  <c r="AF46" i="3"/>
  <c r="AF50" i="3"/>
  <c r="AF54" i="3"/>
  <c r="AF58" i="3"/>
  <c r="AF62" i="3"/>
  <c r="AF66" i="3"/>
  <c r="AF70" i="3"/>
  <c r="AF74" i="3"/>
  <c r="AF78" i="3"/>
  <c r="AF82" i="3"/>
  <c r="AF86" i="3"/>
  <c r="AF90" i="3"/>
  <c r="AF94" i="3"/>
  <c r="AF98" i="3"/>
  <c r="AF102" i="3"/>
  <c r="AF106" i="3"/>
  <c r="AF110" i="3"/>
  <c r="AF114" i="3"/>
  <c r="AF118" i="3"/>
  <c r="AF122" i="3"/>
  <c r="AF126" i="3"/>
  <c r="AF130" i="3"/>
  <c r="AF134" i="3"/>
  <c r="AF138" i="3"/>
  <c r="AF142" i="3"/>
  <c r="AF146" i="3"/>
  <c r="AF150" i="3"/>
  <c r="AF154" i="3"/>
  <c r="AF158" i="3"/>
  <c r="AF162" i="3"/>
  <c r="AF166" i="3"/>
  <c r="AF170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8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322" i="3"/>
  <c r="AF326" i="3"/>
  <c r="AF330" i="3"/>
  <c r="AF334" i="3"/>
  <c r="AF3" i="3"/>
  <c r="AF7" i="3"/>
  <c r="AF11" i="3"/>
  <c r="AF15" i="3"/>
  <c r="AF19" i="3"/>
  <c r="AF23" i="3"/>
  <c r="AF27" i="3"/>
  <c r="AF31" i="3"/>
  <c r="AF35" i="3"/>
  <c r="AF39" i="3"/>
  <c r="AF43" i="3"/>
  <c r="AF47" i="3"/>
  <c r="AF51" i="3"/>
  <c r="AF55" i="3"/>
  <c r="AF59" i="3"/>
  <c r="AF63" i="3"/>
  <c r="AF67" i="3"/>
  <c r="AF71" i="3"/>
  <c r="AF75" i="3"/>
  <c r="AF79" i="3"/>
  <c r="AF83" i="3"/>
  <c r="AF87" i="3"/>
  <c r="AF91" i="3"/>
  <c r="AF95" i="3"/>
  <c r="AF99" i="3"/>
  <c r="AF103" i="3"/>
  <c r="AF107" i="3"/>
  <c r="AF111" i="3"/>
  <c r="AF115" i="3"/>
  <c r="AF119" i="3"/>
  <c r="AF123" i="3"/>
  <c r="AF127" i="3"/>
  <c r="AF131" i="3"/>
  <c r="AF135" i="3"/>
  <c r="AF139" i="3"/>
  <c r="AF143" i="3"/>
  <c r="AF147" i="3"/>
  <c r="AF151" i="3"/>
  <c r="AF155" i="3"/>
  <c r="AF159" i="3"/>
  <c r="AF163" i="3"/>
  <c r="AF167" i="3"/>
  <c r="AF171" i="3"/>
  <c r="AF175" i="3"/>
  <c r="AF179" i="3"/>
  <c r="AF183" i="3"/>
  <c r="AF187" i="3"/>
  <c r="AF191" i="3"/>
  <c r="AF195" i="3"/>
  <c r="AF4" i="3"/>
  <c r="AF8" i="3"/>
  <c r="AF12" i="3"/>
  <c r="AF16" i="3"/>
  <c r="AF20" i="3"/>
  <c r="AF24" i="3"/>
  <c r="AF28" i="3"/>
  <c r="AF32" i="3"/>
  <c r="AF36" i="3"/>
  <c r="AF40" i="3"/>
  <c r="AF44" i="3"/>
  <c r="AF48" i="3"/>
  <c r="AF52" i="3"/>
  <c r="AF56" i="3"/>
  <c r="AF60" i="3"/>
  <c r="AF64" i="3"/>
  <c r="AF68" i="3"/>
  <c r="AF72" i="3"/>
  <c r="AF76" i="3"/>
  <c r="AF80" i="3"/>
  <c r="AF84" i="3"/>
  <c r="AF88" i="3"/>
  <c r="AF92" i="3"/>
  <c r="AF96" i="3"/>
  <c r="AF100" i="3"/>
  <c r="AF104" i="3"/>
  <c r="AF108" i="3"/>
  <c r="AF112" i="3"/>
  <c r="AF116" i="3"/>
  <c r="AF120" i="3"/>
  <c r="AF124" i="3"/>
  <c r="AF128" i="3"/>
  <c r="AF132" i="3"/>
  <c r="AF136" i="3"/>
  <c r="AF140" i="3"/>
  <c r="AF144" i="3"/>
  <c r="AF148" i="3"/>
  <c r="AF152" i="3"/>
  <c r="AF156" i="3"/>
  <c r="AF160" i="3"/>
  <c r="AF164" i="3"/>
  <c r="AF168" i="3"/>
  <c r="AF172" i="3"/>
  <c r="AF176" i="3"/>
  <c r="AF180" i="3"/>
  <c r="AF184" i="3"/>
  <c r="AF188" i="3"/>
  <c r="AF192" i="3"/>
  <c r="AF196" i="3"/>
  <c r="AF200" i="3"/>
  <c r="AF204" i="3"/>
  <c r="AF208" i="3"/>
  <c r="AF212" i="3"/>
  <c r="AF216" i="3"/>
  <c r="AF220" i="3"/>
  <c r="AF224" i="3"/>
  <c r="AF228" i="3"/>
  <c r="AF232" i="3"/>
  <c r="AF236" i="3"/>
  <c r="AF240" i="3"/>
  <c r="AF244" i="3"/>
  <c r="AF248" i="3"/>
  <c r="AF252" i="3"/>
  <c r="AF256" i="3"/>
  <c r="AF260" i="3"/>
  <c r="AF264" i="3"/>
  <c r="AF268" i="3"/>
  <c r="AF272" i="3"/>
  <c r="AF276" i="3"/>
  <c r="AF280" i="3"/>
  <c r="AF284" i="3"/>
  <c r="AF288" i="3"/>
  <c r="AF292" i="3"/>
  <c r="AF296" i="3"/>
  <c r="AF300" i="3"/>
  <c r="AF304" i="3"/>
  <c r="AF308" i="3"/>
  <c r="AF312" i="3"/>
  <c r="AF316" i="3"/>
  <c r="AF320" i="3"/>
  <c r="AF324" i="3"/>
  <c r="AF328" i="3"/>
  <c r="AF332" i="3"/>
  <c r="AF2" i="3"/>
  <c r="AF17" i="3"/>
  <c r="AF33" i="3"/>
  <c r="AF49" i="3"/>
  <c r="AF65" i="3"/>
  <c r="AF81" i="3"/>
  <c r="AF97" i="3"/>
  <c r="AF113" i="3"/>
  <c r="AF129" i="3"/>
  <c r="AF145" i="3"/>
  <c r="AF161" i="3"/>
  <c r="AF177" i="3"/>
  <c r="AF193" i="3"/>
  <c r="AF203" i="3"/>
  <c r="AF211" i="3"/>
  <c r="AF219" i="3"/>
  <c r="AF227" i="3"/>
  <c r="AF235" i="3"/>
  <c r="AF243" i="3"/>
  <c r="AF251" i="3"/>
  <c r="AF259" i="3"/>
  <c r="AF267" i="3"/>
  <c r="AF275" i="3"/>
  <c r="AF283" i="3"/>
  <c r="AF291" i="3"/>
  <c r="AF299" i="3"/>
  <c r="AF307" i="3"/>
  <c r="AF315" i="3"/>
  <c r="AF323" i="3"/>
  <c r="AF331" i="3"/>
  <c r="AF5" i="3"/>
  <c r="AF21" i="3"/>
  <c r="AF37" i="3"/>
  <c r="AF53" i="3"/>
  <c r="AF69" i="3"/>
  <c r="AF85" i="3"/>
  <c r="AF101" i="3"/>
  <c r="AF117" i="3"/>
  <c r="AF133" i="3"/>
  <c r="AF149" i="3"/>
  <c r="AF165" i="3"/>
  <c r="AF181" i="3"/>
  <c r="AF197" i="3"/>
  <c r="AF205" i="3"/>
  <c r="AF213" i="3"/>
  <c r="AF221" i="3"/>
  <c r="AF229" i="3"/>
  <c r="AF237" i="3"/>
  <c r="AF245" i="3"/>
  <c r="AF253" i="3"/>
  <c r="AF261" i="3"/>
  <c r="AF269" i="3"/>
  <c r="AF277" i="3"/>
  <c r="AF285" i="3"/>
  <c r="AF293" i="3"/>
  <c r="AF301" i="3"/>
  <c r="AF309" i="3"/>
  <c r="AF317" i="3"/>
  <c r="AF325" i="3"/>
  <c r="AF333" i="3"/>
  <c r="AF9" i="3"/>
  <c r="AF25" i="3"/>
  <c r="AF41" i="3"/>
  <c r="AF57" i="3"/>
  <c r="AF73" i="3"/>
  <c r="AF89" i="3"/>
  <c r="AF105" i="3"/>
  <c r="AF121" i="3"/>
  <c r="AF137" i="3"/>
  <c r="AF153" i="3"/>
  <c r="AF169" i="3"/>
  <c r="AF185" i="3"/>
  <c r="AF199" i="3"/>
  <c r="AF207" i="3"/>
  <c r="AF215" i="3"/>
  <c r="AF223" i="3"/>
  <c r="AF231" i="3"/>
  <c r="AF239" i="3"/>
  <c r="AF247" i="3"/>
  <c r="AF255" i="3"/>
  <c r="AF263" i="3"/>
  <c r="AF271" i="3"/>
  <c r="AF279" i="3"/>
  <c r="AF287" i="3"/>
  <c r="AF295" i="3"/>
  <c r="AF303" i="3"/>
  <c r="AF311" i="3"/>
  <c r="AF319" i="3"/>
  <c r="AF327" i="3"/>
  <c r="AF335" i="3"/>
  <c r="AE335" i="3"/>
  <c r="AE331" i="3"/>
  <c r="AE327" i="3"/>
  <c r="AE323" i="3"/>
  <c r="AE319" i="3"/>
  <c r="AE315" i="3"/>
  <c r="AE311" i="3"/>
  <c r="AE307" i="3"/>
  <c r="AE303" i="3"/>
  <c r="AE299" i="3"/>
  <c r="AE295" i="3"/>
  <c r="AE291" i="3"/>
  <c r="AE287" i="3"/>
  <c r="AE283" i="3"/>
  <c r="AE279" i="3"/>
  <c r="AE275" i="3"/>
  <c r="AE271" i="3"/>
  <c r="AE267" i="3"/>
  <c r="AE263" i="3"/>
  <c r="AE259" i="3"/>
  <c r="AE255" i="3"/>
  <c r="AE251" i="3"/>
  <c r="AE247" i="3"/>
  <c r="AE243" i="3"/>
  <c r="AE238" i="3"/>
  <c r="AE233" i="3"/>
  <c r="AE227" i="3"/>
  <c r="AE219" i="3"/>
  <c r="AE211" i="3"/>
  <c r="AE203" i="3"/>
  <c r="AE195" i="3"/>
  <c r="AE181" i="3"/>
  <c r="AE165" i="3"/>
  <c r="AE149" i="3"/>
  <c r="AE133" i="3"/>
  <c r="AE117" i="3"/>
  <c r="AE101" i="3"/>
  <c r="AE85" i="3"/>
  <c r="AE69" i="3"/>
  <c r="AE53" i="3"/>
  <c r="AE37" i="3"/>
  <c r="AE21" i="3"/>
  <c r="AF305" i="3"/>
  <c r="AF273" i="3"/>
  <c r="AF241" i="3"/>
  <c r="AF209" i="3"/>
  <c r="AF157" i="3"/>
  <c r="AF93" i="3"/>
  <c r="AF29" i="3"/>
  <c r="AE334" i="3"/>
  <c r="AE330" i="3"/>
  <c r="AE326" i="3"/>
  <c r="AE322" i="3"/>
  <c r="AE318" i="3"/>
  <c r="AE314" i="3"/>
  <c r="AE310" i="3"/>
  <c r="AE306" i="3"/>
  <c r="AE302" i="3"/>
  <c r="AE298" i="3"/>
  <c r="AE294" i="3"/>
  <c r="AE290" i="3"/>
  <c r="AE286" i="3"/>
  <c r="AE282" i="3"/>
  <c r="AE278" i="3"/>
  <c r="AE274" i="3"/>
  <c r="AE270" i="3"/>
  <c r="AE266" i="3"/>
  <c r="AE262" i="3"/>
  <c r="AE258" i="3"/>
  <c r="AE254" i="3"/>
  <c r="AE250" i="3"/>
  <c r="AE246" i="3"/>
  <c r="AE242" i="3"/>
  <c r="AE237" i="3"/>
  <c r="AE231" i="3"/>
  <c r="AE225" i="3"/>
  <c r="AE217" i="3"/>
  <c r="AE209" i="3"/>
  <c r="AE201" i="3"/>
  <c r="AE193" i="3"/>
  <c r="AE177" i="3"/>
  <c r="AE161" i="3"/>
  <c r="AE145" i="3"/>
  <c r="AE129" i="3"/>
  <c r="AE113" i="3"/>
  <c r="AE97" i="3"/>
  <c r="AE81" i="3"/>
  <c r="AE65" i="3"/>
  <c r="AE49" i="3"/>
  <c r="AE33" i="3"/>
  <c r="AF329" i="3"/>
  <c r="AF297" i="3"/>
  <c r="AF265" i="3"/>
  <c r="AF233" i="3"/>
  <c r="AF201" i="3"/>
  <c r="AF141" i="3"/>
  <c r="AF77" i="3"/>
  <c r="AF13" i="3"/>
  <c r="AE4" i="3"/>
  <c r="AE6" i="3"/>
  <c r="AE5" i="3"/>
  <c r="AE10" i="3"/>
  <c r="AE14" i="3"/>
  <c r="AE18" i="3"/>
  <c r="AE22" i="3"/>
  <c r="AE26" i="3"/>
  <c r="AE30" i="3"/>
  <c r="AE34" i="3"/>
  <c r="AE38" i="3"/>
  <c r="AE42" i="3"/>
  <c r="AE46" i="3"/>
  <c r="AE50" i="3"/>
  <c r="AE54" i="3"/>
  <c r="AE58" i="3"/>
  <c r="AE62" i="3"/>
  <c r="AE66" i="3"/>
  <c r="AE70" i="3"/>
  <c r="AE74" i="3"/>
  <c r="AE78" i="3"/>
  <c r="AE82" i="3"/>
  <c r="AE86" i="3"/>
  <c r="AE90" i="3"/>
  <c r="AE94" i="3"/>
  <c r="AE98" i="3"/>
  <c r="AE102" i="3"/>
  <c r="AE106" i="3"/>
  <c r="AE110" i="3"/>
  <c r="AE114" i="3"/>
  <c r="AE118" i="3"/>
  <c r="AE122" i="3"/>
  <c r="AE126" i="3"/>
  <c r="AE130" i="3"/>
  <c r="AE134" i="3"/>
  <c r="AE138" i="3"/>
  <c r="AE142" i="3"/>
  <c r="AE146" i="3"/>
  <c r="AE150" i="3"/>
  <c r="AE154" i="3"/>
  <c r="AE158" i="3"/>
  <c r="AE162" i="3"/>
  <c r="AE166" i="3"/>
  <c r="AE170" i="3"/>
  <c r="AE174" i="3"/>
  <c r="AE178" i="3"/>
  <c r="AE182" i="3"/>
  <c r="AE186" i="3"/>
  <c r="AE190" i="3"/>
  <c r="AE194" i="3"/>
  <c r="AE198" i="3"/>
  <c r="AE202" i="3"/>
  <c r="AE206" i="3"/>
  <c r="AE210" i="3"/>
  <c r="AE214" i="3"/>
  <c r="AE218" i="3"/>
  <c r="AE222" i="3"/>
  <c r="AE226" i="3"/>
  <c r="AE7" i="3"/>
  <c r="AE11" i="3"/>
  <c r="AE15" i="3"/>
  <c r="AE19" i="3"/>
  <c r="AE23" i="3"/>
  <c r="AE27" i="3"/>
  <c r="AE31" i="3"/>
  <c r="AE35" i="3"/>
  <c r="AE39" i="3"/>
  <c r="AE43" i="3"/>
  <c r="AE47" i="3"/>
  <c r="AE51" i="3"/>
  <c r="AE55" i="3"/>
  <c r="AE59" i="3"/>
  <c r="AE63" i="3"/>
  <c r="AE67" i="3"/>
  <c r="AE71" i="3"/>
  <c r="AE75" i="3"/>
  <c r="AE79" i="3"/>
  <c r="AE83" i="3"/>
  <c r="AE87" i="3"/>
  <c r="AE91" i="3"/>
  <c r="AE95" i="3"/>
  <c r="AE99" i="3"/>
  <c r="AE103" i="3"/>
  <c r="AE107" i="3"/>
  <c r="AE111" i="3"/>
  <c r="AE115" i="3"/>
  <c r="AE119" i="3"/>
  <c r="AE123" i="3"/>
  <c r="AE127" i="3"/>
  <c r="AE131" i="3"/>
  <c r="AE135" i="3"/>
  <c r="AE139" i="3"/>
  <c r="AE143" i="3"/>
  <c r="AE147" i="3"/>
  <c r="AE151" i="3"/>
  <c r="AE155" i="3"/>
  <c r="AE159" i="3"/>
  <c r="AE163" i="3"/>
  <c r="AE167" i="3"/>
  <c r="AE171" i="3"/>
  <c r="AE175" i="3"/>
  <c r="AE179" i="3"/>
  <c r="AE183" i="3"/>
  <c r="AE187" i="3"/>
  <c r="AE191" i="3"/>
  <c r="AE8" i="3"/>
  <c r="AE12" i="3"/>
  <c r="AE16" i="3"/>
  <c r="AE20" i="3"/>
  <c r="AE24" i="3"/>
  <c r="AE28" i="3"/>
  <c r="AE32" i="3"/>
  <c r="AE36" i="3"/>
  <c r="AE40" i="3"/>
  <c r="AE44" i="3"/>
  <c r="AE48" i="3"/>
  <c r="AE52" i="3"/>
  <c r="AE56" i="3"/>
  <c r="AE60" i="3"/>
  <c r="AE64" i="3"/>
  <c r="AE68" i="3"/>
  <c r="AE72" i="3"/>
  <c r="AE76" i="3"/>
  <c r="AE80" i="3"/>
  <c r="AE84" i="3"/>
  <c r="AE88" i="3"/>
  <c r="AE92" i="3"/>
  <c r="AE96" i="3"/>
  <c r="AE100" i="3"/>
  <c r="AE104" i="3"/>
  <c r="AE108" i="3"/>
  <c r="AE112" i="3"/>
  <c r="AE116" i="3"/>
  <c r="AE120" i="3"/>
  <c r="AE124" i="3"/>
  <c r="AE128" i="3"/>
  <c r="AE132" i="3"/>
  <c r="AE136" i="3"/>
  <c r="AE140" i="3"/>
  <c r="AE144" i="3"/>
  <c r="AE148" i="3"/>
  <c r="AE152" i="3"/>
  <c r="AE156" i="3"/>
  <c r="AE160" i="3"/>
  <c r="AE164" i="3"/>
  <c r="AE168" i="3"/>
  <c r="AE172" i="3"/>
  <c r="AE176" i="3"/>
  <c r="AE180" i="3"/>
  <c r="AE184" i="3"/>
  <c r="AE188" i="3"/>
  <c r="AE192" i="3"/>
  <c r="AE196" i="3"/>
  <c r="AE200" i="3"/>
  <c r="AE204" i="3"/>
  <c r="AE208" i="3"/>
  <c r="AE212" i="3"/>
  <c r="AE216" i="3"/>
  <c r="AE220" i="3"/>
  <c r="AE224" i="3"/>
  <c r="AE228" i="3"/>
  <c r="AE232" i="3"/>
  <c r="AE236" i="3"/>
  <c r="AE240" i="3"/>
  <c r="AE333" i="3"/>
  <c r="AE329" i="3"/>
  <c r="AE325" i="3"/>
  <c r="AE321" i="3"/>
  <c r="AE317" i="3"/>
  <c r="AE313" i="3"/>
  <c r="AE309" i="3"/>
  <c r="AE305" i="3"/>
  <c r="AE301" i="3"/>
  <c r="AE297" i="3"/>
  <c r="AE293" i="3"/>
  <c r="AE289" i="3"/>
  <c r="AE285" i="3"/>
  <c r="AE281" i="3"/>
  <c r="AE277" i="3"/>
  <c r="AE273" i="3"/>
  <c r="AE269" i="3"/>
  <c r="AE265" i="3"/>
  <c r="AE261" i="3"/>
  <c r="AE257" i="3"/>
  <c r="AE253" i="3"/>
  <c r="AE249" i="3"/>
  <c r="AE245" i="3"/>
  <c r="AE241" i="3"/>
  <c r="AE235" i="3"/>
  <c r="AE230" i="3"/>
  <c r="AE223" i="3"/>
  <c r="AE215" i="3"/>
  <c r="AE207" i="3"/>
  <c r="AE199" i="3"/>
  <c r="AE189" i="3"/>
  <c r="AE173" i="3"/>
  <c r="AE157" i="3"/>
  <c r="AE141" i="3"/>
  <c r="AE125" i="3"/>
  <c r="AE109" i="3"/>
  <c r="AE93" i="3"/>
  <c r="AE77" i="3"/>
  <c r="AE61" i="3"/>
  <c r="AE45" i="3"/>
  <c r="AE29" i="3"/>
  <c r="AE13" i="3"/>
  <c r="AF321" i="3"/>
  <c r="AF289" i="3"/>
  <c r="AF257" i="3"/>
  <c r="AF225" i="3"/>
  <c r="AF189" i="3"/>
  <c r="AF125" i="3"/>
  <c r="AF61" i="3"/>
</calcChain>
</file>

<file path=xl/sharedStrings.xml><?xml version="1.0" encoding="utf-8"?>
<sst xmlns="http://schemas.openxmlformats.org/spreadsheetml/2006/main" count="12322" uniqueCount="158">
  <si>
    <t>Abalone_id</t>
  </si>
  <si>
    <t>Gender</t>
  </si>
  <si>
    <t>Length</t>
  </si>
  <si>
    <t>Diameter</t>
  </si>
  <si>
    <t>Height</t>
  </si>
  <si>
    <t>Whole_weight</t>
  </si>
  <si>
    <t>Shucked_weight</t>
  </si>
  <si>
    <t>Viscera_weight</t>
  </si>
  <si>
    <t>Shell_weight</t>
  </si>
  <si>
    <t>Rings</t>
  </si>
  <si>
    <t>Collector</t>
  </si>
  <si>
    <t>Collector_First</t>
  </si>
  <si>
    <t>Collector_last</t>
  </si>
  <si>
    <t>Collector_organization</t>
  </si>
  <si>
    <t>Water</t>
  </si>
  <si>
    <t>Water_region</t>
  </si>
  <si>
    <t>Feb_temp</t>
  </si>
  <si>
    <t>Category All</t>
  </si>
  <si>
    <t>Category 1</t>
  </si>
  <si>
    <t>Category 2</t>
  </si>
  <si>
    <t>Category 3</t>
  </si>
  <si>
    <t>Base Abalone Value</t>
  </si>
  <si>
    <t>Value All</t>
  </si>
  <si>
    <t>Value 1</t>
  </si>
  <si>
    <t>Value 2</t>
  </si>
  <si>
    <t>Value 3</t>
  </si>
  <si>
    <t>MALE</t>
  </si>
  <si>
    <t>FEMALE</t>
  </si>
  <si>
    <t>INFANT</t>
  </si>
  <si>
    <t>Male2</t>
  </si>
  <si>
    <t>Female2</t>
  </si>
  <si>
    <t>Infant2</t>
  </si>
  <si>
    <t>F</t>
  </si>
  <si>
    <t>Rebecca</t>
  </si>
  <si>
    <t>Bennett</t>
  </si>
  <si>
    <t>University of Houston</t>
  </si>
  <si>
    <t>Florida Atlantic Coast</t>
  </si>
  <si>
    <t>Naima</t>
  </si>
  <si>
    <t>Reyes</t>
  </si>
  <si>
    <t>Florida Gulf Coast</t>
  </si>
  <si>
    <t>Jan</t>
  </si>
  <si>
    <t>Odom</t>
  </si>
  <si>
    <t>Mid-Atlantic</t>
  </si>
  <si>
    <t>I</t>
  </si>
  <si>
    <t>Betty</t>
  </si>
  <si>
    <t>Berg</t>
  </si>
  <si>
    <t>Southeast</t>
  </si>
  <si>
    <t>M</t>
  </si>
  <si>
    <t>Hazel</t>
  </si>
  <si>
    <t>Villa</t>
  </si>
  <si>
    <t>University of Minnesota</t>
  </si>
  <si>
    <t>West Coast</t>
  </si>
  <si>
    <t>Danica</t>
  </si>
  <si>
    <t>Tyler</t>
  </si>
  <si>
    <t xml:space="preserve">University of Florida	</t>
  </si>
  <si>
    <t>Santiago</t>
  </si>
  <si>
    <t>Vaughan</t>
  </si>
  <si>
    <t xml:space="preserve">Ohio State University	</t>
  </si>
  <si>
    <t>Haniya</t>
  </si>
  <si>
    <t>Talley</t>
  </si>
  <si>
    <t>Prince William Sound Science Center</t>
  </si>
  <si>
    <t>Kali</t>
  </si>
  <si>
    <t>Metcalfe</t>
  </si>
  <si>
    <t>Mote Marine Laboratory</t>
  </si>
  <si>
    <t>Tiegan</t>
  </si>
  <si>
    <t>Davie</t>
  </si>
  <si>
    <t>University of California, Davis</t>
  </si>
  <si>
    <t>Iona</t>
  </si>
  <si>
    <t>Connolly</t>
  </si>
  <si>
    <t>Florida Atlantic University</t>
  </si>
  <si>
    <t>Pacific</t>
  </si>
  <si>
    <t>Martin</t>
  </si>
  <si>
    <t>Gaines</t>
  </si>
  <si>
    <t>San Diego State University</t>
  </si>
  <si>
    <t>Great Lakes</t>
  </si>
  <si>
    <t>Inaya</t>
  </si>
  <si>
    <t>Bernard</t>
  </si>
  <si>
    <t>Stanford University</t>
  </si>
  <si>
    <t>North Pacific</t>
  </si>
  <si>
    <t xml:space="preserve">Gulf of Mexico	</t>
  </si>
  <si>
    <t>Northeast</t>
  </si>
  <si>
    <t>Conan</t>
  </si>
  <si>
    <t>Dalton</t>
  </si>
  <si>
    <t>NULL</t>
  </si>
  <si>
    <t>Nate</t>
  </si>
  <si>
    <t>Craig</t>
  </si>
  <si>
    <t>NOAA Fisheries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</si>
  <si>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</si>
  <si>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</si>
  <si>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</si>
  <si>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</si>
  <si>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</si>
  <si>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</si>
  <si>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</si>
  <si>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</si>
  <si>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</si>
  <si>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</si>
  <si>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</si>
  <si>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</si>
  <si>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</si>
  <si>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</si>
  <si>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</si>
  <si>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</si>
  <si>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</si>
  <si>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</si>
  <si>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</si>
  <si>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</si>
  <si>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</si>
  <si>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</si>
  <si>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</si>
  <si>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</si>
  <si>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The Regression Equaiton is:</t>
  </si>
  <si>
    <t xml:space="preserve"> y= 0.0387764085544431* x + 1.18604447410053</t>
  </si>
  <si>
    <t>Key:</t>
  </si>
  <si>
    <t>Coefficent is Yellow</t>
  </si>
  <si>
    <t>Interceptions is Blue</t>
  </si>
  <si>
    <t>5th Strongest Correlation</t>
  </si>
  <si>
    <t>Strongest Correlation</t>
  </si>
  <si>
    <t xml:space="preserve"> y= 0.011860875297384* x + 1.91683220132484</t>
  </si>
  <si>
    <t>PAV</t>
  </si>
  <si>
    <t>Error</t>
  </si>
  <si>
    <t>Squared Error</t>
  </si>
  <si>
    <t>Mean</t>
  </si>
  <si>
    <t>5PAV</t>
  </si>
  <si>
    <t>5ERROR</t>
  </si>
  <si>
    <t>5SQARED</t>
  </si>
  <si>
    <t>5MEAN</t>
  </si>
  <si>
    <t>Mean Squared Error</t>
  </si>
  <si>
    <t>After looking at the mean square error I noticed there is qutie a big differcne between each of them almost being 3 point</t>
  </si>
  <si>
    <t>Male</t>
  </si>
  <si>
    <t>Female</t>
  </si>
  <si>
    <t>Infant</t>
  </si>
  <si>
    <t>There is no noticable differences in how everything is distorted.</t>
  </si>
  <si>
    <t>All</t>
  </si>
  <si>
    <t>Most of the Plots  are very similar across genders.</t>
  </si>
  <si>
    <t xml:space="preserve">The only differnce is the female diameter to whole weight which is not in the other genders </t>
  </si>
  <si>
    <t xml:space="preserve"> y= 0.0324276710881063* x + 1.19615942895419</t>
  </si>
  <si>
    <t xml:space="preserve"> y= 0.0438112607563167* x + 1.17358774833896</t>
  </si>
  <si>
    <t xml:space="preserve"> y= 0.0268448035077695* x + 1.23167223331829</t>
  </si>
  <si>
    <t>pav</t>
  </si>
  <si>
    <t>error</t>
  </si>
  <si>
    <t>squard</t>
  </si>
  <si>
    <t>mean</t>
  </si>
  <si>
    <t>The mean squared error is very close to stacked data regression.</t>
  </si>
  <si>
    <t xml:space="preserve"> y= 0.0264742756658296* x + 0.0323776194901259</t>
  </si>
  <si>
    <t>STD</t>
  </si>
  <si>
    <t>Normal Rings</t>
  </si>
  <si>
    <t>Normal Length</t>
  </si>
  <si>
    <t>Normal Diameter</t>
  </si>
  <si>
    <t>a</t>
  </si>
  <si>
    <t>b</t>
  </si>
  <si>
    <t>c</t>
  </si>
  <si>
    <t>my apprased value is 0 times normal value added by mutiplying .56 by normal length</t>
  </si>
  <si>
    <t>RESIDUAL OUTPUT</t>
  </si>
  <si>
    <t>Observation</t>
  </si>
  <si>
    <t>Predicted Normal Rings</t>
  </si>
  <si>
    <t>Residuals</t>
  </si>
  <si>
    <t xml:space="preserve"> y= -0.0490957991074413* x1 + 0.290763742931325*x2+0.818497392662174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</si>
</sst>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2" borderId="0" xfId="0" applyFont="1" applyFill="1"/>
    <xf numFmtId="0" fontId="1" fillId="2" borderId="1" xfId="0" applyFont="1" applyFill="1" applyBorder="1"/>
    <xf numFmtId="0" fontId="1" fillId="2" borderId="2" xfId="0" applyFont="1" applyFill="1" applyBorder="1"/>
    <xf numFmtId="0" fontId="0" fillId="3" borderId="1" xfId="0" applyFont="1" applyFill="1" applyBorder="1"/>
    <xf numFmtId="0" fontId="0" fillId="3" borderId="2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0" fillId="3" borderId="3" xfId="0" applyFont="1" applyFill="1" applyBorder="1"/>
    <xf numFmtId="0" fontId="0" fillId="0" borderId="3" xfId="0" applyFont="1" applyBorder="1"/>
    <xf numFmtId="0" fontId="1" fillId="2" borderId="3" xfId="0" applyFont="1" applyFill="1" applyBorder="1"/>
    <xf numFmtId="0" fontId="0" fillId="0" borderId="0" xfId="0" applyFill="1" applyBorder="1" applyAlignment="1"/>
    <xf numFmtId="0" fontId="0" fillId="0" borderId="4" xfId="0" applyFill="1" applyBorder="1" applyAlignment="1"/>
    <xf numFmtId="0" fontId="3" fillId="0" borderId="5" xfId="0" applyFont="1" applyFill="1" applyBorder="1" applyAlignment="1">
      <alignment horizontal="center"/>
    </xf>
    <xf numFmtId="164" fontId="0" fillId="0" borderId="0" xfId="0" applyNumberFormat="1" applyFill="1" applyBorder="1" applyAlignment="1"/>
    <xf numFmtId="164" fontId="0" fillId="0" borderId="4" xfId="0" applyNumberFormat="1" applyFill="1" applyBorder="1" applyAlignment="1"/>
    <xf numFmtId="164" fontId="0" fillId="4" borderId="0" xfId="0" applyNumberFormat="1" applyFill="1" applyBorder="1" applyAlignment="1"/>
    <xf numFmtId="0" fontId="3" fillId="0" borderId="5" xfId="0" applyFont="1" applyFill="1" applyBorder="1" applyAlignment="1">
      <alignment horizontal="centerContinuous"/>
    </xf>
    <xf numFmtId="0" fontId="0" fillId="0" borderId="0" xfId="0" applyFont="1" applyFill="1" applyBorder="1"/>
    <xf numFmtId="0" fontId="0" fillId="3" borderId="0" xfId="0" applyFont="1" applyFill="1" applyBorder="1"/>
    <xf numFmtId="0" fontId="0" fillId="5" borderId="0" xfId="0" applyFont="1" applyFill="1" applyBorder="1"/>
    <xf numFmtId="0" fontId="0" fillId="0" borderId="0" xfId="0" applyAlignment="1">
      <alignment horizontal="center"/>
    </xf>
    <xf numFmtId="0" fontId="0" fillId="6" borderId="0" xfId="0" applyFont="1" applyFill="1" applyBorder="1"/>
    <xf numFmtId="0" fontId="0" fillId="7" borderId="0" xfId="0" applyFill="1"/>
    <xf numFmtId="0" fontId="1" fillId="2" borderId="0" xfId="0" applyFont="1" applyFill="1" applyBorder="1"/>
    <xf numFmtId="0" fontId="3" fillId="7" borderId="5" xfId="0" applyFont="1" applyFill="1" applyBorder="1" applyAlignment="1">
      <alignment horizontal="center"/>
    </xf>
    <xf numFmtId="0" fontId="0" fillId="7" borderId="4" xfId="0" applyFill="1" applyBorder="1" applyAlignment="1"/>
    <xf numFmtId="0" fontId="0" fillId="8" borderId="0" xfId="0" applyFill="1" applyBorder="1" applyAlignment="1"/>
    <xf numFmtId="0" fontId="0" fillId="8" borderId="0" xfId="0" applyFill="1"/>
    <xf numFmtId="0" fontId="2" fillId="8" borderId="0" xfId="0" applyFont="1" applyFill="1"/>
    <xf numFmtId="0" fontId="0" fillId="5" borderId="0" xfId="0" applyFont="1" applyFill="1" applyBorder="1" applyAlignment="1"/>
    <xf numFmtId="0" fontId="0" fillId="5" borderId="0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5" fillId="0" borderId="0" xfId="0" applyFont="1"/>
    <xf numFmtId="0" fontId="0" fillId="0" borderId="0" xfId="0" applyAlignment="1">
      <alignment horizontal="center" vertical="center" wrapText="1"/>
    </xf>
    <xf numFmtId="0" fontId="3" fillId="9" borderId="5" xfId="0" applyFont="1" applyFill="1" applyBorder="1" applyAlignment="1">
      <alignment horizontal="center"/>
    </xf>
    <xf numFmtId="0" fontId="0" fillId="9" borderId="0" xfId="0" applyFill="1" applyBorder="1" applyAlignment="1"/>
    <xf numFmtId="0" fontId="0" fillId="9" borderId="4" xfId="0" applyFill="1" applyBorder="1" applyAlignment="1"/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Ex1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Ex1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Ex1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Ex1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Ex1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Ex1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Ex2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Ex2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Ex2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Ex2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Ex2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Ex2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Ex2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Ex2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Ex2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Ex2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Ex3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Distribution Of </a:t>
            </a:r>
            <a:r>
              <a:rPr lang="en-US"/>
              <a:t>Length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'Stacked data analysis'!$A$1</c:f>
              <c:strCache>
                <c:ptCount val="1"/>
                <c:pt idx="0">
                  <c:v>Length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'Stacked data analysis'!$A$2:$A$697</c:f>
              <c:numCache>
                <c:formatCode>General</c:formatCode>
                <c:ptCount val="696"/>
                <c:pt idx="0">
                  <c:v>0.60499999999999998</c:v>
                </c:pt>
                <c:pt idx="1">
                  <c:v>0.45500000000000002</c:v>
                </c:pt>
                <c:pt idx="2">
                  <c:v>0.72499999999999998</c:v>
                </c:pt>
                <c:pt idx="3">
                  <c:v>0.48499999999999999</c:v>
                </c:pt>
                <c:pt idx="4">
                  <c:v>0.66</c:v>
                </c:pt>
                <c:pt idx="5">
                  <c:v>0.63</c:v>
                </c:pt>
                <c:pt idx="6">
                  <c:v>0.32</c:v>
                </c:pt>
                <c:pt idx="7">
                  <c:v>0.42</c:v>
                </c:pt>
                <c:pt idx="8">
                  <c:v>0.72</c:v>
                </c:pt>
                <c:pt idx="9">
                  <c:v>0.505</c:v>
                </c:pt>
                <c:pt idx="10">
                  <c:v>0.44500000000000001</c:v>
                </c:pt>
                <c:pt idx="11">
                  <c:v>0.47499999999999998</c:v>
                </c:pt>
                <c:pt idx="12">
                  <c:v>0.39500000000000002</c:v>
                </c:pt>
                <c:pt idx="13">
                  <c:v>0.70499999999999996</c:v>
                </c:pt>
                <c:pt idx="14">
                  <c:v>0.61499999999999999</c:v>
                </c:pt>
                <c:pt idx="15">
                  <c:v>0.49</c:v>
                </c:pt>
                <c:pt idx="16">
                  <c:v>0.48</c:v>
                </c:pt>
                <c:pt idx="17">
                  <c:v>0.625</c:v>
                </c:pt>
                <c:pt idx="18">
                  <c:v>0.5</c:v>
                </c:pt>
                <c:pt idx="19">
                  <c:v>0.505</c:v>
                </c:pt>
                <c:pt idx="20">
                  <c:v>0.47</c:v>
                </c:pt>
                <c:pt idx="21">
                  <c:v>0.46</c:v>
                </c:pt>
                <c:pt idx="22">
                  <c:v>0.53</c:v>
                </c:pt>
                <c:pt idx="23">
                  <c:v>0.47499999999999998</c:v>
                </c:pt>
                <c:pt idx="24">
                  <c:v>0.65500000000000003</c:v>
                </c:pt>
                <c:pt idx="25">
                  <c:v>0.39</c:v>
                </c:pt>
                <c:pt idx="26">
                  <c:v>0.33</c:v>
                </c:pt>
                <c:pt idx="27">
                  <c:v>0.47499999999999998</c:v>
                </c:pt>
                <c:pt idx="28">
                  <c:v>0.45500000000000002</c:v>
                </c:pt>
                <c:pt idx="29">
                  <c:v>0.51</c:v>
                </c:pt>
                <c:pt idx="30">
                  <c:v>0.33</c:v>
                </c:pt>
                <c:pt idx="31">
                  <c:v>0.43</c:v>
                </c:pt>
                <c:pt idx="32">
                  <c:v>0.41</c:v>
                </c:pt>
                <c:pt idx="33">
                  <c:v>0.57999999999999996</c:v>
                </c:pt>
                <c:pt idx="34">
                  <c:v>0.43</c:v>
                </c:pt>
                <c:pt idx="35">
                  <c:v>0.59</c:v>
                </c:pt>
                <c:pt idx="36">
                  <c:v>0.505</c:v>
                </c:pt>
                <c:pt idx="37">
                  <c:v>0.47</c:v>
                </c:pt>
                <c:pt idx="38">
                  <c:v>0.625</c:v>
                </c:pt>
                <c:pt idx="39">
                  <c:v>0.51500000000000001</c:v>
                </c:pt>
                <c:pt idx="40">
                  <c:v>0.47</c:v>
                </c:pt>
                <c:pt idx="41">
                  <c:v>0.55000000000000004</c:v>
                </c:pt>
                <c:pt idx="42">
                  <c:v>0.37</c:v>
                </c:pt>
                <c:pt idx="43">
                  <c:v>0.52</c:v>
                </c:pt>
                <c:pt idx="44">
                  <c:v>0.73499999999999999</c:v>
                </c:pt>
                <c:pt idx="45">
                  <c:v>0.42499999999999999</c:v>
                </c:pt>
                <c:pt idx="46">
                  <c:v>0.57999999999999996</c:v>
                </c:pt>
                <c:pt idx="47">
                  <c:v>0.64500000000000002</c:v>
                </c:pt>
                <c:pt idx="48">
                  <c:v>0.55000000000000004</c:v>
                </c:pt>
                <c:pt idx="49">
                  <c:v>0.57499999999999996</c:v>
                </c:pt>
                <c:pt idx="50">
                  <c:v>0.72499999999999998</c:v>
                </c:pt>
                <c:pt idx="51">
                  <c:v>0.63500000000000001</c:v>
                </c:pt>
                <c:pt idx="52">
                  <c:v>0.55000000000000004</c:v>
                </c:pt>
                <c:pt idx="53">
                  <c:v>0.71</c:v>
                </c:pt>
                <c:pt idx="54">
                  <c:v>0.53500000000000003</c:v>
                </c:pt>
                <c:pt idx="55">
                  <c:v>0.35</c:v>
                </c:pt>
                <c:pt idx="56">
                  <c:v>0.58499999999999996</c:v>
                </c:pt>
                <c:pt idx="57">
                  <c:v>0.64500000000000002</c:v>
                </c:pt>
                <c:pt idx="58">
                  <c:v>0.63</c:v>
                </c:pt>
                <c:pt idx="59">
                  <c:v>0.39500000000000002</c:v>
                </c:pt>
                <c:pt idx="60">
                  <c:v>0.42499999999999999</c:v>
                </c:pt>
                <c:pt idx="61">
                  <c:v>0.51500000000000001</c:v>
                </c:pt>
                <c:pt idx="62">
                  <c:v>0.185</c:v>
                </c:pt>
                <c:pt idx="63">
                  <c:v>0.505</c:v>
                </c:pt>
                <c:pt idx="64">
                  <c:v>0.7</c:v>
                </c:pt>
                <c:pt idx="65">
                  <c:v>0.69</c:v>
                </c:pt>
                <c:pt idx="66">
                  <c:v>0.59</c:v>
                </c:pt>
                <c:pt idx="67">
                  <c:v>0.59</c:v>
                </c:pt>
                <c:pt idx="68">
                  <c:v>0.46</c:v>
                </c:pt>
                <c:pt idx="69">
                  <c:v>0.65</c:v>
                </c:pt>
                <c:pt idx="70">
                  <c:v>0.65500000000000003</c:v>
                </c:pt>
                <c:pt idx="71">
                  <c:v>0.39500000000000002</c:v>
                </c:pt>
                <c:pt idx="72">
                  <c:v>0.48499999999999999</c:v>
                </c:pt>
                <c:pt idx="73">
                  <c:v>0.51</c:v>
                </c:pt>
                <c:pt idx="74">
                  <c:v>0.37</c:v>
                </c:pt>
                <c:pt idx="75">
                  <c:v>0.59</c:v>
                </c:pt>
                <c:pt idx="76">
                  <c:v>0.32500000000000001</c:v>
                </c:pt>
                <c:pt idx="77">
                  <c:v>0.64500000000000002</c:v>
                </c:pt>
                <c:pt idx="78">
                  <c:v>0.56999999999999995</c:v>
                </c:pt>
                <c:pt idx="79">
                  <c:v>0.55500000000000005</c:v>
                </c:pt>
                <c:pt idx="80">
                  <c:v>0.65</c:v>
                </c:pt>
                <c:pt idx="81">
                  <c:v>0.17</c:v>
                </c:pt>
                <c:pt idx="82">
                  <c:v>0.56000000000000005</c:v>
                </c:pt>
                <c:pt idx="83">
                  <c:v>0.51</c:v>
                </c:pt>
                <c:pt idx="84">
                  <c:v>0.57999999999999996</c:v>
                </c:pt>
                <c:pt idx="85">
                  <c:v>0.59499999999999997</c:v>
                </c:pt>
                <c:pt idx="86">
                  <c:v>0.64</c:v>
                </c:pt>
                <c:pt idx="87">
                  <c:v>0.64</c:v>
                </c:pt>
                <c:pt idx="88">
                  <c:v>0.41</c:v>
                </c:pt>
                <c:pt idx="89">
                  <c:v>0.505</c:v>
                </c:pt>
                <c:pt idx="90">
                  <c:v>0.625</c:v>
                </c:pt>
                <c:pt idx="91">
                  <c:v>0.63</c:v>
                </c:pt>
                <c:pt idx="92">
                  <c:v>0.48</c:v>
                </c:pt>
                <c:pt idx="93">
                  <c:v>0.66</c:v>
                </c:pt>
                <c:pt idx="94">
                  <c:v>0.46</c:v>
                </c:pt>
                <c:pt idx="95">
                  <c:v>0.64500000000000002</c:v>
                </c:pt>
                <c:pt idx="96">
                  <c:v>0.66</c:v>
                </c:pt>
                <c:pt idx="97">
                  <c:v>0.30499999999999999</c:v>
                </c:pt>
                <c:pt idx="98">
                  <c:v>0.435</c:v>
                </c:pt>
                <c:pt idx="99">
                  <c:v>0.71</c:v>
                </c:pt>
                <c:pt idx="100">
                  <c:v>0.56000000000000005</c:v>
                </c:pt>
                <c:pt idx="101">
                  <c:v>0.37</c:v>
                </c:pt>
                <c:pt idx="102">
                  <c:v>0.55000000000000004</c:v>
                </c:pt>
                <c:pt idx="103">
                  <c:v>0.62</c:v>
                </c:pt>
                <c:pt idx="104">
                  <c:v>0.66</c:v>
                </c:pt>
                <c:pt idx="105">
                  <c:v>0.66500000000000004</c:v>
                </c:pt>
                <c:pt idx="106">
                  <c:v>0.6</c:v>
                </c:pt>
                <c:pt idx="107">
                  <c:v>0.58499999999999996</c:v>
                </c:pt>
                <c:pt idx="108">
                  <c:v>0.65</c:v>
                </c:pt>
                <c:pt idx="109">
                  <c:v>0.56999999999999995</c:v>
                </c:pt>
                <c:pt idx="110">
                  <c:v>0.51</c:v>
                </c:pt>
                <c:pt idx="111">
                  <c:v>0.19500000000000001</c:v>
                </c:pt>
                <c:pt idx="112">
                  <c:v>0.51</c:v>
                </c:pt>
                <c:pt idx="113">
                  <c:v>0.375</c:v>
                </c:pt>
                <c:pt idx="114">
                  <c:v>0.47</c:v>
                </c:pt>
                <c:pt idx="115">
                  <c:v>0.57499999999999996</c:v>
                </c:pt>
                <c:pt idx="116">
                  <c:v>0.61499999999999999</c:v>
                </c:pt>
                <c:pt idx="117">
                  <c:v>0.39500000000000002</c:v>
                </c:pt>
                <c:pt idx="118">
                  <c:v>0.71</c:v>
                </c:pt>
                <c:pt idx="119">
                  <c:v>0.5</c:v>
                </c:pt>
                <c:pt idx="120">
                  <c:v>0.63</c:v>
                </c:pt>
                <c:pt idx="121">
                  <c:v>0.66500000000000004</c:v>
                </c:pt>
                <c:pt idx="122">
                  <c:v>0.37</c:v>
                </c:pt>
                <c:pt idx="123">
                  <c:v>0.55000000000000004</c:v>
                </c:pt>
                <c:pt idx="124">
                  <c:v>0.61</c:v>
                </c:pt>
                <c:pt idx="125">
                  <c:v>0.52500000000000002</c:v>
                </c:pt>
                <c:pt idx="126">
                  <c:v>0.64500000000000002</c:v>
                </c:pt>
                <c:pt idx="127">
                  <c:v>0.54500000000000004</c:v>
                </c:pt>
                <c:pt idx="128">
                  <c:v>0.435</c:v>
                </c:pt>
                <c:pt idx="129">
                  <c:v>0.62</c:v>
                </c:pt>
                <c:pt idx="130">
                  <c:v>0.44</c:v>
                </c:pt>
                <c:pt idx="131">
                  <c:v>0.54500000000000004</c:v>
                </c:pt>
                <c:pt idx="132">
                  <c:v>0.52</c:v>
                </c:pt>
                <c:pt idx="133">
                  <c:v>0.44</c:v>
                </c:pt>
                <c:pt idx="134">
                  <c:v>0.67500000000000004</c:v>
                </c:pt>
                <c:pt idx="135">
                  <c:v>0.54500000000000004</c:v>
                </c:pt>
                <c:pt idx="136">
                  <c:v>0.59499999999999997</c:v>
                </c:pt>
                <c:pt idx="137">
                  <c:v>0.38</c:v>
                </c:pt>
                <c:pt idx="138">
                  <c:v>0.68500000000000005</c:v>
                </c:pt>
                <c:pt idx="139">
                  <c:v>0.52500000000000002</c:v>
                </c:pt>
                <c:pt idx="140">
                  <c:v>0.57999999999999996</c:v>
                </c:pt>
                <c:pt idx="141">
                  <c:v>0.62</c:v>
                </c:pt>
                <c:pt idx="142">
                  <c:v>0.64500000000000002</c:v>
                </c:pt>
                <c:pt idx="143">
                  <c:v>0.66500000000000004</c:v>
                </c:pt>
                <c:pt idx="144">
                  <c:v>0.46500000000000002</c:v>
                </c:pt>
                <c:pt idx="145">
                  <c:v>0.59</c:v>
                </c:pt>
                <c:pt idx="146">
                  <c:v>0.505</c:v>
                </c:pt>
                <c:pt idx="147">
                  <c:v>0.56499999999999995</c:v>
                </c:pt>
                <c:pt idx="148">
                  <c:v>0.6</c:v>
                </c:pt>
                <c:pt idx="149">
                  <c:v>0.69</c:v>
                </c:pt>
                <c:pt idx="150">
                  <c:v>0.51</c:v>
                </c:pt>
                <c:pt idx="151">
                  <c:v>0.56000000000000005</c:v>
                </c:pt>
                <c:pt idx="152">
                  <c:v>0.6</c:v>
                </c:pt>
                <c:pt idx="153">
                  <c:v>0.64500000000000002</c:v>
                </c:pt>
                <c:pt idx="154">
                  <c:v>0.56499999999999995</c:v>
                </c:pt>
                <c:pt idx="155">
                  <c:v>0.59499999999999997</c:v>
                </c:pt>
                <c:pt idx="156">
                  <c:v>0.59</c:v>
                </c:pt>
                <c:pt idx="157">
                  <c:v>0.38</c:v>
                </c:pt>
                <c:pt idx="158">
                  <c:v>0.52</c:v>
                </c:pt>
                <c:pt idx="159">
                  <c:v>0.54</c:v>
                </c:pt>
                <c:pt idx="160">
                  <c:v>0.63500000000000001</c:v>
                </c:pt>
                <c:pt idx="161">
                  <c:v>0.66</c:v>
                </c:pt>
                <c:pt idx="162">
                  <c:v>0.53</c:v>
                </c:pt>
                <c:pt idx="163">
                  <c:v>0.625</c:v>
                </c:pt>
                <c:pt idx="164">
                  <c:v>0.69499999999999995</c:v>
                </c:pt>
                <c:pt idx="165">
                  <c:v>0.56499999999999995</c:v>
                </c:pt>
                <c:pt idx="166">
                  <c:v>0.64500000000000002</c:v>
                </c:pt>
                <c:pt idx="167">
                  <c:v>0.56999999999999995</c:v>
                </c:pt>
                <c:pt idx="168">
                  <c:v>0.38</c:v>
                </c:pt>
                <c:pt idx="169">
                  <c:v>0.59499999999999997</c:v>
                </c:pt>
                <c:pt idx="170">
                  <c:v>0.5</c:v>
                </c:pt>
                <c:pt idx="171">
                  <c:v>0.54</c:v>
                </c:pt>
                <c:pt idx="172">
                  <c:v>0.57999999999999996</c:v>
                </c:pt>
                <c:pt idx="173">
                  <c:v>0.42499999999999999</c:v>
                </c:pt>
                <c:pt idx="174">
                  <c:v>0.625</c:v>
                </c:pt>
                <c:pt idx="175">
                  <c:v>0.65</c:v>
                </c:pt>
                <c:pt idx="176">
                  <c:v>0.53</c:v>
                </c:pt>
                <c:pt idx="177">
                  <c:v>0.56999999999999995</c:v>
                </c:pt>
                <c:pt idx="178">
                  <c:v>0.57499999999999996</c:v>
                </c:pt>
                <c:pt idx="179">
                  <c:v>0.5</c:v>
                </c:pt>
                <c:pt idx="180">
                  <c:v>0.67500000000000004</c:v>
                </c:pt>
                <c:pt idx="181">
                  <c:v>0.65500000000000003</c:v>
                </c:pt>
                <c:pt idx="182">
                  <c:v>0.41499999999999998</c:v>
                </c:pt>
                <c:pt idx="183">
                  <c:v>0.42</c:v>
                </c:pt>
                <c:pt idx="184">
                  <c:v>0.62</c:v>
                </c:pt>
                <c:pt idx="185">
                  <c:v>0.52500000000000002</c:v>
                </c:pt>
                <c:pt idx="186">
                  <c:v>0.61499999999999999</c:v>
                </c:pt>
                <c:pt idx="187">
                  <c:v>0.60499999999999998</c:v>
                </c:pt>
                <c:pt idx="188">
                  <c:v>0.13</c:v>
                </c:pt>
                <c:pt idx="189">
                  <c:v>0.56499999999999995</c:v>
                </c:pt>
                <c:pt idx="190">
                  <c:v>0.40500000000000003</c:v>
                </c:pt>
                <c:pt idx="191">
                  <c:v>0.64</c:v>
                </c:pt>
                <c:pt idx="192">
                  <c:v>0.41499999999999998</c:v>
                </c:pt>
                <c:pt idx="193">
                  <c:v>0.55000000000000004</c:v>
                </c:pt>
                <c:pt idx="194">
                  <c:v>0.56000000000000005</c:v>
                </c:pt>
                <c:pt idx="195">
                  <c:v>0.4</c:v>
                </c:pt>
                <c:pt idx="196">
                  <c:v>0.44</c:v>
                </c:pt>
                <c:pt idx="197">
                  <c:v>0.65</c:v>
                </c:pt>
                <c:pt idx="198">
                  <c:v>0.46</c:v>
                </c:pt>
                <c:pt idx="199">
                  <c:v>0.53500000000000003</c:v>
                </c:pt>
                <c:pt idx="200">
                  <c:v>0.69499999999999995</c:v>
                </c:pt>
                <c:pt idx="201">
                  <c:v>0.54</c:v>
                </c:pt>
                <c:pt idx="202">
                  <c:v>0.24</c:v>
                </c:pt>
                <c:pt idx="203">
                  <c:v>0.41</c:v>
                </c:pt>
                <c:pt idx="204">
                  <c:v>0.59499999999999997</c:v>
                </c:pt>
                <c:pt idx="205">
                  <c:v>0.44</c:v>
                </c:pt>
                <c:pt idx="206">
                  <c:v>0.73</c:v>
                </c:pt>
                <c:pt idx="207">
                  <c:v>0.76500000000000001</c:v>
                </c:pt>
                <c:pt idx="208">
                  <c:v>0.65</c:v>
                </c:pt>
                <c:pt idx="209">
                  <c:v>0.65</c:v>
                </c:pt>
                <c:pt idx="210">
                  <c:v>0.66500000000000004</c:v>
                </c:pt>
                <c:pt idx="211">
                  <c:v>0.52500000000000002</c:v>
                </c:pt>
                <c:pt idx="212">
                  <c:v>0.5</c:v>
                </c:pt>
                <c:pt idx="213">
                  <c:v>0.27500000000000002</c:v>
                </c:pt>
                <c:pt idx="214">
                  <c:v>0.64</c:v>
                </c:pt>
                <c:pt idx="215">
                  <c:v>0.53</c:v>
                </c:pt>
                <c:pt idx="216">
                  <c:v>0.48499999999999999</c:v>
                </c:pt>
                <c:pt idx="217">
                  <c:v>0.55500000000000005</c:v>
                </c:pt>
                <c:pt idx="218">
                  <c:v>0.59</c:v>
                </c:pt>
                <c:pt idx="219">
                  <c:v>0.61499999999999999</c:v>
                </c:pt>
                <c:pt idx="220">
                  <c:v>0.62</c:v>
                </c:pt>
                <c:pt idx="221">
                  <c:v>0.28999999999999998</c:v>
                </c:pt>
                <c:pt idx="222">
                  <c:v>0.7</c:v>
                </c:pt>
                <c:pt idx="223">
                  <c:v>0.625</c:v>
                </c:pt>
                <c:pt idx="224">
                  <c:v>0.47</c:v>
                </c:pt>
                <c:pt idx="225">
                  <c:v>0.7</c:v>
                </c:pt>
                <c:pt idx="226">
                  <c:v>0.61499999999999999</c:v>
                </c:pt>
                <c:pt idx="227">
                  <c:v>0.56499999999999995</c:v>
                </c:pt>
                <c:pt idx="228">
                  <c:v>0.315</c:v>
                </c:pt>
                <c:pt idx="229">
                  <c:v>0.315</c:v>
                </c:pt>
                <c:pt idx="230">
                  <c:v>0.35</c:v>
                </c:pt>
                <c:pt idx="231">
                  <c:v>0.5</c:v>
                </c:pt>
                <c:pt idx="232">
                  <c:v>0.56999999999999995</c:v>
                </c:pt>
                <c:pt idx="233">
                  <c:v>0.58499999999999996</c:v>
                </c:pt>
                <c:pt idx="234">
                  <c:v>0.73</c:v>
                </c:pt>
                <c:pt idx="235">
                  <c:v>0.44</c:v>
                </c:pt>
                <c:pt idx="236">
                  <c:v>0.48</c:v>
                </c:pt>
                <c:pt idx="237">
                  <c:v>0.54500000000000004</c:v>
                </c:pt>
                <c:pt idx="238">
                  <c:v>0.47499999999999998</c:v>
                </c:pt>
                <c:pt idx="239">
                  <c:v>0.27500000000000002</c:v>
                </c:pt>
                <c:pt idx="240">
                  <c:v>0.60499999999999998</c:v>
                </c:pt>
                <c:pt idx="241">
                  <c:v>0.56999999999999995</c:v>
                </c:pt>
                <c:pt idx="242">
                  <c:v>0.57999999999999996</c:v>
                </c:pt>
                <c:pt idx="243">
                  <c:v>0.38500000000000001</c:v>
                </c:pt>
                <c:pt idx="244">
                  <c:v>0.48499999999999999</c:v>
                </c:pt>
                <c:pt idx="245">
                  <c:v>0.65500000000000003</c:v>
                </c:pt>
                <c:pt idx="246">
                  <c:v>0.44</c:v>
                </c:pt>
                <c:pt idx="247">
                  <c:v>0.39</c:v>
                </c:pt>
                <c:pt idx="248">
                  <c:v>0.44</c:v>
                </c:pt>
                <c:pt idx="249">
                  <c:v>0.46</c:v>
                </c:pt>
                <c:pt idx="250">
                  <c:v>0.66</c:v>
                </c:pt>
                <c:pt idx="251">
                  <c:v>0.57999999999999996</c:v>
                </c:pt>
                <c:pt idx="252">
                  <c:v>0.69499999999999995</c:v>
                </c:pt>
                <c:pt idx="253">
                  <c:v>0.58499999999999996</c:v>
                </c:pt>
                <c:pt idx="254">
                  <c:v>0.65500000000000003</c:v>
                </c:pt>
                <c:pt idx="255">
                  <c:v>0.53</c:v>
                </c:pt>
                <c:pt idx="256">
                  <c:v>0.6</c:v>
                </c:pt>
                <c:pt idx="257">
                  <c:v>0.63</c:v>
                </c:pt>
                <c:pt idx="258">
                  <c:v>0.57499999999999996</c:v>
                </c:pt>
                <c:pt idx="259">
                  <c:v>0.68</c:v>
                </c:pt>
                <c:pt idx="260">
                  <c:v>0.215</c:v>
                </c:pt>
                <c:pt idx="261">
                  <c:v>0.41499999999999998</c:v>
                </c:pt>
                <c:pt idx="262">
                  <c:v>0.60499999999999998</c:v>
                </c:pt>
                <c:pt idx="263">
                  <c:v>0.40500000000000003</c:v>
                </c:pt>
                <c:pt idx="264">
                  <c:v>0.65500000000000003</c:v>
                </c:pt>
                <c:pt idx="265">
                  <c:v>0.62</c:v>
                </c:pt>
                <c:pt idx="266">
                  <c:v>0.56499999999999995</c:v>
                </c:pt>
                <c:pt idx="267">
                  <c:v>0.6</c:v>
                </c:pt>
                <c:pt idx="268">
                  <c:v>0.7</c:v>
                </c:pt>
                <c:pt idx="269">
                  <c:v>0.57999999999999996</c:v>
                </c:pt>
                <c:pt idx="270">
                  <c:v>0.62</c:v>
                </c:pt>
                <c:pt idx="271">
                  <c:v>0.70499999999999996</c:v>
                </c:pt>
                <c:pt idx="272">
                  <c:v>0.32</c:v>
                </c:pt>
                <c:pt idx="273">
                  <c:v>0.38500000000000001</c:v>
                </c:pt>
                <c:pt idx="274">
                  <c:v>0.52500000000000002</c:v>
                </c:pt>
                <c:pt idx="275">
                  <c:v>0.54500000000000004</c:v>
                </c:pt>
                <c:pt idx="276">
                  <c:v>0.62</c:v>
                </c:pt>
                <c:pt idx="277">
                  <c:v>0.6</c:v>
                </c:pt>
                <c:pt idx="278">
                  <c:v>0.59499999999999997</c:v>
                </c:pt>
                <c:pt idx="279">
                  <c:v>0.68500000000000005</c:v>
                </c:pt>
                <c:pt idx="280">
                  <c:v>0.47499999999999998</c:v>
                </c:pt>
                <c:pt idx="281">
                  <c:v>0.73499999999999999</c:v>
                </c:pt>
                <c:pt idx="282">
                  <c:v>0.48</c:v>
                </c:pt>
                <c:pt idx="283">
                  <c:v>0.5</c:v>
                </c:pt>
                <c:pt idx="284">
                  <c:v>0.63500000000000001</c:v>
                </c:pt>
                <c:pt idx="285">
                  <c:v>0.41</c:v>
                </c:pt>
                <c:pt idx="286">
                  <c:v>0.37</c:v>
                </c:pt>
                <c:pt idx="287">
                  <c:v>0.56000000000000005</c:v>
                </c:pt>
                <c:pt idx="288">
                  <c:v>0.745</c:v>
                </c:pt>
                <c:pt idx="289">
                  <c:v>0.6</c:v>
                </c:pt>
                <c:pt idx="290">
                  <c:v>0.62</c:v>
                </c:pt>
                <c:pt idx="291">
                  <c:v>0.72499999999999998</c:v>
                </c:pt>
                <c:pt idx="292">
                  <c:v>0.31</c:v>
                </c:pt>
                <c:pt idx="293">
                  <c:v>0.54</c:v>
                </c:pt>
                <c:pt idx="294">
                  <c:v>0.5</c:v>
                </c:pt>
                <c:pt idx="295">
                  <c:v>0.49</c:v>
                </c:pt>
                <c:pt idx="296">
                  <c:v>0.48499999999999999</c:v>
                </c:pt>
                <c:pt idx="297">
                  <c:v>0.63</c:v>
                </c:pt>
                <c:pt idx="298">
                  <c:v>0.495</c:v>
                </c:pt>
                <c:pt idx="299">
                  <c:v>0.42</c:v>
                </c:pt>
                <c:pt idx="300">
                  <c:v>0.48499999999999999</c:v>
                </c:pt>
                <c:pt idx="301">
                  <c:v>0.55000000000000004</c:v>
                </c:pt>
                <c:pt idx="302">
                  <c:v>0.71</c:v>
                </c:pt>
                <c:pt idx="303">
                  <c:v>0.505</c:v>
                </c:pt>
                <c:pt idx="304">
                  <c:v>0.29499999999999998</c:v>
                </c:pt>
                <c:pt idx="305">
                  <c:v>0.46</c:v>
                </c:pt>
                <c:pt idx="306">
                  <c:v>0.48</c:v>
                </c:pt>
                <c:pt idx="307">
                  <c:v>0.64</c:v>
                </c:pt>
                <c:pt idx="308">
                  <c:v>0.6</c:v>
                </c:pt>
                <c:pt idx="309">
                  <c:v>0.51500000000000001</c:v>
                </c:pt>
                <c:pt idx="310">
                  <c:v>0.39500000000000002</c:v>
                </c:pt>
                <c:pt idx="311">
                  <c:v>0.4</c:v>
                </c:pt>
                <c:pt idx="312">
                  <c:v>0.375</c:v>
                </c:pt>
                <c:pt idx="313">
                  <c:v>0.53</c:v>
                </c:pt>
                <c:pt idx="314">
                  <c:v>0.42499999999999999</c:v>
                </c:pt>
                <c:pt idx="315">
                  <c:v>0.55500000000000005</c:v>
                </c:pt>
                <c:pt idx="316">
                  <c:v>0.39</c:v>
                </c:pt>
                <c:pt idx="317">
                  <c:v>0.52</c:v>
                </c:pt>
                <c:pt idx="318">
                  <c:v>0.5</c:v>
                </c:pt>
                <c:pt idx="319">
                  <c:v>0.19</c:v>
                </c:pt>
                <c:pt idx="320">
                  <c:v>0.52500000000000002</c:v>
                </c:pt>
                <c:pt idx="321">
                  <c:v>0.69499999999999995</c:v>
                </c:pt>
                <c:pt idx="322">
                  <c:v>0.33</c:v>
                </c:pt>
                <c:pt idx="323">
                  <c:v>0.57499999999999996</c:v>
                </c:pt>
                <c:pt idx="324">
                  <c:v>0.49</c:v>
                </c:pt>
                <c:pt idx="325">
                  <c:v>0.53500000000000003</c:v>
                </c:pt>
                <c:pt idx="326">
                  <c:v>0.42</c:v>
                </c:pt>
                <c:pt idx="327">
                  <c:v>0.59</c:v>
                </c:pt>
                <c:pt idx="328">
                  <c:v>0.62</c:v>
                </c:pt>
                <c:pt idx="329">
                  <c:v>0.375</c:v>
                </c:pt>
                <c:pt idx="330">
                  <c:v>0.42499999999999999</c:v>
                </c:pt>
                <c:pt idx="331">
                  <c:v>0.57999999999999996</c:v>
                </c:pt>
                <c:pt idx="332">
                  <c:v>0.41</c:v>
                </c:pt>
                <c:pt idx="333">
                  <c:v>0.67500000000000004</c:v>
                </c:pt>
                <c:pt idx="334">
                  <c:v>0.67</c:v>
                </c:pt>
                <c:pt idx="335">
                  <c:v>0.52500000000000002</c:v>
                </c:pt>
                <c:pt idx="336">
                  <c:v>0.61499999999999999</c:v>
                </c:pt>
                <c:pt idx="337">
                  <c:v>0.16</c:v>
                </c:pt>
                <c:pt idx="338">
                  <c:v>0.65500000000000003</c:v>
                </c:pt>
                <c:pt idx="339">
                  <c:v>0.435</c:v>
                </c:pt>
                <c:pt idx="340">
                  <c:v>0.63</c:v>
                </c:pt>
                <c:pt idx="341">
                  <c:v>0.49</c:v>
                </c:pt>
                <c:pt idx="342">
                  <c:v>0.70499999999999996</c:v>
                </c:pt>
                <c:pt idx="343">
                  <c:v>0.59499999999999997</c:v>
                </c:pt>
                <c:pt idx="344">
                  <c:v>0.47</c:v>
                </c:pt>
                <c:pt idx="345">
                  <c:v>0.48</c:v>
                </c:pt>
                <c:pt idx="346">
                  <c:v>0.45</c:v>
                </c:pt>
                <c:pt idx="347">
                  <c:v>0.30499999999999999</c:v>
                </c:pt>
                <c:pt idx="348">
                  <c:v>0.38500000000000001</c:v>
                </c:pt>
                <c:pt idx="349">
                  <c:v>0.48499999999999999</c:v>
                </c:pt>
                <c:pt idx="350">
                  <c:v>0.67500000000000004</c:v>
                </c:pt>
                <c:pt idx="351">
                  <c:v>0.72499999999999998</c:v>
                </c:pt>
                <c:pt idx="352">
                  <c:v>0.6</c:v>
                </c:pt>
                <c:pt idx="353">
                  <c:v>0.55000000000000004</c:v>
                </c:pt>
                <c:pt idx="354">
                  <c:v>0.63</c:v>
                </c:pt>
                <c:pt idx="355">
                  <c:v>0.55500000000000005</c:v>
                </c:pt>
                <c:pt idx="356">
                  <c:v>0.51</c:v>
                </c:pt>
                <c:pt idx="357">
                  <c:v>0.62</c:v>
                </c:pt>
                <c:pt idx="358">
                  <c:v>0.43</c:v>
                </c:pt>
                <c:pt idx="359">
                  <c:v>0.57499999999999996</c:v>
                </c:pt>
                <c:pt idx="360">
                  <c:v>0.32500000000000001</c:v>
                </c:pt>
                <c:pt idx="361">
                  <c:v>0.36</c:v>
                </c:pt>
                <c:pt idx="362">
                  <c:v>0.53500000000000003</c:v>
                </c:pt>
                <c:pt idx="363">
                  <c:v>0.6</c:v>
                </c:pt>
                <c:pt idx="364">
                  <c:v>0.56000000000000005</c:v>
                </c:pt>
                <c:pt idx="365">
                  <c:v>0.55500000000000005</c:v>
                </c:pt>
                <c:pt idx="366">
                  <c:v>0.67</c:v>
                </c:pt>
                <c:pt idx="367">
                  <c:v>0.41499999999999998</c:v>
                </c:pt>
                <c:pt idx="368">
                  <c:v>0.245</c:v>
                </c:pt>
                <c:pt idx="369">
                  <c:v>0.36</c:v>
                </c:pt>
                <c:pt idx="370">
                  <c:v>0.51</c:v>
                </c:pt>
                <c:pt idx="371">
                  <c:v>0.35</c:v>
                </c:pt>
                <c:pt idx="372">
                  <c:v>0.6</c:v>
                </c:pt>
                <c:pt idx="373">
                  <c:v>0.68</c:v>
                </c:pt>
                <c:pt idx="374">
                  <c:v>0.57999999999999996</c:v>
                </c:pt>
                <c:pt idx="375">
                  <c:v>0.41</c:v>
                </c:pt>
                <c:pt idx="376">
                  <c:v>0.49</c:v>
                </c:pt>
                <c:pt idx="377">
                  <c:v>0.47</c:v>
                </c:pt>
                <c:pt idx="378">
                  <c:v>0.4</c:v>
                </c:pt>
                <c:pt idx="379">
                  <c:v>0.59</c:v>
                </c:pt>
                <c:pt idx="380">
                  <c:v>0.56999999999999995</c:v>
                </c:pt>
                <c:pt idx="381">
                  <c:v>0.59</c:v>
                </c:pt>
                <c:pt idx="382">
                  <c:v>0.52</c:v>
                </c:pt>
                <c:pt idx="383">
                  <c:v>0.55500000000000005</c:v>
                </c:pt>
                <c:pt idx="384">
                  <c:v>0.63500000000000001</c:v>
                </c:pt>
                <c:pt idx="385">
                  <c:v>0.47</c:v>
                </c:pt>
                <c:pt idx="386">
                  <c:v>0.4</c:v>
                </c:pt>
                <c:pt idx="387">
                  <c:v>0.51500000000000001</c:v>
                </c:pt>
                <c:pt idx="388">
                  <c:v>0.65</c:v>
                </c:pt>
                <c:pt idx="389">
                  <c:v>0.32</c:v>
                </c:pt>
                <c:pt idx="390">
                  <c:v>0.23499999999999999</c:v>
                </c:pt>
                <c:pt idx="391">
                  <c:v>0.56999999999999995</c:v>
                </c:pt>
                <c:pt idx="392">
                  <c:v>0.45</c:v>
                </c:pt>
                <c:pt idx="393">
                  <c:v>0.63500000000000001</c:v>
                </c:pt>
                <c:pt idx="394">
                  <c:v>0.44</c:v>
                </c:pt>
                <c:pt idx="395">
                  <c:v>0.57499999999999996</c:v>
                </c:pt>
                <c:pt idx="396">
                  <c:v>0.66500000000000004</c:v>
                </c:pt>
                <c:pt idx="397">
                  <c:v>0.56999999999999995</c:v>
                </c:pt>
                <c:pt idx="398">
                  <c:v>0.5</c:v>
                </c:pt>
                <c:pt idx="399">
                  <c:v>0.64</c:v>
                </c:pt>
                <c:pt idx="400">
                  <c:v>0.52</c:v>
                </c:pt>
                <c:pt idx="401">
                  <c:v>0.69499999999999995</c:v>
                </c:pt>
                <c:pt idx="402">
                  <c:v>0.58499999999999996</c:v>
                </c:pt>
                <c:pt idx="403">
                  <c:v>0.45</c:v>
                </c:pt>
                <c:pt idx="404">
                  <c:v>0.375</c:v>
                </c:pt>
                <c:pt idx="405">
                  <c:v>0.55000000000000004</c:v>
                </c:pt>
                <c:pt idx="406">
                  <c:v>0.54500000000000004</c:v>
                </c:pt>
                <c:pt idx="407">
                  <c:v>0.56000000000000005</c:v>
                </c:pt>
                <c:pt idx="408">
                  <c:v>0.63</c:v>
                </c:pt>
                <c:pt idx="409">
                  <c:v>0.315</c:v>
                </c:pt>
                <c:pt idx="410">
                  <c:v>0.48</c:v>
                </c:pt>
                <c:pt idx="411">
                  <c:v>0.7</c:v>
                </c:pt>
                <c:pt idx="412">
                  <c:v>0.62</c:v>
                </c:pt>
                <c:pt idx="413">
                  <c:v>0.70499999999999996</c:v>
                </c:pt>
                <c:pt idx="414">
                  <c:v>0.48499999999999999</c:v>
                </c:pt>
                <c:pt idx="415">
                  <c:v>0.66</c:v>
                </c:pt>
                <c:pt idx="416">
                  <c:v>0.5</c:v>
                </c:pt>
                <c:pt idx="417">
                  <c:v>0.52500000000000002</c:v>
                </c:pt>
                <c:pt idx="418">
                  <c:v>0.72</c:v>
                </c:pt>
                <c:pt idx="419">
                  <c:v>0.45500000000000002</c:v>
                </c:pt>
                <c:pt idx="420">
                  <c:v>0.59499999999999997</c:v>
                </c:pt>
                <c:pt idx="421">
                  <c:v>0.27500000000000002</c:v>
                </c:pt>
                <c:pt idx="422">
                  <c:v>0.55500000000000005</c:v>
                </c:pt>
                <c:pt idx="423">
                  <c:v>0.59499999999999997</c:v>
                </c:pt>
                <c:pt idx="424">
                  <c:v>0.64</c:v>
                </c:pt>
                <c:pt idx="425">
                  <c:v>0.63</c:v>
                </c:pt>
                <c:pt idx="426">
                  <c:v>0.56499999999999995</c:v>
                </c:pt>
                <c:pt idx="427">
                  <c:v>0.61499999999999999</c:v>
                </c:pt>
                <c:pt idx="428">
                  <c:v>0.64500000000000002</c:v>
                </c:pt>
                <c:pt idx="429">
                  <c:v>0.36499999999999999</c:v>
                </c:pt>
                <c:pt idx="430">
                  <c:v>0.49</c:v>
                </c:pt>
                <c:pt idx="431">
                  <c:v>0.46500000000000002</c:v>
                </c:pt>
                <c:pt idx="432">
                  <c:v>0.55000000000000004</c:v>
                </c:pt>
                <c:pt idx="433">
                  <c:v>0.435</c:v>
                </c:pt>
                <c:pt idx="434">
                  <c:v>0.47</c:v>
                </c:pt>
                <c:pt idx="435">
                  <c:v>0.52</c:v>
                </c:pt>
                <c:pt idx="436">
                  <c:v>0.36</c:v>
                </c:pt>
                <c:pt idx="437">
                  <c:v>0.51500000000000001</c:v>
                </c:pt>
                <c:pt idx="438">
                  <c:v>0.45500000000000002</c:v>
                </c:pt>
                <c:pt idx="439">
                  <c:v>0.61</c:v>
                </c:pt>
                <c:pt idx="440">
                  <c:v>0.56000000000000005</c:v>
                </c:pt>
                <c:pt idx="441">
                  <c:v>0.51500000000000001</c:v>
                </c:pt>
                <c:pt idx="442">
                  <c:v>0.5</c:v>
                </c:pt>
                <c:pt idx="443">
                  <c:v>0.51500000000000001</c:v>
                </c:pt>
                <c:pt idx="444">
                  <c:v>0.58499999999999996</c:v>
                </c:pt>
                <c:pt idx="445">
                  <c:v>0.35</c:v>
                </c:pt>
                <c:pt idx="446">
                  <c:v>0.58499999999999996</c:v>
                </c:pt>
                <c:pt idx="447">
                  <c:v>0.44</c:v>
                </c:pt>
                <c:pt idx="448">
                  <c:v>0.61499999999999999</c:v>
                </c:pt>
                <c:pt idx="449">
                  <c:v>0.61499999999999999</c:v>
                </c:pt>
                <c:pt idx="450">
                  <c:v>0.33500000000000002</c:v>
                </c:pt>
                <c:pt idx="451">
                  <c:v>0.47</c:v>
                </c:pt>
                <c:pt idx="452">
                  <c:v>0.66</c:v>
                </c:pt>
                <c:pt idx="453">
                  <c:v>0.56999999999999995</c:v>
                </c:pt>
                <c:pt idx="454">
                  <c:v>0.59</c:v>
                </c:pt>
                <c:pt idx="455">
                  <c:v>0.55500000000000005</c:v>
                </c:pt>
                <c:pt idx="456">
                  <c:v>0.23</c:v>
                </c:pt>
                <c:pt idx="457">
                  <c:v>0.61</c:v>
                </c:pt>
                <c:pt idx="458">
                  <c:v>0.57499999999999996</c:v>
                </c:pt>
                <c:pt idx="459">
                  <c:v>0.51</c:v>
                </c:pt>
                <c:pt idx="460">
                  <c:v>0.46500000000000002</c:v>
                </c:pt>
                <c:pt idx="461">
                  <c:v>0.64500000000000002</c:v>
                </c:pt>
                <c:pt idx="462">
                  <c:v>0.5</c:v>
                </c:pt>
                <c:pt idx="463">
                  <c:v>0.6</c:v>
                </c:pt>
                <c:pt idx="464">
                  <c:v>0.52500000000000002</c:v>
                </c:pt>
                <c:pt idx="465">
                  <c:v>0.495</c:v>
                </c:pt>
                <c:pt idx="466">
                  <c:v>0.44500000000000001</c:v>
                </c:pt>
                <c:pt idx="467">
                  <c:v>0.63500000000000001</c:v>
                </c:pt>
                <c:pt idx="468">
                  <c:v>0.49</c:v>
                </c:pt>
                <c:pt idx="469">
                  <c:v>0.61</c:v>
                </c:pt>
                <c:pt idx="470">
                  <c:v>0.32500000000000001</c:v>
                </c:pt>
                <c:pt idx="471">
                  <c:v>0.505</c:v>
                </c:pt>
                <c:pt idx="472">
                  <c:v>0.51500000000000001</c:v>
                </c:pt>
                <c:pt idx="473">
                  <c:v>0.61</c:v>
                </c:pt>
                <c:pt idx="474">
                  <c:v>0.49</c:v>
                </c:pt>
                <c:pt idx="475">
                  <c:v>0.61499999999999999</c:v>
                </c:pt>
                <c:pt idx="476">
                  <c:v>0.58499999999999996</c:v>
                </c:pt>
                <c:pt idx="477">
                  <c:v>0.59</c:v>
                </c:pt>
                <c:pt idx="478">
                  <c:v>0.67500000000000004</c:v>
                </c:pt>
                <c:pt idx="479">
                  <c:v>0.36499999999999999</c:v>
                </c:pt>
                <c:pt idx="480">
                  <c:v>0.52</c:v>
                </c:pt>
                <c:pt idx="481">
                  <c:v>0.57499999999999996</c:v>
                </c:pt>
                <c:pt idx="482">
                  <c:v>0.375</c:v>
                </c:pt>
                <c:pt idx="483">
                  <c:v>0.59</c:v>
                </c:pt>
                <c:pt idx="484">
                  <c:v>0.63</c:v>
                </c:pt>
                <c:pt idx="485">
                  <c:v>0.48</c:v>
                </c:pt>
                <c:pt idx="486">
                  <c:v>0.44</c:v>
                </c:pt>
                <c:pt idx="487">
                  <c:v>0.40500000000000003</c:v>
                </c:pt>
                <c:pt idx="488">
                  <c:v>0.71499999999999997</c:v>
                </c:pt>
                <c:pt idx="489">
                  <c:v>0.56000000000000005</c:v>
                </c:pt>
                <c:pt idx="490">
                  <c:v>0.49</c:v>
                </c:pt>
                <c:pt idx="491">
                  <c:v>0.67</c:v>
                </c:pt>
                <c:pt idx="492">
                  <c:v>0.37</c:v>
                </c:pt>
                <c:pt idx="493">
                  <c:v>0.4</c:v>
                </c:pt>
                <c:pt idx="494">
                  <c:v>0.63500000000000001</c:v>
                </c:pt>
                <c:pt idx="495">
                  <c:v>0.71499999999999997</c:v>
                </c:pt>
                <c:pt idx="496">
                  <c:v>0.57999999999999996</c:v>
                </c:pt>
                <c:pt idx="497">
                  <c:v>0.62</c:v>
                </c:pt>
                <c:pt idx="498">
                  <c:v>0.57999999999999996</c:v>
                </c:pt>
                <c:pt idx="499">
                  <c:v>0.72</c:v>
                </c:pt>
                <c:pt idx="500">
                  <c:v>0.68</c:v>
                </c:pt>
                <c:pt idx="501">
                  <c:v>0.72499999999999998</c:v>
                </c:pt>
                <c:pt idx="502">
                  <c:v>0.48</c:v>
                </c:pt>
                <c:pt idx="503">
                  <c:v>0.63</c:v>
                </c:pt>
                <c:pt idx="504">
                  <c:v>0.625</c:v>
                </c:pt>
                <c:pt idx="505">
                  <c:v>0.44</c:v>
                </c:pt>
                <c:pt idx="506">
                  <c:v>0.53</c:v>
                </c:pt>
                <c:pt idx="507">
                  <c:v>0.45</c:v>
                </c:pt>
                <c:pt idx="508">
                  <c:v>0.59499999999999997</c:v>
                </c:pt>
                <c:pt idx="509">
                  <c:v>0.54</c:v>
                </c:pt>
                <c:pt idx="510">
                  <c:v>0.42499999999999999</c:v>
                </c:pt>
                <c:pt idx="511">
                  <c:v>0.46500000000000002</c:v>
                </c:pt>
                <c:pt idx="512">
                  <c:v>0.48499999999999999</c:v>
                </c:pt>
                <c:pt idx="513">
                  <c:v>0.47</c:v>
                </c:pt>
                <c:pt idx="514">
                  <c:v>0.53500000000000003</c:v>
                </c:pt>
                <c:pt idx="515">
                  <c:v>0.51</c:v>
                </c:pt>
                <c:pt idx="516">
                  <c:v>0.63</c:v>
                </c:pt>
                <c:pt idx="517">
                  <c:v>0.51</c:v>
                </c:pt>
                <c:pt idx="518">
                  <c:v>0.67500000000000004</c:v>
                </c:pt>
                <c:pt idx="519">
                  <c:v>0.57499999999999996</c:v>
                </c:pt>
                <c:pt idx="520">
                  <c:v>0.6</c:v>
                </c:pt>
                <c:pt idx="521">
                  <c:v>0.71</c:v>
                </c:pt>
                <c:pt idx="522">
                  <c:v>0.35</c:v>
                </c:pt>
                <c:pt idx="523">
                  <c:v>0.56999999999999995</c:v>
                </c:pt>
                <c:pt idx="524">
                  <c:v>0.54500000000000004</c:v>
                </c:pt>
                <c:pt idx="525">
                  <c:v>0.62</c:v>
                </c:pt>
                <c:pt idx="526">
                  <c:v>0.56000000000000005</c:v>
                </c:pt>
                <c:pt idx="527">
                  <c:v>0.495</c:v>
                </c:pt>
                <c:pt idx="528">
                  <c:v>0.72499999999999998</c:v>
                </c:pt>
                <c:pt idx="529">
                  <c:v>0.54500000000000004</c:v>
                </c:pt>
                <c:pt idx="530">
                  <c:v>0.64500000000000002</c:v>
                </c:pt>
                <c:pt idx="531">
                  <c:v>0.58499999999999996</c:v>
                </c:pt>
                <c:pt idx="532">
                  <c:v>0.6</c:v>
                </c:pt>
                <c:pt idx="533">
                  <c:v>0.34499999999999997</c:v>
                </c:pt>
                <c:pt idx="534">
                  <c:v>0.54500000000000004</c:v>
                </c:pt>
                <c:pt idx="535">
                  <c:v>0.60499999999999998</c:v>
                </c:pt>
                <c:pt idx="536">
                  <c:v>0.61</c:v>
                </c:pt>
                <c:pt idx="537">
                  <c:v>0.3</c:v>
                </c:pt>
                <c:pt idx="538">
                  <c:v>0.52500000000000002</c:v>
                </c:pt>
                <c:pt idx="539">
                  <c:v>0.28999999999999998</c:v>
                </c:pt>
                <c:pt idx="540">
                  <c:v>0.59499999999999997</c:v>
                </c:pt>
                <c:pt idx="541">
                  <c:v>0.48</c:v>
                </c:pt>
                <c:pt idx="542">
                  <c:v>0.63500000000000001</c:v>
                </c:pt>
                <c:pt idx="543">
                  <c:v>0.55500000000000005</c:v>
                </c:pt>
                <c:pt idx="544">
                  <c:v>0.46</c:v>
                </c:pt>
                <c:pt idx="545">
                  <c:v>0.54500000000000004</c:v>
                </c:pt>
                <c:pt idx="546">
                  <c:v>0.81499999999999995</c:v>
                </c:pt>
                <c:pt idx="547">
                  <c:v>0.33500000000000002</c:v>
                </c:pt>
                <c:pt idx="548">
                  <c:v>0.4</c:v>
                </c:pt>
                <c:pt idx="549">
                  <c:v>0.35</c:v>
                </c:pt>
                <c:pt idx="550">
                  <c:v>0.56000000000000005</c:v>
                </c:pt>
                <c:pt idx="551">
                  <c:v>0.56999999999999995</c:v>
                </c:pt>
                <c:pt idx="552">
                  <c:v>0.61</c:v>
                </c:pt>
                <c:pt idx="553">
                  <c:v>0.65</c:v>
                </c:pt>
                <c:pt idx="554">
                  <c:v>0.315</c:v>
                </c:pt>
                <c:pt idx="555">
                  <c:v>0.56499999999999995</c:v>
                </c:pt>
                <c:pt idx="556">
                  <c:v>0.45</c:v>
                </c:pt>
                <c:pt idx="557">
                  <c:v>0.57999999999999996</c:v>
                </c:pt>
                <c:pt idx="558">
                  <c:v>0.41</c:v>
                </c:pt>
                <c:pt idx="559">
                  <c:v>0.70499999999999996</c:v>
                </c:pt>
                <c:pt idx="560">
                  <c:v>0.44</c:v>
                </c:pt>
                <c:pt idx="561">
                  <c:v>0.64</c:v>
                </c:pt>
                <c:pt idx="562">
                  <c:v>0.61499999999999999</c:v>
                </c:pt>
                <c:pt idx="563">
                  <c:v>0.65500000000000003</c:v>
                </c:pt>
                <c:pt idx="564">
                  <c:v>0.67</c:v>
                </c:pt>
                <c:pt idx="565">
                  <c:v>0.45500000000000002</c:v>
                </c:pt>
                <c:pt idx="566">
                  <c:v>0.35499999999999998</c:v>
                </c:pt>
                <c:pt idx="567">
                  <c:v>0.4</c:v>
                </c:pt>
                <c:pt idx="568">
                  <c:v>0.56499999999999995</c:v>
                </c:pt>
                <c:pt idx="569">
                  <c:v>0.505</c:v>
                </c:pt>
                <c:pt idx="570">
                  <c:v>0.505</c:v>
                </c:pt>
                <c:pt idx="571">
                  <c:v>0.56499999999999995</c:v>
                </c:pt>
                <c:pt idx="572">
                  <c:v>0.44</c:v>
                </c:pt>
                <c:pt idx="573">
                  <c:v>0.42499999999999999</c:v>
                </c:pt>
                <c:pt idx="574">
                  <c:v>0.60499999999999998</c:v>
                </c:pt>
                <c:pt idx="575">
                  <c:v>0.31</c:v>
                </c:pt>
                <c:pt idx="576">
                  <c:v>0.52</c:v>
                </c:pt>
                <c:pt idx="577">
                  <c:v>0.47499999999999998</c:v>
                </c:pt>
                <c:pt idx="578">
                  <c:v>0.495</c:v>
                </c:pt>
                <c:pt idx="579">
                  <c:v>0.65</c:v>
                </c:pt>
                <c:pt idx="580">
                  <c:v>0.45500000000000002</c:v>
                </c:pt>
                <c:pt idx="581">
                  <c:v>0.57999999999999996</c:v>
                </c:pt>
                <c:pt idx="582">
                  <c:v>0.45</c:v>
                </c:pt>
                <c:pt idx="583">
                  <c:v>0.56499999999999995</c:v>
                </c:pt>
                <c:pt idx="584">
                  <c:v>0.61499999999999999</c:v>
                </c:pt>
                <c:pt idx="585">
                  <c:v>0.40500000000000003</c:v>
                </c:pt>
                <c:pt idx="586">
                  <c:v>0.505</c:v>
                </c:pt>
                <c:pt idx="587">
                  <c:v>0.70499999999999996</c:v>
                </c:pt>
                <c:pt idx="588">
                  <c:v>0.72</c:v>
                </c:pt>
                <c:pt idx="589">
                  <c:v>0.375</c:v>
                </c:pt>
                <c:pt idx="590">
                  <c:v>0.47</c:v>
                </c:pt>
                <c:pt idx="591">
                  <c:v>0.13</c:v>
                </c:pt>
                <c:pt idx="592">
                  <c:v>0.375</c:v>
                </c:pt>
                <c:pt idx="593">
                  <c:v>0.45500000000000002</c:v>
                </c:pt>
                <c:pt idx="594">
                  <c:v>0.44500000000000001</c:v>
                </c:pt>
                <c:pt idx="595">
                  <c:v>0.61</c:v>
                </c:pt>
                <c:pt idx="596">
                  <c:v>0.60499999999999998</c:v>
                </c:pt>
                <c:pt idx="597">
                  <c:v>0.6</c:v>
                </c:pt>
                <c:pt idx="598">
                  <c:v>0.57499999999999996</c:v>
                </c:pt>
                <c:pt idx="599">
                  <c:v>0.53</c:v>
                </c:pt>
                <c:pt idx="600">
                  <c:v>0.52</c:v>
                </c:pt>
                <c:pt idx="601">
                  <c:v>0.66</c:v>
                </c:pt>
                <c:pt idx="602">
                  <c:v>0.56999999999999995</c:v>
                </c:pt>
                <c:pt idx="603">
                  <c:v>0.53</c:v>
                </c:pt>
                <c:pt idx="604">
                  <c:v>0.56999999999999995</c:v>
                </c:pt>
                <c:pt idx="605">
                  <c:v>0.5</c:v>
                </c:pt>
                <c:pt idx="606">
                  <c:v>0.61499999999999999</c:v>
                </c:pt>
                <c:pt idx="607">
                  <c:v>0.38</c:v>
                </c:pt>
                <c:pt idx="608">
                  <c:v>0.45</c:v>
                </c:pt>
                <c:pt idx="609">
                  <c:v>0.34499999999999997</c:v>
                </c:pt>
                <c:pt idx="610">
                  <c:v>0.71</c:v>
                </c:pt>
                <c:pt idx="611">
                  <c:v>0.43</c:v>
                </c:pt>
                <c:pt idx="612">
                  <c:v>0.35</c:v>
                </c:pt>
                <c:pt idx="613">
                  <c:v>0.625</c:v>
                </c:pt>
                <c:pt idx="614">
                  <c:v>0.53</c:v>
                </c:pt>
                <c:pt idx="615">
                  <c:v>0.58499999999999996</c:v>
                </c:pt>
                <c:pt idx="616">
                  <c:v>0.53</c:v>
                </c:pt>
                <c:pt idx="617">
                  <c:v>0.48</c:v>
                </c:pt>
                <c:pt idx="618">
                  <c:v>0.6</c:v>
                </c:pt>
                <c:pt idx="619">
                  <c:v>0.55000000000000004</c:v>
                </c:pt>
                <c:pt idx="620">
                  <c:v>0.47499999999999998</c:v>
                </c:pt>
                <c:pt idx="621">
                  <c:v>0.52</c:v>
                </c:pt>
                <c:pt idx="622">
                  <c:v>0.60499999999999998</c:v>
                </c:pt>
                <c:pt idx="623">
                  <c:v>0.57999999999999996</c:v>
                </c:pt>
                <c:pt idx="624">
                  <c:v>0.48</c:v>
                </c:pt>
                <c:pt idx="625">
                  <c:v>0.7</c:v>
                </c:pt>
                <c:pt idx="626">
                  <c:v>0.52</c:v>
                </c:pt>
                <c:pt idx="627">
                  <c:v>0.7</c:v>
                </c:pt>
                <c:pt idx="628">
                  <c:v>0.67500000000000004</c:v>
                </c:pt>
                <c:pt idx="629">
                  <c:v>0.61</c:v>
                </c:pt>
                <c:pt idx="630">
                  <c:v>0.65500000000000003</c:v>
                </c:pt>
                <c:pt idx="631">
                  <c:v>0.64500000000000002</c:v>
                </c:pt>
                <c:pt idx="632">
                  <c:v>0.62</c:v>
                </c:pt>
                <c:pt idx="633">
                  <c:v>0.57499999999999996</c:v>
                </c:pt>
                <c:pt idx="634">
                  <c:v>0.33</c:v>
                </c:pt>
                <c:pt idx="635">
                  <c:v>0.49</c:v>
                </c:pt>
                <c:pt idx="636">
                  <c:v>0.51500000000000001</c:v>
                </c:pt>
                <c:pt idx="637">
                  <c:v>0.68500000000000005</c:v>
                </c:pt>
                <c:pt idx="638">
                  <c:v>0.55000000000000004</c:v>
                </c:pt>
                <c:pt idx="639">
                  <c:v>0.47</c:v>
                </c:pt>
                <c:pt idx="640">
                  <c:v>0.55000000000000004</c:v>
                </c:pt>
                <c:pt idx="641">
                  <c:v>0.57999999999999996</c:v>
                </c:pt>
                <c:pt idx="642">
                  <c:v>0.65500000000000003</c:v>
                </c:pt>
                <c:pt idx="643">
                  <c:v>0.54500000000000004</c:v>
                </c:pt>
                <c:pt idx="644">
                  <c:v>0.53</c:v>
                </c:pt>
                <c:pt idx="645">
                  <c:v>0.48499999999999999</c:v>
                </c:pt>
                <c:pt idx="646">
                  <c:v>0.44</c:v>
                </c:pt>
                <c:pt idx="647">
                  <c:v>0.45</c:v>
                </c:pt>
                <c:pt idx="648">
                  <c:v>0.60499999999999998</c:v>
                </c:pt>
                <c:pt idx="649">
                  <c:v>0.57999999999999996</c:v>
                </c:pt>
                <c:pt idx="650">
                  <c:v>0.54</c:v>
                </c:pt>
                <c:pt idx="651">
                  <c:v>0.67</c:v>
                </c:pt>
                <c:pt idx="652">
                  <c:v>0.55000000000000004</c:v>
                </c:pt>
                <c:pt idx="653">
                  <c:v>0.46</c:v>
                </c:pt>
                <c:pt idx="654">
                  <c:v>0.61</c:v>
                </c:pt>
                <c:pt idx="655">
                  <c:v>0.16500000000000001</c:v>
                </c:pt>
                <c:pt idx="656">
                  <c:v>0.53</c:v>
                </c:pt>
                <c:pt idx="657">
                  <c:v>0.52500000000000002</c:v>
                </c:pt>
                <c:pt idx="658">
                  <c:v>0.65</c:v>
                </c:pt>
                <c:pt idx="659">
                  <c:v>0.63</c:v>
                </c:pt>
                <c:pt idx="660">
                  <c:v>0.495</c:v>
                </c:pt>
                <c:pt idx="661">
                  <c:v>0.64</c:v>
                </c:pt>
                <c:pt idx="662">
                  <c:v>0.48499999999999999</c:v>
                </c:pt>
                <c:pt idx="663">
                  <c:v>0.27</c:v>
                </c:pt>
                <c:pt idx="664">
                  <c:v>0.53500000000000003</c:v>
                </c:pt>
                <c:pt idx="665">
                  <c:v>0.505</c:v>
                </c:pt>
                <c:pt idx="666">
                  <c:v>0.53</c:v>
                </c:pt>
                <c:pt idx="667">
                  <c:v>0.17499999999999999</c:v>
                </c:pt>
                <c:pt idx="668">
                  <c:v>0.5</c:v>
                </c:pt>
                <c:pt idx="669">
                  <c:v>0.625</c:v>
                </c:pt>
                <c:pt idx="670">
                  <c:v>0.49</c:v>
                </c:pt>
                <c:pt idx="671">
                  <c:v>0.215</c:v>
                </c:pt>
                <c:pt idx="672">
                  <c:v>0.49</c:v>
                </c:pt>
                <c:pt idx="673">
                  <c:v>0.155</c:v>
                </c:pt>
                <c:pt idx="674">
                  <c:v>0.375</c:v>
                </c:pt>
                <c:pt idx="675">
                  <c:v>0.61499999999999999</c:v>
                </c:pt>
                <c:pt idx="676">
                  <c:v>0.26</c:v>
                </c:pt>
                <c:pt idx="677">
                  <c:v>0.31</c:v>
                </c:pt>
                <c:pt idx="678">
                  <c:v>0.34499999999999997</c:v>
                </c:pt>
                <c:pt idx="679">
                  <c:v>0.435</c:v>
                </c:pt>
                <c:pt idx="680">
                  <c:v>0.64500000000000002</c:v>
                </c:pt>
                <c:pt idx="681">
                  <c:v>0.36</c:v>
                </c:pt>
                <c:pt idx="682">
                  <c:v>0.59</c:v>
                </c:pt>
                <c:pt idx="683">
                  <c:v>0.48499999999999999</c:v>
                </c:pt>
                <c:pt idx="684">
                  <c:v>0.52</c:v>
                </c:pt>
                <c:pt idx="685">
                  <c:v>0.625</c:v>
                </c:pt>
                <c:pt idx="686">
                  <c:v>0.55000000000000004</c:v>
                </c:pt>
                <c:pt idx="687">
                  <c:v>0.7</c:v>
                </c:pt>
                <c:pt idx="688">
                  <c:v>0.64</c:v>
                </c:pt>
                <c:pt idx="689">
                  <c:v>0.61</c:v>
                </c:pt>
                <c:pt idx="690">
                  <c:v>0.65500000000000003</c:v>
                </c:pt>
                <c:pt idx="691">
                  <c:v>0.29499999999999998</c:v>
                </c:pt>
                <c:pt idx="692">
                  <c:v>0.77500000000000002</c:v>
                </c:pt>
                <c:pt idx="693">
                  <c:v>0.63</c:v>
                </c:pt>
                <c:pt idx="694">
                  <c:v>0.495</c:v>
                </c:pt>
                <c:pt idx="695">
                  <c:v>0.57499999999999996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28-4E24-9120-48EB8AC40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6991759"/>
        <c:axId val="1174505087"/>
      </c:scatterChart>
      <c:valAx>
        <c:axId val="1436991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505087"/>
        <c:crosses val="autoZero"/>
        <c:crossBetween val="midCat"/>
      </c:valAx>
      <c:valAx>
        <c:axId val="1174505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69917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Distribution Of </a:t>
            </a:r>
            <a:r>
              <a:rPr lang="en-US"/>
              <a:t>Diameter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'Stacked data analysis'!$B$1</c:f>
              <c:strCache>
                <c:ptCount val="1"/>
                <c:pt idx="0">
                  <c:v>Diameter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'Stacked data analysis'!$B$2:$B$697</c:f>
              <c:numCache>
                <c:formatCode>General</c:formatCode>
                <c:ptCount val="696"/>
                <c:pt idx="0">
                  <c:v>0.5</c:v>
                </c:pt>
                <c:pt idx="1">
                  <c:v>0.36499999999999999</c:v>
                </c:pt>
                <c:pt idx="2">
                  <c:v>0.6</c:v>
                </c:pt>
                <c:pt idx="3">
                  <c:v>0.37</c:v>
                </c:pt>
                <c:pt idx="4">
                  <c:v>0.53</c:v>
                </c:pt>
                <c:pt idx="5">
                  <c:v>0.52500000000000002</c:v>
                </c:pt>
                <c:pt idx="6">
                  <c:v>0.24</c:v>
                </c:pt>
                <c:pt idx="7">
                  <c:v>0.32</c:v>
                </c:pt>
                <c:pt idx="8">
                  <c:v>0.57499999999999996</c:v>
                </c:pt>
                <c:pt idx="9">
                  <c:v>0.4</c:v>
                </c:pt>
                <c:pt idx="10">
                  <c:v>0.32</c:v>
                </c:pt>
                <c:pt idx="11">
                  <c:v>0.36499999999999999</c:v>
                </c:pt>
                <c:pt idx="12">
                  <c:v>0.29499999999999998</c:v>
                </c:pt>
                <c:pt idx="13">
                  <c:v>0.56000000000000005</c:v>
                </c:pt>
                <c:pt idx="14">
                  <c:v>0.47499999999999998</c:v>
                </c:pt>
                <c:pt idx="15">
                  <c:v>0.36</c:v>
                </c:pt>
                <c:pt idx="16">
                  <c:v>0.35499999999999998</c:v>
                </c:pt>
                <c:pt idx="17">
                  <c:v>0.48</c:v>
                </c:pt>
                <c:pt idx="18">
                  <c:v>0.39500000000000002</c:v>
                </c:pt>
                <c:pt idx="19">
                  <c:v>0.4</c:v>
                </c:pt>
                <c:pt idx="20">
                  <c:v>0.4</c:v>
                </c:pt>
                <c:pt idx="21">
                  <c:v>0.37</c:v>
                </c:pt>
                <c:pt idx="22">
                  <c:v>0.42499999999999999</c:v>
                </c:pt>
                <c:pt idx="23">
                  <c:v>0.36</c:v>
                </c:pt>
                <c:pt idx="24">
                  <c:v>0.46</c:v>
                </c:pt>
                <c:pt idx="25">
                  <c:v>0.28999999999999998</c:v>
                </c:pt>
                <c:pt idx="26">
                  <c:v>0.22500000000000001</c:v>
                </c:pt>
                <c:pt idx="27">
                  <c:v>0.38</c:v>
                </c:pt>
                <c:pt idx="28">
                  <c:v>0.37</c:v>
                </c:pt>
                <c:pt idx="29">
                  <c:v>0.40500000000000003</c:v>
                </c:pt>
                <c:pt idx="30">
                  <c:v>0.23</c:v>
                </c:pt>
                <c:pt idx="31">
                  <c:v>0.32</c:v>
                </c:pt>
                <c:pt idx="32">
                  <c:v>0.3</c:v>
                </c:pt>
                <c:pt idx="33">
                  <c:v>0.45</c:v>
                </c:pt>
                <c:pt idx="34">
                  <c:v>0.31</c:v>
                </c:pt>
                <c:pt idx="35">
                  <c:v>0.49</c:v>
                </c:pt>
                <c:pt idx="36">
                  <c:v>0.39500000000000002</c:v>
                </c:pt>
                <c:pt idx="37">
                  <c:v>0.37</c:v>
                </c:pt>
                <c:pt idx="38">
                  <c:v>0.495</c:v>
                </c:pt>
                <c:pt idx="39">
                  <c:v>0.4</c:v>
                </c:pt>
                <c:pt idx="40">
                  <c:v>0.375</c:v>
                </c:pt>
                <c:pt idx="41">
                  <c:v>0.42</c:v>
                </c:pt>
                <c:pt idx="42">
                  <c:v>0.28000000000000003</c:v>
                </c:pt>
                <c:pt idx="43">
                  <c:v>0.39500000000000002</c:v>
                </c:pt>
                <c:pt idx="44">
                  <c:v>0.56999999999999995</c:v>
                </c:pt>
                <c:pt idx="45">
                  <c:v>0.34</c:v>
                </c:pt>
                <c:pt idx="46">
                  <c:v>0.45</c:v>
                </c:pt>
                <c:pt idx="47">
                  <c:v>0.52500000000000002</c:v>
                </c:pt>
                <c:pt idx="48">
                  <c:v>0.44</c:v>
                </c:pt>
                <c:pt idx="49">
                  <c:v>0.45</c:v>
                </c:pt>
                <c:pt idx="50">
                  <c:v>0.55000000000000004</c:v>
                </c:pt>
                <c:pt idx="51">
                  <c:v>0.495</c:v>
                </c:pt>
                <c:pt idx="52">
                  <c:v>0.42499999999999999</c:v>
                </c:pt>
                <c:pt idx="53">
                  <c:v>0.55500000000000005</c:v>
                </c:pt>
                <c:pt idx="54">
                  <c:v>0.38500000000000001</c:v>
                </c:pt>
                <c:pt idx="55">
                  <c:v>0.23499999999999999</c:v>
                </c:pt>
                <c:pt idx="56">
                  <c:v>0.45</c:v>
                </c:pt>
                <c:pt idx="57">
                  <c:v>0.52500000000000002</c:v>
                </c:pt>
                <c:pt idx="58">
                  <c:v>0.51</c:v>
                </c:pt>
                <c:pt idx="59">
                  <c:v>0.3</c:v>
                </c:pt>
                <c:pt idx="60">
                  <c:v>0.35</c:v>
                </c:pt>
                <c:pt idx="61">
                  <c:v>0.40500000000000003</c:v>
                </c:pt>
                <c:pt idx="62">
                  <c:v>0.13500000000000001</c:v>
                </c:pt>
                <c:pt idx="63">
                  <c:v>0.39</c:v>
                </c:pt>
                <c:pt idx="64">
                  <c:v>0.58499999999999996</c:v>
                </c:pt>
                <c:pt idx="65">
                  <c:v>0.52500000000000002</c:v>
                </c:pt>
                <c:pt idx="66">
                  <c:v>0.46</c:v>
                </c:pt>
                <c:pt idx="67">
                  <c:v>0.46</c:v>
                </c:pt>
                <c:pt idx="68">
                  <c:v>0.35</c:v>
                </c:pt>
                <c:pt idx="69">
                  <c:v>0.51500000000000001</c:v>
                </c:pt>
                <c:pt idx="70">
                  <c:v>0.55000000000000004</c:v>
                </c:pt>
                <c:pt idx="71">
                  <c:v>0.32500000000000001</c:v>
                </c:pt>
                <c:pt idx="72">
                  <c:v>0.375</c:v>
                </c:pt>
                <c:pt idx="73">
                  <c:v>0.4</c:v>
                </c:pt>
                <c:pt idx="74">
                  <c:v>0.28000000000000003</c:v>
                </c:pt>
                <c:pt idx="75">
                  <c:v>0.47499999999999998</c:v>
                </c:pt>
                <c:pt idx="76">
                  <c:v>0.24</c:v>
                </c:pt>
                <c:pt idx="77">
                  <c:v>0.51</c:v>
                </c:pt>
                <c:pt idx="78">
                  <c:v>0.44</c:v>
                </c:pt>
                <c:pt idx="79">
                  <c:v>0.42499999999999999</c:v>
                </c:pt>
                <c:pt idx="80">
                  <c:v>0.47499999999999998</c:v>
                </c:pt>
                <c:pt idx="81">
                  <c:v>0.13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0.42499999999999999</c:v>
                </c:pt>
                <c:pt idx="85">
                  <c:v>0.435</c:v>
                </c:pt>
                <c:pt idx="86">
                  <c:v>0.49</c:v>
                </c:pt>
                <c:pt idx="87">
                  <c:v>0.48499999999999999</c:v>
                </c:pt>
                <c:pt idx="88">
                  <c:v>0.31</c:v>
                </c:pt>
                <c:pt idx="89">
                  <c:v>0.38</c:v>
                </c:pt>
                <c:pt idx="90">
                  <c:v>0.49</c:v>
                </c:pt>
                <c:pt idx="91">
                  <c:v>0.5</c:v>
                </c:pt>
                <c:pt idx="92">
                  <c:v>0.35499999999999998</c:v>
                </c:pt>
                <c:pt idx="93">
                  <c:v>0.56499999999999995</c:v>
                </c:pt>
                <c:pt idx="94">
                  <c:v>0.36499999999999999</c:v>
                </c:pt>
                <c:pt idx="95">
                  <c:v>0.51</c:v>
                </c:pt>
                <c:pt idx="96">
                  <c:v>0.51500000000000001</c:v>
                </c:pt>
                <c:pt idx="97">
                  <c:v>0.23</c:v>
                </c:pt>
                <c:pt idx="98">
                  <c:v>0.32500000000000001</c:v>
                </c:pt>
                <c:pt idx="99">
                  <c:v>0.55000000000000004</c:v>
                </c:pt>
                <c:pt idx="100">
                  <c:v>0.41</c:v>
                </c:pt>
                <c:pt idx="101">
                  <c:v>0.27</c:v>
                </c:pt>
                <c:pt idx="102">
                  <c:v>0.42499999999999999</c:v>
                </c:pt>
                <c:pt idx="103">
                  <c:v>0.49</c:v>
                </c:pt>
                <c:pt idx="104">
                  <c:v>0.47499999999999998</c:v>
                </c:pt>
                <c:pt idx="105">
                  <c:v>0.53500000000000003</c:v>
                </c:pt>
                <c:pt idx="106">
                  <c:v>0.45</c:v>
                </c:pt>
                <c:pt idx="107">
                  <c:v>0.40500000000000003</c:v>
                </c:pt>
                <c:pt idx="108">
                  <c:v>0.505</c:v>
                </c:pt>
                <c:pt idx="109">
                  <c:v>0.46500000000000002</c:v>
                </c:pt>
                <c:pt idx="110">
                  <c:v>0.40500000000000003</c:v>
                </c:pt>
                <c:pt idx="111">
                  <c:v>0.15</c:v>
                </c:pt>
                <c:pt idx="112">
                  <c:v>0.38500000000000001</c:v>
                </c:pt>
                <c:pt idx="113">
                  <c:v>0.28999999999999998</c:v>
                </c:pt>
                <c:pt idx="114">
                  <c:v>0.35499999999999998</c:v>
                </c:pt>
                <c:pt idx="115">
                  <c:v>0.45</c:v>
                </c:pt>
                <c:pt idx="116">
                  <c:v>0.46</c:v>
                </c:pt>
                <c:pt idx="117">
                  <c:v>0.3</c:v>
                </c:pt>
                <c:pt idx="118">
                  <c:v>0.55000000000000004</c:v>
                </c:pt>
                <c:pt idx="119">
                  <c:v>0.38500000000000001</c:v>
                </c:pt>
                <c:pt idx="120">
                  <c:v>0.48</c:v>
                </c:pt>
                <c:pt idx="121">
                  <c:v>0.5</c:v>
                </c:pt>
                <c:pt idx="122">
                  <c:v>0.28000000000000003</c:v>
                </c:pt>
                <c:pt idx="123">
                  <c:v>0.43</c:v>
                </c:pt>
                <c:pt idx="124">
                  <c:v>0.47499999999999998</c:v>
                </c:pt>
                <c:pt idx="125">
                  <c:v>0.38</c:v>
                </c:pt>
                <c:pt idx="126">
                  <c:v>0.5</c:v>
                </c:pt>
                <c:pt idx="127">
                  <c:v>0.4</c:v>
                </c:pt>
                <c:pt idx="128">
                  <c:v>0.32</c:v>
                </c:pt>
                <c:pt idx="129">
                  <c:v>0.47499999999999998</c:v>
                </c:pt>
                <c:pt idx="130">
                  <c:v>0.34</c:v>
                </c:pt>
                <c:pt idx="131">
                  <c:v>0.39</c:v>
                </c:pt>
                <c:pt idx="132">
                  <c:v>0.40500000000000003</c:v>
                </c:pt>
                <c:pt idx="133">
                  <c:v>0.35</c:v>
                </c:pt>
                <c:pt idx="134">
                  <c:v>0.55000000000000004</c:v>
                </c:pt>
                <c:pt idx="135">
                  <c:v>0.42</c:v>
                </c:pt>
                <c:pt idx="136">
                  <c:v>0.47</c:v>
                </c:pt>
                <c:pt idx="137">
                  <c:v>0.3</c:v>
                </c:pt>
                <c:pt idx="138">
                  <c:v>0.55000000000000004</c:v>
                </c:pt>
                <c:pt idx="139">
                  <c:v>0.39</c:v>
                </c:pt>
                <c:pt idx="140">
                  <c:v>0.49</c:v>
                </c:pt>
                <c:pt idx="141">
                  <c:v>0.47499999999999998</c:v>
                </c:pt>
                <c:pt idx="142">
                  <c:v>0.52</c:v>
                </c:pt>
                <c:pt idx="143">
                  <c:v>0.54</c:v>
                </c:pt>
                <c:pt idx="144">
                  <c:v>0.35</c:v>
                </c:pt>
                <c:pt idx="145">
                  <c:v>0.47</c:v>
                </c:pt>
                <c:pt idx="146">
                  <c:v>0.40500000000000003</c:v>
                </c:pt>
                <c:pt idx="147">
                  <c:v>0.48</c:v>
                </c:pt>
                <c:pt idx="148">
                  <c:v>0.47</c:v>
                </c:pt>
                <c:pt idx="149">
                  <c:v>0.52500000000000002</c:v>
                </c:pt>
                <c:pt idx="150">
                  <c:v>0.40500000000000003</c:v>
                </c:pt>
                <c:pt idx="151">
                  <c:v>0.42</c:v>
                </c:pt>
                <c:pt idx="152">
                  <c:v>0.47</c:v>
                </c:pt>
                <c:pt idx="153">
                  <c:v>0.51</c:v>
                </c:pt>
                <c:pt idx="154">
                  <c:v>0.44</c:v>
                </c:pt>
                <c:pt idx="155">
                  <c:v>0.495</c:v>
                </c:pt>
                <c:pt idx="156">
                  <c:v>0.5</c:v>
                </c:pt>
                <c:pt idx="157">
                  <c:v>0.27500000000000002</c:v>
                </c:pt>
                <c:pt idx="158">
                  <c:v>0.46</c:v>
                </c:pt>
                <c:pt idx="159">
                  <c:v>0.39</c:v>
                </c:pt>
                <c:pt idx="160">
                  <c:v>0.47499999999999998</c:v>
                </c:pt>
                <c:pt idx="161">
                  <c:v>0.51500000000000001</c:v>
                </c:pt>
                <c:pt idx="162">
                  <c:v>0.4</c:v>
                </c:pt>
                <c:pt idx="163">
                  <c:v>0.47499999999999998</c:v>
                </c:pt>
                <c:pt idx="164">
                  <c:v>0.53500000000000003</c:v>
                </c:pt>
                <c:pt idx="165">
                  <c:v>0.44</c:v>
                </c:pt>
                <c:pt idx="166">
                  <c:v>0.5</c:v>
                </c:pt>
                <c:pt idx="167">
                  <c:v>0.44</c:v>
                </c:pt>
                <c:pt idx="168">
                  <c:v>0.27</c:v>
                </c:pt>
                <c:pt idx="169">
                  <c:v>0.46500000000000002</c:v>
                </c:pt>
                <c:pt idx="170">
                  <c:v>0.39</c:v>
                </c:pt>
                <c:pt idx="171">
                  <c:v>0.41499999999999998</c:v>
                </c:pt>
                <c:pt idx="172">
                  <c:v>0.47499999999999998</c:v>
                </c:pt>
                <c:pt idx="173">
                  <c:v>0.35</c:v>
                </c:pt>
                <c:pt idx="174">
                  <c:v>0.5</c:v>
                </c:pt>
                <c:pt idx="175">
                  <c:v>0.5</c:v>
                </c:pt>
                <c:pt idx="176">
                  <c:v>0.42499999999999999</c:v>
                </c:pt>
                <c:pt idx="177">
                  <c:v>0.44500000000000001</c:v>
                </c:pt>
                <c:pt idx="178">
                  <c:v>0.44</c:v>
                </c:pt>
                <c:pt idx="179">
                  <c:v>0.4</c:v>
                </c:pt>
                <c:pt idx="180">
                  <c:v>0.55500000000000005</c:v>
                </c:pt>
                <c:pt idx="181">
                  <c:v>0.51</c:v>
                </c:pt>
                <c:pt idx="182">
                  <c:v>0.32500000000000001</c:v>
                </c:pt>
                <c:pt idx="183">
                  <c:v>0.32500000000000001</c:v>
                </c:pt>
                <c:pt idx="184">
                  <c:v>0.48</c:v>
                </c:pt>
                <c:pt idx="185">
                  <c:v>0.4</c:v>
                </c:pt>
                <c:pt idx="186">
                  <c:v>0.47</c:v>
                </c:pt>
                <c:pt idx="187">
                  <c:v>0.49</c:v>
                </c:pt>
                <c:pt idx="188">
                  <c:v>9.5000000000000001E-2</c:v>
                </c:pt>
                <c:pt idx="189">
                  <c:v>0.45</c:v>
                </c:pt>
                <c:pt idx="190">
                  <c:v>0.32500000000000001</c:v>
                </c:pt>
                <c:pt idx="191">
                  <c:v>0.51500000000000001</c:v>
                </c:pt>
                <c:pt idx="192">
                  <c:v>0.32</c:v>
                </c:pt>
                <c:pt idx="193">
                  <c:v>0.41</c:v>
                </c:pt>
                <c:pt idx="194">
                  <c:v>0.44</c:v>
                </c:pt>
                <c:pt idx="195">
                  <c:v>0.30499999999999999</c:v>
                </c:pt>
                <c:pt idx="196">
                  <c:v>0.34</c:v>
                </c:pt>
                <c:pt idx="197">
                  <c:v>0.56499999999999995</c:v>
                </c:pt>
                <c:pt idx="198">
                  <c:v>0.35499999999999998</c:v>
                </c:pt>
                <c:pt idx="199">
                  <c:v>0.45</c:v>
                </c:pt>
                <c:pt idx="200">
                  <c:v>0.56000000000000005</c:v>
                </c:pt>
                <c:pt idx="201">
                  <c:v>0.435</c:v>
                </c:pt>
                <c:pt idx="202">
                  <c:v>0.17499999999999999</c:v>
                </c:pt>
                <c:pt idx="203">
                  <c:v>0.32500000000000001</c:v>
                </c:pt>
                <c:pt idx="204">
                  <c:v>0.46500000000000002</c:v>
                </c:pt>
                <c:pt idx="205">
                  <c:v>0.35</c:v>
                </c:pt>
                <c:pt idx="206">
                  <c:v>0.59499999999999997</c:v>
                </c:pt>
                <c:pt idx="207">
                  <c:v>0.58499999999999996</c:v>
                </c:pt>
                <c:pt idx="208">
                  <c:v>0.51</c:v>
                </c:pt>
                <c:pt idx="209">
                  <c:v>0.48499999999999999</c:v>
                </c:pt>
                <c:pt idx="210">
                  <c:v>0.52500000000000002</c:v>
                </c:pt>
                <c:pt idx="211">
                  <c:v>0.4</c:v>
                </c:pt>
                <c:pt idx="212">
                  <c:v>0.375</c:v>
                </c:pt>
                <c:pt idx="213">
                  <c:v>0.2</c:v>
                </c:pt>
                <c:pt idx="214">
                  <c:v>0.505</c:v>
                </c:pt>
                <c:pt idx="215">
                  <c:v>0.41499999999999998</c:v>
                </c:pt>
                <c:pt idx="216">
                  <c:v>0.36499999999999999</c:v>
                </c:pt>
                <c:pt idx="217">
                  <c:v>0.42499999999999999</c:v>
                </c:pt>
                <c:pt idx="218">
                  <c:v>0.47499999999999998</c:v>
                </c:pt>
                <c:pt idx="219">
                  <c:v>0.47499999999999998</c:v>
                </c:pt>
                <c:pt idx="220">
                  <c:v>0.51500000000000001</c:v>
                </c:pt>
                <c:pt idx="221">
                  <c:v>0.215</c:v>
                </c:pt>
                <c:pt idx="222">
                  <c:v>0.52500000000000002</c:v>
                </c:pt>
                <c:pt idx="223">
                  <c:v>0.51500000000000001</c:v>
                </c:pt>
                <c:pt idx="224">
                  <c:v>0.37</c:v>
                </c:pt>
                <c:pt idx="225">
                  <c:v>0.55000000000000004</c:v>
                </c:pt>
                <c:pt idx="226">
                  <c:v>0.48</c:v>
                </c:pt>
                <c:pt idx="227">
                  <c:v>0.44</c:v>
                </c:pt>
                <c:pt idx="228">
                  <c:v>0.23</c:v>
                </c:pt>
                <c:pt idx="229">
                  <c:v>0.23499999999999999</c:v>
                </c:pt>
                <c:pt idx="230">
                  <c:v>0.26500000000000001</c:v>
                </c:pt>
                <c:pt idx="231">
                  <c:v>0.40500000000000003</c:v>
                </c:pt>
                <c:pt idx="232">
                  <c:v>0.46</c:v>
                </c:pt>
                <c:pt idx="233">
                  <c:v>0.45500000000000002</c:v>
                </c:pt>
                <c:pt idx="234">
                  <c:v>0.56000000000000005</c:v>
                </c:pt>
                <c:pt idx="235">
                  <c:v>0.34</c:v>
                </c:pt>
                <c:pt idx="236">
                  <c:v>0.35</c:v>
                </c:pt>
                <c:pt idx="237">
                  <c:v>0.46</c:v>
                </c:pt>
                <c:pt idx="238">
                  <c:v>0.36</c:v>
                </c:pt>
                <c:pt idx="239">
                  <c:v>0.20499999999999999</c:v>
                </c:pt>
                <c:pt idx="240">
                  <c:v>0.46</c:v>
                </c:pt>
                <c:pt idx="241">
                  <c:v>0.44500000000000001</c:v>
                </c:pt>
                <c:pt idx="242">
                  <c:v>0.5</c:v>
                </c:pt>
                <c:pt idx="243">
                  <c:v>0.28999999999999998</c:v>
                </c:pt>
                <c:pt idx="244">
                  <c:v>0.39</c:v>
                </c:pt>
                <c:pt idx="245">
                  <c:v>0.48499999999999999</c:v>
                </c:pt>
                <c:pt idx="246">
                  <c:v>0.375</c:v>
                </c:pt>
                <c:pt idx="247">
                  <c:v>0.28999999999999998</c:v>
                </c:pt>
                <c:pt idx="248">
                  <c:v>0.35499999999999998</c:v>
                </c:pt>
                <c:pt idx="249">
                  <c:v>0.35499999999999998</c:v>
                </c:pt>
                <c:pt idx="250">
                  <c:v>0.53</c:v>
                </c:pt>
                <c:pt idx="251">
                  <c:v>0.44</c:v>
                </c:pt>
                <c:pt idx="252">
                  <c:v>0.55000000000000004</c:v>
                </c:pt>
                <c:pt idx="253">
                  <c:v>0.45500000000000002</c:v>
                </c:pt>
                <c:pt idx="254">
                  <c:v>0.51500000000000001</c:v>
                </c:pt>
                <c:pt idx="255">
                  <c:v>0.43</c:v>
                </c:pt>
                <c:pt idx="256">
                  <c:v>0.48</c:v>
                </c:pt>
                <c:pt idx="257">
                  <c:v>0.51500000000000001</c:v>
                </c:pt>
                <c:pt idx="258">
                  <c:v>0.48</c:v>
                </c:pt>
                <c:pt idx="259">
                  <c:v>0.54</c:v>
                </c:pt>
                <c:pt idx="260">
                  <c:v>0.15</c:v>
                </c:pt>
                <c:pt idx="261">
                  <c:v>0.32500000000000001</c:v>
                </c:pt>
                <c:pt idx="262">
                  <c:v>0.45</c:v>
                </c:pt>
                <c:pt idx="263">
                  <c:v>0.31</c:v>
                </c:pt>
                <c:pt idx="264">
                  <c:v>0.505</c:v>
                </c:pt>
                <c:pt idx="265">
                  <c:v>0.47</c:v>
                </c:pt>
                <c:pt idx="266">
                  <c:v>0.45</c:v>
                </c:pt>
                <c:pt idx="267">
                  <c:v>0.45</c:v>
                </c:pt>
                <c:pt idx="268">
                  <c:v>0.57499999999999996</c:v>
                </c:pt>
                <c:pt idx="269">
                  <c:v>0.45</c:v>
                </c:pt>
                <c:pt idx="270">
                  <c:v>0.49</c:v>
                </c:pt>
                <c:pt idx="271">
                  <c:v>0.53</c:v>
                </c:pt>
                <c:pt idx="272">
                  <c:v>0.23499999999999999</c:v>
                </c:pt>
                <c:pt idx="273">
                  <c:v>0.28499999999999998</c:v>
                </c:pt>
                <c:pt idx="274">
                  <c:v>0.4</c:v>
                </c:pt>
                <c:pt idx="275">
                  <c:v>0.42</c:v>
                </c:pt>
                <c:pt idx="276">
                  <c:v>0.46500000000000002</c:v>
                </c:pt>
                <c:pt idx="277">
                  <c:v>0.47499999999999998</c:v>
                </c:pt>
                <c:pt idx="278">
                  <c:v>0.46</c:v>
                </c:pt>
                <c:pt idx="279">
                  <c:v>0.53500000000000003</c:v>
                </c:pt>
                <c:pt idx="280">
                  <c:v>0.38500000000000001</c:v>
                </c:pt>
                <c:pt idx="281">
                  <c:v>0.59</c:v>
                </c:pt>
                <c:pt idx="282">
                  <c:v>0.39500000000000002</c:v>
                </c:pt>
                <c:pt idx="283">
                  <c:v>0.38</c:v>
                </c:pt>
                <c:pt idx="284">
                  <c:v>0.51</c:v>
                </c:pt>
                <c:pt idx="285">
                  <c:v>0.3</c:v>
                </c:pt>
                <c:pt idx="286">
                  <c:v>0.28000000000000003</c:v>
                </c:pt>
                <c:pt idx="287">
                  <c:v>0.435</c:v>
                </c:pt>
                <c:pt idx="288">
                  <c:v>0.56499999999999995</c:v>
                </c:pt>
                <c:pt idx="289">
                  <c:v>0.44500000000000001</c:v>
                </c:pt>
                <c:pt idx="290">
                  <c:v>0.51</c:v>
                </c:pt>
                <c:pt idx="291">
                  <c:v>0.505</c:v>
                </c:pt>
                <c:pt idx="292">
                  <c:v>0.22500000000000001</c:v>
                </c:pt>
                <c:pt idx="293">
                  <c:v>0.42</c:v>
                </c:pt>
                <c:pt idx="294">
                  <c:v>0.39</c:v>
                </c:pt>
                <c:pt idx="295">
                  <c:v>0.38</c:v>
                </c:pt>
                <c:pt idx="296">
                  <c:v>0.39500000000000002</c:v>
                </c:pt>
                <c:pt idx="297">
                  <c:v>0.49</c:v>
                </c:pt>
                <c:pt idx="298">
                  <c:v>0.38500000000000001</c:v>
                </c:pt>
                <c:pt idx="299">
                  <c:v>0.30499999999999999</c:v>
                </c:pt>
                <c:pt idx="300">
                  <c:v>0.38500000000000001</c:v>
                </c:pt>
                <c:pt idx="301">
                  <c:v>0.44</c:v>
                </c:pt>
                <c:pt idx="302">
                  <c:v>0.54500000000000004</c:v>
                </c:pt>
                <c:pt idx="303">
                  <c:v>0.38500000000000001</c:v>
                </c:pt>
                <c:pt idx="304">
                  <c:v>0.215</c:v>
                </c:pt>
                <c:pt idx="305">
                  <c:v>0.36</c:v>
                </c:pt>
                <c:pt idx="306">
                  <c:v>0.38</c:v>
                </c:pt>
                <c:pt idx="307">
                  <c:v>0.51500000000000001</c:v>
                </c:pt>
                <c:pt idx="308">
                  <c:v>0.47</c:v>
                </c:pt>
                <c:pt idx="309">
                  <c:v>0.375</c:v>
                </c:pt>
                <c:pt idx="310">
                  <c:v>0.32</c:v>
                </c:pt>
                <c:pt idx="311">
                  <c:v>0.315</c:v>
                </c:pt>
                <c:pt idx="312">
                  <c:v>0.28000000000000003</c:v>
                </c:pt>
                <c:pt idx="313">
                  <c:v>0.40500000000000003</c:v>
                </c:pt>
                <c:pt idx="314">
                  <c:v>0.31</c:v>
                </c:pt>
                <c:pt idx="315">
                  <c:v>0.435</c:v>
                </c:pt>
                <c:pt idx="316">
                  <c:v>0.3</c:v>
                </c:pt>
                <c:pt idx="317">
                  <c:v>0.41</c:v>
                </c:pt>
                <c:pt idx="318">
                  <c:v>0.38</c:v>
                </c:pt>
                <c:pt idx="319">
                  <c:v>0.13</c:v>
                </c:pt>
                <c:pt idx="320">
                  <c:v>0.42</c:v>
                </c:pt>
                <c:pt idx="321">
                  <c:v>0.53</c:v>
                </c:pt>
                <c:pt idx="322">
                  <c:v>0.215</c:v>
                </c:pt>
                <c:pt idx="323">
                  <c:v>0.44500000000000001</c:v>
                </c:pt>
                <c:pt idx="324">
                  <c:v>0.38500000000000001</c:v>
                </c:pt>
                <c:pt idx="325">
                  <c:v>0.39</c:v>
                </c:pt>
                <c:pt idx="326">
                  <c:v>0.32500000000000001</c:v>
                </c:pt>
                <c:pt idx="327">
                  <c:v>0.44500000000000001</c:v>
                </c:pt>
                <c:pt idx="328">
                  <c:v>0.495</c:v>
                </c:pt>
                <c:pt idx="329">
                  <c:v>0.3</c:v>
                </c:pt>
                <c:pt idx="330">
                  <c:v>0.32500000000000001</c:v>
                </c:pt>
                <c:pt idx="331">
                  <c:v>0.44500000000000001</c:v>
                </c:pt>
                <c:pt idx="332">
                  <c:v>0.315</c:v>
                </c:pt>
                <c:pt idx="333">
                  <c:v>0.52500000000000002</c:v>
                </c:pt>
                <c:pt idx="334">
                  <c:v>0.51500000000000001</c:v>
                </c:pt>
                <c:pt idx="335">
                  <c:v>0.40500000000000003</c:v>
                </c:pt>
                <c:pt idx="336">
                  <c:v>0.5</c:v>
                </c:pt>
                <c:pt idx="337">
                  <c:v>0.11</c:v>
                </c:pt>
                <c:pt idx="338">
                  <c:v>0.49</c:v>
                </c:pt>
                <c:pt idx="339">
                  <c:v>0.32500000000000001</c:v>
                </c:pt>
                <c:pt idx="340">
                  <c:v>0.495</c:v>
                </c:pt>
                <c:pt idx="341">
                  <c:v>0.4</c:v>
                </c:pt>
                <c:pt idx="342">
                  <c:v>0.56999999999999995</c:v>
                </c:pt>
                <c:pt idx="343">
                  <c:v>0.46500000000000002</c:v>
                </c:pt>
                <c:pt idx="344">
                  <c:v>0.37</c:v>
                </c:pt>
                <c:pt idx="345">
                  <c:v>0.37</c:v>
                </c:pt>
                <c:pt idx="346">
                  <c:v>0.36</c:v>
                </c:pt>
                <c:pt idx="347">
                  <c:v>0.22</c:v>
                </c:pt>
                <c:pt idx="348">
                  <c:v>0.30499999999999999</c:v>
                </c:pt>
                <c:pt idx="349">
                  <c:v>0.375</c:v>
                </c:pt>
                <c:pt idx="350">
                  <c:v>0.54500000000000004</c:v>
                </c:pt>
                <c:pt idx="351">
                  <c:v>0.56999999999999995</c:v>
                </c:pt>
                <c:pt idx="352">
                  <c:v>0.47499999999999998</c:v>
                </c:pt>
                <c:pt idx="353">
                  <c:v>0.45</c:v>
                </c:pt>
                <c:pt idx="354">
                  <c:v>0.49</c:v>
                </c:pt>
                <c:pt idx="355">
                  <c:v>0.44</c:v>
                </c:pt>
                <c:pt idx="356">
                  <c:v>0.375</c:v>
                </c:pt>
                <c:pt idx="357">
                  <c:v>0.48</c:v>
                </c:pt>
                <c:pt idx="358">
                  <c:v>0.34499999999999997</c:v>
                </c:pt>
                <c:pt idx="359">
                  <c:v>0.435</c:v>
                </c:pt>
                <c:pt idx="360">
                  <c:v>0.24</c:v>
                </c:pt>
                <c:pt idx="361">
                  <c:v>0.27</c:v>
                </c:pt>
                <c:pt idx="362">
                  <c:v>0.44</c:v>
                </c:pt>
                <c:pt idx="363">
                  <c:v>0.46500000000000002</c:v>
                </c:pt>
                <c:pt idx="364">
                  <c:v>0.43</c:v>
                </c:pt>
                <c:pt idx="365">
                  <c:v>0.43</c:v>
                </c:pt>
                <c:pt idx="366">
                  <c:v>0.52500000000000002</c:v>
                </c:pt>
                <c:pt idx="367">
                  <c:v>0.30499999999999999</c:v>
                </c:pt>
                <c:pt idx="368">
                  <c:v>0.19500000000000001</c:v>
                </c:pt>
                <c:pt idx="369">
                  <c:v>0.3</c:v>
                </c:pt>
                <c:pt idx="370">
                  <c:v>0.39500000000000002</c:v>
                </c:pt>
                <c:pt idx="371">
                  <c:v>0.26</c:v>
                </c:pt>
                <c:pt idx="372">
                  <c:v>0.48</c:v>
                </c:pt>
                <c:pt idx="373">
                  <c:v>0.55000000000000004</c:v>
                </c:pt>
                <c:pt idx="374">
                  <c:v>0.47</c:v>
                </c:pt>
                <c:pt idx="375">
                  <c:v>0.3</c:v>
                </c:pt>
                <c:pt idx="376">
                  <c:v>0.39500000000000002</c:v>
                </c:pt>
                <c:pt idx="377">
                  <c:v>0.35</c:v>
                </c:pt>
                <c:pt idx="378">
                  <c:v>0.28999999999999998</c:v>
                </c:pt>
                <c:pt idx="379">
                  <c:v>0.46</c:v>
                </c:pt>
                <c:pt idx="380">
                  <c:v>0.42499999999999999</c:v>
                </c:pt>
                <c:pt idx="381">
                  <c:v>0.44</c:v>
                </c:pt>
                <c:pt idx="382">
                  <c:v>0.42499999999999999</c:v>
                </c:pt>
                <c:pt idx="383">
                  <c:v>0.44</c:v>
                </c:pt>
                <c:pt idx="384">
                  <c:v>0.51</c:v>
                </c:pt>
                <c:pt idx="385">
                  <c:v>0.37</c:v>
                </c:pt>
                <c:pt idx="386">
                  <c:v>0.315</c:v>
                </c:pt>
                <c:pt idx="387">
                  <c:v>0.4</c:v>
                </c:pt>
                <c:pt idx="388">
                  <c:v>0.49</c:v>
                </c:pt>
                <c:pt idx="389">
                  <c:v>0.20499999999999999</c:v>
                </c:pt>
                <c:pt idx="390">
                  <c:v>0.16</c:v>
                </c:pt>
                <c:pt idx="391">
                  <c:v>0.46</c:v>
                </c:pt>
                <c:pt idx="392">
                  <c:v>0.35</c:v>
                </c:pt>
                <c:pt idx="393">
                  <c:v>0.51</c:v>
                </c:pt>
                <c:pt idx="394">
                  <c:v>0.31</c:v>
                </c:pt>
                <c:pt idx="395">
                  <c:v>0.44</c:v>
                </c:pt>
                <c:pt idx="396">
                  <c:v>0.52</c:v>
                </c:pt>
                <c:pt idx="397">
                  <c:v>0.45</c:v>
                </c:pt>
                <c:pt idx="398">
                  <c:v>0.375</c:v>
                </c:pt>
                <c:pt idx="399">
                  <c:v>0.5</c:v>
                </c:pt>
                <c:pt idx="400">
                  <c:v>0.40500000000000003</c:v>
                </c:pt>
                <c:pt idx="401">
                  <c:v>0.56000000000000005</c:v>
                </c:pt>
                <c:pt idx="402">
                  <c:v>0.47</c:v>
                </c:pt>
                <c:pt idx="403">
                  <c:v>0.34499999999999997</c:v>
                </c:pt>
                <c:pt idx="404">
                  <c:v>0.28999999999999998</c:v>
                </c:pt>
                <c:pt idx="405">
                  <c:v>0.46</c:v>
                </c:pt>
                <c:pt idx="406">
                  <c:v>0.42</c:v>
                </c:pt>
                <c:pt idx="407">
                  <c:v>0.45</c:v>
                </c:pt>
                <c:pt idx="408">
                  <c:v>0.47</c:v>
                </c:pt>
                <c:pt idx="409">
                  <c:v>0.23499999999999999</c:v>
                </c:pt>
                <c:pt idx="410">
                  <c:v>0.36499999999999999</c:v>
                </c:pt>
                <c:pt idx="411">
                  <c:v>0.54</c:v>
                </c:pt>
                <c:pt idx="412">
                  <c:v>0.495</c:v>
                </c:pt>
                <c:pt idx="413">
                  <c:v>0.56000000000000005</c:v>
                </c:pt>
                <c:pt idx="414">
                  <c:v>0.35499999999999998</c:v>
                </c:pt>
                <c:pt idx="415">
                  <c:v>0.52500000000000002</c:v>
                </c:pt>
                <c:pt idx="416">
                  <c:v>0.375</c:v>
                </c:pt>
                <c:pt idx="417">
                  <c:v>0.43</c:v>
                </c:pt>
                <c:pt idx="418">
                  <c:v>0.54500000000000004</c:v>
                </c:pt>
                <c:pt idx="419">
                  <c:v>0.35</c:v>
                </c:pt>
                <c:pt idx="420">
                  <c:v>0.47</c:v>
                </c:pt>
                <c:pt idx="421">
                  <c:v>0.2</c:v>
                </c:pt>
                <c:pt idx="422">
                  <c:v>0.45</c:v>
                </c:pt>
                <c:pt idx="423">
                  <c:v>0.47499999999999998</c:v>
                </c:pt>
                <c:pt idx="424">
                  <c:v>0.56499999999999995</c:v>
                </c:pt>
                <c:pt idx="425">
                  <c:v>0.48499999999999999</c:v>
                </c:pt>
                <c:pt idx="426">
                  <c:v>0.41499999999999998</c:v>
                </c:pt>
                <c:pt idx="427">
                  <c:v>0.47499999999999998</c:v>
                </c:pt>
                <c:pt idx="428">
                  <c:v>0.5</c:v>
                </c:pt>
                <c:pt idx="429">
                  <c:v>0.27500000000000002</c:v>
                </c:pt>
                <c:pt idx="430">
                  <c:v>0.38</c:v>
                </c:pt>
                <c:pt idx="431">
                  <c:v>0.36499999999999999</c:v>
                </c:pt>
                <c:pt idx="432">
                  <c:v>0.45</c:v>
                </c:pt>
                <c:pt idx="433">
                  <c:v>0.32500000000000001</c:v>
                </c:pt>
                <c:pt idx="434">
                  <c:v>0.37</c:v>
                </c:pt>
                <c:pt idx="435">
                  <c:v>0.39500000000000002</c:v>
                </c:pt>
                <c:pt idx="436">
                  <c:v>0.29499999999999998</c:v>
                </c:pt>
                <c:pt idx="437">
                  <c:v>0.4</c:v>
                </c:pt>
                <c:pt idx="438">
                  <c:v>0.33</c:v>
                </c:pt>
                <c:pt idx="439">
                  <c:v>0.47499999999999998</c:v>
                </c:pt>
                <c:pt idx="440">
                  <c:v>0.43</c:v>
                </c:pt>
                <c:pt idx="441">
                  <c:v>0.38</c:v>
                </c:pt>
                <c:pt idx="442">
                  <c:v>0.4</c:v>
                </c:pt>
                <c:pt idx="443">
                  <c:v>0.41499999999999998</c:v>
                </c:pt>
                <c:pt idx="444">
                  <c:v>0.45500000000000002</c:v>
                </c:pt>
                <c:pt idx="445">
                  <c:v>0.26500000000000001</c:v>
                </c:pt>
                <c:pt idx="446">
                  <c:v>0.44500000000000001</c:v>
                </c:pt>
                <c:pt idx="447">
                  <c:v>0.36499999999999999</c:v>
                </c:pt>
                <c:pt idx="448">
                  <c:v>0.47499999999999998</c:v>
                </c:pt>
                <c:pt idx="449">
                  <c:v>0.52</c:v>
                </c:pt>
                <c:pt idx="450">
                  <c:v>0.22</c:v>
                </c:pt>
                <c:pt idx="451">
                  <c:v>0.34499999999999997</c:v>
                </c:pt>
                <c:pt idx="452">
                  <c:v>0.52</c:v>
                </c:pt>
                <c:pt idx="453">
                  <c:v>0.46500000000000002</c:v>
                </c:pt>
                <c:pt idx="454">
                  <c:v>0.45500000000000002</c:v>
                </c:pt>
                <c:pt idx="455">
                  <c:v>0.42499999999999999</c:v>
                </c:pt>
                <c:pt idx="456">
                  <c:v>0.16500000000000001</c:v>
                </c:pt>
                <c:pt idx="457">
                  <c:v>0.47</c:v>
                </c:pt>
                <c:pt idx="458">
                  <c:v>0.45</c:v>
                </c:pt>
                <c:pt idx="459">
                  <c:v>0.4</c:v>
                </c:pt>
                <c:pt idx="460">
                  <c:v>0.37</c:v>
                </c:pt>
                <c:pt idx="461">
                  <c:v>0.51</c:v>
                </c:pt>
                <c:pt idx="462">
                  <c:v>0.4</c:v>
                </c:pt>
                <c:pt idx="463">
                  <c:v>0.47</c:v>
                </c:pt>
                <c:pt idx="464">
                  <c:v>0.375</c:v>
                </c:pt>
                <c:pt idx="465">
                  <c:v>0.37</c:v>
                </c:pt>
                <c:pt idx="466">
                  <c:v>0.35</c:v>
                </c:pt>
                <c:pt idx="467">
                  <c:v>0.48499999999999999</c:v>
                </c:pt>
                <c:pt idx="468">
                  <c:v>0.35499999999999998</c:v>
                </c:pt>
                <c:pt idx="469">
                  <c:v>0.49</c:v>
                </c:pt>
                <c:pt idx="470">
                  <c:v>0.24</c:v>
                </c:pt>
                <c:pt idx="471">
                  <c:v>0.4</c:v>
                </c:pt>
                <c:pt idx="472">
                  <c:v>0.39500000000000002</c:v>
                </c:pt>
                <c:pt idx="473">
                  <c:v>0.47</c:v>
                </c:pt>
                <c:pt idx="474">
                  <c:v>0.38</c:v>
                </c:pt>
                <c:pt idx="475">
                  <c:v>0.495</c:v>
                </c:pt>
                <c:pt idx="476">
                  <c:v>0.47499999999999998</c:v>
                </c:pt>
                <c:pt idx="477">
                  <c:v>0.44500000000000001</c:v>
                </c:pt>
                <c:pt idx="478">
                  <c:v>0.52500000000000002</c:v>
                </c:pt>
                <c:pt idx="479">
                  <c:v>0.27</c:v>
                </c:pt>
                <c:pt idx="480">
                  <c:v>0.40500000000000003</c:v>
                </c:pt>
                <c:pt idx="481">
                  <c:v>0.46500000000000002</c:v>
                </c:pt>
                <c:pt idx="482">
                  <c:v>0.28499999999999998</c:v>
                </c:pt>
                <c:pt idx="483">
                  <c:v>0.46</c:v>
                </c:pt>
                <c:pt idx="484">
                  <c:v>0.5</c:v>
                </c:pt>
                <c:pt idx="485">
                  <c:v>0.39</c:v>
                </c:pt>
                <c:pt idx="486">
                  <c:v>0.34499999999999997</c:v>
                </c:pt>
                <c:pt idx="487">
                  <c:v>0.25</c:v>
                </c:pt>
                <c:pt idx="488">
                  <c:v>0.53500000000000003</c:v>
                </c:pt>
                <c:pt idx="489">
                  <c:v>0.44500000000000001</c:v>
                </c:pt>
                <c:pt idx="490">
                  <c:v>0.37</c:v>
                </c:pt>
                <c:pt idx="491">
                  <c:v>0.52</c:v>
                </c:pt>
                <c:pt idx="492">
                  <c:v>0.28000000000000003</c:v>
                </c:pt>
                <c:pt idx="493">
                  <c:v>0.3</c:v>
                </c:pt>
                <c:pt idx="494">
                  <c:v>0.505</c:v>
                </c:pt>
                <c:pt idx="495">
                  <c:v>0.52500000000000002</c:v>
                </c:pt>
                <c:pt idx="496">
                  <c:v>0.45</c:v>
                </c:pt>
                <c:pt idx="497">
                  <c:v>0.5</c:v>
                </c:pt>
                <c:pt idx="498">
                  <c:v>0.45500000000000002</c:v>
                </c:pt>
                <c:pt idx="499">
                  <c:v>0.56000000000000005</c:v>
                </c:pt>
                <c:pt idx="500">
                  <c:v>0.51500000000000001</c:v>
                </c:pt>
                <c:pt idx="501">
                  <c:v>0.56999999999999995</c:v>
                </c:pt>
                <c:pt idx="502">
                  <c:v>0.35499999999999998</c:v>
                </c:pt>
                <c:pt idx="503">
                  <c:v>0.53</c:v>
                </c:pt>
                <c:pt idx="504">
                  <c:v>0.5</c:v>
                </c:pt>
                <c:pt idx="505">
                  <c:v>0.33</c:v>
                </c:pt>
                <c:pt idx="506">
                  <c:v>0.41</c:v>
                </c:pt>
                <c:pt idx="507">
                  <c:v>0.34499999999999997</c:v>
                </c:pt>
                <c:pt idx="508">
                  <c:v>0.46500000000000002</c:v>
                </c:pt>
                <c:pt idx="509">
                  <c:v>0.47499999999999998</c:v>
                </c:pt>
                <c:pt idx="510">
                  <c:v>0.32500000000000001</c:v>
                </c:pt>
                <c:pt idx="511">
                  <c:v>0.36</c:v>
                </c:pt>
                <c:pt idx="512">
                  <c:v>0.36499999999999999</c:v>
                </c:pt>
                <c:pt idx="513">
                  <c:v>0.36</c:v>
                </c:pt>
                <c:pt idx="514">
                  <c:v>0.435</c:v>
                </c:pt>
                <c:pt idx="515">
                  <c:v>0.40500000000000003</c:v>
                </c:pt>
                <c:pt idx="516">
                  <c:v>0.48</c:v>
                </c:pt>
                <c:pt idx="517">
                  <c:v>0.375</c:v>
                </c:pt>
                <c:pt idx="518">
                  <c:v>0.52</c:v>
                </c:pt>
                <c:pt idx="519">
                  <c:v>0.44500000000000001</c:v>
                </c:pt>
                <c:pt idx="520">
                  <c:v>0.45</c:v>
                </c:pt>
                <c:pt idx="521">
                  <c:v>0.57499999999999996</c:v>
                </c:pt>
                <c:pt idx="522">
                  <c:v>0.25</c:v>
                </c:pt>
                <c:pt idx="523">
                  <c:v>0.46500000000000002</c:v>
                </c:pt>
                <c:pt idx="524">
                  <c:v>0.435</c:v>
                </c:pt>
                <c:pt idx="525">
                  <c:v>0.51</c:v>
                </c:pt>
                <c:pt idx="526">
                  <c:v>0.44500000000000001</c:v>
                </c:pt>
                <c:pt idx="527">
                  <c:v>0.38</c:v>
                </c:pt>
                <c:pt idx="528">
                  <c:v>0.57999999999999996</c:v>
                </c:pt>
                <c:pt idx="529">
                  <c:v>0.42</c:v>
                </c:pt>
                <c:pt idx="530">
                  <c:v>0.5</c:v>
                </c:pt>
                <c:pt idx="531">
                  <c:v>0.45</c:v>
                </c:pt>
                <c:pt idx="532">
                  <c:v>0.45</c:v>
                </c:pt>
                <c:pt idx="533">
                  <c:v>0.255</c:v>
                </c:pt>
                <c:pt idx="534">
                  <c:v>0.45</c:v>
                </c:pt>
                <c:pt idx="535">
                  <c:v>0.47499999999999998</c:v>
                </c:pt>
                <c:pt idx="536">
                  <c:v>0.48499999999999999</c:v>
                </c:pt>
                <c:pt idx="537">
                  <c:v>0.22</c:v>
                </c:pt>
                <c:pt idx="538">
                  <c:v>0.44</c:v>
                </c:pt>
                <c:pt idx="539">
                  <c:v>0.20499999999999999</c:v>
                </c:pt>
                <c:pt idx="540">
                  <c:v>0.48499999999999999</c:v>
                </c:pt>
                <c:pt idx="541">
                  <c:v>0.38</c:v>
                </c:pt>
                <c:pt idx="542">
                  <c:v>0.5</c:v>
                </c:pt>
                <c:pt idx="543">
                  <c:v>0.435</c:v>
                </c:pt>
                <c:pt idx="544">
                  <c:v>0.35</c:v>
                </c:pt>
                <c:pt idx="545">
                  <c:v>0.43</c:v>
                </c:pt>
                <c:pt idx="546">
                  <c:v>0.65</c:v>
                </c:pt>
                <c:pt idx="547">
                  <c:v>0.26</c:v>
                </c:pt>
                <c:pt idx="548">
                  <c:v>0.32</c:v>
                </c:pt>
                <c:pt idx="549">
                  <c:v>0.26</c:v>
                </c:pt>
                <c:pt idx="550">
                  <c:v>0.43</c:v>
                </c:pt>
                <c:pt idx="551">
                  <c:v>0.45500000000000002</c:v>
                </c:pt>
                <c:pt idx="552">
                  <c:v>0.48499999999999999</c:v>
                </c:pt>
                <c:pt idx="553">
                  <c:v>0.54500000000000004</c:v>
                </c:pt>
                <c:pt idx="554">
                  <c:v>0.23</c:v>
                </c:pt>
                <c:pt idx="555">
                  <c:v>0.45</c:v>
                </c:pt>
                <c:pt idx="556">
                  <c:v>0.33500000000000002</c:v>
                </c:pt>
                <c:pt idx="557">
                  <c:v>0.45500000000000002</c:v>
                </c:pt>
                <c:pt idx="558">
                  <c:v>0.30499999999999999</c:v>
                </c:pt>
                <c:pt idx="559">
                  <c:v>0.53500000000000003</c:v>
                </c:pt>
                <c:pt idx="560">
                  <c:v>0.32</c:v>
                </c:pt>
                <c:pt idx="561">
                  <c:v>0.495</c:v>
                </c:pt>
                <c:pt idx="562">
                  <c:v>0.47</c:v>
                </c:pt>
                <c:pt idx="563">
                  <c:v>0.53</c:v>
                </c:pt>
                <c:pt idx="564">
                  <c:v>0.51500000000000001</c:v>
                </c:pt>
                <c:pt idx="565">
                  <c:v>0.35</c:v>
                </c:pt>
                <c:pt idx="566">
                  <c:v>0.28999999999999998</c:v>
                </c:pt>
                <c:pt idx="567">
                  <c:v>0.32500000000000001</c:v>
                </c:pt>
                <c:pt idx="568">
                  <c:v>0.46</c:v>
                </c:pt>
                <c:pt idx="569">
                  <c:v>0.39</c:v>
                </c:pt>
                <c:pt idx="570">
                  <c:v>0.44</c:v>
                </c:pt>
                <c:pt idx="571">
                  <c:v>0.45</c:v>
                </c:pt>
                <c:pt idx="572">
                  <c:v>0.35</c:v>
                </c:pt>
                <c:pt idx="573">
                  <c:v>0.33</c:v>
                </c:pt>
                <c:pt idx="574">
                  <c:v>0.47499999999999998</c:v>
                </c:pt>
                <c:pt idx="575">
                  <c:v>0.24</c:v>
                </c:pt>
                <c:pt idx="576">
                  <c:v>0.40500000000000003</c:v>
                </c:pt>
                <c:pt idx="577">
                  <c:v>0.36499999999999999</c:v>
                </c:pt>
                <c:pt idx="578">
                  <c:v>0.38</c:v>
                </c:pt>
                <c:pt idx="579">
                  <c:v>0.495</c:v>
                </c:pt>
                <c:pt idx="580">
                  <c:v>0.35</c:v>
                </c:pt>
                <c:pt idx="581">
                  <c:v>0.47499999999999998</c:v>
                </c:pt>
                <c:pt idx="582">
                  <c:v>0.34</c:v>
                </c:pt>
                <c:pt idx="583">
                  <c:v>0.44</c:v>
                </c:pt>
                <c:pt idx="584">
                  <c:v>0.48</c:v>
                </c:pt>
                <c:pt idx="585">
                  <c:v>0.31</c:v>
                </c:pt>
                <c:pt idx="586">
                  <c:v>0.38</c:v>
                </c:pt>
                <c:pt idx="587">
                  <c:v>0.55500000000000005</c:v>
                </c:pt>
                <c:pt idx="588">
                  <c:v>0.56499999999999995</c:v>
                </c:pt>
                <c:pt idx="589">
                  <c:v>0.26</c:v>
                </c:pt>
                <c:pt idx="590">
                  <c:v>0.35</c:v>
                </c:pt>
                <c:pt idx="591">
                  <c:v>0.1</c:v>
                </c:pt>
                <c:pt idx="592">
                  <c:v>0.27500000000000002</c:v>
                </c:pt>
                <c:pt idx="593">
                  <c:v>0.33500000000000002</c:v>
                </c:pt>
                <c:pt idx="594">
                  <c:v>0.33500000000000002</c:v>
                </c:pt>
                <c:pt idx="595">
                  <c:v>0.47</c:v>
                </c:pt>
                <c:pt idx="596">
                  <c:v>0.49</c:v>
                </c:pt>
                <c:pt idx="597">
                  <c:v>0.46500000000000002</c:v>
                </c:pt>
                <c:pt idx="598">
                  <c:v>0.45</c:v>
                </c:pt>
                <c:pt idx="599">
                  <c:v>0.41499999999999998</c:v>
                </c:pt>
                <c:pt idx="600">
                  <c:v>0.39500000000000002</c:v>
                </c:pt>
                <c:pt idx="601">
                  <c:v>0.52</c:v>
                </c:pt>
                <c:pt idx="602">
                  <c:v>0.44500000000000001</c:v>
                </c:pt>
                <c:pt idx="603">
                  <c:v>0.43</c:v>
                </c:pt>
                <c:pt idx="604">
                  <c:v>0.45500000000000002</c:v>
                </c:pt>
                <c:pt idx="605">
                  <c:v>0.38</c:v>
                </c:pt>
                <c:pt idx="606">
                  <c:v>0.47</c:v>
                </c:pt>
                <c:pt idx="607">
                  <c:v>0.28499999999999998</c:v>
                </c:pt>
                <c:pt idx="608">
                  <c:v>0.34499999999999997</c:v>
                </c:pt>
                <c:pt idx="609">
                  <c:v>0.27</c:v>
                </c:pt>
                <c:pt idx="610">
                  <c:v>0.53</c:v>
                </c:pt>
                <c:pt idx="611">
                  <c:v>0.34</c:v>
                </c:pt>
                <c:pt idx="612">
                  <c:v>0.27</c:v>
                </c:pt>
                <c:pt idx="613">
                  <c:v>0.52500000000000002</c:v>
                </c:pt>
                <c:pt idx="614">
                  <c:v>0.42</c:v>
                </c:pt>
                <c:pt idx="615">
                  <c:v>0.46500000000000002</c:v>
                </c:pt>
                <c:pt idx="616">
                  <c:v>0.42499999999999999</c:v>
                </c:pt>
                <c:pt idx="617">
                  <c:v>0.37</c:v>
                </c:pt>
                <c:pt idx="618">
                  <c:v>0.48499999999999999</c:v>
                </c:pt>
                <c:pt idx="619">
                  <c:v>0.4</c:v>
                </c:pt>
                <c:pt idx="620">
                  <c:v>0.37</c:v>
                </c:pt>
                <c:pt idx="621">
                  <c:v>0.41499999999999998</c:v>
                </c:pt>
                <c:pt idx="622">
                  <c:v>0.48</c:v>
                </c:pt>
                <c:pt idx="623">
                  <c:v>0.45500000000000002</c:v>
                </c:pt>
                <c:pt idx="624">
                  <c:v>0.375</c:v>
                </c:pt>
                <c:pt idx="625">
                  <c:v>0.54500000000000004</c:v>
                </c:pt>
                <c:pt idx="626">
                  <c:v>0.42499999999999999</c:v>
                </c:pt>
                <c:pt idx="627">
                  <c:v>0.52500000000000002</c:v>
                </c:pt>
                <c:pt idx="628">
                  <c:v>0.51</c:v>
                </c:pt>
                <c:pt idx="629">
                  <c:v>0.49</c:v>
                </c:pt>
                <c:pt idx="630">
                  <c:v>0.52</c:v>
                </c:pt>
                <c:pt idx="631">
                  <c:v>0.55000000000000004</c:v>
                </c:pt>
                <c:pt idx="632">
                  <c:v>0.5</c:v>
                </c:pt>
                <c:pt idx="633">
                  <c:v>0.42</c:v>
                </c:pt>
                <c:pt idx="634">
                  <c:v>0.26500000000000001</c:v>
                </c:pt>
                <c:pt idx="635">
                  <c:v>0.39</c:v>
                </c:pt>
                <c:pt idx="636">
                  <c:v>0.435</c:v>
                </c:pt>
                <c:pt idx="637">
                  <c:v>0.51</c:v>
                </c:pt>
                <c:pt idx="638">
                  <c:v>0.44</c:v>
                </c:pt>
                <c:pt idx="639">
                  <c:v>0.36499999999999999</c:v>
                </c:pt>
                <c:pt idx="640">
                  <c:v>0.42</c:v>
                </c:pt>
                <c:pt idx="641">
                  <c:v>0.42499999999999999</c:v>
                </c:pt>
                <c:pt idx="642">
                  <c:v>0.59</c:v>
                </c:pt>
                <c:pt idx="643">
                  <c:v>0.41499999999999998</c:v>
                </c:pt>
                <c:pt idx="644">
                  <c:v>0.435</c:v>
                </c:pt>
                <c:pt idx="645">
                  <c:v>0.35499999999999998</c:v>
                </c:pt>
                <c:pt idx="646">
                  <c:v>0.35</c:v>
                </c:pt>
                <c:pt idx="647">
                  <c:v>0.33500000000000002</c:v>
                </c:pt>
                <c:pt idx="648">
                  <c:v>0.47499999999999998</c:v>
                </c:pt>
                <c:pt idx="649">
                  <c:v>0.47499999999999998</c:v>
                </c:pt>
                <c:pt idx="650">
                  <c:v>0.435</c:v>
                </c:pt>
                <c:pt idx="651">
                  <c:v>0.5</c:v>
                </c:pt>
                <c:pt idx="652">
                  <c:v>0.44</c:v>
                </c:pt>
                <c:pt idx="653">
                  <c:v>0.34</c:v>
                </c:pt>
                <c:pt idx="654">
                  <c:v>0.45</c:v>
                </c:pt>
                <c:pt idx="655">
                  <c:v>0.12</c:v>
                </c:pt>
                <c:pt idx="656">
                  <c:v>0.42499999999999999</c:v>
                </c:pt>
                <c:pt idx="657">
                  <c:v>0.38500000000000001</c:v>
                </c:pt>
                <c:pt idx="658">
                  <c:v>0.54500000000000004</c:v>
                </c:pt>
                <c:pt idx="659">
                  <c:v>0.48499999999999999</c:v>
                </c:pt>
                <c:pt idx="660">
                  <c:v>0.4</c:v>
                </c:pt>
                <c:pt idx="661">
                  <c:v>0.505</c:v>
                </c:pt>
                <c:pt idx="662">
                  <c:v>0.375</c:v>
                </c:pt>
                <c:pt idx="663">
                  <c:v>0.19500000000000001</c:v>
                </c:pt>
                <c:pt idx="664">
                  <c:v>0.42499999999999999</c:v>
                </c:pt>
                <c:pt idx="665">
                  <c:v>0.40500000000000003</c:v>
                </c:pt>
                <c:pt idx="666">
                  <c:v>0.435</c:v>
                </c:pt>
                <c:pt idx="667">
                  <c:v>0.125</c:v>
                </c:pt>
                <c:pt idx="668">
                  <c:v>0.4</c:v>
                </c:pt>
                <c:pt idx="669">
                  <c:v>0.48</c:v>
                </c:pt>
                <c:pt idx="670">
                  <c:v>0.36499999999999999</c:v>
                </c:pt>
                <c:pt idx="671">
                  <c:v>0.17</c:v>
                </c:pt>
                <c:pt idx="672">
                  <c:v>0.38</c:v>
                </c:pt>
                <c:pt idx="673">
                  <c:v>0.115</c:v>
                </c:pt>
                <c:pt idx="674">
                  <c:v>0.28499999999999998</c:v>
                </c:pt>
                <c:pt idx="675">
                  <c:v>0.505</c:v>
                </c:pt>
                <c:pt idx="676">
                  <c:v>0.215</c:v>
                </c:pt>
                <c:pt idx="677">
                  <c:v>0.22500000000000001</c:v>
                </c:pt>
                <c:pt idx="678">
                  <c:v>0.28499999999999998</c:v>
                </c:pt>
                <c:pt idx="679">
                  <c:v>0.33</c:v>
                </c:pt>
                <c:pt idx="680">
                  <c:v>0.52500000000000002</c:v>
                </c:pt>
                <c:pt idx="681">
                  <c:v>0.26500000000000001</c:v>
                </c:pt>
                <c:pt idx="682">
                  <c:v>0.45500000000000002</c:v>
                </c:pt>
                <c:pt idx="683">
                  <c:v>0.4</c:v>
                </c:pt>
                <c:pt idx="684">
                  <c:v>0.4</c:v>
                </c:pt>
                <c:pt idx="685">
                  <c:v>0.48499999999999999</c:v>
                </c:pt>
                <c:pt idx="686">
                  <c:v>0.43</c:v>
                </c:pt>
                <c:pt idx="687">
                  <c:v>0.55000000000000004</c:v>
                </c:pt>
                <c:pt idx="688">
                  <c:v>0.52500000000000002</c:v>
                </c:pt>
                <c:pt idx="689">
                  <c:v>0.46</c:v>
                </c:pt>
                <c:pt idx="690">
                  <c:v>0.49</c:v>
                </c:pt>
                <c:pt idx="691">
                  <c:v>0.215</c:v>
                </c:pt>
                <c:pt idx="692">
                  <c:v>0.56999999999999995</c:v>
                </c:pt>
                <c:pt idx="693">
                  <c:v>0.49</c:v>
                </c:pt>
                <c:pt idx="694">
                  <c:v>0.38</c:v>
                </c:pt>
                <c:pt idx="695">
                  <c:v>0.47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68-4B89-A053-8C64CDD53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043743"/>
        <c:axId val="1920045823"/>
      </c:scatterChart>
      <c:valAx>
        <c:axId val="1920043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045823"/>
        <c:crosses val="autoZero"/>
        <c:crossBetween val="midCat"/>
      </c:valAx>
      <c:valAx>
        <c:axId val="1920045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0437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Distribution Of </a:t>
            </a:r>
            <a:r>
              <a:rPr lang="en-US"/>
              <a:t>Whole_weight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'Stacked data analysis'!$D$1</c:f>
              <c:strCache>
                <c:ptCount val="1"/>
                <c:pt idx="0">
                  <c:v>Whole_weight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'Stacked data analysis'!$D$2:$D$697</c:f>
              <c:numCache>
                <c:formatCode>General</c:formatCode>
                <c:ptCount val="696"/>
                <c:pt idx="0">
                  <c:v>1.1185</c:v>
                </c:pt>
                <c:pt idx="1">
                  <c:v>0.38500000000000001</c:v>
                </c:pt>
                <c:pt idx="2">
                  <c:v>1.7370000000000001</c:v>
                </c:pt>
                <c:pt idx="3">
                  <c:v>0.50649999999999995</c:v>
                </c:pt>
                <c:pt idx="4">
                  <c:v>1.3905000000000001</c:v>
                </c:pt>
                <c:pt idx="5">
                  <c:v>1.3134999999999999</c:v>
                </c:pt>
                <c:pt idx="6">
                  <c:v>0.17</c:v>
                </c:pt>
                <c:pt idx="7">
                  <c:v>0.36249999999999999</c:v>
                </c:pt>
                <c:pt idx="8">
                  <c:v>1.6705000000000001</c:v>
                </c:pt>
                <c:pt idx="9">
                  <c:v>0.77</c:v>
                </c:pt>
                <c:pt idx="10">
                  <c:v>0.378</c:v>
                </c:pt>
                <c:pt idx="11">
                  <c:v>0.13150000000000001</c:v>
                </c:pt>
                <c:pt idx="12">
                  <c:v>0.29299999999999998</c:v>
                </c:pt>
                <c:pt idx="13">
                  <c:v>1.675</c:v>
                </c:pt>
                <c:pt idx="14">
                  <c:v>1.224</c:v>
                </c:pt>
                <c:pt idx="15">
                  <c:v>0.50049999999999994</c:v>
                </c:pt>
                <c:pt idx="16">
                  <c:v>0.49399999999999999</c:v>
                </c:pt>
                <c:pt idx="17">
                  <c:v>1.2064999999999999</c:v>
                </c:pt>
                <c:pt idx="18">
                  <c:v>0.71450000000000002</c:v>
                </c:pt>
                <c:pt idx="19">
                  <c:v>0.5605</c:v>
                </c:pt>
                <c:pt idx="20">
                  <c:v>0.51</c:v>
                </c:pt>
                <c:pt idx="21">
                  <c:v>0.53349999999999997</c:v>
                </c:pt>
                <c:pt idx="22">
                  <c:v>0.71699999999999997</c:v>
                </c:pt>
                <c:pt idx="23">
                  <c:v>0.42849999999999999</c:v>
                </c:pt>
                <c:pt idx="24">
                  <c:v>1.494</c:v>
                </c:pt>
                <c:pt idx="25">
                  <c:v>0.28449999999999998</c:v>
                </c:pt>
                <c:pt idx="26">
                  <c:v>0.187</c:v>
                </c:pt>
                <c:pt idx="27">
                  <c:v>0.441</c:v>
                </c:pt>
                <c:pt idx="28">
                  <c:v>0.49249999999999999</c:v>
                </c:pt>
                <c:pt idx="29">
                  <c:v>0.59899999999999998</c:v>
                </c:pt>
                <c:pt idx="30">
                  <c:v>0.16950000000000001</c:v>
                </c:pt>
                <c:pt idx="31">
                  <c:v>0.38550000000000001</c:v>
                </c:pt>
                <c:pt idx="32">
                  <c:v>0.28199999999999997</c:v>
                </c:pt>
                <c:pt idx="33">
                  <c:v>1.0680000000000001</c:v>
                </c:pt>
                <c:pt idx="34">
                  <c:v>0.64849999999999997</c:v>
                </c:pt>
                <c:pt idx="35">
                  <c:v>1.008</c:v>
                </c:pt>
                <c:pt idx="36">
                  <c:v>0.65149999999999997</c:v>
                </c:pt>
                <c:pt idx="37">
                  <c:v>0.54700000000000004</c:v>
                </c:pt>
                <c:pt idx="38">
                  <c:v>1.1114999999999999</c:v>
                </c:pt>
                <c:pt idx="39">
                  <c:v>0.73650000000000004</c:v>
                </c:pt>
                <c:pt idx="40">
                  <c:v>0.42649999999999999</c:v>
                </c:pt>
                <c:pt idx="41">
                  <c:v>1.3405</c:v>
                </c:pt>
                <c:pt idx="42">
                  <c:v>0.23300000000000001</c:v>
                </c:pt>
                <c:pt idx="43">
                  <c:v>0.58050000000000002</c:v>
                </c:pt>
                <c:pt idx="44">
                  <c:v>2.2355</c:v>
                </c:pt>
                <c:pt idx="45">
                  <c:v>0.38200000000000001</c:v>
                </c:pt>
                <c:pt idx="46">
                  <c:v>0.86750000000000005</c:v>
                </c:pt>
                <c:pt idx="47">
                  <c:v>1.5075000000000001</c:v>
                </c:pt>
                <c:pt idx="48">
                  <c:v>0.98499999999999999</c:v>
                </c:pt>
                <c:pt idx="49">
                  <c:v>0.92500000000000004</c:v>
                </c:pt>
                <c:pt idx="50">
                  <c:v>1.51</c:v>
                </c:pt>
                <c:pt idx="51">
                  <c:v>1.2355</c:v>
                </c:pt>
                <c:pt idx="52">
                  <c:v>0.87250000000000005</c:v>
                </c:pt>
                <c:pt idx="53">
                  <c:v>1.9484999999999999</c:v>
                </c:pt>
                <c:pt idx="54">
                  <c:v>1.0834999999999999</c:v>
                </c:pt>
                <c:pt idx="55">
                  <c:v>0.17</c:v>
                </c:pt>
                <c:pt idx="56">
                  <c:v>0.997</c:v>
                </c:pt>
                <c:pt idx="57">
                  <c:v>1.37</c:v>
                </c:pt>
                <c:pt idx="58">
                  <c:v>1.4984999999999999</c:v>
                </c:pt>
                <c:pt idx="59">
                  <c:v>0.29949999999999999</c:v>
                </c:pt>
                <c:pt idx="60">
                  <c:v>0.4425</c:v>
                </c:pt>
                <c:pt idx="61">
                  <c:v>0.72199999999999998</c:v>
                </c:pt>
                <c:pt idx="62">
                  <c:v>2.7E-2</c:v>
                </c:pt>
                <c:pt idx="63">
                  <c:v>0.65549999999999997</c:v>
                </c:pt>
                <c:pt idx="64">
                  <c:v>1.8075000000000001</c:v>
                </c:pt>
                <c:pt idx="65">
                  <c:v>1.492</c:v>
                </c:pt>
                <c:pt idx="66">
                  <c:v>1.0115000000000001</c:v>
                </c:pt>
                <c:pt idx="67">
                  <c:v>0.92900000000000005</c:v>
                </c:pt>
                <c:pt idx="68">
                  <c:v>0.46</c:v>
                </c:pt>
                <c:pt idx="69">
                  <c:v>1.4630000000000001</c:v>
                </c:pt>
                <c:pt idx="70">
                  <c:v>1.274</c:v>
                </c:pt>
                <c:pt idx="71">
                  <c:v>0.30599999999999999</c:v>
                </c:pt>
                <c:pt idx="72">
                  <c:v>0.55349999999999999</c:v>
                </c:pt>
                <c:pt idx="73">
                  <c:v>0.64349999999999996</c:v>
                </c:pt>
                <c:pt idx="74">
                  <c:v>0.28649999999999998</c:v>
                </c:pt>
                <c:pt idx="75">
                  <c:v>0.97699999999999998</c:v>
                </c:pt>
                <c:pt idx="76">
                  <c:v>0.152</c:v>
                </c:pt>
                <c:pt idx="77">
                  <c:v>1.129</c:v>
                </c:pt>
                <c:pt idx="78">
                  <c:v>1.018</c:v>
                </c:pt>
                <c:pt idx="79">
                  <c:v>0.76649999999999996</c:v>
                </c:pt>
                <c:pt idx="80">
                  <c:v>1.3875</c:v>
                </c:pt>
                <c:pt idx="81">
                  <c:v>0.03</c:v>
                </c:pt>
                <c:pt idx="82">
                  <c:v>0.82150000000000001</c:v>
                </c:pt>
                <c:pt idx="83">
                  <c:v>0.751</c:v>
                </c:pt>
                <c:pt idx="84">
                  <c:v>0.873</c:v>
                </c:pt>
                <c:pt idx="85">
                  <c:v>0.9</c:v>
                </c:pt>
                <c:pt idx="86">
                  <c:v>1.194</c:v>
                </c:pt>
                <c:pt idx="87">
                  <c:v>1.1335</c:v>
                </c:pt>
                <c:pt idx="88">
                  <c:v>0.315</c:v>
                </c:pt>
                <c:pt idx="89">
                  <c:v>0.6855</c:v>
                </c:pt>
                <c:pt idx="90">
                  <c:v>1.1359999999999999</c:v>
                </c:pt>
                <c:pt idx="91">
                  <c:v>1.1105</c:v>
                </c:pt>
                <c:pt idx="92">
                  <c:v>0.57850000000000001</c:v>
                </c:pt>
                <c:pt idx="93">
                  <c:v>1.7605</c:v>
                </c:pt>
                <c:pt idx="94">
                  <c:v>0.44850000000000001</c:v>
                </c:pt>
                <c:pt idx="95">
                  <c:v>1.4744999999999999</c:v>
                </c:pt>
                <c:pt idx="96">
                  <c:v>1.5229999999999999</c:v>
                </c:pt>
                <c:pt idx="97">
                  <c:v>0.156</c:v>
                </c:pt>
                <c:pt idx="98">
                  <c:v>0.33500000000000002</c:v>
                </c:pt>
                <c:pt idx="99">
                  <c:v>1.9045000000000001</c:v>
                </c:pt>
                <c:pt idx="100">
                  <c:v>0.93</c:v>
                </c:pt>
                <c:pt idx="101">
                  <c:v>0.1855</c:v>
                </c:pt>
                <c:pt idx="102">
                  <c:v>0.97</c:v>
                </c:pt>
                <c:pt idx="103">
                  <c:v>1.218</c:v>
                </c:pt>
                <c:pt idx="104">
                  <c:v>1.3694999999999999</c:v>
                </c:pt>
                <c:pt idx="105">
                  <c:v>1.383</c:v>
                </c:pt>
                <c:pt idx="106">
                  <c:v>1.1419999999999999</c:v>
                </c:pt>
                <c:pt idx="107">
                  <c:v>1.2565</c:v>
                </c:pt>
                <c:pt idx="108">
                  <c:v>1.5595000000000001</c:v>
                </c:pt>
                <c:pt idx="109">
                  <c:v>1.2949999999999999</c:v>
                </c:pt>
                <c:pt idx="110">
                  <c:v>0.6925</c:v>
                </c:pt>
                <c:pt idx="111">
                  <c:v>3.7499999999999999E-2</c:v>
                </c:pt>
                <c:pt idx="112">
                  <c:v>0.625</c:v>
                </c:pt>
                <c:pt idx="113">
                  <c:v>0.3</c:v>
                </c:pt>
                <c:pt idx="114">
                  <c:v>0.48</c:v>
                </c:pt>
                <c:pt idx="115">
                  <c:v>0.97750000000000004</c:v>
                </c:pt>
                <c:pt idx="116">
                  <c:v>1.0265</c:v>
                </c:pt>
                <c:pt idx="117">
                  <c:v>0.253</c:v>
                </c:pt>
                <c:pt idx="118">
                  <c:v>1.6140000000000001</c:v>
                </c:pt>
                <c:pt idx="119">
                  <c:v>0.76200000000000001</c:v>
                </c:pt>
                <c:pt idx="120">
                  <c:v>1.2709999999999999</c:v>
                </c:pt>
                <c:pt idx="121">
                  <c:v>1.742</c:v>
                </c:pt>
                <c:pt idx="122">
                  <c:v>0.26550000000000001</c:v>
                </c:pt>
                <c:pt idx="123">
                  <c:v>0.87450000000000006</c:v>
                </c:pt>
                <c:pt idx="124">
                  <c:v>1.0265</c:v>
                </c:pt>
                <c:pt idx="125">
                  <c:v>0.65</c:v>
                </c:pt>
                <c:pt idx="126">
                  <c:v>1.2464999999999999</c:v>
                </c:pt>
                <c:pt idx="127">
                  <c:v>0.77800000000000002</c:v>
                </c:pt>
                <c:pt idx="128">
                  <c:v>0.3785</c:v>
                </c:pt>
                <c:pt idx="129">
                  <c:v>1.0165</c:v>
                </c:pt>
                <c:pt idx="130">
                  <c:v>0.48949999999999999</c:v>
                </c:pt>
                <c:pt idx="131">
                  <c:v>0.78349999999999997</c:v>
                </c:pt>
                <c:pt idx="132">
                  <c:v>0.67649999999999999</c:v>
                </c:pt>
                <c:pt idx="133">
                  <c:v>0.45100000000000001</c:v>
                </c:pt>
                <c:pt idx="134">
                  <c:v>1.5509999999999999</c:v>
                </c:pt>
                <c:pt idx="135">
                  <c:v>0.97450000000000003</c:v>
                </c:pt>
                <c:pt idx="136">
                  <c:v>0.89149999999999996</c:v>
                </c:pt>
                <c:pt idx="137">
                  <c:v>0.2505</c:v>
                </c:pt>
                <c:pt idx="138">
                  <c:v>1.885</c:v>
                </c:pt>
                <c:pt idx="139">
                  <c:v>0.60050000000000003</c:v>
                </c:pt>
                <c:pt idx="140">
                  <c:v>1.1335</c:v>
                </c:pt>
                <c:pt idx="141">
                  <c:v>1.325</c:v>
                </c:pt>
                <c:pt idx="142">
                  <c:v>1.5609999999999999</c:v>
                </c:pt>
                <c:pt idx="143">
                  <c:v>1.347</c:v>
                </c:pt>
                <c:pt idx="144">
                  <c:v>0.57550000000000001</c:v>
                </c:pt>
                <c:pt idx="145">
                  <c:v>0.92349999999999999</c:v>
                </c:pt>
                <c:pt idx="146">
                  <c:v>0.60599999999999998</c:v>
                </c:pt>
                <c:pt idx="147">
                  <c:v>0.95699999999999996</c:v>
                </c:pt>
                <c:pt idx="148">
                  <c:v>0.92800000000000005</c:v>
                </c:pt>
                <c:pt idx="149">
                  <c:v>1.7004999999999999</c:v>
                </c:pt>
                <c:pt idx="150">
                  <c:v>0.70350000000000001</c:v>
                </c:pt>
                <c:pt idx="151">
                  <c:v>1.6645000000000001</c:v>
                </c:pt>
                <c:pt idx="152">
                  <c:v>1.0805</c:v>
                </c:pt>
                <c:pt idx="153">
                  <c:v>1.226</c:v>
                </c:pt>
                <c:pt idx="154">
                  <c:v>0.83</c:v>
                </c:pt>
                <c:pt idx="155">
                  <c:v>1.2849999999999999</c:v>
                </c:pt>
                <c:pt idx="156">
                  <c:v>1.1419999999999999</c:v>
                </c:pt>
                <c:pt idx="157">
                  <c:v>0.2505</c:v>
                </c:pt>
                <c:pt idx="158">
                  <c:v>1.0189999999999999</c:v>
                </c:pt>
                <c:pt idx="159">
                  <c:v>0.62549999999999994</c:v>
                </c:pt>
                <c:pt idx="160">
                  <c:v>1.1845000000000001</c:v>
                </c:pt>
                <c:pt idx="161">
                  <c:v>1.6465000000000001</c:v>
                </c:pt>
                <c:pt idx="162">
                  <c:v>0.55500000000000005</c:v>
                </c:pt>
                <c:pt idx="163">
                  <c:v>0.85950000000000004</c:v>
                </c:pt>
                <c:pt idx="164">
                  <c:v>1.5854999999999999</c:v>
                </c:pt>
                <c:pt idx="165">
                  <c:v>0.9395</c:v>
                </c:pt>
                <c:pt idx="166">
                  <c:v>1.4285000000000001</c:v>
                </c:pt>
                <c:pt idx="167">
                  <c:v>0.86499999999999999</c:v>
                </c:pt>
                <c:pt idx="168">
                  <c:v>0.219</c:v>
                </c:pt>
                <c:pt idx="169">
                  <c:v>0.98</c:v>
                </c:pt>
                <c:pt idx="170">
                  <c:v>0.63549999999999995</c:v>
                </c:pt>
                <c:pt idx="171">
                  <c:v>0.61899999999999999</c:v>
                </c:pt>
                <c:pt idx="172">
                  <c:v>0.97399999999999998</c:v>
                </c:pt>
                <c:pt idx="173">
                  <c:v>0.39300000000000002</c:v>
                </c:pt>
                <c:pt idx="174">
                  <c:v>1.2729999999999999</c:v>
                </c:pt>
                <c:pt idx="175">
                  <c:v>1.202</c:v>
                </c:pt>
                <c:pt idx="176">
                  <c:v>0.84950000000000003</c:v>
                </c:pt>
                <c:pt idx="177">
                  <c:v>0.86699999999999999</c:v>
                </c:pt>
                <c:pt idx="178">
                  <c:v>1.0249999999999999</c:v>
                </c:pt>
                <c:pt idx="179">
                  <c:v>0.66749999999999998</c:v>
                </c:pt>
                <c:pt idx="180">
                  <c:v>1.4384999999999999</c:v>
                </c:pt>
                <c:pt idx="181">
                  <c:v>1.0920000000000001</c:v>
                </c:pt>
                <c:pt idx="182">
                  <c:v>0.313</c:v>
                </c:pt>
                <c:pt idx="183">
                  <c:v>0.35399999999999998</c:v>
                </c:pt>
                <c:pt idx="184">
                  <c:v>1.1125</c:v>
                </c:pt>
                <c:pt idx="185">
                  <c:v>0.70699999999999996</c:v>
                </c:pt>
                <c:pt idx="186">
                  <c:v>1.242</c:v>
                </c:pt>
                <c:pt idx="187">
                  <c:v>1.1245000000000001</c:v>
                </c:pt>
                <c:pt idx="188">
                  <c:v>1.0500000000000001E-2</c:v>
                </c:pt>
                <c:pt idx="189">
                  <c:v>0.97650000000000003</c:v>
                </c:pt>
                <c:pt idx="190">
                  <c:v>0.35549999999999998</c:v>
                </c:pt>
                <c:pt idx="191">
                  <c:v>1.042</c:v>
                </c:pt>
                <c:pt idx="192">
                  <c:v>0.3735</c:v>
                </c:pt>
                <c:pt idx="193">
                  <c:v>0.78500000000000003</c:v>
                </c:pt>
                <c:pt idx="194">
                  <c:v>0.97050000000000003</c:v>
                </c:pt>
                <c:pt idx="195">
                  <c:v>0.29699999999999999</c:v>
                </c:pt>
                <c:pt idx="196">
                  <c:v>0.36399999999999999</c:v>
                </c:pt>
                <c:pt idx="197">
                  <c:v>1.6645000000000001</c:v>
                </c:pt>
                <c:pt idx="198">
                  <c:v>0.41499999999999998</c:v>
                </c:pt>
                <c:pt idx="199">
                  <c:v>0.8075</c:v>
                </c:pt>
                <c:pt idx="200">
                  <c:v>1.494</c:v>
                </c:pt>
                <c:pt idx="201">
                  <c:v>0.996</c:v>
                </c:pt>
                <c:pt idx="202">
                  <c:v>6.6500000000000004E-2</c:v>
                </c:pt>
                <c:pt idx="203">
                  <c:v>0.32450000000000001</c:v>
                </c:pt>
                <c:pt idx="204">
                  <c:v>1.115</c:v>
                </c:pt>
                <c:pt idx="205">
                  <c:v>0.45850000000000002</c:v>
                </c:pt>
                <c:pt idx="206">
                  <c:v>2.8254999999999999</c:v>
                </c:pt>
                <c:pt idx="207">
                  <c:v>2.3980000000000001</c:v>
                </c:pt>
                <c:pt idx="208">
                  <c:v>1.1890000000000001</c:v>
                </c:pt>
                <c:pt idx="209">
                  <c:v>1.175</c:v>
                </c:pt>
                <c:pt idx="210">
                  <c:v>1.3574999999999999</c:v>
                </c:pt>
                <c:pt idx="211">
                  <c:v>0.69550000000000001</c:v>
                </c:pt>
                <c:pt idx="212">
                  <c:v>0.72099999999999997</c:v>
                </c:pt>
                <c:pt idx="213">
                  <c:v>9.2499999999999999E-2</c:v>
                </c:pt>
                <c:pt idx="214">
                  <c:v>1.1955</c:v>
                </c:pt>
                <c:pt idx="215">
                  <c:v>0.72399999999999998</c:v>
                </c:pt>
                <c:pt idx="216">
                  <c:v>1.0289999999999999</c:v>
                </c:pt>
                <c:pt idx="217">
                  <c:v>0.875</c:v>
                </c:pt>
                <c:pt idx="218">
                  <c:v>1.077</c:v>
                </c:pt>
                <c:pt idx="219">
                  <c:v>1.129</c:v>
                </c:pt>
                <c:pt idx="220">
                  <c:v>1.2210000000000001</c:v>
                </c:pt>
                <c:pt idx="221">
                  <c:v>0.1115</c:v>
                </c:pt>
                <c:pt idx="222">
                  <c:v>1.6014999999999999</c:v>
                </c:pt>
                <c:pt idx="223">
                  <c:v>1.331</c:v>
                </c:pt>
                <c:pt idx="224">
                  <c:v>0.52249999999999996</c:v>
                </c:pt>
                <c:pt idx="225">
                  <c:v>1.5229999999999999</c:v>
                </c:pt>
                <c:pt idx="226">
                  <c:v>1.1595</c:v>
                </c:pt>
                <c:pt idx="227">
                  <c:v>0.86799999999999999</c:v>
                </c:pt>
                <c:pt idx="228">
                  <c:v>0.13750000000000001</c:v>
                </c:pt>
                <c:pt idx="229">
                  <c:v>0.151</c:v>
                </c:pt>
                <c:pt idx="230">
                  <c:v>0.17749999999999999</c:v>
                </c:pt>
                <c:pt idx="231">
                  <c:v>0.67349999999999999</c:v>
                </c:pt>
                <c:pt idx="232">
                  <c:v>0.97950000000000004</c:v>
                </c:pt>
                <c:pt idx="233">
                  <c:v>0.90600000000000003</c:v>
                </c:pt>
                <c:pt idx="234">
                  <c:v>1.9424999999999999</c:v>
                </c:pt>
                <c:pt idx="235">
                  <c:v>0.39750000000000002</c:v>
                </c:pt>
                <c:pt idx="236">
                  <c:v>0.63500000000000001</c:v>
                </c:pt>
                <c:pt idx="237">
                  <c:v>0.89749999999999996</c:v>
                </c:pt>
                <c:pt idx="238">
                  <c:v>0.51349999999999996</c:v>
                </c:pt>
                <c:pt idx="239">
                  <c:v>0.10100000000000001</c:v>
                </c:pt>
                <c:pt idx="240">
                  <c:v>1.1220000000000001</c:v>
                </c:pt>
                <c:pt idx="241">
                  <c:v>0.74050000000000005</c:v>
                </c:pt>
                <c:pt idx="242">
                  <c:v>0.92500000000000004</c:v>
                </c:pt>
                <c:pt idx="243">
                  <c:v>0.2485</c:v>
                </c:pt>
                <c:pt idx="244">
                  <c:v>0.59099999999999997</c:v>
                </c:pt>
                <c:pt idx="245">
                  <c:v>1.62</c:v>
                </c:pt>
                <c:pt idx="246">
                  <c:v>0.48699999999999999</c:v>
                </c:pt>
                <c:pt idx="247">
                  <c:v>0.2225</c:v>
                </c:pt>
                <c:pt idx="248">
                  <c:v>0.435</c:v>
                </c:pt>
                <c:pt idx="249">
                  <c:v>0.42549999999999999</c:v>
                </c:pt>
                <c:pt idx="250">
                  <c:v>1.583</c:v>
                </c:pt>
                <c:pt idx="251">
                  <c:v>0.85399999999999998</c:v>
                </c:pt>
                <c:pt idx="252">
                  <c:v>1.6645000000000001</c:v>
                </c:pt>
                <c:pt idx="253">
                  <c:v>1.0269999999999999</c:v>
                </c:pt>
                <c:pt idx="254">
                  <c:v>1.3089999999999999</c:v>
                </c:pt>
                <c:pt idx="255">
                  <c:v>0.70450000000000002</c:v>
                </c:pt>
                <c:pt idx="256">
                  <c:v>0.91649999999999998</c:v>
                </c:pt>
                <c:pt idx="257">
                  <c:v>1.3360000000000001</c:v>
                </c:pt>
                <c:pt idx="258">
                  <c:v>1.0780000000000001</c:v>
                </c:pt>
                <c:pt idx="259">
                  <c:v>1.7825</c:v>
                </c:pt>
                <c:pt idx="260">
                  <c:v>3.85E-2</c:v>
                </c:pt>
                <c:pt idx="261">
                  <c:v>0.316</c:v>
                </c:pt>
                <c:pt idx="262">
                  <c:v>1.0980000000000001</c:v>
                </c:pt>
                <c:pt idx="263">
                  <c:v>0.34250000000000003</c:v>
                </c:pt>
                <c:pt idx="264">
                  <c:v>1.367</c:v>
                </c:pt>
                <c:pt idx="265">
                  <c:v>0.85650000000000004</c:v>
                </c:pt>
                <c:pt idx="266">
                  <c:v>1.2364999999999999</c:v>
                </c:pt>
                <c:pt idx="267">
                  <c:v>0.86899999999999999</c:v>
                </c:pt>
                <c:pt idx="268">
                  <c:v>2.2730000000000001</c:v>
                </c:pt>
                <c:pt idx="269">
                  <c:v>1.0129999999999999</c:v>
                </c:pt>
                <c:pt idx="270">
                  <c:v>1.2104999999999999</c:v>
                </c:pt>
                <c:pt idx="271">
                  <c:v>1.5640000000000001</c:v>
                </c:pt>
                <c:pt idx="272">
                  <c:v>0.14849999999999999</c:v>
                </c:pt>
                <c:pt idx="273">
                  <c:v>0.24399999999999999</c:v>
                </c:pt>
                <c:pt idx="274">
                  <c:v>0.622</c:v>
                </c:pt>
                <c:pt idx="275">
                  <c:v>0.78649999999999998</c:v>
                </c:pt>
                <c:pt idx="276">
                  <c:v>1.0109999999999999</c:v>
                </c:pt>
                <c:pt idx="277">
                  <c:v>1.0589999999999999</c:v>
                </c:pt>
                <c:pt idx="278">
                  <c:v>0.92100000000000004</c:v>
                </c:pt>
                <c:pt idx="279">
                  <c:v>1.3845000000000001</c:v>
                </c:pt>
                <c:pt idx="280">
                  <c:v>0.61750000000000005</c:v>
                </c:pt>
                <c:pt idx="281">
                  <c:v>1.756</c:v>
                </c:pt>
                <c:pt idx="282">
                  <c:v>0.68149999999999999</c:v>
                </c:pt>
                <c:pt idx="283">
                  <c:v>0.58350000000000002</c:v>
                </c:pt>
                <c:pt idx="284">
                  <c:v>0.98599999999999999</c:v>
                </c:pt>
                <c:pt idx="285">
                  <c:v>0.30099999999999999</c:v>
                </c:pt>
                <c:pt idx="286">
                  <c:v>0.221</c:v>
                </c:pt>
                <c:pt idx="287">
                  <c:v>0.88900000000000001</c:v>
                </c:pt>
                <c:pt idx="288">
                  <c:v>1.931</c:v>
                </c:pt>
                <c:pt idx="289">
                  <c:v>0.92049999999999998</c:v>
                </c:pt>
                <c:pt idx="290">
                  <c:v>1.456</c:v>
                </c:pt>
                <c:pt idx="291">
                  <c:v>1.978</c:v>
                </c:pt>
                <c:pt idx="292">
                  <c:v>0.14449999999999999</c:v>
                </c:pt>
                <c:pt idx="293">
                  <c:v>0.80349999999999999</c:v>
                </c:pt>
                <c:pt idx="294">
                  <c:v>0.65949999999999998</c:v>
                </c:pt>
                <c:pt idx="295">
                  <c:v>0.57799999999999996</c:v>
                </c:pt>
                <c:pt idx="296">
                  <c:v>0.62949999999999995</c:v>
                </c:pt>
                <c:pt idx="297">
                  <c:v>1.1745000000000001</c:v>
                </c:pt>
                <c:pt idx="298">
                  <c:v>0.63349999999999995</c:v>
                </c:pt>
                <c:pt idx="299">
                  <c:v>0.34150000000000003</c:v>
                </c:pt>
                <c:pt idx="300">
                  <c:v>0.47749999999999998</c:v>
                </c:pt>
                <c:pt idx="301">
                  <c:v>0.94599999999999995</c:v>
                </c:pt>
                <c:pt idx="302">
                  <c:v>1.907</c:v>
                </c:pt>
                <c:pt idx="303">
                  <c:v>0.59599999999999997</c:v>
                </c:pt>
                <c:pt idx="304">
                  <c:v>0.11600000000000001</c:v>
                </c:pt>
                <c:pt idx="305">
                  <c:v>0.54700000000000004</c:v>
                </c:pt>
                <c:pt idx="306">
                  <c:v>0.52800000000000002</c:v>
                </c:pt>
                <c:pt idx="307">
                  <c:v>1.3115000000000001</c:v>
                </c:pt>
                <c:pt idx="308">
                  <c:v>1.0589999999999999</c:v>
                </c:pt>
                <c:pt idx="309">
                  <c:v>0.65049999999999997</c:v>
                </c:pt>
                <c:pt idx="310">
                  <c:v>0.3075</c:v>
                </c:pt>
                <c:pt idx="311">
                  <c:v>0.32250000000000001</c:v>
                </c:pt>
                <c:pt idx="312">
                  <c:v>0.2145</c:v>
                </c:pt>
                <c:pt idx="313">
                  <c:v>0.63549999999999995</c:v>
                </c:pt>
                <c:pt idx="314">
                  <c:v>0.30099999999999999</c:v>
                </c:pt>
                <c:pt idx="315">
                  <c:v>0.85799999999999998</c:v>
                </c:pt>
                <c:pt idx="316">
                  <c:v>0.3085</c:v>
                </c:pt>
                <c:pt idx="317">
                  <c:v>0.69899999999999995</c:v>
                </c:pt>
                <c:pt idx="318">
                  <c:v>0.59550000000000003</c:v>
                </c:pt>
                <c:pt idx="319">
                  <c:v>2.6499999999999999E-2</c:v>
                </c:pt>
                <c:pt idx="320">
                  <c:v>0.75600000000000001</c:v>
                </c:pt>
                <c:pt idx="321">
                  <c:v>1.4770000000000001</c:v>
                </c:pt>
                <c:pt idx="322">
                  <c:v>0.1145</c:v>
                </c:pt>
                <c:pt idx="323">
                  <c:v>0.88300000000000001</c:v>
                </c:pt>
                <c:pt idx="324">
                  <c:v>0.53949999999999998</c:v>
                </c:pt>
                <c:pt idx="325">
                  <c:v>0.59899999999999998</c:v>
                </c:pt>
                <c:pt idx="326">
                  <c:v>0.28849999999999998</c:v>
                </c:pt>
                <c:pt idx="327">
                  <c:v>0.77149999999999996</c:v>
                </c:pt>
                <c:pt idx="328">
                  <c:v>1.806</c:v>
                </c:pt>
                <c:pt idx="329">
                  <c:v>0.14399999999999999</c:v>
                </c:pt>
                <c:pt idx="330">
                  <c:v>0.3785</c:v>
                </c:pt>
                <c:pt idx="331">
                  <c:v>0.98399999999999999</c:v>
                </c:pt>
                <c:pt idx="332">
                  <c:v>0.3</c:v>
                </c:pt>
                <c:pt idx="333">
                  <c:v>1.8095000000000001</c:v>
                </c:pt>
                <c:pt idx="334">
                  <c:v>1.1735</c:v>
                </c:pt>
                <c:pt idx="335">
                  <c:v>0.79200000000000004</c:v>
                </c:pt>
                <c:pt idx="336">
                  <c:v>1.377</c:v>
                </c:pt>
                <c:pt idx="337">
                  <c:v>1.7999999999999999E-2</c:v>
                </c:pt>
                <c:pt idx="338">
                  <c:v>1.3585</c:v>
                </c:pt>
                <c:pt idx="339">
                  <c:v>0.39950000000000002</c:v>
                </c:pt>
                <c:pt idx="340">
                  <c:v>1.2695000000000001</c:v>
                </c:pt>
                <c:pt idx="341">
                  <c:v>0.56899999999999995</c:v>
                </c:pt>
                <c:pt idx="342">
                  <c:v>1.7609999999999999</c:v>
                </c:pt>
                <c:pt idx="343">
                  <c:v>0.91900000000000004</c:v>
                </c:pt>
                <c:pt idx="344">
                  <c:v>0.47049999999999997</c:v>
                </c:pt>
                <c:pt idx="345">
                  <c:v>0.64300000000000002</c:v>
                </c:pt>
                <c:pt idx="346">
                  <c:v>0.56699999999999995</c:v>
                </c:pt>
                <c:pt idx="347">
                  <c:v>0.14099999999999999</c:v>
                </c:pt>
                <c:pt idx="348">
                  <c:v>0.27750000000000002</c:v>
                </c:pt>
                <c:pt idx="349">
                  <c:v>0.55600000000000005</c:v>
                </c:pt>
                <c:pt idx="350">
                  <c:v>1.7344999999999999</c:v>
                </c:pt>
                <c:pt idx="351">
                  <c:v>1.6194999999999999</c:v>
                </c:pt>
                <c:pt idx="352">
                  <c:v>1.1385000000000001</c:v>
                </c:pt>
                <c:pt idx="353">
                  <c:v>0.753</c:v>
                </c:pt>
                <c:pt idx="354">
                  <c:v>1.1299999999999999</c:v>
                </c:pt>
                <c:pt idx="355">
                  <c:v>0.88149999999999995</c:v>
                </c:pt>
                <c:pt idx="356">
                  <c:v>0.58050000000000002</c:v>
                </c:pt>
                <c:pt idx="357">
                  <c:v>1.0854999999999999</c:v>
                </c:pt>
                <c:pt idx="358">
                  <c:v>0.42949999999999999</c:v>
                </c:pt>
                <c:pt idx="359">
                  <c:v>1.0105</c:v>
                </c:pt>
                <c:pt idx="360">
                  <c:v>0.187</c:v>
                </c:pt>
                <c:pt idx="361">
                  <c:v>0.1885</c:v>
                </c:pt>
                <c:pt idx="362">
                  <c:v>0.67649999999999999</c:v>
                </c:pt>
                <c:pt idx="363">
                  <c:v>1.133</c:v>
                </c:pt>
                <c:pt idx="364">
                  <c:v>0.87450000000000006</c:v>
                </c:pt>
                <c:pt idx="365">
                  <c:v>0.81200000000000006</c:v>
                </c:pt>
                <c:pt idx="366">
                  <c:v>1.37</c:v>
                </c:pt>
                <c:pt idx="367">
                  <c:v>0.36049999999999999</c:v>
                </c:pt>
                <c:pt idx="368">
                  <c:v>9.5000000000000001E-2</c:v>
                </c:pt>
                <c:pt idx="369">
                  <c:v>0.27</c:v>
                </c:pt>
                <c:pt idx="370">
                  <c:v>0.58050000000000002</c:v>
                </c:pt>
                <c:pt idx="371">
                  <c:v>0.17399999999999999</c:v>
                </c:pt>
                <c:pt idx="372">
                  <c:v>1.0645</c:v>
                </c:pt>
                <c:pt idx="373">
                  <c:v>1.7444999999999999</c:v>
                </c:pt>
                <c:pt idx="374">
                  <c:v>0.92700000000000005</c:v>
                </c:pt>
                <c:pt idx="375">
                  <c:v>0.25950000000000001</c:v>
                </c:pt>
                <c:pt idx="376">
                  <c:v>0.67400000000000004</c:v>
                </c:pt>
                <c:pt idx="377">
                  <c:v>0.48699999999999999</c:v>
                </c:pt>
                <c:pt idx="378">
                  <c:v>0.25800000000000001</c:v>
                </c:pt>
                <c:pt idx="379">
                  <c:v>0.90600000000000003</c:v>
                </c:pt>
                <c:pt idx="380">
                  <c:v>0.78200000000000003</c:v>
                </c:pt>
                <c:pt idx="381">
                  <c:v>0.87250000000000005</c:v>
                </c:pt>
                <c:pt idx="382">
                  <c:v>0.77349999999999997</c:v>
                </c:pt>
                <c:pt idx="383">
                  <c:v>1.0920000000000001</c:v>
                </c:pt>
                <c:pt idx="384">
                  <c:v>1.2124999999999999</c:v>
                </c:pt>
                <c:pt idx="385">
                  <c:v>0.51</c:v>
                </c:pt>
                <c:pt idx="386">
                  <c:v>0.33</c:v>
                </c:pt>
                <c:pt idx="387">
                  <c:v>0.61499999999999999</c:v>
                </c:pt>
                <c:pt idx="388">
                  <c:v>1.1220000000000001</c:v>
                </c:pt>
                <c:pt idx="389">
                  <c:v>0.18099999999999999</c:v>
                </c:pt>
                <c:pt idx="390">
                  <c:v>5.45E-2</c:v>
                </c:pt>
                <c:pt idx="391">
                  <c:v>0.95350000000000001</c:v>
                </c:pt>
                <c:pt idx="392">
                  <c:v>0.36749999999999999</c:v>
                </c:pt>
                <c:pt idx="393">
                  <c:v>1.5980000000000001</c:v>
                </c:pt>
                <c:pt idx="394">
                  <c:v>0.36249999999999999</c:v>
                </c:pt>
                <c:pt idx="395">
                  <c:v>0.87</c:v>
                </c:pt>
                <c:pt idx="396">
                  <c:v>1.3725000000000001</c:v>
                </c:pt>
                <c:pt idx="397">
                  <c:v>0.95550000000000002</c:v>
                </c:pt>
                <c:pt idx="398">
                  <c:v>0.60399999999999998</c:v>
                </c:pt>
                <c:pt idx="399">
                  <c:v>1.4544999999999999</c:v>
                </c:pt>
                <c:pt idx="400">
                  <c:v>0.82899999999999996</c:v>
                </c:pt>
                <c:pt idx="401">
                  <c:v>1.74</c:v>
                </c:pt>
                <c:pt idx="402">
                  <c:v>0.98499999999999999</c:v>
                </c:pt>
                <c:pt idx="403">
                  <c:v>0.41149999999999998</c:v>
                </c:pt>
                <c:pt idx="404">
                  <c:v>0.23849999999999999</c:v>
                </c:pt>
                <c:pt idx="405">
                  <c:v>0.86899999999999999</c:v>
                </c:pt>
                <c:pt idx="406">
                  <c:v>0.879</c:v>
                </c:pt>
                <c:pt idx="407">
                  <c:v>0.9</c:v>
                </c:pt>
                <c:pt idx="408">
                  <c:v>1.1005</c:v>
                </c:pt>
                <c:pt idx="409">
                  <c:v>0.1285</c:v>
                </c:pt>
                <c:pt idx="410">
                  <c:v>0.46100000000000002</c:v>
                </c:pt>
                <c:pt idx="411">
                  <c:v>1.978</c:v>
                </c:pt>
                <c:pt idx="412">
                  <c:v>1.0620000000000001</c:v>
                </c:pt>
                <c:pt idx="413">
                  <c:v>1.4575</c:v>
                </c:pt>
                <c:pt idx="414">
                  <c:v>0.498</c:v>
                </c:pt>
                <c:pt idx="415">
                  <c:v>1.3665</c:v>
                </c:pt>
                <c:pt idx="416">
                  <c:v>0.52900000000000003</c:v>
                </c:pt>
                <c:pt idx="417">
                  <c:v>0.73650000000000004</c:v>
                </c:pt>
                <c:pt idx="418">
                  <c:v>1.7184999999999999</c:v>
                </c:pt>
                <c:pt idx="419">
                  <c:v>0.45800000000000002</c:v>
                </c:pt>
                <c:pt idx="420">
                  <c:v>1.0155000000000001</c:v>
                </c:pt>
                <c:pt idx="421">
                  <c:v>0.10349999999999999</c:v>
                </c:pt>
                <c:pt idx="422">
                  <c:v>0.91500000000000004</c:v>
                </c:pt>
                <c:pt idx="423">
                  <c:v>1.3174999999999999</c:v>
                </c:pt>
                <c:pt idx="424">
                  <c:v>1.5209999999999999</c:v>
                </c:pt>
                <c:pt idx="425">
                  <c:v>1.3205</c:v>
                </c:pt>
                <c:pt idx="426">
                  <c:v>0.66700000000000004</c:v>
                </c:pt>
                <c:pt idx="427">
                  <c:v>1.1825000000000001</c:v>
                </c:pt>
                <c:pt idx="428">
                  <c:v>1.2290000000000001</c:v>
                </c:pt>
                <c:pt idx="429">
                  <c:v>0.23449999999999999</c:v>
                </c:pt>
                <c:pt idx="430">
                  <c:v>0.53900000000000003</c:v>
                </c:pt>
                <c:pt idx="431">
                  <c:v>0.46700000000000003</c:v>
                </c:pt>
                <c:pt idx="432">
                  <c:v>0.92</c:v>
                </c:pt>
                <c:pt idx="433">
                  <c:v>0.36599999999999999</c:v>
                </c:pt>
                <c:pt idx="434">
                  <c:v>0.46650000000000003</c:v>
                </c:pt>
                <c:pt idx="435">
                  <c:v>0.64449999999999996</c:v>
                </c:pt>
                <c:pt idx="436">
                  <c:v>0.21049999999999999</c:v>
                </c:pt>
                <c:pt idx="437">
                  <c:v>0.95499999999999996</c:v>
                </c:pt>
                <c:pt idx="438">
                  <c:v>0.372</c:v>
                </c:pt>
                <c:pt idx="439">
                  <c:v>0.98299999999999998</c:v>
                </c:pt>
                <c:pt idx="440">
                  <c:v>0.89800000000000002</c:v>
                </c:pt>
                <c:pt idx="441">
                  <c:v>0.625</c:v>
                </c:pt>
                <c:pt idx="442">
                  <c:v>0.66149999999999998</c:v>
                </c:pt>
                <c:pt idx="443">
                  <c:v>0.76400000000000001</c:v>
                </c:pt>
                <c:pt idx="444">
                  <c:v>1.133</c:v>
                </c:pt>
                <c:pt idx="445">
                  <c:v>0.1855</c:v>
                </c:pt>
                <c:pt idx="446">
                  <c:v>0.91300000000000003</c:v>
                </c:pt>
                <c:pt idx="447">
                  <c:v>0.51600000000000001</c:v>
                </c:pt>
                <c:pt idx="448">
                  <c:v>1.0229999999999999</c:v>
                </c:pt>
                <c:pt idx="449">
                  <c:v>1.3434999999999999</c:v>
                </c:pt>
                <c:pt idx="450">
                  <c:v>0.17</c:v>
                </c:pt>
                <c:pt idx="451">
                  <c:v>0.46150000000000002</c:v>
                </c:pt>
                <c:pt idx="452">
                  <c:v>1.514</c:v>
                </c:pt>
                <c:pt idx="453">
                  <c:v>0.89349999999999996</c:v>
                </c:pt>
                <c:pt idx="454">
                  <c:v>0.96599999999999997</c:v>
                </c:pt>
                <c:pt idx="455">
                  <c:v>0.873</c:v>
                </c:pt>
                <c:pt idx="456">
                  <c:v>5.1499999999999997E-2</c:v>
                </c:pt>
                <c:pt idx="457">
                  <c:v>1.0325</c:v>
                </c:pt>
                <c:pt idx="458">
                  <c:v>0.85799999999999998</c:v>
                </c:pt>
                <c:pt idx="459">
                  <c:v>0.5575</c:v>
                </c:pt>
                <c:pt idx="460">
                  <c:v>0.53400000000000003</c:v>
                </c:pt>
                <c:pt idx="461">
                  <c:v>1.33</c:v>
                </c:pt>
                <c:pt idx="462">
                  <c:v>0.59750000000000003</c:v>
                </c:pt>
                <c:pt idx="463">
                  <c:v>1.194</c:v>
                </c:pt>
                <c:pt idx="464">
                  <c:v>0.63149999999999995</c:v>
                </c:pt>
                <c:pt idx="465">
                  <c:v>0.47749999999999998</c:v>
                </c:pt>
                <c:pt idx="466">
                  <c:v>0.4425</c:v>
                </c:pt>
                <c:pt idx="467">
                  <c:v>1.073</c:v>
                </c:pt>
                <c:pt idx="468">
                  <c:v>0.87949999999999995</c:v>
                </c:pt>
                <c:pt idx="469">
                  <c:v>1.103</c:v>
                </c:pt>
                <c:pt idx="470">
                  <c:v>0.1525</c:v>
                </c:pt>
                <c:pt idx="471">
                  <c:v>0.84150000000000003</c:v>
                </c:pt>
                <c:pt idx="472">
                  <c:v>0.51600000000000001</c:v>
                </c:pt>
                <c:pt idx="473">
                  <c:v>1.0169999999999999</c:v>
                </c:pt>
                <c:pt idx="474">
                  <c:v>0.63849999999999996</c:v>
                </c:pt>
                <c:pt idx="475">
                  <c:v>1.2190000000000001</c:v>
                </c:pt>
                <c:pt idx="476">
                  <c:v>1.0529999999999999</c:v>
                </c:pt>
                <c:pt idx="477">
                  <c:v>0.93100000000000005</c:v>
                </c:pt>
                <c:pt idx="478">
                  <c:v>1.7110000000000001</c:v>
                </c:pt>
                <c:pt idx="479">
                  <c:v>0.2215</c:v>
                </c:pt>
                <c:pt idx="480">
                  <c:v>0.627</c:v>
                </c:pt>
                <c:pt idx="481">
                  <c:v>0.95799999999999996</c:v>
                </c:pt>
                <c:pt idx="482">
                  <c:v>0.23899999999999999</c:v>
                </c:pt>
                <c:pt idx="483">
                  <c:v>0.99050000000000005</c:v>
                </c:pt>
                <c:pt idx="484">
                  <c:v>1.0049999999999999</c:v>
                </c:pt>
                <c:pt idx="485">
                  <c:v>0.62749999999999995</c:v>
                </c:pt>
                <c:pt idx="486">
                  <c:v>0.48699999999999999</c:v>
                </c:pt>
                <c:pt idx="487">
                  <c:v>0.28749999999999998</c:v>
                </c:pt>
                <c:pt idx="488">
                  <c:v>1.6755</c:v>
                </c:pt>
                <c:pt idx="489">
                  <c:v>0.83199999999999996</c:v>
                </c:pt>
                <c:pt idx="490">
                  <c:v>0.53800000000000003</c:v>
                </c:pt>
                <c:pt idx="491">
                  <c:v>1.4755</c:v>
                </c:pt>
                <c:pt idx="492">
                  <c:v>0.25650000000000001</c:v>
                </c:pt>
                <c:pt idx="493">
                  <c:v>0.318</c:v>
                </c:pt>
                <c:pt idx="494">
                  <c:v>1.2509999999999999</c:v>
                </c:pt>
                <c:pt idx="495">
                  <c:v>1.89</c:v>
                </c:pt>
                <c:pt idx="496">
                  <c:v>0.82399999999999995</c:v>
                </c:pt>
                <c:pt idx="497">
                  <c:v>1.1479999999999999</c:v>
                </c:pt>
                <c:pt idx="498">
                  <c:v>0.94</c:v>
                </c:pt>
                <c:pt idx="499">
                  <c:v>1.7264999999999999</c:v>
                </c:pt>
                <c:pt idx="500">
                  <c:v>1.6185</c:v>
                </c:pt>
                <c:pt idx="501">
                  <c:v>2.3304999999999998</c:v>
                </c:pt>
                <c:pt idx="502">
                  <c:v>0.46400000000000002</c:v>
                </c:pt>
                <c:pt idx="503">
                  <c:v>1.2795000000000001</c:v>
                </c:pt>
                <c:pt idx="504">
                  <c:v>1.0985</c:v>
                </c:pt>
                <c:pt idx="505">
                  <c:v>0.38</c:v>
                </c:pt>
                <c:pt idx="506">
                  <c:v>0.76900000000000002</c:v>
                </c:pt>
                <c:pt idx="507">
                  <c:v>0.41649999999999998</c:v>
                </c:pt>
                <c:pt idx="508">
                  <c:v>1.113</c:v>
                </c:pt>
                <c:pt idx="509">
                  <c:v>0.92800000000000005</c:v>
                </c:pt>
                <c:pt idx="510">
                  <c:v>0.3755</c:v>
                </c:pt>
                <c:pt idx="511">
                  <c:v>0.45200000000000001</c:v>
                </c:pt>
                <c:pt idx="512">
                  <c:v>0.42599999999999999</c:v>
                </c:pt>
                <c:pt idx="513">
                  <c:v>0.47049999999999997</c:v>
                </c:pt>
                <c:pt idx="514">
                  <c:v>0.71699999999999997</c:v>
                </c:pt>
                <c:pt idx="515">
                  <c:v>0.76900000000000002</c:v>
                </c:pt>
                <c:pt idx="516">
                  <c:v>1.21</c:v>
                </c:pt>
                <c:pt idx="517">
                  <c:v>0.84150000000000003</c:v>
                </c:pt>
                <c:pt idx="518">
                  <c:v>1.3645</c:v>
                </c:pt>
                <c:pt idx="519">
                  <c:v>0.84699999999999998</c:v>
                </c:pt>
                <c:pt idx="520">
                  <c:v>0.83699999999999997</c:v>
                </c:pt>
                <c:pt idx="521">
                  <c:v>1.5549999999999999</c:v>
                </c:pt>
                <c:pt idx="522">
                  <c:v>0.16950000000000001</c:v>
                </c:pt>
                <c:pt idx="523">
                  <c:v>0.872</c:v>
                </c:pt>
                <c:pt idx="524">
                  <c:v>0.77149999999999996</c:v>
                </c:pt>
                <c:pt idx="525">
                  <c:v>1.2815000000000001</c:v>
                </c:pt>
                <c:pt idx="526">
                  <c:v>0.87350000000000005</c:v>
                </c:pt>
                <c:pt idx="527">
                  <c:v>0.51200000000000001</c:v>
                </c:pt>
                <c:pt idx="528">
                  <c:v>1.5229999999999999</c:v>
                </c:pt>
                <c:pt idx="529">
                  <c:v>0.71699999999999997</c:v>
                </c:pt>
                <c:pt idx="530">
                  <c:v>1.401</c:v>
                </c:pt>
                <c:pt idx="531">
                  <c:v>0.93799999999999994</c:v>
                </c:pt>
                <c:pt idx="532">
                  <c:v>0.86650000000000005</c:v>
                </c:pt>
                <c:pt idx="533">
                  <c:v>0.19450000000000001</c:v>
                </c:pt>
                <c:pt idx="534">
                  <c:v>0.97799999999999998</c:v>
                </c:pt>
                <c:pt idx="535">
                  <c:v>1.1174999999999999</c:v>
                </c:pt>
                <c:pt idx="536">
                  <c:v>1.3445</c:v>
                </c:pt>
                <c:pt idx="537">
                  <c:v>0.1255</c:v>
                </c:pt>
                <c:pt idx="538">
                  <c:v>0.84250000000000003</c:v>
                </c:pt>
                <c:pt idx="539">
                  <c:v>9.7500000000000003E-2</c:v>
                </c:pt>
                <c:pt idx="540">
                  <c:v>1.2515000000000001</c:v>
                </c:pt>
                <c:pt idx="541">
                  <c:v>0.62450000000000006</c:v>
                </c:pt>
                <c:pt idx="542">
                  <c:v>1.2565</c:v>
                </c:pt>
                <c:pt idx="543">
                  <c:v>0.92049999999999998</c:v>
                </c:pt>
                <c:pt idx="544">
                  <c:v>0.39450000000000002</c:v>
                </c:pt>
                <c:pt idx="545">
                  <c:v>0.72850000000000004</c:v>
                </c:pt>
                <c:pt idx="546">
                  <c:v>2.2549999999999999</c:v>
                </c:pt>
                <c:pt idx="547">
                  <c:v>0.192</c:v>
                </c:pt>
                <c:pt idx="548">
                  <c:v>0.35299999999999998</c:v>
                </c:pt>
                <c:pt idx="549">
                  <c:v>0.18</c:v>
                </c:pt>
                <c:pt idx="550">
                  <c:v>0.86750000000000005</c:v>
                </c:pt>
                <c:pt idx="551">
                  <c:v>1.107</c:v>
                </c:pt>
                <c:pt idx="552">
                  <c:v>1.2444999999999999</c:v>
                </c:pt>
                <c:pt idx="553">
                  <c:v>1.5660000000000001</c:v>
                </c:pt>
                <c:pt idx="554">
                  <c:v>0.13400000000000001</c:v>
                </c:pt>
                <c:pt idx="555">
                  <c:v>1.0095000000000001</c:v>
                </c:pt>
                <c:pt idx="556">
                  <c:v>0.44750000000000001</c:v>
                </c:pt>
                <c:pt idx="557">
                  <c:v>0.93</c:v>
                </c:pt>
                <c:pt idx="558">
                  <c:v>0.36299999999999999</c:v>
                </c:pt>
                <c:pt idx="559">
                  <c:v>1.8660000000000001</c:v>
                </c:pt>
                <c:pt idx="560">
                  <c:v>0.45650000000000002</c:v>
                </c:pt>
                <c:pt idx="561">
                  <c:v>1.139</c:v>
                </c:pt>
                <c:pt idx="562">
                  <c:v>1.2985</c:v>
                </c:pt>
                <c:pt idx="563">
                  <c:v>1.3879999999999999</c:v>
                </c:pt>
                <c:pt idx="564">
                  <c:v>1.4265000000000001</c:v>
                </c:pt>
                <c:pt idx="565">
                  <c:v>0.40100000000000002</c:v>
                </c:pt>
                <c:pt idx="566">
                  <c:v>0.32750000000000001</c:v>
                </c:pt>
                <c:pt idx="567">
                  <c:v>0.31850000000000001</c:v>
                </c:pt>
                <c:pt idx="568">
                  <c:v>0.87150000000000005</c:v>
                </c:pt>
                <c:pt idx="569">
                  <c:v>0.65300000000000002</c:v>
                </c:pt>
                <c:pt idx="570">
                  <c:v>0.82750000000000001</c:v>
                </c:pt>
                <c:pt idx="571">
                  <c:v>0.90849999999999997</c:v>
                </c:pt>
                <c:pt idx="572">
                  <c:v>0.435</c:v>
                </c:pt>
                <c:pt idx="573">
                  <c:v>0.32650000000000001</c:v>
                </c:pt>
                <c:pt idx="574">
                  <c:v>1.2010000000000001</c:v>
                </c:pt>
                <c:pt idx="575">
                  <c:v>0.28849999999999998</c:v>
                </c:pt>
                <c:pt idx="576">
                  <c:v>0.57750000000000001</c:v>
                </c:pt>
                <c:pt idx="577">
                  <c:v>0.56599999999999995</c:v>
                </c:pt>
                <c:pt idx="578">
                  <c:v>0.51500000000000001</c:v>
                </c:pt>
                <c:pt idx="579">
                  <c:v>1.2270000000000001</c:v>
                </c:pt>
                <c:pt idx="580">
                  <c:v>0.45550000000000002</c:v>
                </c:pt>
                <c:pt idx="581">
                  <c:v>0.92500000000000004</c:v>
                </c:pt>
                <c:pt idx="582">
                  <c:v>0.40450000000000003</c:v>
                </c:pt>
                <c:pt idx="583">
                  <c:v>0.90249999999999997</c:v>
                </c:pt>
                <c:pt idx="584">
                  <c:v>1.1615</c:v>
                </c:pt>
                <c:pt idx="585">
                  <c:v>0.38500000000000001</c:v>
                </c:pt>
                <c:pt idx="586">
                  <c:v>0.65100000000000002</c:v>
                </c:pt>
                <c:pt idx="587">
                  <c:v>1.4684999999999999</c:v>
                </c:pt>
                <c:pt idx="588">
                  <c:v>2.1055000000000001</c:v>
                </c:pt>
                <c:pt idx="589">
                  <c:v>0.20749999999999999</c:v>
                </c:pt>
                <c:pt idx="590">
                  <c:v>0.46600000000000003</c:v>
                </c:pt>
                <c:pt idx="591">
                  <c:v>1.2999999999999999E-2</c:v>
                </c:pt>
                <c:pt idx="592">
                  <c:v>0.22</c:v>
                </c:pt>
                <c:pt idx="593">
                  <c:v>0.501</c:v>
                </c:pt>
                <c:pt idx="594">
                  <c:v>0.41099999999999998</c:v>
                </c:pt>
                <c:pt idx="595">
                  <c:v>1.022</c:v>
                </c:pt>
                <c:pt idx="596">
                  <c:v>1.071</c:v>
                </c:pt>
                <c:pt idx="597">
                  <c:v>1.04</c:v>
                </c:pt>
                <c:pt idx="598">
                  <c:v>0.88600000000000001</c:v>
                </c:pt>
                <c:pt idx="599">
                  <c:v>0.78300000000000003</c:v>
                </c:pt>
                <c:pt idx="600">
                  <c:v>0.63300000000000001</c:v>
                </c:pt>
                <c:pt idx="601">
                  <c:v>1.5580000000000001</c:v>
                </c:pt>
                <c:pt idx="602">
                  <c:v>0.73299999999999998</c:v>
                </c:pt>
                <c:pt idx="603">
                  <c:v>0.74099999999999999</c:v>
                </c:pt>
                <c:pt idx="604">
                  <c:v>0.95199999999999996</c:v>
                </c:pt>
                <c:pt idx="605">
                  <c:v>0.57650000000000001</c:v>
                </c:pt>
                <c:pt idx="606">
                  <c:v>1.2</c:v>
                </c:pt>
                <c:pt idx="607">
                  <c:v>0.23699999999999999</c:v>
                </c:pt>
                <c:pt idx="608">
                  <c:v>0.47</c:v>
                </c:pt>
                <c:pt idx="609">
                  <c:v>0.19700000000000001</c:v>
                </c:pt>
                <c:pt idx="610">
                  <c:v>1.8745000000000001</c:v>
                </c:pt>
                <c:pt idx="611">
                  <c:v>0.38200000000000001</c:v>
                </c:pt>
                <c:pt idx="612">
                  <c:v>0.20549999999999999</c:v>
                </c:pt>
                <c:pt idx="613">
                  <c:v>1.3520000000000001</c:v>
                </c:pt>
                <c:pt idx="614">
                  <c:v>0.82799999999999996</c:v>
                </c:pt>
                <c:pt idx="615">
                  <c:v>0.88500000000000001</c:v>
                </c:pt>
                <c:pt idx="616">
                  <c:v>0.75849999999999995</c:v>
                </c:pt>
                <c:pt idx="617">
                  <c:v>0.53600000000000003</c:v>
                </c:pt>
                <c:pt idx="618">
                  <c:v>0.77600000000000002</c:v>
                </c:pt>
                <c:pt idx="619">
                  <c:v>0.71699999999999997</c:v>
                </c:pt>
                <c:pt idx="620">
                  <c:v>0.64900000000000002</c:v>
                </c:pt>
                <c:pt idx="621">
                  <c:v>0.59499999999999997</c:v>
                </c:pt>
                <c:pt idx="622">
                  <c:v>0.99950000000000006</c:v>
                </c:pt>
                <c:pt idx="623">
                  <c:v>0.92149999999999999</c:v>
                </c:pt>
                <c:pt idx="624">
                  <c:v>0.58950000000000002</c:v>
                </c:pt>
                <c:pt idx="625">
                  <c:v>1.6134999999999999</c:v>
                </c:pt>
                <c:pt idx="626">
                  <c:v>0.98850000000000005</c:v>
                </c:pt>
                <c:pt idx="627">
                  <c:v>1.7585</c:v>
                </c:pt>
                <c:pt idx="628">
                  <c:v>1.4730000000000001</c:v>
                </c:pt>
                <c:pt idx="629">
                  <c:v>1.1459999999999999</c:v>
                </c:pt>
                <c:pt idx="630">
                  <c:v>1.4095</c:v>
                </c:pt>
                <c:pt idx="631">
                  <c:v>1.2915000000000001</c:v>
                </c:pt>
                <c:pt idx="632">
                  <c:v>1.3915</c:v>
                </c:pt>
                <c:pt idx="633">
                  <c:v>0.85699999999999998</c:v>
                </c:pt>
                <c:pt idx="634">
                  <c:v>0.18</c:v>
                </c:pt>
                <c:pt idx="635">
                  <c:v>0.59</c:v>
                </c:pt>
                <c:pt idx="636">
                  <c:v>0.88149999999999995</c:v>
                </c:pt>
                <c:pt idx="637">
                  <c:v>1.5449999999999999</c:v>
                </c:pt>
                <c:pt idx="638">
                  <c:v>0.879</c:v>
                </c:pt>
                <c:pt idx="639">
                  <c:v>0.58199999999999996</c:v>
                </c:pt>
                <c:pt idx="640">
                  <c:v>0.66800000000000004</c:v>
                </c:pt>
                <c:pt idx="641">
                  <c:v>0.84399999999999997</c:v>
                </c:pt>
                <c:pt idx="642">
                  <c:v>1.5455000000000001</c:v>
                </c:pt>
                <c:pt idx="643">
                  <c:v>1.3580000000000001</c:v>
                </c:pt>
                <c:pt idx="644">
                  <c:v>0.88300000000000001</c:v>
                </c:pt>
                <c:pt idx="645">
                  <c:v>0.58099999999999996</c:v>
                </c:pt>
                <c:pt idx="646">
                  <c:v>0.45600000000000002</c:v>
                </c:pt>
                <c:pt idx="647">
                  <c:v>0.39350000000000002</c:v>
                </c:pt>
                <c:pt idx="648">
                  <c:v>1.0185</c:v>
                </c:pt>
                <c:pt idx="649">
                  <c:v>0.97</c:v>
                </c:pt>
                <c:pt idx="650">
                  <c:v>0.97</c:v>
                </c:pt>
                <c:pt idx="651">
                  <c:v>1.2689999999999999</c:v>
                </c:pt>
                <c:pt idx="652">
                  <c:v>0.91549999999999998</c:v>
                </c:pt>
                <c:pt idx="653">
                  <c:v>0.495</c:v>
                </c:pt>
                <c:pt idx="654">
                  <c:v>0.87250000000000005</c:v>
                </c:pt>
                <c:pt idx="655">
                  <c:v>2.1499999999999998E-2</c:v>
                </c:pt>
                <c:pt idx="656">
                  <c:v>0.78100000000000003</c:v>
                </c:pt>
                <c:pt idx="657">
                  <c:v>0.60699999999999998</c:v>
                </c:pt>
                <c:pt idx="658">
                  <c:v>1.5055000000000001</c:v>
                </c:pt>
                <c:pt idx="659">
                  <c:v>1.2435</c:v>
                </c:pt>
                <c:pt idx="660">
                  <c:v>0.77749999999999997</c:v>
                </c:pt>
                <c:pt idx="661">
                  <c:v>1.4435</c:v>
                </c:pt>
                <c:pt idx="662">
                  <c:v>0.58850000000000002</c:v>
                </c:pt>
                <c:pt idx="663">
                  <c:v>0.10199999999999999</c:v>
                </c:pt>
                <c:pt idx="664">
                  <c:v>0.77649999999999997</c:v>
                </c:pt>
                <c:pt idx="665">
                  <c:v>0.60150000000000003</c:v>
                </c:pt>
                <c:pt idx="666">
                  <c:v>0.73650000000000004</c:v>
                </c:pt>
                <c:pt idx="667">
                  <c:v>2.8000000000000001E-2</c:v>
                </c:pt>
                <c:pt idx="668">
                  <c:v>0.57650000000000001</c:v>
                </c:pt>
                <c:pt idx="669">
                  <c:v>1.2415</c:v>
                </c:pt>
                <c:pt idx="670">
                  <c:v>0.6835</c:v>
                </c:pt>
                <c:pt idx="671">
                  <c:v>6.0499999999999998E-2</c:v>
                </c:pt>
                <c:pt idx="672">
                  <c:v>0.76049999999999995</c:v>
                </c:pt>
                <c:pt idx="673">
                  <c:v>2.4E-2</c:v>
                </c:pt>
                <c:pt idx="674">
                  <c:v>0.2545</c:v>
                </c:pt>
                <c:pt idx="675">
                  <c:v>1.34</c:v>
                </c:pt>
                <c:pt idx="676">
                  <c:v>9.9000000000000005E-2</c:v>
                </c:pt>
                <c:pt idx="677">
                  <c:v>0.1295</c:v>
                </c:pt>
                <c:pt idx="678">
                  <c:v>0.2225</c:v>
                </c:pt>
                <c:pt idx="679">
                  <c:v>0.41299999999999998</c:v>
                </c:pt>
                <c:pt idx="680">
                  <c:v>1.8085</c:v>
                </c:pt>
                <c:pt idx="681">
                  <c:v>0.1895</c:v>
                </c:pt>
                <c:pt idx="682">
                  <c:v>1.0660000000000001</c:v>
                </c:pt>
                <c:pt idx="683">
                  <c:v>0.66300000000000003</c:v>
                </c:pt>
                <c:pt idx="684">
                  <c:v>0.66</c:v>
                </c:pt>
                <c:pt idx="685">
                  <c:v>1.0945</c:v>
                </c:pt>
                <c:pt idx="686">
                  <c:v>0.83950000000000002</c:v>
                </c:pt>
                <c:pt idx="687">
                  <c:v>1.6839999999999999</c:v>
                </c:pt>
                <c:pt idx="688">
                  <c:v>1.7789999999999999</c:v>
                </c:pt>
                <c:pt idx="689">
                  <c:v>0.95699999999999996</c:v>
                </c:pt>
                <c:pt idx="690">
                  <c:v>1.204</c:v>
                </c:pt>
                <c:pt idx="691">
                  <c:v>0.128</c:v>
                </c:pt>
                <c:pt idx="692">
                  <c:v>2.032</c:v>
                </c:pt>
                <c:pt idx="693">
                  <c:v>1.1955</c:v>
                </c:pt>
                <c:pt idx="694">
                  <c:v>0.62949999999999995</c:v>
                </c:pt>
                <c:pt idx="695">
                  <c:v>0.83750000000000002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EB-49D3-811D-F2E3FF3E57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0471711"/>
        <c:axId val="1620472959"/>
      </c:scatterChart>
      <c:valAx>
        <c:axId val="1620471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472959"/>
        <c:crosses val="autoZero"/>
        <c:crossBetween val="midCat"/>
      </c:valAx>
      <c:valAx>
        <c:axId val="162047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4717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Distribution Of </a:t>
            </a:r>
            <a:r>
              <a:rPr lang="en-US"/>
              <a:t>Shell_weight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'Stacked data analysis'!$G$1</c:f>
              <c:strCache>
                <c:ptCount val="1"/>
                <c:pt idx="0">
                  <c:v>Shell_weight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'Stacked data analysis'!$G$2:$G$697</c:f>
              <c:numCache>
                <c:formatCode>General</c:formatCode>
                <c:ptCount val="696"/>
                <c:pt idx="0">
                  <c:v>0.33500000000000002</c:v>
                </c:pt>
                <c:pt idx="1">
                  <c:v>0.13450000000000001</c:v>
                </c:pt>
                <c:pt idx="2">
                  <c:v>0.59499999999999997</c:v>
                </c:pt>
                <c:pt idx="3">
                  <c:v>0.14649999999999999</c:v>
                </c:pt>
                <c:pt idx="4">
                  <c:v>0.45300000000000001</c:v>
                </c:pt>
                <c:pt idx="5">
                  <c:v>0.46500000000000002</c:v>
                </c:pt>
                <c:pt idx="6">
                  <c:v>4.9000000000000002E-2</c:v>
                </c:pt>
                <c:pt idx="7">
                  <c:v>0.105</c:v>
                </c:pt>
                <c:pt idx="8">
                  <c:v>0.501</c:v>
                </c:pt>
                <c:pt idx="9">
                  <c:v>0.255</c:v>
                </c:pt>
                <c:pt idx="10">
                  <c:v>0.12</c:v>
                </c:pt>
                <c:pt idx="11">
                  <c:v>0.123</c:v>
                </c:pt>
                <c:pt idx="12">
                  <c:v>8.2000000000000003E-2</c:v>
                </c:pt>
                <c:pt idx="13">
                  <c:v>0.38800000000000001</c:v>
                </c:pt>
                <c:pt idx="14">
                  <c:v>0.311</c:v>
                </c:pt>
                <c:pt idx="15">
                  <c:v>0.19500000000000001</c:v>
                </c:pt>
                <c:pt idx="16">
                  <c:v>0.15</c:v>
                </c:pt>
                <c:pt idx="17">
                  <c:v>0.28599999999999998</c:v>
                </c:pt>
                <c:pt idx="18">
                  <c:v>0.19500000000000001</c:v>
                </c:pt>
                <c:pt idx="19">
                  <c:v>0.17</c:v>
                </c:pt>
                <c:pt idx="20">
                  <c:v>0.19800000000000001</c:v>
                </c:pt>
                <c:pt idx="21">
                  <c:v>0.13450000000000001</c:v>
                </c:pt>
                <c:pt idx="22">
                  <c:v>0.255</c:v>
                </c:pt>
                <c:pt idx="23">
                  <c:v>0.112</c:v>
                </c:pt>
                <c:pt idx="24">
                  <c:v>0.1825</c:v>
                </c:pt>
                <c:pt idx="25">
                  <c:v>8.1000000000000003E-2</c:v>
                </c:pt>
                <c:pt idx="26">
                  <c:v>4.2500000000000003E-2</c:v>
                </c:pt>
                <c:pt idx="27">
                  <c:v>0.15049999999999999</c:v>
                </c:pt>
                <c:pt idx="28">
                  <c:v>0.13500000000000001</c:v>
                </c:pt>
                <c:pt idx="29">
                  <c:v>0.14849999999999999</c:v>
                </c:pt>
                <c:pt idx="30">
                  <c:v>5.0500000000000003E-2</c:v>
                </c:pt>
                <c:pt idx="31">
                  <c:v>0.1</c:v>
                </c:pt>
                <c:pt idx="32">
                  <c:v>8.7499999999999994E-2</c:v>
                </c:pt>
                <c:pt idx="33">
                  <c:v>0.32</c:v>
                </c:pt>
                <c:pt idx="34">
                  <c:v>0.184</c:v>
                </c:pt>
                <c:pt idx="35">
                  <c:v>0.28499999999999998</c:v>
                </c:pt>
                <c:pt idx="36">
                  <c:v>0.20499999999999999</c:v>
                </c:pt>
                <c:pt idx="37">
                  <c:v>0.17</c:v>
                </c:pt>
                <c:pt idx="38">
                  <c:v>0.34499999999999997</c:v>
                </c:pt>
                <c:pt idx="39">
                  <c:v>0.185</c:v>
                </c:pt>
                <c:pt idx="40">
                  <c:v>0.15</c:v>
                </c:pt>
                <c:pt idx="41">
                  <c:v>0.34399999999999997</c:v>
                </c:pt>
                <c:pt idx="42">
                  <c:v>7.0000000000000007E-2</c:v>
                </c:pt>
                <c:pt idx="43">
                  <c:v>0.16500000000000001</c:v>
                </c:pt>
                <c:pt idx="44">
                  <c:v>0.53149999999999997</c:v>
                </c:pt>
                <c:pt idx="45">
                  <c:v>0.1</c:v>
                </c:pt>
                <c:pt idx="46">
                  <c:v>0.215</c:v>
                </c:pt>
                <c:pt idx="47">
                  <c:v>0.4325</c:v>
                </c:pt>
                <c:pt idx="48">
                  <c:v>0.27</c:v>
                </c:pt>
                <c:pt idx="49">
                  <c:v>0.35</c:v>
                </c:pt>
                <c:pt idx="50">
                  <c:v>0.50849999999999995</c:v>
                </c:pt>
                <c:pt idx="51">
                  <c:v>0.34699999999999998</c:v>
                </c:pt>
                <c:pt idx="52">
                  <c:v>0.24249999999999999</c:v>
                </c:pt>
                <c:pt idx="53">
                  <c:v>0.495</c:v>
                </c:pt>
                <c:pt idx="54">
                  <c:v>0.30399999999999999</c:v>
                </c:pt>
                <c:pt idx="55">
                  <c:v>4.9500000000000002E-2</c:v>
                </c:pt>
                <c:pt idx="56">
                  <c:v>0.251</c:v>
                </c:pt>
                <c:pt idx="57">
                  <c:v>0.34</c:v>
                </c:pt>
                <c:pt idx="58">
                  <c:v>0.54500000000000004</c:v>
                </c:pt>
                <c:pt idx="59">
                  <c:v>8.9499999999999996E-2</c:v>
                </c:pt>
                <c:pt idx="60">
                  <c:v>0.17499999999999999</c:v>
                </c:pt>
                <c:pt idx="61">
                  <c:v>0.21</c:v>
                </c:pt>
                <c:pt idx="62">
                  <c:v>8.9999999999999993E-3</c:v>
                </c:pt>
                <c:pt idx="63">
                  <c:v>0.19</c:v>
                </c:pt>
                <c:pt idx="64">
                  <c:v>0.47499999999999998</c:v>
                </c:pt>
                <c:pt idx="65">
                  <c:v>0.42</c:v>
                </c:pt>
                <c:pt idx="66">
                  <c:v>0.25650000000000001</c:v>
                </c:pt>
                <c:pt idx="67">
                  <c:v>0.255</c:v>
                </c:pt>
                <c:pt idx="68">
                  <c:v>0.11650000000000001</c:v>
                </c:pt>
                <c:pt idx="69">
                  <c:v>0.41149999999999998</c:v>
                </c:pt>
                <c:pt idx="70">
                  <c:v>0.36499999999999999</c:v>
                </c:pt>
                <c:pt idx="71">
                  <c:v>9.5000000000000001E-2</c:v>
                </c:pt>
                <c:pt idx="72">
                  <c:v>0.157</c:v>
                </c:pt>
                <c:pt idx="73">
                  <c:v>0.20499999999999999</c:v>
                </c:pt>
                <c:pt idx="74">
                  <c:v>7.9500000000000001E-2</c:v>
                </c:pt>
                <c:pt idx="75">
                  <c:v>0.27500000000000002</c:v>
                </c:pt>
                <c:pt idx="76">
                  <c:v>5.3999999999999999E-2</c:v>
                </c:pt>
                <c:pt idx="77">
                  <c:v>0.34200000000000003</c:v>
                </c:pt>
                <c:pt idx="78">
                  <c:v>0.26500000000000001</c:v>
                </c:pt>
                <c:pt idx="79">
                  <c:v>0.27500000000000002</c:v>
                </c:pt>
                <c:pt idx="80">
                  <c:v>0.3095</c:v>
                </c:pt>
                <c:pt idx="81">
                  <c:v>0.01</c:v>
                </c:pt>
                <c:pt idx="82">
                  <c:v>0.253</c:v>
                </c:pt>
                <c:pt idx="83">
                  <c:v>0.20300000000000001</c:v>
                </c:pt>
                <c:pt idx="84">
                  <c:v>0.23899999999999999</c:v>
                </c:pt>
                <c:pt idx="85">
                  <c:v>0.26500000000000001</c:v>
                </c:pt>
                <c:pt idx="86">
                  <c:v>0.375</c:v>
                </c:pt>
                <c:pt idx="87">
                  <c:v>0.30149999999999999</c:v>
                </c:pt>
                <c:pt idx="88">
                  <c:v>9.5000000000000001E-2</c:v>
                </c:pt>
                <c:pt idx="89">
                  <c:v>0.161</c:v>
                </c:pt>
                <c:pt idx="90">
                  <c:v>0.29249999999999998</c:v>
                </c:pt>
                <c:pt idx="91">
                  <c:v>0.32900000000000001</c:v>
                </c:pt>
                <c:pt idx="92">
                  <c:v>0.184</c:v>
                </c:pt>
                <c:pt idx="93">
                  <c:v>0.5</c:v>
                </c:pt>
                <c:pt idx="94">
                  <c:v>0.17</c:v>
                </c:pt>
                <c:pt idx="95">
                  <c:v>0.48</c:v>
                </c:pt>
                <c:pt idx="96">
                  <c:v>0.55500000000000005</c:v>
                </c:pt>
                <c:pt idx="97">
                  <c:v>4.8000000000000001E-2</c:v>
                </c:pt>
                <c:pt idx="98">
                  <c:v>0.115</c:v>
                </c:pt>
                <c:pt idx="99">
                  <c:v>0.5</c:v>
                </c:pt>
                <c:pt idx="100">
                  <c:v>0.3</c:v>
                </c:pt>
                <c:pt idx="101">
                  <c:v>6.5000000000000002E-2</c:v>
                </c:pt>
                <c:pt idx="102">
                  <c:v>0.48</c:v>
                </c:pt>
                <c:pt idx="103">
                  <c:v>0.35499999999999998</c:v>
                </c:pt>
                <c:pt idx="104">
                  <c:v>0.33500000000000002</c:v>
                </c:pt>
                <c:pt idx="105">
                  <c:v>0.48499999999999999</c:v>
                </c:pt>
                <c:pt idx="106">
                  <c:v>0.307</c:v>
                </c:pt>
                <c:pt idx="107">
                  <c:v>0.32500000000000001</c:v>
                </c:pt>
                <c:pt idx="108">
                  <c:v>0.39500000000000002</c:v>
                </c:pt>
                <c:pt idx="109">
                  <c:v>0.44</c:v>
                </c:pt>
                <c:pt idx="110">
                  <c:v>0.18049999999999999</c:v>
                </c:pt>
                <c:pt idx="111">
                  <c:v>1.0999999999999999E-2</c:v>
                </c:pt>
                <c:pt idx="112">
                  <c:v>0.17249999999999999</c:v>
                </c:pt>
                <c:pt idx="113">
                  <c:v>8.2500000000000004E-2</c:v>
                </c:pt>
                <c:pt idx="114">
                  <c:v>0.15049999999999999</c:v>
                </c:pt>
                <c:pt idx="115">
                  <c:v>0.33</c:v>
                </c:pt>
                <c:pt idx="116">
                  <c:v>0.27450000000000002</c:v>
                </c:pt>
                <c:pt idx="117">
                  <c:v>7.4999999999999997E-2</c:v>
                </c:pt>
                <c:pt idx="118">
                  <c:v>0.45</c:v>
                </c:pt>
                <c:pt idx="119">
                  <c:v>0.19</c:v>
                </c:pt>
                <c:pt idx="120">
                  <c:v>0.31</c:v>
                </c:pt>
                <c:pt idx="121">
                  <c:v>0.72499999999999998</c:v>
                </c:pt>
                <c:pt idx="122">
                  <c:v>0.08</c:v>
                </c:pt>
                <c:pt idx="123">
                  <c:v>0.248</c:v>
                </c:pt>
                <c:pt idx="124">
                  <c:v>0.30349999999999999</c:v>
                </c:pt>
                <c:pt idx="125">
                  <c:v>0.159</c:v>
                </c:pt>
                <c:pt idx="126">
                  <c:v>0.3</c:v>
                </c:pt>
                <c:pt idx="127">
                  <c:v>0.18</c:v>
                </c:pt>
                <c:pt idx="128">
                  <c:v>0.125</c:v>
                </c:pt>
                <c:pt idx="129">
                  <c:v>0.32500000000000001</c:v>
                </c:pt>
                <c:pt idx="130">
                  <c:v>0.2</c:v>
                </c:pt>
                <c:pt idx="131">
                  <c:v>0.156</c:v>
                </c:pt>
                <c:pt idx="132">
                  <c:v>0.20499999999999999</c:v>
                </c:pt>
                <c:pt idx="133">
                  <c:v>0.184</c:v>
                </c:pt>
                <c:pt idx="134">
                  <c:v>0.41199999999999998</c:v>
                </c:pt>
                <c:pt idx="135">
                  <c:v>0.30499999999999999</c:v>
                </c:pt>
                <c:pt idx="136">
                  <c:v>0.245</c:v>
                </c:pt>
                <c:pt idx="137">
                  <c:v>7.7499999999999999E-2</c:v>
                </c:pt>
                <c:pt idx="138">
                  <c:v>0.48949999999999999</c:v>
                </c:pt>
                <c:pt idx="139">
                  <c:v>0.21</c:v>
                </c:pt>
                <c:pt idx="140">
                  <c:v>0.23699999999999999</c:v>
                </c:pt>
                <c:pt idx="141">
                  <c:v>0.33</c:v>
                </c:pt>
                <c:pt idx="142">
                  <c:v>0.4</c:v>
                </c:pt>
                <c:pt idx="143">
                  <c:v>0.41499999999999998</c:v>
                </c:pt>
                <c:pt idx="144">
                  <c:v>0.19</c:v>
                </c:pt>
                <c:pt idx="145">
                  <c:v>0.254</c:v>
                </c:pt>
                <c:pt idx="146">
                  <c:v>0.18</c:v>
                </c:pt>
                <c:pt idx="147">
                  <c:v>0.27500000000000002</c:v>
                </c:pt>
                <c:pt idx="148">
                  <c:v>0.27500000000000002</c:v>
                </c:pt>
                <c:pt idx="149">
                  <c:v>0.40500000000000003</c:v>
                </c:pt>
                <c:pt idx="150">
                  <c:v>0.1885</c:v>
                </c:pt>
                <c:pt idx="151">
                  <c:v>0.45250000000000001</c:v>
                </c:pt>
                <c:pt idx="152">
                  <c:v>0.32050000000000001</c:v>
                </c:pt>
                <c:pt idx="153">
                  <c:v>0.3745</c:v>
                </c:pt>
                <c:pt idx="154">
                  <c:v>0.23799999999999999</c:v>
                </c:pt>
                <c:pt idx="155">
                  <c:v>0.48499999999999999</c:v>
                </c:pt>
                <c:pt idx="156">
                  <c:v>0.34499999999999997</c:v>
                </c:pt>
                <c:pt idx="157">
                  <c:v>7.4999999999999997E-2</c:v>
                </c:pt>
                <c:pt idx="158">
                  <c:v>0.254</c:v>
                </c:pt>
                <c:pt idx="159">
                  <c:v>0.19</c:v>
                </c:pt>
                <c:pt idx="160">
                  <c:v>0.29099999999999998</c:v>
                </c:pt>
                <c:pt idx="161">
                  <c:v>0.40100000000000002</c:v>
                </c:pt>
                <c:pt idx="162">
                  <c:v>0.19500000000000001</c:v>
                </c:pt>
                <c:pt idx="163">
                  <c:v>0.24</c:v>
                </c:pt>
                <c:pt idx="164">
                  <c:v>0.47099999999999997</c:v>
                </c:pt>
                <c:pt idx="165">
                  <c:v>0.27</c:v>
                </c:pt>
                <c:pt idx="166">
                  <c:v>0.36</c:v>
                </c:pt>
                <c:pt idx="167">
                  <c:v>0.27</c:v>
                </c:pt>
                <c:pt idx="168">
                  <c:v>7.0000000000000007E-2</c:v>
                </c:pt>
                <c:pt idx="169">
                  <c:v>0.22550000000000001</c:v>
                </c:pt>
                <c:pt idx="170">
                  <c:v>0.19500000000000001</c:v>
                </c:pt>
                <c:pt idx="171">
                  <c:v>0.17649999999999999</c:v>
                </c:pt>
                <c:pt idx="172">
                  <c:v>0.28499999999999998</c:v>
                </c:pt>
                <c:pt idx="173">
                  <c:v>0.16500000000000001</c:v>
                </c:pt>
                <c:pt idx="174">
                  <c:v>0.374</c:v>
                </c:pt>
                <c:pt idx="175">
                  <c:v>0.29399999999999998</c:v>
                </c:pt>
                <c:pt idx="176">
                  <c:v>0.20200000000000001</c:v>
                </c:pt>
                <c:pt idx="177">
                  <c:v>0.28000000000000003</c:v>
                </c:pt>
                <c:pt idx="178">
                  <c:v>0.2485</c:v>
                </c:pt>
                <c:pt idx="179">
                  <c:v>0.22</c:v>
                </c:pt>
                <c:pt idx="180">
                  <c:v>0.46500000000000002</c:v>
                </c:pt>
                <c:pt idx="181">
                  <c:v>0.37</c:v>
                </c:pt>
                <c:pt idx="182">
                  <c:v>9.6500000000000002E-2</c:v>
                </c:pt>
                <c:pt idx="183">
                  <c:v>0.105</c:v>
                </c:pt>
                <c:pt idx="184">
                  <c:v>0.28100000000000003</c:v>
                </c:pt>
                <c:pt idx="185">
                  <c:v>0.22500000000000001</c:v>
                </c:pt>
                <c:pt idx="186">
                  <c:v>0.317</c:v>
                </c:pt>
                <c:pt idx="187">
                  <c:v>0.35549999999999998</c:v>
                </c:pt>
                <c:pt idx="188">
                  <c:v>3.5000000000000001E-3</c:v>
                </c:pt>
                <c:pt idx="189">
                  <c:v>0.37</c:v>
                </c:pt>
                <c:pt idx="190">
                  <c:v>0.11700000000000001</c:v>
                </c:pt>
                <c:pt idx="191">
                  <c:v>0.17499999999999999</c:v>
                </c:pt>
                <c:pt idx="192">
                  <c:v>0.109</c:v>
                </c:pt>
                <c:pt idx="193">
                  <c:v>0.27500000000000002</c:v>
                </c:pt>
                <c:pt idx="194">
                  <c:v>0.255</c:v>
                </c:pt>
                <c:pt idx="195">
                  <c:v>0.1</c:v>
                </c:pt>
                <c:pt idx="196">
                  <c:v>0.11749999999999999</c:v>
                </c:pt>
                <c:pt idx="197">
                  <c:v>0.43</c:v>
                </c:pt>
                <c:pt idx="198">
                  <c:v>0.13</c:v>
                </c:pt>
                <c:pt idx="199">
                  <c:v>0.25950000000000001</c:v>
                </c:pt>
                <c:pt idx="200">
                  <c:v>0.48499999999999999</c:v>
                </c:pt>
                <c:pt idx="201">
                  <c:v>0.32500000000000001</c:v>
                </c:pt>
                <c:pt idx="202">
                  <c:v>1.7000000000000001E-2</c:v>
                </c:pt>
                <c:pt idx="203">
                  <c:v>0.106</c:v>
                </c:pt>
                <c:pt idx="204">
                  <c:v>0.39</c:v>
                </c:pt>
                <c:pt idx="205">
                  <c:v>0.13</c:v>
                </c:pt>
                <c:pt idx="206">
                  <c:v>0.89700000000000002</c:v>
                </c:pt>
                <c:pt idx="207">
                  <c:v>0.53349999999999997</c:v>
                </c:pt>
                <c:pt idx="208">
                  <c:v>0.36449999999999999</c:v>
                </c:pt>
                <c:pt idx="209">
                  <c:v>0.215</c:v>
                </c:pt>
                <c:pt idx="210">
                  <c:v>0.44850000000000001</c:v>
                </c:pt>
                <c:pt idx="211">
                  <c:v>0.253</c:v>
                </c:pt>
                <c:pt idx="212">
                  <c:v>0.22</c:v>
                </c:pt>
                <c:pt idx="213">
                  <c:v>2.5999999999999999E-2</c:v>
                </c:pt>
                <c:pt idx="214">
                  <c:v>0.34599999999999997</c:v>
                </c:pt>
                <c:pt idx="215">
                  <c:v>0.20499999999999999</c:v>
                </c:pt>
                <c:pt idx="216">
                  <c:v>0.313</c:v>
                </c:pt>
                <c:pt idx="217">
                  <c:v>0.255</c:v>
                </c:pt>
                <c:pt idx="218">
                  <c:v>0.3095</c:v>
                </c:pt>
                <c:pt idx="219">
                  <c:v>0.3</c:v>
                </c:pt>
                <c:pt idx="220">
                  <c:v>0.39500000000000002</c:v>
                </c:pt>
                <c:pt idx="221">
                  <c:v>3.2000000000000001E-2</c:v>
                </c:pt>
                <c:pt idx="222">
                  <c:v>0.43</c:v>
                </c:pt>
                <c:pt idx="223">
                  <c:v>0.36099999999999999</c:v>
                </c:pt>
                <c:pt idx="224">
                  <c:v>0.16500000000000001</c:v>
                </c:pt>
                <c:pt idx="225">
                  <c:v>0.4405</c:v>
                </c:pt>
                <c:pt idx="226">
                  <c:v>0.32500000000000001</c:v>
                </c:pt>
                <c:pt idx="227">
                  <c:v>0.26</c:v>
                </c:pt>
                <c:pt idx="228">
                  <c:v>4.4499999999999998E-2</c:v>
                </c:pt>
                <c:pt idx="229">
                  <c:v>3.9E-2</c:v>
                </c:pt>
                <c:pt idx="230">
                  <c:v>6.8000000000000005E-2</c:v>
                </c:pt>
                <c:pt idx="231">
                  <c:v>0.25</c:v>
                </c:pt>
                <c:pt idx="232">
                  <c:v>0.26550000000000001</c:v>
                </c:pt>
                <c:pt idx="233">
                  <c:v>0.23350000000000001</c:v>
                </c:pt>
                <c:pt idx="234">
                  <c:v>0.5655</c:v>
                </c:pt>
                <c:pt idx="235">
                  <c:v>0.13500000000000001</c:v>
                </c:pt>
                <c:pt idx="236">
                  <c:v>0.13500000000000001</c:v>
                </c:pt>
                <c:pt idx="237">
                  <c:v>0.34499999999999997</c:v>
                </c:pt>
                <c:pt idx="238">
                  <c:v>0.155</c:v>
                </c:pt>
                <c:pt idx="239">
                  <c:v>3.4000000000000002E-2</c:v>
                </c:pt>
                <c:pt idx="240">
                  <c:v>0.315</c:v>
                </c:pt>
                <c:pt idx="241">
                  <c:v>0.1825</c:v>
                </c:pt>
                <c:pt idx="242">
                  <c:v>0.30049999999999999</c:v>
                </c:pt>
                <c:pt idx="243">
                  <c:v>6.5000000000000002E-2</c:v>
                </c:pt>
                <c:pt idx="244">
                  <c:v>0.12</c:v>
                </c:pt>
                <c:pt idx="245">
                  <c:v>0.48499999999999999</c:v>
                </c:pt>
                <c:pt idx="246">
                  <c:v>0.155</c:v>
                </c:pt>
                <c:pt idx="247">
                  <c:v>7.2999999999999995E-2</c:v>
                </c:pt>
                <c:pt idx="248">
                  <c:v>0.14000000000000001</c:v>
                </c:pt>
                <c:pt idx="249">
                  <c:v>0.13</c:v>
                </c:pt>
                <c:pt idx="250">
                  <c:v>0.40500000000000003</c:v>
                </c:pt>
                <c:pt idx="251">
                  <c:v>0.245</c:v>
                </c:pt>
                <c:pt idx="252">
                  <c:v>0.44500000000000001</c:v>
                </c:pt>
                <c:pt idx="253">
                  <c:v>0.25</c:v>
                </c:pt>
                <c:pt idx="254">
                  <c:v>0.38500000000000001</c:v>
                </c:pt>
                <c:pt idx="255">
                  <c:v>0.189</c:v>
                </c:pt>
                <c:pt idx="256">
                  <c:v>0.27250000000000002</c:v>
                </c:pt>
                <c:pt idx="257">
                  <c:v>0.35</c:v>
                </c:pt>
                <c:pt idx="258">
                  <c:v>0.30599999999999999</c:v>
                </c:pt>
                <c:pt idx="259">
                  <c:v>0.42849999999999999</c:v>
                </c:pt>
                <c:pt idx="260">
                  <c:v>0.01</c:v>
                </c:pt>
                <c:pt idx="261">
                  <c:v>9.2499999999999999E-2</c:v>
                </c:pt>
                <c:pt idx="262">
                  <c:v>0.315</c:v>
                </c:pt>
                <c:pt idx="263">
                  <c:v>8.5500000000000007E-2</c:v>
                </c:pt>
                <c:pt idx="264">
                  <c:v>0.39600000000000002</c:v>
                </c:pt>
                <c:pt idx="265">
                  <c:v>0.29499999999999998</c:v>
                </c:pt>
                <c:pt idx="266">
                  <c:v>0.308</c:v>
                </c:pt>
                <c:pt idx="267">
                  <c:v>0.29099999999999998</c:v>
                </c:pt>
                <c:pt idx="268">
                  <c:v>0.63800000000000001</c:v>
                </c:pt>
                <c:pt idx="269">
                  <c:v>0.36</c:v>
                </c:pt>
                <c:pt idx="270">
                  <c:v>0.33500000000000002</c:v>
                </c:pt>
                <c:pt idx="271">
                  <c:v>0.44</c:v>
                </c:pt>
                <c:pt idx="272">
                  <c:v>4.4999999999999998E-2</c:v>
                </c:pt>
                <c:pt idx="273">
                  <c:v>6.8000000000000005E-2</c:v>
                </c:pt>
                <c:pt idx="274">
                  <c:v>0.184</c:v>
                </c:pt>
                <c:pt idx="275">
                  <c:v>0.17</c:v>
                </c:pt>
                <c:pt idx="276">
                  <c:v>0.255</c:v>
                </c:pt>
                <c:pt idx="277">
                  <c:v>0.39</c:v>
                </c:pt>
                <c:pt idx="278">
                  <c:v>0.28749999999999998</c:v>
                </c:pt>
                <c:pt idx="279">
                  <c:v>0.40749999999999997</c:v>
                </c:pt>
                <c:pt idx="280">
                  <c:v>0.215</c:v>
                </c:pt>
                <c:pt idx="281">
                  <c:v>0.57999999999999996</c:v>
                </c:pt>
                <c:pt idx="282">
                  <c:v>0.2495</c:v>
                </c:pt>
                <c:pt idx="283">
                  <c:v>0.18</c:v>
                </c:pt>
                <c:pt idx="284">
                  <c:v>0.31</c:v>
                </c:pt>
                <c:pt idx="285">
                  <c:v>0.09</c:v>
                </c:pt>
                <c:pt idx="286">
                  <c:v>6.3500000000000001E-2</c:v>
                </c:pt>
                <c:pt idx="287">
                  <c:v>0.25</c:v>
                </c:pt>
                <c:pt idx="288">
                  <c:v>0.5</c:v>
                </c:pt>
                <c:pt idx="289">
                  <c:v>0.253</c:v>
                </c:pt>
                <c:pt idx="290">
                  <c:v>0.32</c:v>
                </c:pt>
                <c:pt idx="291">
                  <c:v>0.45050000000000001</c:v>
                </c:pt>
                <c:pt idx="292">
                  <c:v>4.4999999999999998E-2</c:v>
                </c:pt>
                <c:pt idx="293">
                  <c:v>0.21</c:v>
                </c:pt>
                <c:pt idx="294">
                  <c:v>0.1565</c:v>
                </c:pt>
                <c:pt idx="295">
                  <c:v>0.18</c:v>
                </c:pt>
                <c:pt idx="296">
                  <c:v>0.22500000000000001</c:v>
                </c:pt>
                <c:pt idx="297">
                  <c:v>0.33900000000000002</c:v>
                </c:pt>
                <c:pt idx="298">
                  <c:v>0.26</c:v>
                </c:pt>
                <c:pt idx="299">
                  <c:v>8.5999999999999993E-2</c:v>
                </c:pt>
                <c:pt idx="300">
                  <c:v>0.17</c:v>
                </c:pt>
                <c:pt idx="301">
                  <c:v>0.33500000000000002</c:v>
                </c:pt>
                <c:pt idx="302">
                  <c:v>0.47499999999999998</c:v>
                </c:pt>
                <c:pt idx="303">
                  <c:v>0.21</c:v>
                </c:pt>
                <c:pt idx="304">
                  <c:v>0.04</c:v>
                </c:pt>
                <c:pt idx="305">
                  <c:v>0.19</c:v>
                </c:pt>
                <c:pt idx="306">
                  <c:v>0.16</c:v>
                </c:pt>
                <c:pt idx="307">
                  <c:v>0.41</c:v>
                </c:pt>
                <c:pt idx="308">
                  <c:v>0.27500000000000002</c:v>
                </c:pt>
                <c:pt idx="309">
                  <c:v>0.2215</c:v>
                </c:pt>
                <c:pt idx="310">
                  <c:v>0.09</c:v>
                </c:pt>
                <c:pt idx="311">
                  <c:v>9.0999999999999998E-2</c:v>
                </c:pt>
                <c:pt idx="312">
                  <c:v>7.1999999999999995E-2</c:v>
                </c:pt>
                <c:pt idx="313">
                  <c:v>0.185</c:v>
                </c:pt>
                <c:pt idx="314">
                  <c:v>0.08</c:v>
                </c:pt>
                <c:pt idx="315">
                  <c:v>0.28999999999999998</c:v>
                </c:pt>
                <c:pt idx="316">
                  <c:v>8.5000000000000006E-2</c:v>
                </c:pt>
                <c:pt idx="317">
                  <c:v>0.19450000000000001</c:v>
                </c:pt>
                <c:pt idx="318">
                  <c:v>0.2</c:v>
                </c:pt>
                <c:pt idx="319">
                  <c:v>8.9999999999999993E-3</c:v>
                </c:pt>
                <c:pt idx="320">
                  <c:v>0.27500000000000002</c:v>
                </c:pt>
                <c:pt idx="321">
                  <c:v>0.43</c:v>
                </c:pt>
                <c:pt idx="322">
                  <c:v>3.5000000000000003E-2</c:v>
                </c:pt>
                <c:pt idx="323">
                  <c:v>0.26</c:v>
                </c:pt>
                <c:pt idx="324">
                  <c:v>0.16500000000000001</c:v>
                </c:pt>
                <c:pt idx="325">
                  <c:v>0.16900000000000001</c:v>
                </c:pt>
                <c:pt idx="326">
                  <c:v>0.1135</c:v>
                </c:pt>
                <c:pt idx="327">
                  <c:v>0.23</c:v>
                </c:pt>
                <c:pt idx="328">
                  <c:v>0.72499999999999998</c:v>
                </c:pt>
                <c:pt idx="329">
                  <c:v>4.3999999999999997E-2</c:v>
                </c:pt>
                <c:pt idx="330">
                  <c:v>0.1</c:v>
                </c:pt>
                <c:pt idx="331">
                  <c:v>0.27</c:v>
                </c:pt>
                <c:pt idx="332">
                  <c:v>0.1</c:v>
                </c:pt>
                <c:pt idx="333">
                  <c:v>0.45500000000000002</c:v>
                </c:pt>
                <c:pt idx="334">
                  <c:v>0.316</c:v>
                </c:pt>
                <c:pt idx="335">
                  <c:v>0.28000000000000003</c:v>
                </c:pt>
                <c:pt idx="336">
                  <c:v>0.29199999999999998</c:v>
                </c:pt>
                <c:pt idx="337">
                  <c:v>5.0000000000000001E-3</c:v>
                </c:pt>
                <c:pt idx="338">
                  <c:v>0.36499999999999999</c:v>
                </c:pt>
                <c:pt idx="339">
                  <c:v>0.1125</c:v>
                </c:pt>
                <c:pt idx="340">
                  <c:v>0.32800000000000001</c:v>
                </c:pt>
                <c:pt idx="341">
                  <c:v>0.14499999999999999</c:v>
                </c:pt>
                <c:pt idx="342">
                  <c:v>0.48799999999999999</c:v>
                </c:pt>
                <c:pt idx="343">
                  <c:v>0.26200000000000001</c:v>
                </c:pt>
                <c:pt idx="344">
                  <c:v>0.155</c:v>
                </c:pt>
                <c:pt idx="345">
                  <c:v>0.13500000000000001</c:v>
                </c:pt>
                <c:pt idx="346">
                  <c:v>0.22500000000000001</c:v>
                </c:pt>
                <c:pt idx="347">
                  <c:v>3.6999999999999998E-2</c:v>
                </c:pt>
                <c:pt idx="348">
                  <c:v>0.1</c:v>
                </c:pt>
                <c:pt idx="349">
                  <c:v>0.16850000000000001</c:v>
                </c:pt>
                <c:pt idx="350">
                  <c:v>0.60499999999999998</c:v>
                </c:pt>
                <c:pt idx="351">
                  <c:v>0.48799999999999999</c:v>
                </c:pt>
                <c:pt idx="352">
                  <c:v>0.31</c:v>
                </c:pt>
                <c:pt idx="353">
                  <c:v>0.24</c:v>
                </c:pt>
                <c:pt idx="354">
                  <c:v>0.315</c:v>
                </c:pt>
                <c:pt idx="355">
                  <c:v>0.2155</c:v>
                </c:pt>
                <c:pt idx="356">
                  <c:v>0.14799999999999999</c:v>
                </c:pt>
                <c:pt idx="357">
                  <c:v>0.30499999999999999</c:v>
                </c:pt>
                <c:pt idx="358">
                  <c:v>0.109</c:v>
                </c:pt>
                <c:pt idx="359">
                  <c:v>0.32</c:v>
                </c:pt>
                <c:pt idx="360">
                  <c:v>0.05</c:v>
                </c:pt>
                <c:pt idx="361">
                  <c:v>5.5E-2</c:v>
                </c:pt>
                <c:pt idx="362">
                  <c:v>0.26</c:v>
                </c:pt>
                <c:pt idx="363">
                  <c:v>0.29799999999999999</c:v>
                </c:pt>
                <c:pt idx="364">
                  <c:v>0.22</c:v>
                </c:pt>
                <c:pt idx="365">
                  <c:v>0.2215</c:v>
                </c:pt>
                <c:pt idx="366">
                  <c:v>0.40699999999999997</c:v>
                </c:pt>
                <c:pt idx="367">
                  <c:v>0.1</c:v>
                </c:pt>
                <c:pt idx="368">
                  <c:v>2.5999999999999999E-2</c:v>
                </c:pt>
                <c:pt idx="369">
                  <c:v>7.4499999999999997E-2</c:v>
                </c:pt>
                <c:pt idx="370">
                  <c:v>0.188</c:v>
                </c:pt>
                <c:pt idx="371">
                  <c:v>0.06</c:v>
                </c:pt>
                <c:pt idx="372">
                  <c:v>0.32500000000000001</c:v>
                </c:pt>
                <c:pt idx="373">
                  <c:v>0.625</c:v>
                </c:pt>
                <c:pt idx="374">
                  <c:v>0.315</c:v>
                </c:pt>
                <c:pt idx="375">
                  <c:v>0.08</c:v>
                </c:pt>
                <c:pt idx="376">
                  <c:v>0.185</c:v>
                </c:pt>
                <c:pt idx="377">
                  <c:v>0.155</c:v>
                </c:pt>
                <c:pt idx="378">
                  <c:v>8.1500000000000003E-2</c:v>
                </c:pt>
                <c:pt idx="379">
                  <c:v>0.33500000000000002</c:v>
                </c:pt>
                <c:pt idx="380">
                  <c:v>0.19650000000000001</c:v>
                </c:pt>
                <c:pt idx="381">
                  <c:v>0.245</c:v>
                </c:pt>
                <c:pt idx="382">
                  <c:v>0.255</c:v>
                </c:pt>
                <c:pt idx="383">
                  <c:v>0.4405</c:v>
                </c:pt>
                <c:pt idx="384">
                  <c:v>0.36</c:v>
                </c:pt>
                <c:pt idx="385">
                  <c:v>0.16250000000000001</c:v>
                </c:pt>
                <c:pt idx="386">
                  <c:v>0.08</c:v>
                </c:pt>
                <c:pt idx="387">
                  <c:v>0.17649999999999999</c:v>
                </c:pt>
                <c:pt idx="388">
                  <c:v>0.30549999999999999</c:v>
                </c:pt>
                <c:pt idx="389">
                  <c:v>4.9500000000000002E-2</c:v>
                </c:pt>
                <c:pt idx="390">
                  <c:v>1.4999999999999999E-2</c:v>
                </c:pt>
                <c:pt idx="391">
                  <c:v>0.245</c:v>
                </c:pt>
                <c:pt idx="392">
                  <c:v>0.12</c:v>
                </c:pt>
                <c:pt idx="393">
                  <c:v>0.57999999999999996</c:v>
                </c:pt>
                <c:pt idx="394">
                  <c:v>0.12</c:v>
                </c:pt>
                <c:pt idx="395">
                  <c:v>0.22500000000000001</c:v>
                </c:pt>
                <c:pt idx="396">
                  <c:v>0.39500000000000002</c:v>
                </c:pt>
                <c:pt idx="397">
                  <c:v>0.29499999999999998</c:v>
                </c:pt>
                <c:pt idx="398">
                  <c:v>0.17899999999999999</c:v>
                </c:pt>
                <c:pt idx="399">
                  <c:v>0.35399999999999998</c:v>
                </c:pt>
                <c:pt idx="400">
                  <c:v>0.20499999999999999</c:v>
                </c:pt>
                <c:pt idx="401">
                  <c:v>0.4375</c:v>
                </c:pt>
                <c:pt idx="402">
                  <c:v>0.315</c:v>
                </c:pt>
                <c:pt idx="403">
                  <c:v>0.13500000000000001</c:v>
                </c:pt>
                <c:pt idx="404">
                  <c:v>6.9500000000000006E-2</c:v>
                </c:pt>
                <c:pt idx="405">
                  <c:v>0.32</c:v>
                </c:pt>
                <c:pt idx="406">
                  <c:v>0.23</c:v>
                </c:pt>
                <c:pt idx="407">
                  <c:v>0.218</c:v>
                </c:pt>
                <c:pt idx="408">
                  <c:v>0.27600000000000002</c:v>
                </c:pt>
                <c:pt idx="409">
                  <c:v>4.0500000000000001E-2</c:v>
                </c:pt>
                <c:pt idx="410">
                  <c:v>0.13500000000000001</c:v>
                </c:pt>
                <c:pt idx="411">
                  <c:v>0.71</c:v>
                </c:pt>
                <c:pt idx="412">
                  <c:v>0.34</c:v>
                </c:pt>
                <c:pt idx="413">
                  <c:v>0.44</c:v>
                </c:pt>
                <c:pt idx="414">
                  <c:v>0.1525</c:v>
                </c:pt>
                <c:pt idx="415">
                  <c:v>0.41</c:v>
                </c:pt>
                <c:pt idx="416">
                  <c:v>0.16</c:v>
                </c:pt>
                <c:pt idx="417">
                  <c:v>0.215</c:v>
                </c:pt>
                <c:pt idx="418">
                  <c:v>0.46800000000000003</c:v>
                </c:pt>
                <c:pt idx="419">
                  <c:v>0.1305</c:v>
                </c:pt>
                <c:pt idx="420">
                  <c:v>0.28899999999999998</c:v>
                </c:pt>
                <c:pt idx="421">
                  <c:v>0.03</c:v>
                </c:pt>
                <c:pt idx="422">
                  <c:v>0.28499999999999998</c:v>
                </c:pt>
                <c:pt idx="423">
                  <c:v>0.57999999999999996</c:v>
                </c:pt>
                <c:pt idx="424">
                  <c:v>0.40600000000000003</c:v>
                </c:pt>
                <c:pt idx="425">
                  <c:v>0.34499999999999997</c:v>
                </c:pt>
                <c:pt idx="426">
                  <c:v>0.185</c:v>
                </c:pt>
                <c:pt idx="427">
                  <c:v>0.24</c:v>
                </c:pt>
                <c:pt idx="428">
                  <c:v>0.39500000000000002</c:v>
                </c:pt>
                <c:pt idx="429">
                  <c:v>6.25E-2</c:v>
                </c:pt>
                <c:pt idx="430">
                  <c:v>0.16500000000000001</c:v>
                </c:pt>
                <c:pt idx="431">
                  <c:v>0.113</c:v>
                </c:pt>
                <c:pt idx="432">
                  <c:v>0.28999999999999998</c:v>
                </c:pt>
                <c:pt idx="433">
                  <c:v>0.109</c:v>
                </c:pt>
                <c:pt idx="434">
                  <c:v>0.155</c:v>
                </c:pt>
                <c:pt idx="435">
                  <c:v>0.186</c:v>
                </c:pt>
                <c:pt idx="436">
                  <c:v>7.4999999999999997E-2</c:v>
                </c:pt>
                <c:pt idx="437">
                  <c:v>0.26</c:v>
                </c:pt>
                <c:pt idx="438">
                  <c:v>0.11</c:v>
                </c:pt>
                <c:pt idx="439">
                  <c:v>0.26600000000000001</c:v>
                </c:pt>
                <c:pt idx="440">
                  <c:v>0.245</c:v>
                </c:pt>
                <c:pt idx="441">
                  <c:v>0.16</c:v>
                </c:pt>
                <c:pt idx="442">
                  <c:v>0.22</c:v>
                </c:pt>
                <c:pt idx="443">
                  <c:v>0.25</c:v>
                </c:pt>
                <c:pt idx="444">
                  <c:v>0.30499999999999999</c:v>
                </c:pt>
                <c:pt idx="445">
                  <c:v>0.06</c:v>
                </c:pt>
                <c:pt idx="446">
                  <c:v>0.253</c:v>
                </c:pt>
                <c:pt idx="447">
                  <c:v>0.155</c:v>
                </c:pt>
                <c:pt idx="448">
                  <c:v>0.30349999999999999</c:v>
                </c:pt>
                <c:pt idx="449">
                  <c:v>0.34499999999999997</c:v>
                </c:pt>
                <c:pt idx="450">
                  <c:v>0.05</c:v>
                </c:pt>
                <c:pt idx="451">
                  <c:v>0.11600000000000001</c:v>
                </c:pt>
                <c:pt idx="452">
                  <c:v>0.42</c:v>
                </c:pt>
                <c:pt idx="453">
                  <c:v>0.26300000000000001</c:v>
                </c:pt>
                <c:pt idx="454">
                  <c:v>0.31</c:v>
                </c:pt>
                <c:pt idx="455">
                  <c:v>0.19650000000000001</c:v>
                </c:pt>
                <c:pt idx="456">
                  <c:v>3.5999999999999997E-2</c:v>
                </c:pt>
                <c:pt idx="457">
                  <c:v>0.27850000000000003</c:v>
                </c:pt>
                <c:pt idx="458">
                  <c:v>0.215</c:v>
                </c:pt>
                <c:pt idx="459">
                  <c:v>0.1525</c:v>
                </c:pt>
                <c:pt idx="460">
                  <c:v>0.14299999999999999</c:v>
                </c:pt>
                <c:pt idx="461">
                  <c:v>0.317</c:v>
                </c:pt>
                <c:pt idx="462">
                  <c:v>0.16600000000000001</c:v>
                </c:pt>
                <c:pt idx="463">
                  <c:v>0.26350000000000001</c:v>
                </c:pt>
                <c:pt idx="464">
                  <c:v>0.19</c:v>
                </c:pt>
                <c:pt idx="465">
                  <c:v>0.16900000000000001</c:v>
                </c:pt>
                <c:pt idx="466">
                  <c:v>0.13500000000000001</c:v>
                </c:pt>
                <c:pt idx="467">
                  <c:v>0.35</c:v>
                </c:pt>
                <c:pt idx="468">
                  <c:v>0.28249999999999997</c:v>
                </c:pt>
                <c:pt idx="469">
                  <c:v>0.36</c:v>
                </c:pt>
                <c:pt idx="470">
                  <c:v>4.2999999999999997E-2</c:v>
                </c:pt>
                <c:pt idx="471">
                  <c:v>0.28499999999999998</c:v>
                </c:pt>
                <c:pt idx="472">
                  <c:v>0.16200000000000001</c:v>
                </c:pt>
                <c:pt idx="473">
                  <c:v>0.32</c:v>
                </c:pt>
                <c:pt idx="474">
                  <c:v>0.19500000000000001</c:v>
                </c:pt>
                <c:pt idx="475">
                  <c:v>0.38850000000000001</c:v>
                </c:pt>
                <c:pt idx="476">
                  <c:v>0.3</c:v>
                </c:pt>
                <c:pt idx="477">
                  <c:v>0.28000000000000003</c:v>
                </c:pt>
                <c:pt idx="478">
                  <c:v>0.47499999999999998</c:v>
                </c:pt>
                <c:pt idx="479">
                  <c:v>7.0000000000000007E-2</c:v>
                </c:pt>
                <c:pt idx="480">
                  <c:v>0.18099999999999999</c:v>
                </c:pt>
                <c:pt idx="481">
                  <c:v>0.27050000000000002</c:v>
                </c:pt>
                <c:pt idx="482">
                  <c:v>7.0000000000000007E-2</c:v>
                </c:pt>
                <c:pt idx="483">
                  <c:v>0.27500000000000002</c:v>
                </c:pt>
                <c:pt idx="484">
                  <c:v>0.36</c:v>
                </c:pt>
                <c:pt idx="485">
                  <c:v>0.185</c:v>
                </c:pt>
                <c:pt idx="486">
                  <c:v>0.16</c:v>
                </c:pt>
                <c:pt idx="487">
                  <c:v>8.0500000000000002E-2</c:v>
                </c:pt>
                <c:pt idx="488">
                  <c:v>0.42</c:v>
                </c:pt>
                <c:pt idx="489">
                  <c:v>0.27900000000000003</c:v>
                </c:pt>
                <c:pt idx="490">
                  <c:v>0.13900000000000001</c:v>
                </c:pt>
                <c:pt idx="491">
                  <c:v>0.374</c:v>
                </c:pt>
                <c:pt idx="492">
                  <c:v>6.4500000000000002E-2</c:v>
                </c:pt>
                <c:pt idx="493">
                  <c:v>9.35E-2</c:v>
                </c:pt>
                <c:pt idx="494">
                  <c:v>0.38250000000000001</c:v>
                </c:pt>
                <c:pt idx="495">
                  <c:v>0.43049999999999999</c:v>
                </c:pt>
                <c:pt idx="496">
                  <c:v>0.26300000000000001</c:v>
                </c:pt>
                <c:pt idx="497">
                  <c:v>0.33150000000000002</c:v>
                </c:pt>
                <c:pt idx="498">
                  <c:v>0.26500000000000001</c:v>
                </c:pt>
                <c:pt idx="499">
                  <c:v>0.52500000000000002</c:v>
                </c:pt>
                <c:pt idx="500">
                  <c:v>0.62</c:v>
                </c:pt>
                <c:pt idx="501">
                  <c:v>0.52</c:v>
                </c:pt>
                <c:pt idx="502">
                  <c:v>0.23899999999999999</c:v>
                </c:pt>
                <c:pt idx="503">
                  <c:v>0.315</c:v>
                </c:pt>
                <c:pt idx="504">
                  <c:v>0.35399999999999998</c:v>
                </c:pt>
                <c:pt idx="505">
                  <c:v>0.09</c:v>
                </c:pt>
                <c:pt idx="506">
                  <c:v>0.215</c:v>
                </c:pt>
                <c:pt idx="507">
                  <c:v>0.13500000000000001</c:v>
                </c:pt>
                <c:pt idx="508">
                  <c:v>0.30499999999999999</c:v>
                </c:pt>
                <c:pt idx="509">
                  <c:v>0.26</c:v>
                </c:pt>
                <c:pt idx="510">
                  <c:v>0.105</c:v>
                </c:pt>
                <c:pt idx="511">
                  <c:v>0.10349999999999999</c:v>
                </c:pt>
                <c:pt idx="512">
                  <c:v>0.151</c:v>
                </c:pt>
                <c:pt idx="513">
                  <c:v>0.13850000000000001</c:v>
                </c:pt>
                <c:pt idx="514">
                  <c:v>0.19400000000000001</c:v>
                </c:pt>
                <c:pt idx="515">
                  <c:v>0.18</c:v>
                </c:pt>
                <c:pt idx="516">
                  <c:v>0.32200000000000001</c:v>
                </c:pt>
                <c:pt idx="517">
                  <c:v>0.255</c:v>
                </c:pt>
                <c:pt idx="518">
                  <c:v>0.38500000000000001</c:v>
                </c:pt>
                <c:pt idx="519">
                  <c:v>0.22</c:v>
                </c:pt>
                <c:pt idx="520">
                  <c:v>0.24249999999999999</c:v>
                </c:pt>
                <c:pt idx="521">
                  <c:v>0.52</c:v>
                </c:pt>
                <c:pt idx="522">
                  <c:v>4.1000000000000002E-2</c:v>
                </c:pt>
                <c:pt idx="523">
                  <c:v>0.28499999999999998</c:v>
                </c:pt>
                <c:pt idx="524">
                  <c:v>0.22700000000000001</c:v>
                </c:pt>
                <c:pt idx="525">
                  <c:v>0.39</c:v>
                </c:pt>
                <c:pt idx="526">
                  <c:v>0.27500000000000002</c:v>
                </c:pt>
                <c:pt idx="527">
                  <c:v>0.13600000000000001</c:v>
                </c:pt>
                <c:pt idx="528">
                  <c:v>0.4375</c:v>
                </c:pt>
                <c:pt idx="529">
                  <c:v>0.22</c:v>
                </c:pt>
                <c:pt idx="530">
                  <c:v>0.3725</c:v>
                </c:pt>
                <c:pt idx="531">
                  <c:v>0.22500000000000001</c:v>
                </c:pt>
                <c:pt idx="532">
                  <c:v>0.255</c:v>
                </c:pt>
                <c:pt idx="533">
                  <c:v>5.5E-2</c:v>
                </c:pt>
                <c:pt idx="534">
                  <c:v>0.3</c:v>
                </c:pt>
                <c:pt idx="535">
                  <c:v>0.27400000000000002</c:v>
                </c:pt>
                <c:pt idx="536">
                  <c:v>0.51500000000000001</c:v>
                </c:pt>
                <c:pt idx="537">
                  <c:v>3.9E-2</c:v>
                </c:pt>
                <c:pt idx="538">
                  <c:v>0.24</c:v>
                </c:pt>
                <c:pt idx="539">
                  <c:v>3.5000000000000003E-2</c:v>
                </c:pt>
                <c:pt idx="540">
                  <c:v>0.33</c:v>
                </c:pt>
                <c:pt idx="541">
                  <c:v>0.16650000000000001</c:v>
                </c:pt>
                <c:pt idx="542">
                  <c:v>0.35</c:v>
                </c:pt>
                <c:pt idx="543">
                  <c:v>0.255</c:v>
                </c:pt>
                <c:pt idx="544">
                  <c:v>0.125</c:v>
                </c:pt>
                <c:pt idx="545">
                  <c:v>0.2545</c:v>
                </c:pt>
                <c:pt idx="546">
                  <c:v>0.79749999999999999</c:v>
                </c:pt>
                <c:pt idx="547">
                  <c:v>7.0000000000000007E-2</c:v>
                </c:pt>
                <c:pt idx="548">
                  <c:v>0.1</c:v>
                </c:pt>
                <c:pt idx="549">
                  <c:v>5.5E-2</c:v>
                </c:pt>
                <c:pt idx="550">
                  <c:v>0.22900000000000001</c:v>
                </c:pt>
                <c:pt idx="551">
                  <c:v>0.27</c:v>
                </c:pt>
                <c:pt idx="552">
                  <c:v>0.34499999999999997</c:v>
                </c:pt>
                <c:pt idx="553">
                  <c:v>0.41499999999999998</c:v>
                </c:pt>
                <c:pt idx="554">
                  <c:v>0.35049999999999998</c:v>
                </c:pt>
                <c:pt idx="555">
                  <c:v>0.26450000000000001</c:v>
                </c:pt>
                <c:pt idx="556">
                  <c:v>0.11</c:v>
                </c:pt>
                <c:pt idx="557">
                  <c:v>0.22</c:v>
                </c:pt>
                <c:pt idx="558">
                  <c:v>0.11</c:v>
                </c:pt>
                <c:pt idx="559">
                  <c:v>0.4395</c:v>
                </c:pt>
                <c:pt idx="560">
                  <c:v>0.10249999999999999</c:v>
                </c:pt>
                <c:pt idx="561">
                  <c:v>0.28499999999999998</c:v>
                </c:pt>
                <c:pt idx="562">
                  <c:v>0.32</c:v>
                </c:pt>
                <c:pt idx="563">
                  <c:v>0.41</c:v>
                </c:pt>
                <c:pt idx="564">
                  <c:v>0.37</c:v>
                </c:pt>
                <c:pt idx="565">
                  <c:v>0.13500000000000001</c:v>
                </c:pt>
                <c:pt idx="566">
                  <c:v>0.09</c:v>
                </c:pt>
                <c:pt idx="567">
                  <c:v>9.5000000000000001E-2</c:v>
                </c:pt>
                <c:pt idx="568">
                  <c:v>0.25</c:v>
                </c:pt>
                <c:pt idx="569">
                  <c:v>0.16700000000000001</c:v>
                </c:pt>
                <c:pt idx="570">
                  <c:v>0.23899999999999999</c:v>
                </c:pt>
                <c:pt idx="571">
                  <c:v>0.28999999999999998</c:v>
                </c:pt>
                <c:pt idx="572">
                  <c:v>0.125</c:v>
                </c:pt>
                <c:pt idx="573">
                  <c:v>0.10299999999999999</c:v>
                </c:pt>
                <c:pt idx="574">
                  <c:v>0.309</c:v>
                </c:pt>
                <c:pt idx="575">
                  <c:v>8.3000000000000004E-2</c:v>
                </c:pt>
                <c:pt idx="576">
                  <c:v>0.17899999999999999</c:v>
                </c:pt>
                <c:pt idx="577">
                  <c:v>0.13350000000000001</c:v>
                </c:pt>
                <c:pt idx="578">
                  <c:v>0.21199999999999999</c:v>
                </c:pt>
                <c:pt idx="579">
                  <c:v>0.37</c:v>
                </c:pt>
                <c:pt idx="580">
                  <c:v>0.13750000000000001</c:v>
                </c:pt>
                <c:pt idx="581">
                  <c:v>0.27500000000000002</c:v>
                </c:pt>
                <c:pt idx="582">
                  <c:v>0.13450000000000001</c:v>
                </c:pt>
                <c:pt idx="583">
                  <c:v>0.32500000000000001</c:v>
                </c:pt>
                <c:pt idx="584">
                  <c:v>0.30499999999999999</c:v>
                </c:pt>
                <c:pt idx="585">
                  <c:v>0.11</c:v>
                </c:pt>
                <c:pt idx="586">
                  <c:v>0.17</c:v>
                </c:pt>
                <c:pt idx="587">
                  <c:v>0.52</c:v>
                </c:pt>
                <c:pt idx="588">
                  <c:v>0.49399999999999999</c:v>
                </c:pt>
                <c:pt idx="589">
                  <c:v>7.0000000000000007E-2</c:v>
                </c:pt>
                <c:pt idx="590">
                  <c:v>0.14499999999999999</c:v>
                </c:pt>
                <c:pt idx="591">
                  <c:v>4.0000000000000001E-3</c:v>
                </c:pt>
                <c:pt idx="592">
                  <c:v>6.0499999999999998E-2</c:v>
                </c:pt>
                <c:pt idx="593">
                  <c:v>0.1065</c:v>
                </c:pt>
                <c:pt idx="594">
                  <c:v>0.109</c:v>
                </c:pt>
                <c:pt idx="595">
                  <c:v>0.29449999999999998</c:v>
                </c:pt>
                <c:pt idx="596">
                  <c:v>0.35199999999999998</c:v>
                </c:pt>
                <c:pt idx="597">
                  <c:v>0.28000000000000003</c:v>
                </c:pt>
                <c:pt idx="598">
                  <c:v>0.25750000000000001</c:v>
                </c:pt>
                <c:pt idx="599">
                  <c:v>0.245</c:v>
                </c:pt>
                <c:pt idx="600">
                  <c:v>0.17499999999999999</c:v>
                </c:pt>
                <c:pt idx="601">
                  <c:v>0.4</c:v>
                </c:pt>
                <c:pt idx="602">
                  <c:v>0.23499999999999999</c:v>
                </c:pt>
                <c:pt idx="603">
                  <c:v>0.19600000000000001</c:v>
                </c:pt>
                <c:pt idx="604">
                  <c:v>0.27450000000000002</c:v>
                </c:pt>
                <c:pt idx="605">
                  <c:v>0.14499999999999999</c:v>
                </c:pt>
                <c:pt idx="606">
                  <c:v>0.29199999999999998</c:v>
                </c:pt>
                <c:pt idx="607">
                  <c:v>7.0000000000000007E-2</c:v>
                </c:pt>
                <c:pt idx="608">
                  <c:v>0.1135</c:v>
                </c:pt>
                <c:pt idx="609">
                  <c:v>7.0000000000000007E-2</c:v>
                </c:pt>
                <c:pt idx="610">
                  <c:v>0.6855</c:v>
                </c:pt>
                <c:pt idx="611">
                  <c:v>0.109</c:v>
                </c:pt>
                <c:pt idx="612">
                  <c:v>6.2E-2</c:v>
                </c:pt>
                <c:pt idx="613">
                  <c:v>0.53</c:v>
                </c:pt>
                <c:pt idx="614">
                  <c:v>0.15049999999999999</c:v>
                </c:pt>
                <c:pt idx="615">
                  <c:v>0.27400000000000002</c:v>
                </c:pt>
                <c:pt idx="616">
                  <c:v>0.20499999999999999</c:v>
                </c:pt>
                <c:pt idx="617">
                  <c:v>0.15</c:v>
                </c:pt>
                <c:pt idx="618">
                  <c:v>0.23899999999999999</c:v>
                </c:pt>
                <c:pt idx="619">
                  <c:v>0.221</c:v>
                </c:pt>
                <c:pt idx="620">
                  <c:v>0.14199999999999999</c:v>
                </c:pt>
                <c:pt idx="621">
                  <c:v>0.26</c:v>
                </c:pt>
                <c:pt idx="622">
                  <c:v>0.3</c:v>
                </c:pt>
                <c:pt idx="623">
                  <c:v>0.3</c:v>
                </c:pt>
                <c:pt idx="624">
                  <c:v>0.17199999999999999</c:v>
                </c:pt>
                <c:pt idx="625">
                  <c:v>0.36849999999999999</c:v>
                </c:pt>
                <c:pt idx="626">
                  <c:v>0.32</c:v>
                </c:pt>
                <c:pt idx="627">
                  <c:v>0.47</c:v>
                </c:pt>
                <c:pt idx="628">
                  <c:v>0.42449999999999999</c:v>
                </c:pt>
                <c:pt idx="629">
                  <c:v>0.26500000000000001</c:v>
                </c:pt>
                <c:pt idx="630">
                  <c:v>0.40500000000000003</c:v>
                </c:pt>
                <c:pt idx="631">
                  <c:v>0.33</c:v>
                </c:pt>
                <c:pt idx="632">
                  <c:v>0.33200000000000002</c:v>
                </c:pt>
                <c:pt idx="633">
                  <c:v>0.21249999999999999</c:v>
                </c:pt>
                <c:pt idx="634">
                  <c:v>0.06</c:v>
                </c:pt>
                <c:pt idx="635">
                  <c:v>0.1845</c:v>
                </c:pt>
                <c:pt idx="636">
                  <c:v>0.255</c:v>
                </c:pt>
                <c:pt idx="637">
                  <c:v>0.40550000000000003</c:v>
                </c:pt>
                <c:pt idx="638">
                  <c:v>0.26500000000000001</c:v>
                </c:pt>
                <c:pt idx="639">
                  <c:v>0.14599999999999999</c:v>
                </c:pt>
                <c:pt idx="640">
                  <c:v>0.20899999999999999</c:v>
                </c:pt>
                <c:pt idx="641">
                  <c:v>0.27050000000000002</c:v>
                </c:pt>
                <c:pt idx="642">
                  <c:v>0.41499999999999998</c:v>
                </c:pt>
                <c:pt idx="643">
                  <c:v>0.40300000000000002</c:v>
                </c:pt>
                <c:pt idx="644">
                  <c:v>0.33500000000000002</c:v>
                </c:pt>
                <c:pt idx="645">
                  <c:v>0.16800000000000001</c:v>
                </c:pt>
                <c:pt idx="646">
                  <c:v>0.13100000000000001</c:v>
                </c:pt>
                <c:pt idx="647">
                  <c:v>0.11</c:v>
                </c:pt>
                <c:pt idx="648">
                  <c:v>0.27</c:v>
                </c:pt>
                <c:pt idx="649">
                  <c:v>0.35</c:v>
                </c:pt>
                <c:pt idx="650">
                  <c:v>0.26400000000000001</c:v>
                </c:pt>
                <c:pt idx="651">
                  <c:v>0.35099999999999998</c:v>
                </c:pt>
                <c:pt idx="652">
                  <c:v>0.25</c:v>
                </c:pt>
                <c:pt idx="653">
                  <c:v>0.185</c:v>
                </c:pt>
                <c:pt idx="654">
                  <c:v>0.27200000000000002</c:v>
                </c:pt>
                <c:pt idx="655">
                  <c:v>5.0000000000000001E-3</c:v>
                </c:pt>
                <c:pt idx="656">
                  <c:v>0.215</c:v>
                </c:pt>
                <c:pt idx="657">
                  <c:v>0.19500000000000001</c:v>
                </c:pt>
                <c:pt idx="658">
                  <c:v>0.43</c:v>
                </c:pt>
                <c:pt idx="659">
                  <c:v>0.37</c:v>
                </c:pt>
                <c:pt idx="660">
                  <c:v>0.25</c:v>
                </c:pt>
                <c:pt idx="661">
                  <c:v>0.39</c:v>
                </c:pt>
                <c:pt idx="662">
                  <c:v>0.19</c:v>
                </c:pt>
                <c:pt idx="663">
                  <c:v>3.4000000000000002E-2</c:v>
                </c:pt>
                <c:pt idx="664">
                  <c:v>0.25</c:v>
                </c:pt>
                <c:pt idx="665">
                  <c:v>0.18</c:v>
                </c:pt>
                <c:pt idx="666">
                  <c:v>0.22</c:v>
                </c:pt>
                <c:pt idx="667">
                  <c:v>8.9999999999999993E-3</c:v>
                </c:pt>
                <c:pt idx="668">
                  <c:v>0.185</c:v>
                </c:pt>
                <c:pt idx="669">
                  <c:v>0.27850000000000003</c:v>
                </c:pt>
                <c:pt idx="670">
                  <c:v>0.20499999999999999</c:v>
                </c:pt>
                <c:pt idx="671">
                  <c:v>0.02</c:v>
                </c:pt>
                <c:pt idx="672">
                  <c:v>0.185</c:v>
                </c:pt>
                <c:pt idx="673">
                  <c:v>7.4999999999999997E-3</c:v>
                </c:pt>
                <c:pt idx="674">
                  <c:v>6.7500000000000004E-2</c:v>
                </c:pt>
                <c:pt idx="675">
                  <c:v>0.41</c:v>
                </c:pt>
                <c:pt idx="676">
                  <c:v>4.4999999999999998E-2</c:v>
                </c:pt>
                <c:pt idx="677">
                  <c:v>4.3999999999999997E-2</c:v>
                </c:pt>
                <c:pt idx="678">
                  <c:v>7.4999999999999997E-2</c:v>
                </c:pt>
                <c:pt idx="679">
                  <c:v>9.6000000000000002E-2</c:v>
                </c:pt>
                <c:pt idx="680">
                  <c:v>0.39500000000000002</c:v>
                </c:pt>
                <c:pt idx="681">
                  <c:v>5.5E-2</c:v>
                </c:pt>
                <c:pt idx="682">
                  <c:v>0.41499999999999998</c:v>
                </c:pt>
                <c:pt idx="683">
                  <c:v>0.2</c:v>
                </c:pt>
                <c:pt idx="684">
                  <c:v>0.22</c:v>
                </c:pt>
                <c:pt idx="685">
                  <c:v>0.29599999999999999</c:v>
                </c:pt>
                <c:pt idx="686">
                  <c:v>0.24049999999999999</c:v>
                </c:pt>
                <c:pt idx="687">
                  <c:v>0.32</c:v>
                </c:pt>
                <c:pt idx="688">
                  <c:v>0.55000000000000004</c:v>
                </c:pt>
                <c:pt idx="689">
                  <c:v>0.26500000000000001</c:v>
                </c:pt>
                <c:pt idx="690">
                  <c:v>0.32250000000000001</c:v>
                </c:pt>
                <c:pt idx="691">
                  <c:v>0.04</c:v>
                </c:pt>
                <c:pt idx="692">
                  <c:v>0.65849999999999997</c:v>
                </c:pt>
                <c:pt idx="693">
                  <c:v>0.3</c:v>
                </c:pt>
                <c:pt idx="694">
                  <c:v>0.215</c:v>
                </c:pt>
                <c:pt idx="695">
                  <c:v>0.24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A4-4A28-B4C1-7EE17412D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5736767"/>
        <c:axId val="1825740511"/>
      </c:scatterChart>
      <c:valAx>
        <c:axId val="18257367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5740511"/>
        <c:crosses val="autoZero"/>
        <c:crossBetween val="midCat"/>
      </c:valAx>
      <c:valAx>
        <c:axId val="182574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57367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Distribution Of </a:t>
            </a:r>
            <a:r>
              <a:rPr lang="en-US"/>
              <a:t>Rings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'Stacked data analysis'!$H$1</c:f>
              <c:strCache>
                <c:ptCount val="1"/>
                <c:pt idx="0">
                  <c:v>Rings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'Stacked data analysis'!$H$2:$H$697</c:f>
              <c:numCache>
                <c:formatCode>General</c:formatCode>
                <c:ptCount val="696"/>
                <c:pt idx="0">
                  <c:v>9</c:v>
                </c:pt>
                <c:pt idx="1">
                  <c:v>13</c:v>
                </c:pt>
                <c:pt idx="2">
                  <c:v>11</c:v>
                </c:pt>
                <c:pt idx="3">
                  <c:v>8</c:v>
                </c:pt>
                <c:pt idx="4">
                  <c:v>15</c:v>
                </c:pt>
                <c:pt idx="5">
                  <c:v>10</c:v>
                </c:pt>
                <c:pt idx="6">
                  <c:v>7</c:v>
                </c:pt>
                <c:pt idx="7">
                  <c:v>7</c:v>
                </c:pt>
                <c:pt idx="8">
                  <c:v>12</c:v>
                </c:pt>
                <c:pt idx="9">
                  <c:v>13</c:v>
                </c:pt>
                <c:pt idx="10">
                  <c:v>8</c:v>
                </c:pt>
                <c:pt idx="11">
                  <c:v>7</c:v>
                </c:pt>
                <c:pt idx="12">
                  <c:v>7</c:v>
                </c:pt>
                <c:pt idx="13">
                  <c:v>10</c:v>
                </c:pt>
                <c:pt idx="14">
                  <c:v>9</c:v>
                </c:pt>
                <c:pt idx="15">
                  <c:v>17</c:v>
                </c:pt>
                <c:pt idx="16">
                  <c:v>9</c:v>
                </c:pt>
                <c:pt idx="17">
                  <c:v>8</c:v>
                </c:pt>
                <c:pt idx="18">
                  <c:v>9</c:v>
                </c:pt>
                <c:pt idx="19">
                  <c:v>8</c:v>
                </c:pt>
                <c:pt idx="20">
                  <c:v>14</c:v>
                </c:pt>
                <c:pt idx="21">
                  <c:v>6</c:v>
                </c:pt>
                <c:pt idx="22">
                  <c:v>13</c:v>
                </c:pt>
                <c:pt idx="23">
                  <c:v>7</c:v>
                </c:pt>
                <c:pt idx="24">
                  <c:v>9</c:v>
                </c:pt>
                <c:pt idx="25">
                  <c:v>7</c:v>
                </c:pt>
                <c:pt idx="26">
                  <c:v>7</c:v>
                </c:pt>
                <c:pt idx="27">
                  <c:v>8</c:v>
                </c:pt>
                <c:pt idx="28">
                  <c:v>9</c:v>
                </c:pt>
                <c:pt idx="29">
                  <c:v>8</c:v>
                </c:pt>
                <c:pt idx="30">
                  <c:v>6</c:v>
                </c:pt>
                <c:pt idx="31">
                  <c:v>7</c:v>
                </c:pt>
                <c:pt idx="32">
                  <c:v>7</c:v>
                </c:pt>
                <c:pt idx="33">
                  <c:v>13</c:v>
                </c:pt>
                <c:pt idx="34">
                  <c:v>9</c:v>
                </c:pt>
                <c:pt idx="35">
                  <c:v>11</c:v>
                </c:pt>
                <c:pt idx="36">
                  <c:v>15</c:v>
                </c:pt>
                <c:pt idx="37">
                  <c:v>12</c:v>
                </c:pt>
                <c:pt idx="38">
                  <c:v>11</c:v>
                </c:pt>
                <c:pt idx="39">
                  <c:v>16</c:v>
                </c:pt>
                <c:pt idx="40">
                  <c:v>8</c:v>
                </c:pt>
                <c:pt idx="41">
                  <c:v>10</c:v>
                </c:pt>
                <c:pt idx="42">
                  <c:v>11</c:v>
                </c:pt>
                <c:pt idx="43">
                  <c:v>9</c:v>
                </c:pt>
                <c:pt idx="44">
                  <c:v>10</c:v>
                </c:pt>
                <c:pt idx="45">
                  <c:v>6</c:v>
                </c:pt>
                <c:pt idx="46">
                  <c:v>9</c:v>
                </c:pt>
                <c:pt idx="47">
                  <c:v>11</c:v>
                </c:pt>
                <c:pt idx="48">
                  <c:v>8</c:v>
                </c:pt>
                <c:pt idx="49">
                  <c:v>12</c:v>
                </c:pt>
                <c:pt idx="50">
                  <c:v>9</c:v>
                </c:pt>
                <c:pt idx="51">
                  <c:v>10</c:v>
                </c:pt>
                <c:pt idx="52">
                  <c:v>10</c:v>
                </c:pt>
                <c:pt idx="53">
                  <c:v>12</c:v>
                </c:pt>
                <c:pt idx="54">
                  <c:v>8</c:v>
                </c:pt>
                <c:pt idx="55">
                  <c:v>7</c:v>
                </c:pt>
                <c:pt idx="56">
                  <c:v>11</c:v>
                </c:pt>
                <c:pt idx="57">
                  <c:v>10</c:v>
                </c:pt>
                <c:pt idx="58">
                  <c:v>16</c:v>
                </c:pt>
                <c:pt idx="59">
                  <c:v>8</c:v>
                </c:pt>
                <c:pt idx="60">
                  <c:v>7</c:v>
                </c:pt>
                <c:pt idx="61">
                  <c:v>10</c:v>
                </c:pt>
                <c:pt idx="62">
                  <c:v>5</c:v>
                </c:pt>
                <c:pt idx="63">
                  <c:v>11</c:v>
                </c:pt>
                <c:pt idx="64">
                  <c:v>29</c:v>
                </c:pt>
                <c:pt idx="65">
                  <c:v>12</c:v>
                </c:pt>
                <c:pt idx="66">
                  <c:v>8</c:v>
                </c:pt>
                <c:pt idx="67">
                  <c:v>10</c:v>
                </c:pt>
                <c:pt idx="68">
                  <c:v>6</c:v>
                </c:pt>
                <c:pt idx="69">
                  <c:v>11</c:v>
                </c:pt>
                <c:pt idx="70">
                  <c:v>10</c:v>
                </c:pt>
                <c:pt idx="71">
                  <c:v>8</c:v>
                </c:pt>
                <c:pt idx="72">
                  <c:v>8</c:v>
                </c:pt>
                <c:pt idx="73">
                  <c:v>12</c:v>
                </c:pt>
                <c:pt idx="74">
                  <c:v>7</c:v>
                </c:pt>
                <c:pt idx="75">
                  <c:v>10</c:v>
                </c:pt>
                <c:pt idx="76">
                  <c:v>8</c:v>
                </c:pt>
                <c:pt idx="77">
                  <c:v>10</c:v>
                </c:pt>
                <c:pt idx="78">
                  <c:v>9</c:v>
                </c:pt>
                <c:pt idx="79">
                  <c:v>13</c:v>
                </c:pt>
                <c:pt idx="80">
                  <c:v>9</c:v>
                </c:pt>
                <c:pt idx="81">
                  <c:v>4</c:v>
                </c:pt>
                <c:pt idx="82">
                  <c:v>9</c:v>
                </c:pt>
                <c:pt idx="83">
                  <c:v>8</c:v>
                </c:pt>
                <c:pt idx="84">
                  <c:v>10</c:v>
                </c:pt>
                <c:pt idx="85">
                  <c:v>8</c:v>
                </c:pt>
                <c:pt idx="86">
                  <c:v>15</c:v>
                </c:pt>
                <c:pt idx="87">
                  <c:v>11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  <c:pt idx="91">
                  <c:v>10</c:v>
                </c:pt>
                <c:pt idx="92">
                  <c:v>8</c:v>
                </c:pt>
                <c:pt idx="93">
                  <c:v>16</c:v>
                </c:pt>
                <c:pt idx="94">
                  <c:v>14</c:v>
                </c:pt>
                <c:pt idx="95">
                  <c:v>9</c:v>
                </c:pt>
                <c:pt idx="96">
                  <c:v>16</c:v>
                </c:pt>
                <c:pt idx="97">
                  <c:v>7</c:v>
                </c:pt>
                <c:pt idx="98">
                  <c:v>8</c:v>
                </c:pt>
                <c:pt idx="99">
                  <c:v>13</c:v>
                </c:pt>
                <c:pt idx="100">
                  <c:v>13</c:v>
                </c:pt>
                <c:pt idx="101">
                  <c:v>7</c:v>
                </c:pt>
                <c:pt idx="102">
                  <c:v>20</c:v>
                </c:pt>
                <c:pt idx="103">
                  <c:v>13</c:v>
                </c:pt>
                <c:pt idx="104">
                  <c:v>6</c:v>
                </c:pt>
                <c:pt idx="105">
                  <c:v>14</c:v>
                </c:pt>
                <c:pt idx="106">
                  <c:v>10</c:v>
                </c:pt>
                <c:pt idx="107">
                  <c:v>15</c:v>
                </c:pt>
                <c:pt idx="108">
                  <c:v>11</c:v>
                </c:pt>
                <c:pt idx="109">
                  <c:v>12</c:v>
                </c:pt>
                <c:pt idx="110">
                  <c:v>7</c:v>
                </c:pt>
                <c:pt idx="111">
                  <c:v>3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12</c:v>
                </c:pt>
                <c:pt idx="116">
                  <c:v>10</c:v>
                </c:pt>
                <c:pt idx="117">
                  <c:v>6</c:v>
                </c:pt>
                <c:pt idx="118">
                  <c:v>11</c:v>
                </c:pt>
                <c:pt idx="119">
                  <c:v>14</c:v>
                </c:pt>
                <c:pt idx="120">
                  <c:v>11</c:v>
                </c:pt>
                <c:pt idx="121">
                  <c:v>21</c:v>
                </c:pt>
                <c:pt idx="122">
                  <c:v>7</c:v>
                </c:pt>
                <c:pt idx="123">
                  <c:v>9</c:v>
                </c:pt>
                <c:pt idx="124">
                  <c:v>10</c:v>
                </c:pt>
                <c:pt idx="125">
                  <c:v>7</c:v>
                </c:pt>
                <c:pt idx="126">
                  <c:v>10</c:v>
                </c:pt>
                <c:pt idx="127">
                  <c:v>9</c:v>
                </c:pt>
                <c:pt idx="128">
                  <c:v>11</c:v>
                </c:pt>
                <c:pt idx="129">
                  <c:v>10</c:v>
                </c:pt>
                <c:pt idx="130">
                  <c:v>13</c:v>
                </c:pt>
                <c:pt idx="131">
                  <c:v>7</c:v>
                </c:pt>
                <c:pt idx="132">
                  <c:v>15</c:v>
                </c:pt>
                <c:pt idx="133">
                  <c:v>16</c:v>
                </c:pt>
                <c:pt idx="134">
                  <c:v>13</c:v>
                </c:pt>
                <c:pt idx="135">
                  <c:v>13</c:v>
                </c:pt>
                <c:pt idx="136">
                  <c:v>12</c:v>
                </c:pt>
                <c:pt idx="137">
                  <c:v>8</c:v>
                </c:pt>
                <c:pt idx="138">
                  <c:v>10</c:v>
                </c:pt>
                <c:pt idx="139">
                  <c:v>16</c:v>
                </c:pt>
                <c:pt idx="140">
                  <c:v>9</c:v>
                </c:pt>
                <c:pt idx="141">
                  <c:v>13</c:v>
                </c:pt>
                <c:pt idx="142">
                  <c:v>8</c:v>
                </c:pt>
                <c:pt idx="143">
                  <c:v>17</c:v>
                </c:pt>
                <c:pt idx="144">
                  <c:v>15</c:v>
                </c:pt>
                <c:pt idx="145">
                  <c:v>9</c:v>
                </c:pt>
                <c:pt idx="146">
                  <c:v>11</c:v>
                </c:pt>
                <c:pt idx="147">
                  <c:v>18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9</c:v>
                </c:pt>
                <c:pt idx="152">
                  <c:v>9</c:v>
                </c:pt>
                <c:pt idx="153">
                  <c:v>10</c:v>
                </c:pt>
                <c:pt idx="154">
                  <c:v>9</c:v>
                </c:pt>
                <c:pt idx="155">
                  <c:v>13</c:v>
                </c:pt>
                <c:pt idx="156">
                  <c:v>9</c:v>
                </c:pt>
                <c:pt idx="157">
                  <c:v>6</c:v>
                </c:pt>
                <c:pt idx="158">
                  <c:v>7</c:v>
                </c:pt>
                <c:pt idx="159">
                  <c:v>8</c:v>
                </c:pt>
                <c:pt idx="160">
                  <c:v>10</c:v>
                </c:pt>
                <c:pt idx="161">
                  <c:v>11</c:v>
                </c:pt>
                <c:pt idx="162">
                  <c:v>9</c:v>
                </c:pt>
                <c:pt idx="163">
                  <c:v>13</c:v>
                </c:pt>
                <c:pt idx="164">
                  <c:v>11</c:v>
                </c:pt>
                <c:pt idx="165">
                  <c:v>12</c:v>
                </c:pt>
                <c:pt idx="166">
                  <c:v>11</c:v>
                </c:pt>
                <c:pt idx="167">
                  <c:v>12</c:v>
                </c:pt>
                <c:pt idx="168">
                  <c:v>6</c:v>
                </c:pt>
                <c:pt idx="169">
                  <c:v>10</c:v>
                </c:pt>
                <c:pt idx="170">
                  <c:v>15</c:v>
                </c:pt>
                <c:pt idx="171">
                  <c:v>10</c:v>
                </c:pt>
                <c:pt idx="172">
                  <c:v>10</c:v>
                </c:pt>
                <c:pt idx="173">
                  <c:v>9</c:v>
                </c:pt>
                <c:pt idx="174">
                  <c:v>9</c:v>
                </c:pt>
                <c:pt idx="175">
                  <c:v>11</c:v>
                </c:pt>
                <c:pt idx="176">
                  <c:v>8</c:v>
                </c:pt>
                <c:pt idx="177">
                  <c:v>9</c:v>
                </c:pt>
                <c:pt idx="178">
                  <c:v>10</c:v>
                </c:pt>
                <c:pt idx="179">
                  <c:v>10</c:v>
                </c:pt>
                <c:pt idx="180">
                  <c:v>21</c:v>
                </c:pt>
                <c:pt idx="181">
                  <c:v>14</c:v>
                </c:pt>
                <c:pt idx="182">
                  <c:v>7</c:v>
                </c:pt>
                <c:pt idx="183">
                  <c:v>8</c:v>
                </c:pt>
                <c:pt idx="184">
                  <c:v>8</c:v>
                </c:pt>
                <c:pt idx="185">
                  <c:v>9</c:v>
                </c:pt>
                <c:pt idx="186">
                  <c:v>11</c:v>
                </c:pt>
                <c:pt idx="187">
                  <c:v>11</c:v>
                </c:pt>
                <c:pt idx="188">
                  <c:v>4</c:v>
                </c:pt>
                <c:pt idx="189">
                  <c:v>12</c:v>
                </c:pt>
                <c:pt idx="190">
                  <c:v>9</c:v>
                </c:pt>
                <c:pt idx="191">
                  <c:v>10</c:v>
                </c:pt>
                <c:pt idx="192">
                  <c:v>7</c:v>
                </c:pt>
                <c:pt idx="193">
                  <c:v>12</c:v>
                </c:pt>
                <c:pt idx="194">
                  <c:v>9</c:v>
                </c:pt>
                <c:pt idx="195">
                  <c:v>10</c:v>
                </c:pt>
                <c:pt idx="196">
                  <c:v>8</c:v>
                </c:pt>
                <c:pt idx="197">
                  <c:v>12</c:v>
                </c:pt>
                <c:pt idx="198">
                  <c:v>12</c:v>
                </c:pt>
                <c:pt idx="199">
                  <c:v>10</c:v>
                </c:pt>
                <c:pt idx="200">
                  <c:v>15</c:v>
                </c:pt>
                <c:pt idx="201">
                  <c:v>17</c:v>
                </c:pt>
                <c:pt idx="202">
                  <c:v>3</c:v>
                </c:pt>
                <c:pt idx="203">
                  <c:v>6</c:v>
                </c:pt>
                <c:pt idx="204">
                  <c:v>13</c:v>
                </c:pt>
                <c:pt idx="205">
                  <c:v>9</c:v>
                </c:pt>
                <c:pt idx="206">
                  <c:v>17</c:v>
                </c:pt>
                <c:pt idx="207">
                  <c:v>12</c:v>
                </c:pt>
                <c:pt idx="208">
                  <c:v>13</c:v>
                </c:pt>
                <c:pt idx="209">
                  <c:v>8</c:v>
                </c:pt>
                <c:pt idx="210">
                  <c:v>10</c:v>
                </c:pt>
                <c:pt idx="211">
                  <c:v>10</c:v>
                </c:pt>
                <c:pt idx="212">
                  <c:v>14</c:v>
                </c:pt>
                <c:pt idx="213">
                  <c:v>4</c:v>
                </c:pt>
                <c:pt idx="214">
                  <c:v>11</c:v>
                </c:pt>
                <c:pt idx="215">
                  <c:v>10</c:v>
                </c:pt>
                <c:pt idx="216">
                  <c:v>8</c:v>
                </c:pt>
                <c:pt idx="217">
                  <c:v>11</c:v>
                </c:pt>
                <c:pt idx="218">
                  <c:v>9</c:v>
                </c:pt>
                <c:pt idx="219">
                  <c:v>10</c:v>
                </c:pt>
                <c:pt idx="220">
                  <c:v>13</c:v>
                </c:pt>
                <c:pt idx="221">
                  <c:v>5</c:v>
                </c:pt>
                <c:pt idx="222">
                  <c:v>10</c:v>
                </c:pt>
                <c:pt idx="223">
                  <c:v>9</c:v>
                </c:pt>
                <c:pt idx="224">
                  <c:v>7</c:v>
                </c:pt>
                <c:pt idx="225">
                  <c:v>13</c:v>
                </c:pt>
                <c:pt idx="226">
                  <c:v>13</c:v>
                </c:pt>
                <c:pt idx="227">
                  <c:v>11</c:v>
                </c:pt>
                <c:pt idx="228">
                  <c:v>5</c:v>
                </c:pt>
                <c:pt idx="229">
                  <c:v>6</c:v>
                </c:pt>
                <c:pt idx="230">
                  <c:v>12</c:v>
                </c:pt>
                <c:pt idx="231">
                  <c:v>18</c:v>
                </c:pt>
                <c:pt idx="232">
                  <c:v>9</c:v>
                </c:pt>
                <c:pt idx="233">
                  <c:v>8</c:v>
                </c:pt>
                <c:pt idx="234">
                  <c:v>11</c:v>
                </c:pt>
                <c:pt idx="235">
                  <c:v>8</c:v>
                </c:pt>
                <c:pt idx="236">
                  <c:v>6</c:v>
                </c:pt>
                <c:pt idx="237">
                  <c:v>10</c:v>
                </c:pt>
                <c:pt idx="238">
                  <c:v>8</c:v>
                </c:pt>
                <c:pt idx="239">
                  <c:v>5</c:v>
                </c:pt>
                <c:pt idx="240">
                  <c:v>13</c:v>
                </c:pt>
                <c:pt idx="241">
                  <c:v>12</c:v>
                </c:pt>
                <c:pt idx="242">
                  <c:v>10</c:v>
                </c:pt>
                <c:pt idx="243">
                  <c:v>7</c:v>
                </c:pt>
                <c:pt idx="244">
                  <c:v>9</c:v>
                </c:pt>
                <c:pt idx="245">
                  <c:v>17</c:v>
                </c:pt>
                <c:pt idx="246">
                  <c:v>9</c:v>
                </c:pt>
                <c:pt idx="247">
                  <c:v>7</c:v>
                </c:pt>
                <c:pt idx="248">
                  <c:v>16</c:v>
                </c:pt>
                <c:pt idx="249">
                  <c:v>7</c:v>
                </c:pt>
                <c:pt idx="250">
                  <c:v>10</c:v>
                </c:pt>
                <c:pt idx="251">
                  <c:v>12</c:v>
                </c:pt>
                <c:pt idx="252">
                  <c:v>11</c:v>
                </c:pt>
                <c:pt idx="253">
                  <c:v>17</c:v>
                </c:pt>
                <c:pt idx="254">
                  <c:v>11</c:v>
                </c:pt>
                <c:pt idx="255">
                  <c:v>9</c:v>
                </c:pt>
                <c:pt idx="256">
                  <c:v>9</c:v>
                </c:pt>
                <c:pt idx="257">
                  <c:v>11</c:v>
                </c:pt>
                <c:pt idx="258">
                  <c:v>9</c:v>
                </c:pt>
                <c:pt idx="259">
                  <c:v>11</c:v>
                </c:pt>
                <c:pt idx="260">
                  <c:v>5</c:v>
                </c:pt>
                <c:pt idx="261">
                  <c:v>8</c:v>
                </c:pt>
                <c:pt idx="262">
                  <c:v>13</c:v>
                </c:pt>
                <c:pt idx="263">
                  <c:v>8</c:v>
                </c:pt>
                <c:pt idx="264">
                  <c:v>10</c:v>
                </c:pt>
                <c:pt idx="265">
                  <c:v>9</c:v>
                </c:pt>
                <c:pt idx="266">
                  <c:v>10</c:v>
                </c:pt>
                <c:pt idx="267">
                  <c:v>11</c:v>
                </c:pt>
                <c:pt idx="268">
                  <c:v>12</c:v>
                </c:pt>
                <c:pt idx="269">
                  <c:v>14</c:v>
                </c:pt>
                <c:pt idx="270">
                  <c:v>13</c:v>
                </c:pt>
                <c:pt idx="271">
                  <c:v>10</c:v>
                </c:pt>
                <c:pt idx="272">
                  <c:v>6</c:v>
                </c:pt>
                <c:pt idx="273">
                  <c:v>8</c:v>
                </c:pt>
                <c:pt idx="274">
                  <c:v>9</c:v>
                </c:pt>
                <c:pt idx="275">
                  <c:v>7</c:v>
                </c:pt>
                <c:pt idx="276">
                  <c:v>8</c:v>
                </c:pt>
                <c:pt idx="277">
                  <c:v>11</c:v>
                </c:pt>
                <c:pt idx="278">
                  <c:v>9</c:v>
                </c:pt>
                <c:pt idx="279">
                  <c:v>10</c:v>
                </c:pt>
                <c:pt idx="280">
                  <c:v>14</c:v>
                </c:pt>
                <c:pt idx="281">
                  <c:v>21</c:v>
                </c:pt>
                <c:pt idx="282">
                  <c:v>18</c:v>
                </c:pt>
                <c:pt idx="283">
                  <c:v>12</c:v>
                </c:pt>
                <c:pt idx="284">
                  <c:v>10</c:v>
                </c:pt>
                <c:pt idx="285">
                  <c:v>9</c:v>
                </c:pt>
                <c:pt idx="286">
                  <c:v>6</c:v>
                </c:pt>
                <c:pt idx="287">
                  <c:v>11</c:v>
                </c:pt>
                <c:pt idx="288">
                  <c:v>11</c:v>
                </c:pt>
                <c:pt idx="289">
                  <c:v>9</c:v>
                </c:pt>
                <c:pt idx="290">
                  <c:v>13</c:v>
                </c:pt>
                <c:pt idx="291">
                  <c:v>12</c:v>
                </c:pt>
                <c:pt idx="292">
                  <c:v>6</c:v>
                </c:pt>
                <c:pt idx="293">
                  <c:v>9</c:v>
                </c:pt>
                <c:pt idx="294">
                  <c:v>6</c:v>
                </c:pt>
                <c:pt idx="295">
                  <c:v>9</c:v>
                </c:pt>
                <c:pt idx="296">
                  <c:v>14</c:v>
                </c:pt>
                <c:pt idx="297">
                  <c:v>11</c:v>
                </c:pt>
                <c:pt idx="298">
                  <c:v>14</c:v>
                </c:pt>
                <c:pt idx="299">
                  <c:v>7</c:v>
                </c:pt>
                <c:pt idx="300">
                  <c:v>12</c:v>
                </c:pt>
                <c:pt idx="301">
                  <c:v>16</c:v>
                </c:pt>
                <c:pt idx="302">
                  <c:v>11</c:v>
                </c:pt>
                <c:pt idx="303">
                  <c:v>9</c:v>
                </c:pt>
                <c:pt idx="304">
                  <c:v>8</c:v>
                </c:pt>
                <c:pt idx="305">
                  <c:v>8</c:v>
                </c:pt>
                <c:pt idx="306">
                  <c:v>14</c:v>
                </c:pt>
                <c:pt idx="307">
                  <c:v>10</c:v>
                </c:pt>
                <c:pt idx="308">
                  <c:v>9</c:v>
                </c:pt>
                <c:pt idx="309">
                  <c:v>10</c:v>
                </c:pt>
                <c:pt idx="310">
                  <c:v>8</c:v>
                </c:pt>
                <c:pt idx="311">
                  <c:v>6</c:v>
                </c:pt>
                <c:pt idx="312">
                  <c:v>7</c:v>
                </c:pt>
                <c:pt idx="313">
                  <c:v>9</c:v>
                </c:pt>
                <c:pt idx="314">
                  <c:v>7</c:v>
                </c:pt>
                <c:pt idx="315">
                  <c:v>15</c:v>
                </c:pt>
                <c:pt idx="316">
                  <c:v>6</c:v>
                </c:pt>
                <c:pt idx="317">
                  <c:v>10</c:v>
                </c:pt>
                <c:pt idx="318">
                  <c:v>12</c:v>
                </c:pt>
                <c:pt idx="319">
                  <c:v>5</c:v>
                </c:pt>
                <c:pt idx="320">
                  <c:v>9</c:v>
                </c:pt>
                <c:pt idx="321">
                  <c:v>14</c:v>
                </c:pt>
                <c:pt idx="322">
                  <c:v>6</c:v>
                </c:pt>
                <c:pt idx="323">
                  <c:v>11</c:v>
                </c:pt>
                <c:pt idx="324">
                  <c:v>11</c:v>
                </c:pt>
                <c:pt idx="325">
                  <c:v>9</c:v>
                </c:pt>
                <c:pt idx="326">
                  <c:v>15</c:v>
                </c:pt>
                <c:pt idx="327">
                  <c:v>9</c:v>
                </c:pt>
                <c:pt idx="328">
                  <c:v>17</c:v>
                </c:pt>
                <c:pt idx="329">
                  <c:v>7</c:v>
                </c:pt>
                <c:pt idx="330">
                  <c:v>7</c:v>
                </c:pt>
                <c:pt idx="331">
                  <c:v>9</c:v>
                </c:pt>
                <c:pt idx="332">
                  <c:v>8</c:v>
                </c:pt>
                <c:pt idx="333">
                  <c:v>12</c:v>
                </c:pt>
                <c:pt idx="334">
                  <c:v>11</c:v>
                </c:pt>
                <c:pt idx="335">
                  <c:v>13</c:v>
                </c:pt>
                <c:pt idx="336">
                  <c:v>12</c:v>
                </c:pt>
                <c:pt idx="337">
                  <c:v>3</c:v>
                </c:pt>
                <c:pt idx="338">
                  <c:v>10</c:v>
                </c:pt>
                <c:pt idx="339">
                  <c:v>8</c:v>
                </c:pt>
                <c:pt idx="340">
                  <c:v>11</c:v>
                </c:pt>
                <c:pt idx="341">
                  <c:v>9</c:v>
                </c:pt>
                <c:pt idx="342">
                  <c:v>10</c:v>
                </c:pt>
                <c:pt idx="343">
                  <c:v>9</c:v>
                </c:pt>
                <c:pt idx="344">
                  <c:v>12</c:v>
                </c:pt>
                <c:pt idx="345">
                  <c:v>8</c:v>
                </c:pt>
                <c:pt idx="346">
                  <c:v>12</c:v>
                </c:pt>
                <c:pt idx="347">
                  <c:v>5</c:v>
                </c:pt>
                <c:pt idx="348">
                  <c:v>9</c:v>
                </c:pt>
                <c:pt idx="349">
                  <c:v>10</c:v>
                </c:pt>
                <c:pt idx="350">
                  <c:v>20</c:v>
                </c:pt>
                <c:pt idx="351">
                  <c:v>11</c:v>
                </c:pt>
                <c:pt idx="352">
                  <c:v>9</c:v>
                </c:pt>
                <c:pt idx="353">
                  <c:v>8</c:v>
                </c:pt>
                <c:pt idx="354">
                  <c:v>12</c:v>
                </c:pt>
                <c:pt idx="355">
                  <c:v>8</c:v>
                </c:pt>
                <c:pt idx="356">
                  <c:v>7</c:v>
                </c:pt>
                <c:pt idx="357">
                  <c:v>10</c:v>
                </c:pt>
                <c:pt idx="358">
                  <c:v>8</c:v>
                </c:pt>
                <c:pt idx="359">
                  <c:v>10</c:v>
                </c:pt>
                <c:pt idx="360">
                  <c:v>6</c:v>
                </c:pt>
                <c:pt idx="361">
                  <c:v>5</c:v>
                </c:pt>
                <c:pt idx="362">
                  <c:v>12</c:v>
                </c:pt>
                <c:pt idx="363">
                  <c:v>11</c:v>
                </c:pt>
                <c:pt idx="364">
                  <c:v>8</c:v>
                </c:pt>
                <c:pt idx="365">
                  <c:v>9</c:v>
                </c:pt>
                <c:pt idx="366">
                  <c:v>12</c:v>
                </c:pt>
                <c:pt idx="367">
                  <c:v>10</c:v>
                </c:pt>
                <c:pt idx="368">
                  <c:v>4</c:v>
                </c:pt>
                <c:pt idx="369">
                  <c:v>7</c:v>
                </c:pt>
                <c:pt idx="370">
                  <c:v>11</c:v>
                </c:pt>
                <c:pt idx="371">
                  <c:v>10</c:v>
                </c:pt>
                <c:pt idx="372">
                  <c:v>10</c:v>
                </c:pt>
                <c:pt idx="373">
                  <c:v>17</c:v>
                </c:pt>
                <c:pt idx="374">
                  <c:v>11</c:v>
                </c:pt>
                <c:pt idx="375">
                  <c:v>10</c:v>
                </c:pt>
                <c:pt idx="376">
                  <c:v>9</c:v>
                </c:pt>
                <c:pt idx="377">
                  <c:v>8</c:v>
                </c:pt>
                <c:pt idx="378">
                  <c:v>7</c:v>
                </c:pt>
                <c:pt idx="379">
                  <c:v>15</c:v>
                </c:pt>
                <c:pt idx="380">
                  <c:v>8</c:v>
                </c:pt>
                <c:pt idx="381">
                  <c:v>8</c:v>
                </c:pt>
                <c:pt idx="382">
                  <c:v>17</c:v>
                </c:pt>
                <c:pt idx="383">
                  <c:v>15</c:v>
                </c:pt>
                <c:pt idx="384">
                  <c:v>14</c:v>
                </c:pt>
                <c:pt idx="385">
                  <c:v>9</c:v>
                </c:pt>
                <c:pt idx="386">
                  <c:v>6</c:v>
                </c:pt>
                <c:pt idx="387">
                  <c:v>8</c:v>
                </c:pt>
                <c:pt idx="388">
                  <c:v>9</c:v>
                </c:pt>
                <c:pt idx="389">
                  <c:v>5</c:v>
                </c:pt>
                <c:pt idx="390">
                  <c:v>4</c:v>
                </c:pt>
                <c:pt idx="391">
                  <c:v>12</c:v>
                </c:pt>
                <c:pt idx="392">
                  <c:v>10</c:v>
                </c:pt>
                <c:pt idx="393">
                  <c:v>15</c:v>
                </c:pt>
                <c:pt idx="394">
                  <c:v>11</c:v>
                </c:pt>
                <c:pt idx="395">
                  <c:v>8</c:v>
                </c:pt>
                <c:pt idx="396">
                  <c:v>12</c:v>
                </c:pt>
                <c:pt idx="397">
                  <c:v>18</c:v>
                </c:pt>
                <c:pt idx="398">
                  <c:v>15</c:v>
                </c:pt>
                <c:pt idx="399">
                  <c:v>9</c:v>
                </c:pt>
                <c:pt idx="400">
                  <c:v>15</c:v>
                </c:pt>
                <c:pt idx="401">
                  <c:v>10</c:v>
                </c:pt>
                <c:pt idx="402">
                  <c:v>10</c:v>
                </c:pt>
                <c:pt idx="403">
                  <c:v>7</c:v>
                </c:pt>
                <c:pt idx="404">
                  <c:v>7</c:v>
                </c:pt>
                <c:pt idx="405">
                  <c:v>10</c:v>
                </c:pt>
                <c:pt idx="406">
                  <c:v>13</c:v>
                </c:pt>
                <c:pt idx="407">
                  <c:v>7</c:v>
                </c:pt>
                <c:pt idx="408">
                  <c:v>9</c:v>
                </c:pt>
                <c:pt idx="409">
                  <c:v>4</c:v>
                </c:pt>
                <c:pt idx="410">
                  <c:v>8</c:v>
                </c:pt>
                <c:pt idx="411">
                  <c:v>24</c:v>
                </c:pt>
                <c:pt idx="412">
                  <c:v>11</c:v>
                </c:pt>
                <c:pt idx="413">
                  <c:v>11</c:v>
                </c:pt>
                <c:pt idx="414">
                  <c:v>9</c:v>
                </c:pt>
                <c:pt idx="415">
                  <c:v>18</c:v>
                </c:pt>
                <c:pt idx="416">
                  <c:v>8</c:v>
                </c:pt>
                <c:pt idx="417">
                  <c:v>11</c:v>
                </c:pt>
                <c:pt idx="418">
                  <c:v>11</c:v>
                </c:pt>
                <c:pt idx="419">
                  <c:v>8</c:v>
                </c:pt>
                <c:pt idx="420">
                  <c:v>9</c:v>
                </c:pt>
                <c:pt idx="421">
                  <c:v>7</c:v>
                </c:pt>
                <c:pt idx="422">
                  <c:v>11</c:v>
                </c:pt>
                <c:pt idx="423">
                  <c:v>21</c:v>
                </c:pt>
                <c:pt idx="424">
                  <c:v>15</c:v>
                </c:pt>
                <c:pt idx="425">
                  <c:v>9</c:v>
                </c:pt>
                <c:pt idx="426">
                  <c:v>7</c:v>
                </c:pt>
                <c:pt idx="427">
                  <c:v>11</c:v>
                </c:pt>
                <c:pt idx="428">
                  <c:v>17</c:v>
                </c:pt>
                <c:pt idx="429">
                  <c:v>7</c:v>
                </c:pt>
                <c:pt idx="430">
                  <c:v>12</c:v>
                </c:pt>
                <c:pt idx="431">
                  <c:v>7</c:v>
                </c:pt>
                <c:pt idx="432">
                  <c:v>11</c:v>
                </c:pt>
                <c:pt idx="433">
                  <c:v>7</c:v>
                </c:pt>
                <c:pt idx="434">
                  <c:v>10</c:v>
                </c:pt>
                <c:pt idx="435">
                  <c:v>11</c:v>
                </c:pt>
                <c:pt idx="436">
                  <c:v>9</c:v>
                </c:pt>
                <c:pt idx="437">
                  <c:v>13</c:v>
                </c:pt>
                <c:pt idx="438">
                  <c:v>8</c:v>
                </c:pt>
                <c:pt idx="439">
                  <c:v>10</c:v>
                </c:pt>
                <c:pt idx="440">
                  <c:v>9</c:v>
                </c:pt>
                <c:pt idx="441">
                  <c:v>7</c:v>
                </c:pt>
                <c:pt idx="442">
                  <c:v>8</c:v>
                </c:pt>
                <c:pt idx="443">
                  <c:v>13</c:v>
                </c:pt>
                <c:pt idx="444">
                  <c:v>12</c:v>
                </c:pt>
                <c:pt idx="445">
                  <c:v>7</c:v>
                </c:pt>
                <c:pt idx="446">
                  <c:v>10</c:v>
                </c:pt>
                <c:pt idx="447">
                  <c:v>10</c:v>
                </c:pt>
                <c:pt idx="448">
                  <c:v>12</c:v>
                </c:pt>
                <c:pt idx="449">
                  <c:v>10</c:v>
                </c:pt>
                <c:pt idx="450">
                  <c:v>6</c:v>
                </c:pt>
                <c:pt idx="451">
                  <c:v>9</c:v>
                </c:pt>
                <c:pt idx="452">
                  <c:v>19</c:v>
                </c:pt>
                <c:pt idx="453">
                  <c:v>10</c:v>
                </c:pt>
                <c:pt idx="454">
                  <c:v>10</c:v>
                </c:pt>
                <c:pt idx="455">
                  <c:v>9</c:v>
                </c:pt>
                <c:pt idx="456">
                  <c:v>4</c:v>
                </c:pt>
                <c:pt idx="457">
                  <c:v>9</c:v>
                </c:pt>
                <c:pt idx="458">
                  <c:v>10</c:v>
                </c:pt>
                <c:pt idx="459">
                  <c:v>9</c:v>
                </c:pt>
                <c:pt idx="460">
                  <c:v>7</c:v>
                </c:pt>
                <c:pt idx="461">
                  <c:v>9</c:v>
                </c:pt>
                <c:pt idx="462">
                  <c:v>9</c:v>
                </c:pt>
                <c:pt idx="463">
                  <c:v>10</c:v>
                </c:pt>
                <c:pt idx="464">
                  <c:v>9</c:v>
                </c:pt>
                <c:pt idx="465">
                  <c:v>18</c:v>
                </c:pt>
                <c:pt idx="466">
                  <c:v>8</c:v>
                </c:pt>
                <c:pt idx="467">
                  <c:v>11</c:v>
                </c:pt>
                <c:pt idx="468">
                  <c:v>8</c:v>
                </c:pt>
                <c:pt idx="469">
                  <c:v>23</c:v>
                </c:pt>
                <c:pt idx="470">
                  <c:v>6</c:v>
                </c:pt>
                <c:pt idx="471">
                  <c:v>12</c:v>
                </c:pt>
                <c:pt idx="472">
                  <c:v>9</c:v>
                </c:pt>
                <c:pt idx="473">
                  <c:v>12</c:v>
                </c:pt>
                <c:pt idx="474">
                  <c:v>13</c:v>
                </c:pt>
                <c:pt idx="475">
                  <c:v>10</c:v>
                </c:pt>
                <c:pt idx="476">
                  <c:v>11</c:v>
                </c:pt>
                <c:pt idx="477">
                  <c:v>12</c:v>
                </c:pt>
                <c:pt idx="478">
                  <c:v>9</c:v>
                </c:pt>
                <c:pt idx="479">
                  <c:v>6</c:v>
                </c:pt>
                <c:pt idx="480">
                  <c:v>11</c:v>
                </c:pt>
                <c:pt idx="481">
                  <c:v>9</c:v>
                </c:pt>
                <c:pt idx="482">
                  <c:v>8</c:v>
                </c:pt>
                <c:pt idx="483">
                  <c:v>8</c:v>
                </c:pt>
                <c:pt idx="484">
                  <c:v>16</c:v>
                </c:pt>
                <c:pt idx="485">
                  <c:v>13</c:v>
                </c:pt>
                <c:pt idx="486">
                  <c:v>14</c:v>
                </c:pt>
                <c:pt idx="487">
                  <c:v>7</c:v>
                </c:pt>
                <c:pt idx="488">
                  <c:v>10</c:v>
                </c:pt>
                <c:pt idx="489">
                  <c:v>9</c:v>
                </c:pt>
                <c:pt idx="490">
                  <c:v>8</c:v>
                </c:pt>
                <c:pt idx="491">
                  <c:v>10</c:v>
                </c:pt>
                <c:pt idx="492">
                  <c:v>6</c:v>
                </c:pt>
                <c:pt idx="493">
                  <c:v>6</c:v>
                </c:pt>
                <c:pt idx="494">
                  <c:v>11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11</c:v>
                </c:pt>
                <c:pt idx="499">
                  <c:v>17</c:v>
                </c:pt>
                <c:pt idx="500">
                  <c:v>12</c:v>
                </c:pt>
                <c:pt idx="501">
                  <c:v>9</c:v>
                </c:pt>
                <c:pt idx="502">
                  <c:v>8</c:v>
                </c:pt>
                <c:pt idx="503">
                  <c:v>9</c:v>
                </c:pt>
                <c:pt idx="504">
                  <c:v>9</c:v>
                </c:pt>
                <c:pt idx="505">
                  <c:v>7</c:v>
                </c:pt>
                <c:pt idx="506">
                  <c:v>9</c:v>
                </c:pt>
                <c:pt idx="507">
                  <c:v>9</c:v>
                </c:pt>
                <c:pt idx="508">
                  <c:v>12</c:v>
                </c:pt>
                <c:pt idx="509">
                  <c:v>11</c:v>
                </c:pt>
                <c:pt idx="510">
                  <c:v>9</c:v>
                </c:pt>
                <c:pt idx="511">
                  <c:v>9</c:v>
                </c:pt>
                <c:pt idx="512">
                  <c:v>8</c:v>
                </c:pt>
                <c:pt idx="513">
                  <c:v>8</c:v>
                </c:pt>
                <c:pt idx="514">
                  <c:v>9</c:v>
                </c:pt>
                <c:pt idx="515">
                  <c:v>7</c:v>
                </c:pt>
                <c:pt idx="516">
                  <c:v>11</c:v>
                </c:pt>
                <c:pt idx="517">
                  <c:v>10</c:v>
                </c:pt>
                <c:pt idx="518">
                  <c:v>11</c:v>
                </c:pt>
                <c:pt idx="519">
                  <c:v>9</c:v>
                </c:pt>
                <c:pt idx="520">
                  <c:v>10</c:v>
                </c:pt>
                <c:pt idx="521">
                  <c:v>15</c:v>
                </c:pt>
                <c:pt idx="522">
                  <c:v>6</c:v>
                </c:pt>
                <c:pt idx="523">
                  <c:v>14</c:v>
                </c:pt>
                <c:pt idx="524">
                  <c:v>8</c:v>
                </c:pt>
                <c:pt idx="525">
                  <c:v>10</c:v>
                </c:pt>
                <c:pt idx="526">
                  <c:v>16</c:v>
                </c:pt>
                <c:pt idx="527">
                  <c:v>7</c:v>
                </c:pt>
                <c:pt idx="528">
                  <c:v>9</c:v>
                </c:pt>
                <c:pt idx="529">
                  <c:v>8</c:v>
                </c:pt>
                <c:pt idx="530">
                  <c:v>10</c:v>
                </c:pt>
                <c:pt idx="531">
                  <c:v>7</c:v>
                </c:pt>
                <c:pt idx="532">
                  <c:v>12</c:v>
                </c:pt>
                <c:pt idx="533">
                  <c:v>6</c:v>
                </c:pt>
                <c:pt idx="534">
                  <c:v>11</c:v>
                </c:pt>
                <c:pt idx="535">
                  <c:v>9</c:v>
                </c:pt>
                <c:pt idx="536">
                  <c:v>20</c:v>
                </c:pt>
                <c:pt idx="537">
                  <c:v>6</c:v>
                </c:pt>
                <c:pt idx="538">
                  <c:v>12</c:v>
                </c:pt>
                <c:pt idx="539">
                  <c:v>8</c:v>
                </c:pt>
                <c:pt idx="540">
                  <c:v>14</c:v>
                </c:pt>
                <c:pt idx="541">
                  <c:v>8</c:v>
                </c:pt>
                <c:pt idx="542">
                  <c:v>10</c:v>
                </c:pt>
                <c:pt idx="543">
                  <c:v>8</c:v>
                </c:pt>
                <c:pt idx="544">
                  <c:v>9</c:v>
                </c:pt>
                <c:pt idx="545">
                  <c:v>10</c:v>
                </c:pt>
                <c:pt idx="546">
                  <c:v>14</c:v>
                </c:pt>
                <c:pt idx="547">
                  <c:v>8</c:v>
                </c:pt>
                <c:pt idx="548">
                  <c:v>8</c:v>
                </c:pt>
                <c:pt idx="549">
                  <c:v>5</c:v>
                </c:pt>
                <c:pt idx="550">
                  <c:v>8</c:v>
                </c:pt>
                <c:pt idx="551">
                  <c:v>8</c:v>
                </c:pt>
                <c:pt idx="552">
                  <c:v>12</c:v>
                </c:pt>
                <c:pt idx="553">
                  <c:v>16</c:v>
                </c:pt>
                <c:pt idx="554">
                  <c:v>6</c:v>
                </c:pt>
                <c:pt idx="555">
                  <c:v>9</c:v>
                </c:pt>
                <c:pt idx="556">
                  <c:v>6</c:v>
                </c:pt>
                <c:pt idx="557">
                  <c:v>9</c:v>
                </c:pt>
                <c:pt idx="558">
                  <c:v>11</c:v>
                </c:pt>
                <c:pt idx="559">
                  <c:v>10</c:v>
                </c:pt>
                <c:pt idx="560">
                  <c:v>8</c:v>
                </c:pt>
                <c:pt idx="561">
                  <c:v>10</c:v>
                </c:pt>
                <c:pt idx="562">
                  <c:v>14</c:v>
                </c:pt>
                <c:pt idx="563">
                  <c:v>13</c:v>
                </c:pt>
                <c:pt idx="564">
                  <c:v>11</c:v>
                </c:pt>
                <c:pt idx="565">
                  <c:v>9</c:v>
                </c:pt>
                <c:pt idx="566">
                  <c:v>9</c:v>
                </c:pt>
                <c:pt idx="567">
                  <c:v>8</c:v>
                </c:pt>
                <c:pt idx="568">
                  <c:v>10</c:v>
                </c:pt>
                <c:pt idx="569">
                  <c:v>9</c:v>
                </c:pt>
                <c:pt idx="570">
                  <c:v>8</c:v>
                </c:pt>
                <c:pt idx="571">
                  <c:v>17</c:v>
                </c:pt>
                <c:pt idx="572">
                  <c:v>12</c:v>
                </c:pt>
                <c:pt idx="573">
                  <c:v>6</c:v>
                </c:pt>
                <c:pt idx="574">
                  <c:v>10</c:v>
                </c:pt>
                <c:pt idx="575">
                  <c:v>6</c:v>
                </c:pt>
                <c:pt idx="576">
                  <c:v>11</c:v>
                </c:pt>
                <c:pt idx="577">
                  <c:v>7</c:v>
                </c:pt>
                <c:pt idx="578">
                  <c:v>13</c:v>
                </c:pt>
                <c:pt idx="579">
                  <c:v>11</c:v>
                </c:pt>
                <c:pt idx="580">
                  <c:v>7</c:v>
                </c:pt>
                <c:pt idx="581">
                  <c:v>14</c:v>
                </c:pt>
                <c:pt idx="582">
                  <c:v>8</c:v>
                </c:pt>
                <c:pt idx="583">
                  <c:v>14</c:v>
                </c:pt>
                <c:pt idx="584">
                  <c:v>10</c:v>
                </c:pt>
                <c:pt idx="585">
                  <c:v>7</c:v>
                </c:pt>
                <c:pt idx="586">
                  <c:v>12</c:v>
                </c:pt>
                <c:pt idx="587">
                  <c:v>19</c:v>
                </c:pt>
                <c:pt idx="588">
                  <c:v>12</c:v>
                </c:pt>
                <c:pt idx="589">
                  <c:v>6</c:v>
                </c:pt>
                <c:pt idx="590">
                  <c:v>11</c:v>
                </c:pt>
                <c:pt idx="591">
                  <c:v>3</c:v>
                </c:pt>
                <c:pt idx="592">
                  <c:v>7</c:v>
                </c:pt>
                <c:pt idx="593">
                  <c:v>7</c:v>
                </c:pt>
                <c:pt idx="594">
                  <c:v>8</c:v>
                </c:pt>
                <c:pt idx="595">
                  <c:v>9</c:v>
                </c:pt>
                <c:pt idx="596">
                  <c:v>10</c:v>
                </c:pt>
                <c:pt idx="597">
                  <c:v>11</c:v>
                </c:pt>
                <c:pt idx="598">
                  <c:v>9</c:v>
                </c:pt>
                <c:pt idx="599">
                  <c:v>15</c:v>
                </c:pt>
                <c:pt idx="600">
                  <c:v>9</c:v>
                </c:pt>
                <c:pt idx="601">
                  <c:v>10</c:v>
                </c:pt>
                <c:pt idx="602">
                  <c:v>14</c:v>
                </c:pt>
                <c:pt idx="603">
                  <c:v>9</c:v>
                </c:pt>
                <c:pt idx="604">
                  <c:v>9</c:v>
                </c:pt>
                <c:pt idx="605">
                  <c:v>9</c:v>
                </c:pt>
                <c:pt idx="606">
                  <c:v>8</c:v>
                </c:pt>
                <c:pt idx="607">
                  <c:v>6</c:v>
                </c:pt>
                <c:pt idx="608">
                  <c:v>7</c:v>
                </c:pt>
                <c:pt idx="609">
                  <c:v>9</c:v>
                </c:pt>
                <c:pt idx="610">
                  <c:v>12</c:v>
                </c:pt>
                <c:pt idx="611">
                  <c:v>8</c:v>
                </c:pt>
                <c:pt idx="612">
                  <c:v>6</c:v>
                </c:pt>
                <c:pt idx="613">
                  <c:v>13</c:v>
                </c:pt>
                <c:pt idx="614">
                  <c:v>6</c:v>
                </c:pt>
                <c:pt idx="615">
                  <c:v>10</c:v>
                </c:pt>
                <c:pt idx="616">
                  <c:v>8</c:v>
                </c:pt>
                <c:pt idx="617">
                  <c:v>8</c:v>
                </c:pt>
                <c:pt idx="618">
                  <c:v>9</c:v>
                </c:pt>
                <c:pt idx="619">
                  <c:v>9</c:v>
                </c:pt>
                <c:pt idx="620">
                  <c:v>8</c:v>
                </c:pt>
                <c:pt idx="621">
                  <c:v>15</c:v>
                </c:pt>
                <c:pt idx="622">
                  <c:v>10</c:v>
                </c:pt>
                <c:pt idx="623">
                  <c:v>17</c:v>
                </c:pt>
                <c:pt idx="624">
                  <c:v>11</c:v>
                </c:pt>
                <c:pt idx="625">
                  <c:v>11</c:v>
                </c:pt>
                <c:pt idx="626">
                  <c:v>16</c:v>
                </c:pt>
                <c:pt idx="627">
                  <c:v>10</c:v>
                </c:pt>
                <c:pt idx="628">
                  <c:v>11</c:v>
                </c:pt>
                <c:pt idx="629">
                  <c:v>8</c:v>
                </c:pt>
                <c:pt idx="630">
                  <c:v>9</c:v>
                </c:pt>
                <c:pt idx="631">
                  <c:v>14</c:v>
                </c:pt>
                <c:pt idx="632">
                  <c:v>11</c:v>
                </c:pt>
                <c:pt idx="633">
                  <c:v>10</c:v>
                </c:pt>
                <c:pt idx="634">
                  <c:v>6</c:v>
                </c:pt>
                <c:pt idx="635">
                  <c:v>12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8</c:v>
                </c:pt>
                <c:pt idx="640">
                  <c:v>11</c:v>
                </c:pt>
                <c:pt idx="641">
                  <c:v>9</c:v>
                </c:pt>
                <c:pt idx="642">
                  <c:v>11</c:v>
                </c:pt>
                <c:pt idx="643">
                  <c:v>10</c:v>
                </c:pt>
                <c:pt idx="644">
                  <c:v>15</c:v>
                </c:pt>
                <c:pt idx="645">
                  <c:v>12</c:v>
                </c:pt>
                <c:pt idx="646">
                  <c:v>8</c:v>
                </c:pt>
                <c:pt idx="647">
                  <c:v>7</c:v>
                </c:pt>
                <c:pt idx="648">
                  <c:v>15</c:v>
                </c:pt>
                <c:pt idx="649">
                  <c:v>11</c:v>
                </c:pt>
                <c:pt idx="650">
                  <c:v>17</c:v>
                </c:pt>
                <c:pt idx="651">
                  <c:v>11</c:v>
                </c:pt>
                <c:pt idx="652">
                  <c:v>8</c:v>
                </c:pt>
                <c:pt idx="653">
                  <c:v>10</c:v>
                </c:pt>
                <c:pt idx="654">
                  <c:v>11</c:v>
                </c:pt>
                <c:pt idx="655">
                  <c:v>3</c:v>
                </c:pt>
                <c:pt idx="656">
                  <c:v>9</c:v>
                </c:pt>
                <c:pt idx="657">
                  <c:v>8</c:v>
                </c:pt>
                <c:pt idx="658">
                  <c:v>10</c:v>
                </c:pt>
                <c:pt idx="659">
                  <c:v>11</c:v>
                </c:pt>
                <c:pt idx="660">
                  <c:v>15</c:v>
                </c:pt>
                <c:pt idx="661">
                  <c:v>18</c:v>
                </c:pt>
                <c:pt idx="662">
                  <c:v>13</c:v>
                </c:pt>
                <c:pt idx="663">
                  <c:v>8</c:v>
                </c:pt>
                <c:pt idx="664">
                  <c:v>16</c:v>
                </c:pt>
                <c:pt idx="665">
                  <c:v>8</c:v>
                </c:pt>
                <c:pt idx="666">
                  <c:v>12</c:v>
                </c:pt>
                <c:pt idx="667">
                  <c:v>4</c:v>
                </c:pt>
                <c:pt idx="668">
                  <c:v>10</c:v>
                </c:pt>
                <c:pt idx="669">
                  <c:v>9</c:v>
                </c:pt>
                <c:pt idx="670">
                  <c:v>21</c:v>
                </c:pt>
                <c:pt idx="671">
                  <c:v>6</c:v>
                </c:pt>
                <c:pt idx="672">
                  <c:v>10</c:v>
                </c:pt>
                <c:pt idx="673">
                  <c:v>5</c:v>
                </c:pt>
                <c:pt idx="674">
                  <c:v>6</c:v>
                </c:pt>
                <c:pt idx="675">
                  <c:v>12</c:v>
                </c:pt>
                <c:pt idx="676">
                  <c:v>5</c:v>
                </c:pt>
                <c:pt idx="677">
                  <c:v>9</c:v>
                </c:pt>
                <c:pt idx="678">
                  <c:v>8</c:v>
                </c:pt>
                <c:pt idx="679">
                  <c:v>6</c:v>
                </c:pt>
                <c:pt idx="680">
                  <c:v>18</c:v>
                </c:pt>
                <c:pt idx="681">
                  <c:v>6</c:v>
                </c:pt>
                <c:pt idx="682">
                  <c:v>20</c:v>
                </c:pt>
                <c:pt idx="683">
                  <c:v>10</c:v>
                </c:pt>
                <c:pt idx="684">
                  <c:v>13</c:v>
                </c:pt>
                <c:pt idx="685">
                  <c:v>10</c:v>
                </c:pt>
                <c:pt idx="686">
                  <c:v>10</c:v>
                </c:pt>
                <c:pt idx="687">
                  <c:v>11</c:v>
                </c:pt>
                <c:pt idx="688">
                  <c:v>22</c:v>
                </c:pt>
                <c:pt idx="689">
                  <c:v>8</c:v>
                </c:pt>
                <c:pt idx="690">
                  <c:v>9</c:v>
                </c:pt>
                <c:pt idx="691">
                  <c:v>6</c:v>
                </c:pt>
                <c:pt idx="692">
                  <c:v>17</c:v>
                </c:pt>
                <c:pt idx="693">
                  <c:v>9</c:v>
                </c:pt>
                <c:pt idx="694">
                  <c:v>12</c:v>
                </c:pt>
                <c:pt idx="695">
                  <c:v>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C2-4575-A7B8-94E6B6EC8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4509647"/>
        <c:axId val="1824504655"/>
      </c:scatterChart>
      <c:valAx>
        <c:axId val="1824509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504655"/>
        <c:crosses val="autoZero"/>
        <c:crossBetween val="midCat"/>
      </c:valAx>
      <c:valAx>
        <c:axId val="182450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509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Diameter To Length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'Stacked data analysis'!$B$1</c:f>
              <c:strCache>
                <c:ptCount val="1"/>
                <c:pt idx="0">
                  <c:v>Diameter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'Stacked data analysis'!$A$2:$A$697</c:f>
              <c:numCache>
                <c:formatCode>General</c:formatCode>
                <c:ptCount val="696"/>
                <c:pt idx="0">
                  <c:v>0.60499999999999998</c:v>
                </c:pt>
                <c:pt idx="1">
                  <c:v>0.45500000000000002</c:v>
                </c:pt>
                <c:pt idx="2">
                  <c:v>0.72499999999999998</c:v>
                </c:pt>
                <c:pt idx="3">
                  <c:v>0.48499999999999999</c:v>
                </c:pt>
                <c:pt idx="4">
                  <c:v>0.66</c:v>
                </c:pt>
                <c:pt idx="5">
                  <c:v>0.63</c:v>
                </c:pt>
                <c:pt idx="6">
                  <c:v>0.32</c:v>
                </c:pt>
                <c:pt idx="7">
                  <c:v>0.42</c:v>
                </c:pt>
                <c:pt idx="8">
                  <c:v>0.72</c:v>
                </c:pt>
                <c:pt idx="9">
                  <c:v>0.505</c:v>
                </c:pt>
                <c:pt idx="10">
                  <c:v>0.44500000000000001</c:v>
                </c:pt>
                <c:pt idx="11">
                  <c:v>0.47499999999999998</c:v>
                </c:pt>
                <c:pt idx="12">
                  <c:v>0.39500000000000002</c:v>
                </c:pt>
                <c:pt idx="13">
                  <c:v>0.70499999999999996</c:v>
                </c:pt>
                <c:pt idx="14">
                  <c:v>0.61499999999999999</c:v>
                </c:pt>
                <c:pt idx="15">
                  <c:v>0.49</c:v>
                </c:pt>
                <c:pt idx="16">
                  <c:v>0.48</c:v>
                </c:pt>
                <c:pt idx="17">
                  <c:v>0.625</c:v>
                </c:pt>
                <c:pt idx="18">
                  <c:v>0.5</c:v>
                </c:pt>
                <c:pt idx="19">
                  <c:v>0.505</c:v>
                </c:pt>
                <c:pt idx="20">
                  <c:v>0.47</c:v>
                </c:pt>
                <c:pt idx="21">
                  <c:v>0.46</c:v>
                </c:pt>
                <c:pt idx="22">
                  <c:v>0.53</c:v>
                </c:pt>
                <c:pt idx="23">
                  <c:v>0.47499999999999998</c:v>
                </c:pt>
                <c:pt idx="24">
                  <c:v>0.65500000000000003</c:v>
                </c:pt>
                <c:pt idx="25">
                  <c:v>0.39</c:v>
                </c:pt>
                <c:pt idx="26">
                  <c:v>0.33</c:v>
                </c:pt>
                <c:pt idx="27">
                  <c:v>0.47499999999999998</c:v>
                </c:pt>
                <c:pt idx="28">
                  <c:v>0.45500000000000002</c:v>
                </c:pt>
                <c:pt idx="29">
                  <c:v>0.51</c:v>
                </c:pt>
                <c:pt idx="30">
                  <c:v>0.33</c:v>
                </c:pt>
                <c:pt idx="31">
                  <c:v>0.43</c:v>
                </c:pt>
                <c:pt idx="32">
                  <c:v>0.41</c:v>
                </c:pt>
                <c:pt idx="33">
                  <c:v>0.57999999999999996</c:v>
                </c:pt>
                <c:pt idx="34">
                  <c:v>0.43</c:v>
                </c:pt>
                <c:pt idx="35">
                  <c:v>0.59</c:v>
                </c:pt>
                <c:pt idx="36">
                  <c:v>0.505</c:v>
                </c:pt>
                <c:pt idx="37">
                  <c:v>0.47</c:v>
                </c:pt>
                <c:pt idx="38">
                  <c:v>0.625</c:v>
                </c:pt>
                <c:pt idx="39">
                  <c:v>0.51500000000000001</c:v>
                </c:pt>
                <c:pt idx="40">
                  <c:v>0.47</c:v>
                </c:pt>
                <c:pt idx="41">
                  <c:v>0.55000000000000004</c:v>
                </c:pt>
                <c:pt idx="42">
                  <c:v>0.37</c:v>
                </c:pt>
                <c:pt idx="43">
                  <c:v>0.52</c:v>
                </c:pt>
                <c:pt idx="44">
                  <c:v>0.73499999999999999</c:v>
                </c:pt>
                <c:pt idx="45">
                  <c:v>0.42499999999999999</c:v>
                </c:pt>
                <c:pt idx="46">
                  <c:v>0.57999999999999996</c:v>
                </c:pt>
                <c:pt idx="47">
                  <c:v>0.64500000000000002</c:v>
                </c:pt>
                <c:pt idx="48">
                  <c:v>0.55000000000000004</c:v>
                </c:pt>
                <c:pt idx="49">
                  <c:v>0.57499999999999996</c:v>
                </c:pt>
                <c:pt idx="50">
                  <c:v>0.72499999999999998</c:v>
                </c:pt>
                <c:pt idx="51">
                  <c:v>0.63500000000000001</c:v>
                </c:pt>
                <c:pt idx="52">
                  <c:v>0.55000000000000004</c:v>
                </c:pt>
                <c:pt idx="53">
                  <c:v>0.71</c:v>
                </c:pt>
                <c:pt idx="54">
                  <c:v>0.53500000000000003</c:v>
                </c:pt>
                <c:pt idx="55">
                  <c:v>0.35</c:v>
                </c:pt>
                <c:pt idx="56">
                  <c:v>0.58499999999999996</c:v>
                </c:pt>
                <c:pt idx="57">
                  <c:v>0.64500000000000002</c:v>
                </c:pt>
                <c:pt idx="58">
                  <c:v>0.63</c:v>
                </c:pt>
                <c:pt idx="59">
                  <c:v>0.39500000000000002</c:v>
                </c:pt>
                <c:pt idx="60">
                  <c:v>0.42499999999999999</c:v>
                </c:pt>
                <c:pt idx="61">
                  <c:v>0.51500000000000001</c:v>
                </c:pt>
                <c:pt idx="62">
                  <c:v>0.185</c:v>
                </c:pt>
                <c:pt idx="63">
                  <c:v>0.505</c:v>
                </c:pt>
                <c:pt idx="64">
                  <c:v>0.7</c:v>
                </c:pt>
                <c:pt idx="65">
                  <c:v>0.69</c:v>
                </c:pt>
                <c:pt idx="66">
                  <c:v>0.59</c:v>
                </c:pt>
                <c:pt idx="67">
                  <c:v>0.59</c:v>
                </c:pt>
                <c:pt idx="68">
                  <c:v>0.46</c:v>
                </c:pt>
                <c:pt idx="69">
                  <c:v>0.65</c:v>
                </c:pt>
                <c:pt idx="70">
                  <c:v>0.65500000000000003</c:v>
                </c:pt>
                <c:pt idx="71">
                  <c:v>0.39500000000000002</c:v>
                </c:pt>
                <c:pt idx="72">
                  <c:v>0.48499999999999999</c:v>
                </c:pt>
                <c:pt idx="73">
                  <c:v>0.51</c:v>
                </c:pt>
                <c:pt idx="74">
                  <c:v>0.37</c:v>
                </c:pt>
                <c:pt idx="75">
                  <c:v>0.59</c:v>
                </c:pt>
                <c:pt idx="76">
                  <c:v>0.32500000000000001</c:v>
                </c:pt>
                <c:pt idx="77">
                  <c:v>0.64500000000000002</c:v>
                </c:pt>
                <c:pt idx="78">
                  <c:v>0.56999999999999995</c:v>
                </c:pt>
                <c:pt idx="79">
                  <c:v>0.55500000000000005</c:v>
                </c:pt>
                <c:pt idx="80">
                  <c:v>0.65</c:v>
                </c:pt>
                <c:pt idx="81">
                  <c:v>0.17</c:v>
                </c:pt>
                <c:pt idx="82">
                  <c:v>0.56000000000000005</c:v>
                </c:pt>
                <c:pt idx="83">
                  <c:v>0.51</c:v>
                </c:pt>
                <c:pt idx="84">
                  <c:v>0.57999999999999996</c:v>
                </c:pt>
                <c:pt idx="85">
                  <c:v>0.59499999999999997</c:v>
                </c:pt>
                <c:pt idx="86">
                  <c:v>0.64</c:v>
                </c:pt>
                <c:pt idx="87">
                  <c:v>0.64</c:v>
                </c:pt>
                <c:pt idx="88">
                  <c:v>0.41</c:v>
                </c:pt>
                <c:pt idx="89">
                  <c:v>0.505</c:v>
                </c:pt>
                <c:pt idx="90">
                  <c:v>0.625</c:v>
                </c:pt>
                <c:pt idx="91">
                  <c:v>0.63</c:v>
                </c:pt>
                <c:pt idx="92">
                  <c:v>0.48</c:v>
                </c:pt>
                <c:pt idx="93">
                  <c:v>0.66</c:v>
                </c:pt>
                <c:pt idx="94">
                  <c:v>0.46</c:v>
                </c:pt>
                <c:pt idx="95">
                  <c:v>0.64500000000000002</c:v>
                </c:pt>
                <c:pt idx="96">
                  <c:v>0.66</c:v>
                </c:pt>
                <c:pt idx="97">
                  <c:v>0.30499999999999999</c:v>
                </c:pt>
                <c:pt idx="98">
                  <c:v>0.435</c:v>
                </c:pt>
                <c:pt idx="99">
                  <c:v>0.71</c:v>
                </c:pt>
                <c:pt idx="100">
                  <c:v>0.56000000000000005</c:v>
                </c:pt>
                <c:pt idx="101">
                  <c:v>0.37</c:v>
                </c:pt>
                <c:pt idx="102">
                  <c:v>0.55000000000000004</c:v>
                </c:pt>
                <c:pt idx="103">
                  <c:v>0.62</c:v>
                </c:pt>
                <c:pt idx="104">
                  <c:v>0.66</c:v>
                </c:pt>
                <c:pt idx="105">
                  <c:v>0.66500000000000004</c:v>
                </c:pt>
                <c:pt idx="106">
                  <c:v>0.6</c:v>
                </c:pt>
                <c:pt idx="107">
                  <c:v>0.58499999999999996</c:v>
                </c:pt>
                <c:pt idx="108">
                  <c:v>0.65</c:v>
                </c:pt>
                <c:pt idx="109">
                  <c:v>0.56999999999999995</c:v>
                </c:pt>
                <c:pt idx="110">
                  <c:v>0.51</c:v>
                </c:pt>
                <c:pt idx="111">
                  <c:v>0.19500000000000001</c:v>
                </c:pt>
                <c:pt idx="112">
                  <c:v>0.51</c:v>
                </c:pt>
                <c:pt idx="113">
                  <c:v>0.375</c:v>
                </c:pt>
                <c:pt idx="114">
                  <c:v>0.47</c:v>
                </c:pt>
                <c:pt idx="115">
                  <c:v>0.57499999999999996</c:v>
                </c:pt>
                <c:pt idx="116">
                  <c:v>0.61499999999999999</c:v>
                </c:pt>
                <c:pt idx="117">
                  <c:v>0.39500000000000002</c:v>
                </c:pt>
                <c:pt idx="118">
                  <c:v>0.71</c:v>
                </c:pt>
                <c:pt idx="119">
                  <c:v>0.5</c:v>
                </c:pt>
                <c:pt idx="120">
                  <c:v>0.63</c:v>
                </c:pt>
                <c:pt idx="121">
                  <c:v>0.66500000000000004</c:v>
                </c:pt>
                <c:pt idx="122">
                  <c:v>0.37</c:v>
                </c:pt>
                <c:pt idx="123">
                  <c:v>0.55000000000000004</c:v>
                </c:pt>
                <c:pt idx="124">
                  <c:v>0.61</c:v>
                </c:pt>
                <c:pt idx="125">
                  <c:v>0.52500000000000002</c:v>
                </c:pt>
                <c:pt idx="126">
                  <c:v>0.64500000000000002</c:v>
                </c:pt>
                <c:pt idx="127">
                  <c:v>0.54500000000000004</c:v>
                </c:pt>
                <c:pt idx="128">
                  <c:v>0.435</c:v>
                </c:pt>
                <c:pt idx="129">
                  <c:v>0.62</c:v>
                </c:pt>
                <c:pt idx="130">
                  <c:v>0.44</c:v>
                </c:pt>
                <c:pt idx="131">
                  <c:v>0.54500000000000004</c:v>
                </c:pt>
                <c:pt idx="132">
                  <c:v>0.52</c:v>
                </c:pt>
                <c:pt idx="133">
                  <c:v>0.44</c:v>
                </c:pt>
                <c:pt idx="134">
                  <c:v>0.67500000000000004</c:v>
                </c:pt>
                <c:pt idx="135">
                  <c:v>0.54500000000000004</c:v>
                </c:pt>
                <c:pt idx="136">
                  <c:v>0.59499999999999997</c:v>
                </c:pt>
                <c:pt idx="137">
                  <c:v>0.38</c:v>
                </c:pt>
                <c:pt idx="138">
                  <c:v>0.68500000000000005</c:v>
                </c:pt>
                <c:pt idx="139">
                  <c:v>0.52500000000000002</c:v>
                </c:pt>
                <c:pt idx="140">
                  <c:v>0.57999999999999996</c:v>
                </c:pt>
                <c:pt idx="141">
                  <c:v>0.62</c:v>
                </c:pt>
                <c:pt idx="142">
                  <c:v>0.64500000000000002</c:v>
                </c:pt>
                <c:pt idx="143">
                  <c:v>0.66500000000000004</c:v>
                </c:pt>
                <c:pt idx="144">
                  <c:v>0.46500000000000002</c:v>
                </c:pt>
                <c:pt idx="145">
                  <c:v>0.59</c:v>
                </c:pt>
                <c:pt idx="146">
                  <c:v>0.505</c:v>
                </c:pt>
                <c:pt idx="147">
                  <c:v>0.56499999999999995</c:v>
                </c:pt>
                <c:pt idx="148">
                  <c:v>0.6</c:v>
                </c:pt>
                <c:pt idx="149">
                  <c:v>0.69</c:v>
                </c:pt>
                <c:pt idx="150">
                  <c:v>0.51</c:v>
                </c:pt>
                <c:pt idx="151">
                  <c:v>0.56000000000000005</c:v>
                </c:pt>
                <c:pt idx="152">
                  <c:v>0.6</c:v>
                </c:pt>
                <c:pt idx="153">
                  <c:v>0.64500000000000002</c:v>
                </c:pt>
                <c:pt idx="154">
                  <c:v>0.56499999999999995</c:v>
                </c:pt>
                <c:pt idx="155">
                  <c:v>0.59499999999999997</c:v>
                </c:pt>
                <c:pt idx="156">
                  <c:v>0.59</c:v>
                </c:pt>
                <c:pt idx="157">
                  <c:v>0.38</c:v>
                </c:pt>
                <c:pt idx="158">
                  <c:v>0.52</c:v>
                </c:pt>
                <c:pt idx="159">
                  <c:v>0.54</c:v>
                </c:pt>
                <c:pt idx="160">
                  <c:v>0.63500000000000001</c:v>
                </c:pt>
                <c:pt idx="161">
                  <c:v>0.66</c:v>
                </c:pt>
                <c:pt idx="162">
                  <c:v>0.53</c:v>
                </c:pt>
                <c:pt idx="163">
                  <c:v>0.625</c:v>
                </c:pt>
                <c:pt idx="164">
                  <c:v>0.69499999999999995</c:v>
                </c:pt>
                <c:pt idx="165">
                  <c:v>0.56499999999999995</c:v>
                </c:pt>
                <c:pt idx="166">
                  <c:v>0.64500000000000002</c:v>
                </c:pt>
                <c:pt idx="167">
                  <c:v>0.56999999999999995</c:v>
                </c:pt>
                <c:pt idx="168">
                  <c:v>0.38</c:v>
                </c:pt>
                <c:pt idx="169">
                  <c:v>0.59499999999999997</c:v>
                </c:pt>
                <c:pt idx="170">
                  <c:v>0.5</c:v>
                </c:pt>
                <c:pt idx="171">
                  <c:v>0.54</c:v>
                </c:pt>
                <c:pt idx="172">
                  <c:v>0.57999999999999996</c:v>
                </c:pt>
                <c:pt idx="173">
                  <c:v>0.42499999999999999</c:v>
                </c:pt>
                <c:pt idx="174">
                  <c:v>0.625</c:v>
                </c:pt>
                <c:pt idx="175">
                  <c:v>0.65</c:v>
                </c:pt>
                <c:pt idx="176">
                  <c:v>0.53</c:v>
                </c:pt>
                <c:pt idx="177">
                  <c:v>0.56999999999999995</c:v>
                </c:pt>
                <c:pt idx="178">
                  <c:v>0.57499999999999996</c:v>
                </c:pt>
                <c:pt idx="179">
                  <c:v>0.5</c:v>
                </c:pt>
                <c:pt idx="180">
                  <c:v>0.67500000000000004</c:v>
                </c:pt>
                <c:pt idx="181">
                  <c:v>0.65500000000000003</c:v>
                </c:pt>
                <c:pt idx="182">
                  <c:v>0.41499999999999998</c:v>
                </c:pt>
                <c:pt idx="183">
                  <c:v>0.42</c:v>
                </c:pt>
                <c:pt idx="184">
                  <c:v>0.62</c:v>
                </c:pt>
                <c:pt idx="185">
                  <c:v>0.52500000000000002</c:v>
                </c:pt>
                <c:pt idx="186">
                  <c:v>0.61499999999999999</c:v>
                </c:pt>
                <c:pt idx="187">
                  <c:v>0.60499999999999998</c:v>
                </c:pt>
                <c:pt idx="188">
                  <c:v>0.13</c:v>
                </c:pt>
                <c:pt idx="189">
                  <c:v>0.56499999999999995</c:v>
                </c:pt>
                <c:pt idx="190">
                  <c:v>0.40500000000000003</c:v>
                </c:pt>
                <c:pt idx="191">
                  <c:v>0.64</c:v>
                </c:pt>
                <c:pt idx="192">
                  <c:v>0.41499999999999998</c:v>
                </c:pt>
                <c:pt idx="193">
                  <c:v>0.55000000000000004</c:v>
                </c:pt>
                <c:pt idx="194">
                  <c:v>0.56000000000000005</c:v>
                </c:pt>
                <c:pt idx="195">
                  <c:v>0.4</c:v>
                </c:pt>
                <c:pt idx="196">
                  <c:v>0.44</c:v>
                </c:pt>
                <c:pt idx="197">
                  <c:v>0.65</c:v>
                </c:pt>
                <c:pt idx="198">
                  <c:v>0.46</c:v>
                </c:pt>
                <c:pt idx="199">
                  <c:v>0.53500000000000003</c:v>
                </c:pt>
                <c:pt idx="200">
                  <c:v>0.69499999999999995</c:v>
                </c:pt>
                <c:pt idx="201">
                  <c:v>0.54</c:v>
                </c:pt>
                <c:pt idx="202">
                  <c:v>0.24</c:v>
                </c:pt>
                <c:pt idx="203">
                  <c:v>0.41</c:v>
                </c:pt>
                <c:pt idx="204">
                  <c:v>0.59499999999999997</c:v>
                </c:pt>
                <c:pt idx="205">
                  <c:v>0.44</c:v>
                </c:pt>
                <c:pt idx="206">
                  <c:v>0.73</c:v>
                </c:pt>
                <c:pt idx="207">
                  <c:v>0.76500000000000001</c:v>
                </c:pt>
                <c:pt idx="208">
                  <c:v>0.65</c:v>
                </c:pt>
                <c:pt idx="209">
                  <c:v>0.65</c:v>
                </c:pt>
                <c:pt idx="210">
                  <c:v>0.66500000000000004</c:v>
                </c:pt>
                <c:pt idx="211">
                  <c:v>0.52500000000000002</c:v>
                </c:pt>
                <c:pt idx="212">
                  <c:v>0.5</c:v>
                </c:pt>
                <c:pt idx="213">
                  <c:v>0.27500000000000002</c:v>
                </c:pt>
                <c:pt idx="214">
                  <c:v>0.64</c:v>
                </c:pt>
                <c:pt idx="215">
                  <c:v>0.53</c:v>
                </c:pt>
                <c:pt idx="216">
                  <c:v>0.48499999999999999</c:v>
                </c:pt>
                <c:pt idx="217">
                  <c:v>0.55500000000000005</c:v>
                </c:pt>
                <c:pt idx="218">
                  <c:v>0.59</c:v>
                </c:pt>
                <c:pt idx="219">
                  <c:v>0.61499999999999999</c:v>
                </c:pt>
                <c:pt idx="220">
                  <c:v>0.62</c:v>
                </c:pt>
                <c:pt idx="221">
                  <c:v>0.28999999999999998</c:v>
                </c:pt>
                <c:pt idx="222">
                  <c:v>0.7</c:v>
                </c:pt>
                <c:pt idx="223">
                  <c:v>0.625</c:v>
                </c:pt>
                <c:pt idx="224">
                  <c:v>0.47</c:v>
                </c:pt>
                <c:pt idx="225">
                  <c:v>0.7</c:v>
                </c:pt>
                <c:pt idx="226">
                  <c:v>0.61499999999999999</c:v>
                </c:pt>
                <c:pt idx="227">
                  <c:v>0.56499999999999995</c:v>
                </c:pt>
                <c:pt idx="228">
                  <c:v>0.315</c:v>
                </c:pt>
                <c:pt idx="229">
                  <c:v>0.315</c:v>
                </c:pt>
                <c:pt idx="230">
                  <c:v>0.35</c:v>
                </c:pt>
                <c:pt idx="231">
                  <c:v>0.5</c:v>
                </c:pt>
                <c:pt idx="232">
                  <c:v>0.56999999999999995</c:v>
                </c:pt>
                <c:pt idx="233">
                  <c:v>0.58499999999999996</c:v>
                </c:pt>
                <c:pt idx="234">
                  <c:v>0.73</c:v>
                </c:pt>
                <c:pt idx="235">
                  <c:v>0.44</c:v>
                </c:pt>
                <c:pt idx="236">
                  <c:v>0.48</c:v>
                </c:pt>
                <c:pt idx="237">
                  <c:v>0.54500000000000004</c:v>
                </c:pt>
                <c:pt idx="238">
                  <c:v>0.47499999999999998</c:v>
                </c:pt>
                <c:pt idx="239">
                  <c:v>0.27500000000000002</c:v>
                </c:pt>
                <c:pt idx="240">
                  <c:v>0.60499999999999998</c:v>
                </c:pt>
                <c:pt idx="241">
                  <c:v>0.56999999999999995</c:v>
                </c:pt>
                <c:pt idx="242">
                  <c:v>0.57999999999999996</c:v>
                </c:pt>
                <c:pt idx="243">
                  <c:v>0.38500000000000001</c:v>
                </c:pt>
                <c:pt idx="244">
                  <c:v>0.48499999999999999</c:v>
                </c:pt>
                <c:pt idx="245">
                  <c:v>0.65500000000000003</c:v>
                </c:pt>
                <c:pt idx="246">
                  <c:v>0.44</c:v>
                </c:pt>
                <c:pt idx="247">
                  <c:v>0.39</c:v>
                </c:pt>
                <c:pt idx="248">
                  <c:v>0.44</c:v>
                </c:pt>
                <c:pt idx="249">
                  <c:v>0.46</c:v>
                </c:pt>
                <c:pt idx="250">
                  <c:v>0.66</c:v>
                </c:pt>
                <c:pt idx="251">
                  <c:v>0.57999999999999996</c:v>
                </c:pt>
                <c:pt idx="252">
                  <c:v>0.69499999999999995</c:v>
                </c:pt>
                <c:pt idx="253">
                  <c:v>0.58499999999999996</c:v>
                </c:pt>
                <c:pt idx="254">
                  <c:v>0.65500000000000003</c:v>
                </c:pt>
                <c:pt idx="255">
                  <c:v>0.53</c:v>
                </c:pt>
                <c:pt idx="256">
                  <c:v>0.6</c:v>
                </c:pt>
                <c:pt idx="257">
                  <c:v>0.63</c:v>
                </c:pt>
                <c:pt idx="258">
                  <c:v>0.57499999999999996</c:v>
                </c:pt>
                <c:pt idx="259">
                  <c:v>0.68</c:v>
                </c:pt>
                <c:pt idx="260">
                  <c:v>0.215</c:v>
                </c:pt>
                <c:pt idx="261">
                  <c:v>0.41499999999999998</c:v>
                </c:pt>
                <c:pt idx="262">
                  <c:v>0.60499999999999998</c:v>
                </c:pt>
                <c:pt idx="263">
                  <c:v>0.40500000000000003</c:v>
                </c:pt>
                <c:pt idx="264">
                  <c:v>0.65500000000000003</c:v>
                </c:pt>
                <c:pt idx="265">
                  <c:v>0.62</c:v>
                </c:pt>
                <c:pt idx="266">
                  <c:v>0.56499999999999995</c:v>
                </c:pt>
                <c:pt idx="267">
                  <c:v>0.6</c:v>
                </c:pt>
                <c:pt idx="268">
                  <c:v>0.7</c:v>
                </c:pt>
                <c:pt idx="269">
                  <c:v>0.57999999999999996</c:v>
                </c:pt>
                <c:pt idx="270">
                  <c:v>0.62</c:v>
                </c:pt>
                <c:pt idx="271">
                  <c:v>0.70499999999999996</c:v>
                </c:pt>
                <c:pt idx="272">
                  <c:v>0.32</c:v>
                </c:pt>
                <c:pt idx="273">
                  <c:v>0.38500000000000001</c:v>
                </c:pt>
                <c:pt idx="274">
                  <c:v>0.52500000000000002</c:v>
                </c:pt>
                <c:pt idx="275">
                  <c:v>0.54500000000000004</c:v>
                </c:pt>
                <c:pt idx="276">
                  <c:v>0.62</c:v>
                </c:pt>
                <c:pt idx="277">
                  <c:v>0.6</c:v>
                </c:pt>
                <c:pt idx="278">
                  <c:v>0.59499999999999997</c:v>
                </c:pt>
                <c:pt idx="279">
                  <c:v>0.68500000000000005</c:v>
                </c:pt>
                <c:pt idx="280">
                  <c:v>0.47499999999999998</c:v>
                </c:pt>
                <c:pt idx="281">
                  <c:v>0.73499999999999999</c:v>
                </c:pt>
                <c:pt idx="282">
                  <c:v>0.48</c:v>
                </c:pt>
                <c:pt idx="283">
                  <c:v>0.5</c:v>
                </c:pt>
                <c:pt idx="284">
                  <c:v>0.63500000000000001</c:v>
                </c:pt>
                <c:pt idx="285">
                  <c:v>0.41</c:v>
                </c:pt>
                <c:pt idx="286">
                  <c:v>0.37</c:v>
                </c:pt>
                <c:pt idx="287">
                  <c:v>0.56000000000000005</c:v>
                </c:pt>
                <c:pt idx="288">
                  <c:v>0.745</c:v>
                </c:pt>
                <c:pt idx="289">
                  <c:v>0.6</c:v>
                </c:pt>
                <c:pt idx="290">
                  <c:v>0.62</c:v>
                </c:pt>
                <c:pt idx="291">
                  <c:v>0.72499999999999998</c:v>
                </c:pt>
                <c:pt idx="292">
                  <c:v>0.31</c:v>
                </c:pt>
                <c:pt idx="293">
                  <c:v>0.54</c:v>
                </c:pt>
                <c:pt idx="294">
                  <c:v>0.5</c:v>
                </c:pt>
                <c:pt idx="295">
                  <c:v>0.49</c:v>
                </c:pt>
                <c:pt idx="296">
                  <c:v>0.48499999999999999</c:v>
                </c:pt>
                <c:pt idx="297">
                  <c:v>0.63</c:v>
                </c:pt>
                <c:pt idx="298">
                  <c:v>0.495</c:v>
                </c:pt>
                <c:pt idx="299">
                  <c:v>0.42</c:v>
                </c:pt>
                <c:pt idx="300">
                  <c:v>0.48499999999999999</c:v>
                </c:pt>
                <c:pt idx="301">
                  <c:v>0.55000000000000004</c:v>
                </c:pt>
                <c:pt idx="302">
                  <c:v>0.71</c:v>
                </c:pt>
                <c:pt idx="303">
                  <c:v>0.505</c:v>
                </c:pt>
                <c:pt idx="304">
                  <c:v>0.29499999999999998</c:v>
                </c:pt>
                <c:pt idx="305">
                  <c:v>0.46</c:v>
                </c:pt>
                <c:pt idx="306">
                  <c:v>0.48</c:v>
                </c:pt>
                <c:pt idx="307">
                  <c:v>0.64</c:v>
                </c:pt>
                <c:pt idx="308">
                  <c:v>0.6</c:v>
                </c:pt>
                <c:pt idx="309">
                  <c:v>0.51500000000000001</c:v>
                </c:pt>
                <c:pt idx="310">
                  <c:v>0.39500000000000002</c:v>
                </c:pt>
                <c:pt idx="311">
                  <c:v>0.4</c:v>
                </c:pt>
                <c:pt idx="312">
                  <c:v>0.375</c:v>
                </c:pt>
                <c:pt idx="313">
                  <c:v>0.53</c:v>
                </c:pt>
                <c:pt idx="314">
                  <c:v>0.42499999999999999</c:v>
                </c:pt>
                <c:pt idx="315">
                  <c:v>0.55500000000000005</c:v>
                </c:pt>
                <c:pt idx="316">
                  <c:v>0.39</c:v>
                </c:pt>
                <c:pt idx="317">
                  <c:v>0.52</c:v>
                </c:pt>
                <c:pt idx="318">
                  <c:v>0.5</c:v>
                </c:pt>
                <c:pt idx="319">
                  <c:v>0.19</c:v>
                </c:pt>
                <c:pt idx="320">
                  <c:v>0.52500000000000002</c:v>
                </c:pt>
                <c:pt idx="321">
                  <c:v>0.69499999999999995</c:v>
                </c:pt>
                <c:pt idx="322">
                  <c:v>0.33</c:v>
                </c:pt>
                <c:pt idx="323">
                  <c:v>0.57499999999999996</c:v>
                </c:pt>
                <c:pt idx="324">
                  <c:v>0.49</c:v>
                </c:pt>
                <c:pt idx="325">
                  <c:v>0.53500000000000003</c:v>
                </c:pt>
                <c:pt idx="326">
                  <c:v>0.42</c:v>
                </c:pt>
                <c:pt idx="327">
                  <c:v>0.59</c:v>
                </c:pt>
                <c:pt idx="328">
                  <c:v>0.62</c:v>
                </c:pt>
                <c:pt idx="329">
                  <c:v>0.375</c:v>
                </c:pt>
                <c:pt idx="330">
                  <c:v>0.42499999999999999</c:v>
                </c:pt>
                <c:pt idx="331">
                  <c:v>0.57999999999999996</c:v>
                </c:pt>
                <c:pt idx="332">
                  <c:v>0.41</c:v>
                </c:pt>
                <c:pt idx="333">
                  <c:v>0.67500000000000004</c:v>
                </c:pt>
                <c:pt idx="334">
                  <c:v>0.67</c:v>
                </c:pt>
                <c:pt idx="335">
                  <c:v>0.52500000000000002</c:v>
                </c:pt>
                <c:pt idx="336">
                  <c:v>0.61499999999999999</c:v>
                </c:pt>
                <c:pt idx="337">
                  <c:v>0.16</c:v>
                </c:pt>
                <c:pt idx="338">
                  <c:v>0.65500000000000003</c:v>
                </c:pt>
                <c:pt idx="339">
                  <c:v>0.435</c:v>
                </c:pt>
                <c:pt idx="340">
                  <c:v>0.63</c:v>
                </c:pt>
                <c:pt idx="341">
                  <c:v>0.49</c:v>
                </c:pt>
                <c:pt idx="342">
                  <c:v>0.70499999999999996</c:v>
                </c:pt>
                <c:pt idx="343">
                  <c:v>0.59499999999999997</c:v>
                </c:pt>
                <c:pt idx="344">
                  <c:v>0.47</c:v>
                </c:pt>
                <c:pt idx="345">
                  <c:v>0.48</c:v>
                </c:pt>
                <c:pt idx="346">
                  <c:v>0.45</c:v>
                </c:pt>
                <c:pt idx="347">
                  <c:v>0.30499999999999999</c:v>
                </c:pt>
                <c:pt idx="348">
                  <c:v>0.38500000000000001</c:v>
                </c:pt>
                <c:pt idx="349">
                  <c:v>0.48499999999999999</c:v>
                </c:pt>
                <c:pt idx="350">
                  <c:v>0.67500000000000004</c:v>
                </c:pt>
                <c:pt idx="351">
                  <c:v>0.72499999999999998</c:v>
                </c:pt>
                <c:pt idx="352">
                  <c:v>0.6</c:v>
                </c:pt>
                <c:pt idx="353">
                  <c:v>0.55000000000000004</c:v>
                </c:pt>
                <c:pt idx="354">
                  <c:v>0.63</c:v>
                </c:pt>
                <c:pt idx="355">
                  <c:v>0.55500000000000005</c:v>
                </c:pt>
                <c:pt idx="356">
                  <c:v>0.51</c:v>
                </c:pt>
                <c:pt idx="357">
                  <c:v>0.62</c:v>
                </c:pt>
                <c:pt idx="358">
                  <c:v>0.43</c:v>
                </c:pt>
                <c:pt idx="359">
                  <c:v>0.57499999999999996</c:v>
                </c:pt>
                <c:pt idx="360">
                  <c:v>0.32500000000000001</c:v>
                </c:pt>
                <c:pt idx="361">
                  <c:v>0.36</c:v>
                </c:pt>
                <c:pt idx="362">
                  <c:v>0.53500000000000003</c:v>
                </c:pt>
                <c:pt idx="363">
                  <c:v>0.6</c:v>
                </c:pt>
                <c:pt idx="364">
                  <c:v>0.56000000000000005</c:v>
                </c:pt>
                <c:pt idx="365">
                  <c:v>0.55500000000000005</c:v>
                </c:pt>
                <c:pt idx="366">
                  <c:v>0.67</c:v>
                </c:pt>
                <c:pt idx="367">
                  <c:v>0.41499999999999998</c:v>
                </c:pt>
                <c:pt idx="368">
                  <c:v>0.245</c:v>
                </c:pt>
                <c:pt idx="369">
                  <c:v>0.36</c:v>
                </c:pt>
                <c:pt idx="370">
                  <c:v>0.51</c:v>
                </c:pt>
                <c:pt idx="371">
                  <c:v>0.35</c:v>
                </c:pt>
                <c:pt idx="372">
                  <c:v>0.6</c:v>
                </c:pt>
                <c:pt idx="373">
                  <c:v>0.68</c:v>
                </c:pt>
                <c:pt idx="374">
                  <c:v>0.57999999999999996</c:v>
                </c:pt>
                <c:pt idx="375">
                  <c:v>0.41</c:v>
                </c:pt>
                <c:pt idx="376">
                  <c:v>0.49</c:v>
                </c:pt>
                <c:pt idx="377">
                  <c:v>0.47</c:v>
                </c:pt>
                <c:pt idx="378">
                  <c:v>0.4</c:v>
                </c:pt>
                <c:pt idx="379">
                  <c:v>0.59</c:v>
                </c:pt>
                <c:pt idx="380">
                  <c:v>0.56999999999999995</c:v>
                </c:pt>
                <c:pt idx="381">
                  <c:v>0.59</c:v>
                </c:pt>
                <c:pt idx="382">
                  <c:v>0.52</c:v>
                </c:pt>
                <c:pt idx="383">
                  <c:v>0.55500000000000005</c:v>
                </c:pt>
                <c:pt idx="384">
                  <c:v>0.63500000000000001</c:v>
                </c:pt>
                <c:pt idx="385">
                  <c:v>0.47</c:v>
                </c:pt>
                <c:pt idx="386">
                  <c:v>0.4</c:v>
                </c:pt>
                <c:pt idx="387">
                  <c:v>0.51500000000000001</c:v>
                </c:pt>
                <c:pt idx="388">
                  <c:v>0.65</c:v>
                </c:pt>
                <c:pt idx="389">
                  <c:v>0.32</c:v>
                </c:pt>
                <c:pt idx="390">
                  <c:v>0.23499999999999999</c:v>
                </c:pt>
                <c:pt idx="391">
                  <c:v>0.56999999999999995</c:v>
                </c:pt>
                <c:pt idx="392">
                  <c:v>0.45</c:v>
                </c:pt>
                <c:pt idx="393">
                  <c:v>0.63500000000000001</c:v>
                </c:pt>
                <c:pt idx="394">
                  <c:v>0.44</c:v>
                </c:pt>
                <c:pt idx="395">
                  <c:v>0.57499999999999996</c:v>
                </c:pt>
                <c:pt idx="396">
                  <c:v>0.66500000000000004</c:v>
                </c:pt>
                <c:pt idx="397">
                  <c:v>0.56999999999999995</c:v>
                </c:pt>
                <c:pt idx="398">
                  <c:v>0.5</c:v>
                </c:pt>
                <c:pt idx="399">
                  <c:v>0.64</c:v>
                </c:pt>
                <c:pt idx="400">
                  <c:v>0.52</c:v>
                </c:pt>
                <c:pt idx="401">
                  <c:v>0.69499999999999995</c:v>
                </c:pt>
                <c:pt idx="402">
                  <c:v>0.58499999999999996</c:v>
                </c:pt>
                <c:pt idx="403">
                  <c:v>0.45</c:v>
                </c:pt>
                <c:pt idx="404">
                  <c:v>0.375</c:v>
                </c:pt>
                <c:pt idx="405">
                  <c:v>0.55000000000000004</c:v>
                </c:pt>
                <c:pt idx="406">
                  <c:v>0.54500000000000004</c:v>
                </c:pt>
                <c:pt idx="407">
                  <c:v>0.56000000000000005</c:v>
                </c:pt>
                <c:pt idx="408">
                  <c:v>0.63</c:v>
                </c:pt>
                <c:pt idx="409">
                  <c:v>0.315</c:v>
                </c:pt>
                <c:pt idx="410">
                  <c:v>0.48</c:v>
                </c:pt>
                <c:pt idx="411">
                  <c:v>0.7</c:v>
                </c:pt>
                <c:pt idx="412">
                  <c:v>0.62</c:v>
                </c:pt>
                <c:pt idx="413">
                  <c:v>0.70499999999999996</c:v>
                </c:pt>
                <c:pt idx="414">
                  <c:v>0.48499999999999999</c:v>
                </c:pt>
                <c:pt idx="415">
                  <c:v>0.66</c:v>
                </c:pt>
                <c:pt idx="416">
                  <c:v>0.5</c:v>
                </c:pt>
                <c:pt idx="417">
                  <c:v>0.52500000000000002</c:v>
                </c:pt>
                <c:pt idx="418">
                  <c:v>0.72</c:v>
                </c:pt>
                <c:pt idx="419">
                  <c:v>0.45500000000000002</c:v>
                </c:pt>
                <c:pt idx="420">
                  <c:v>0.59499999999999997</c:v>
                </c:pt>
                <c:pt idx="421">
                  <c:v>0.27500000000000002</c:v>
                </c:pt>
                <c:pt idx="422">
                  <c:v>0.55500000000000005</c:v>
                </c:pt>
                <c:pt idx="423">
                  <c:v>0.59499999999999997</c:v>
                </c:pt>
                <c:pt idx="424">
                  <c:v>0.64</c:v>
                </c:pt>
                <c:pt idx="425">
                  <c:v>0.63</c:v>
                </c:pt>
                <c:pt idx="426">
                  <c:v>0.56499999999999995</c:v>
                </c:pt>
                <c:pt idx="427">
                  <c:v>0.61499999999999999</c:v>
                </c:pt>
                <c:pt idx="428">
                  <c:v>0.64500000000000002</c:v>
                </c:pt>
                <c:pt idx="429">
                  <c:v>0.36499999999999999</c:v>
                </c:pt>
                <c:pt idx="430">
                  <c:v>0.49</c:v>
                </c:pt>
                <c:pt idx="431">
                  <c:v>0.46500000000000002</c:v>
                </c:pt>
                <c:pt idx="432">
                  <c:v>0.55000000000000004</c:v>
                </c:pt>
                <c:pt idx="433">
                  <c:v>0.435</c:v>
                </c:pt>
                <c:pt idx="434">
                  <c:v>0.47</c:v>
                </c:pt>
                <c:pt idx="435">
                  <c:v>0.52</c:v>
                </c:pt>
                <c:pt idx="436">
                  <c:v>0.36</c:v>
                </c:pt>
                <c:pt idx="437">
                  <c:v>0.51500000000000001</c:v>
                </c:pt>
                <c:pt idx="438">
                  <c:v>0.45500000000000002</c:v>
                </c:pt>
                <c:pt idx="439">
                  <c:v>0.61</c:v>
                </c:pt>
                <c:pt idx="440">
                  <c:v>0.56000000000000005</c:v>
                </c:pt>
                <c:pt idx="441">
                  <c:v>0.51500000000000001</c:v>
                </c:pt>
                <c:pt idx="442">
                  <c:v>0.5</c:v>
                </c:pt>
                <c:pt idx="443">
                  <c:v>0.51500000000000001</c:v>
                </c:pt>
                <c:pt idx="444">
                  <c:v>0.58499999999999996</c:v>
                </c:pt>
                <c:pt idx="445">
                  <c:v>0.35</c:v>
                </c:pt>
                <c:pt idx="446">
                  <c:v>0.58499999999999996</c:v>
                </c:pt>
                <c:pt idx="447">
                  <c:v>0.44</c:v>
                </c:pt>
                <c:pt idx="448">
                  <c:v>0.61499999999999999</c:v>
                </c:pt>
                <c:pt idx="449">
                  <c:v>0.61499999999999999</c:v>
                </c:pt>
                <c:pt idx="450">
                  <c:v>0.33500000000000002</c:v>
                </c:pt>
                <c:pt idx="451">
                  <c:v>0.47</c:v>
                </c:pt>
                <c:pt idx="452">
                  <c:v>0.66</c:v>
                </c:pt>
                <c:pt idx="453">
                  <c:v>0.56999999999999995</c:v>
                </c:pt>
                <c:pt idx="454">
                  <c:v>0.59</c:v>
                </c:pt>
                <c:pt idx="455">
                  <c:v>0.55500000000000005</c:v>
                </c:pt>
                <c:pt idx="456">
                  <c:v>0.23</c:v>
                </c:pt>
                <c:pt idx="457">
                  <c:v>0.61</c:v>
                </c:pt>
                <c:pt idx="458">
                  <c:v>0.57499999999999996</c:v>
                </c:pt>
                <c:pt idx="459">
                  <c:v>0.51</c:v>
                </c:pt>
                <c:pt idx="460">
                  <c:v>0.46500000000000002</c:v>
                </c:pt>
                <c:pt idx="461">
                  <c:v>0.64500000000000002</c:v>
                </c:pt>
                <c:pt idx="462">
                  <c:v>0.5</c:v>
                </c:pt>
                <c:pt idx="463">
                  <c:v>0.6</c:v>
                </c:pt>
                <c:pt idx="464">
                  <c:v>0.52500000000000002</c:v>
                </c:pt>
                <c:pt idx="465">
                  <c:v>0.495</c:v>
                </c:pt>
                <c:pt idx="466">
                  <c:v>0.44500000000000001</c:v>
                </c:pt>
                <c:pt idx="467">
                  <c:v>0.63500000000000001</c:v>
                </c:pt>
                <c:pt idx="468">
                  <c:v>0.49</c:v>
                </c:pt>
                <c:pt idx="469">
                  <c:v>0.61</c:v>
                </c:pt>
                <c:pt idx="470">
                  <c:v>0.32500000000000001</c:v>
                </c:pt>
                <c:pt idx="471">
                  <c:v>0.505</c:v>
                </c:pt>
                <c:pt idx="472">
                  <c:v>0.51500000000000001</c:v>
                </c:pt>
                <c:pt idx="473">
                  <c:v>0.61</c:v>
                </c:pt>
                <c:pt idx="474">
                  <c:v>0.49</c:v>
                </c:pt>
                <c:pt idx="475">
                  <c:v>0.61499999999999999</c:v>
                </c:pt>
                <c:pt idx="476">
                  <c:v>0.58499999999999996</c:v>
                </c:pt>
                <c:pt idx="477">
                  <c:v>0.59</c:v>
                </c:pt>
                <c:pt idx="478">
                  <c:v>0.67500000000000004</c:v>
                </c:pt>
                <c:pt idx="479">
                  <c:v>0.36499999999999999</c:v>
                </c:pt>
                <c:pt idx="480">
                  <c:v>0.52</c:v>
                </c:pt>
                <c:pt idx="481">
                  <c:v>0.57499999999999996</c:v>
                </c:pt>
                <c:pt idx="482">
                  <c:v>0.375</c:v>
                </c:pt>
                <c:pt idx="483">
                  <c:v>0.59</c:v>
                </c:pt>
                <c:pt idx="484">
                  <c:v>0.63</c:v>
                </c:pt>
                <c:pt idx="485">
                  <c:v>0.48</c:v>
                </c:pt>
                <c:pt idx="486">
                  <c:v>0.44</c:v>
                </c:pt>
                <c:pt idx="487">
                  <c:v>0.40500000000000003</c:v>
                </c:pt>
                <c:pt idx="488">
                  <c:v>0.71499999999999997</c:v>
                </c:pt>
                <c:pt idx="489">
                  <c:v>0.56000000000000005</c:v>
                </c:pt>
                <c:pt idx="490">
                  <c:v>0.49</c:v>
                </c:pt>
                <c:pt idx="491">
                  <c:v>0.67</c:v>
                </c:pt>
                <c:pt idx="492">
                  <c:v>0.37</c:v>
                </c:pt>
                <c:pt idx="493">
                  <c:v>0.4</c:v>
                </c:pt>
                <c:pt idx="494">
                  <c:v>0.63500000000000001</c:v>
                </c:pt>
                <c:pt idx="495">
                  <c:v>0.71499999999999997</c:v>
                </c:pt>
                <c:pt idx="496">
                  <c:v>0.57999999999999996</c:v>
                </c:pt>
                <c:pt idx="497">
                  <c:v>0.62</c:v>
                </c:pt>
                <c:pt idx="498">
                  <c:v>0.57999999999999996</c:v>
                </c:pt>
                <c:pt idx="499">
                  <c:v>0.72</c:v>
                </c:pt>
                <c:pt idx="500">
                  <c:v>0.68</c:v>
                </c:pt>
                <c:pt idx="501">
                  <c:v>0.72499999999999998</c:v>
                </c:pt>
                <c:pt idx="502">
                  <c:v>0.48</c:v>
                </c:pt>
                <c:pt idx="503">
                  <c:v>0.63</c:v>
                </c:pt>
                <c:pt idx="504">
                  <c:v>0.625</c:v>
                </c:pt>
                <c:pt idx="505">
                  <c:v>0.44</c:v>
                </c:pt>
                <c:pt idx="506">
                  <c:v>0.53</c:v>
                </c:pt>
                <c:pt idx="507">
                  <c:v>0.45</c:v>
                </c:pt>
                <c:pt idx="508">
                  <c:v>0.59499999999999997</c:v>
                </c:pt>
                <c:pt idx="509">
                  <c:v>0.54</c:v>
                </c:pt>
                <c:pt idx="510">
                  <c:v>0.42499999999999999</c:v>
                </c:pt>
                <c:pt idx="511">
                  <c:v>0.46500000000000002</c:v>
                </c:pt>
                <c:pt idx="512">
                  <c:v>0.48499999999999999</c:v>
                </c:pt>
                <c:pt idx="513">
                  <c:v>0.47</c:v>
                </c:pt>
                <c:pt idx="514">
                  <c:v>0.53500000000000003</c:v>
                </c:pt>
                <c:pt idx="515">
                  <c:v>0.51</c:v>
                </c:pt>
                <c:pt idx="516">
                  <c:v>0.63</c:v>
                </c:pt>
                <c:pt idx="517">
                  <c:v>0.51</c:v>
                </c:pt>
                <c:pt idx="518">
                  <c:v>0.67500000000000004</c:v>
                </c:pt>
                <c:pt idx="519">
                  <c:v>0.57499999999999996</c:v>
                </c:pt>
                <c:pt idx="520">
                  <c:v>0.6</c:v>
                </c:pt>
                <c:pt idx="521">
                  <c:v>0.71</c:v>
                </c:pt>
                <c:pt idx="522">
                  <c:v>0.35</c:v>
                </c:pt>
                <c:pt idx="523">
                  <c:v>0.56999999999999995</c:v>
                </c:pt>
                <c:pt idx="524">
                  <c:v>0.54500000000000004</c:v>
                </c:pt>
                <c:pt idx="525">
                  <c:v>0.62</c:v>
                </c:pt>
                <c:pt idx="526">
                  <c:v>0.56000000000000005</c:v>
                </c:pt>
                <c:pt idx="527">
                  <c:v>0.495</c:v>
                </c:pt>
                <c:pt idx="528">
                  <c:v>0.72499999999999998</c:v>
                </c:pt>
                <c:pt idx="529">
                  <c:v>0.54500000000000004</c:v>
                </c:pt>
                <c:pt idx="530">
                  <c:v>0.64500000000000002</c:v>
                </c:pt>
                <c:pt idx="531">
                  <c:v>0.58499999999999996</c:v>
                </c:pt>
                <c:pt idx="532">
                  <c:v>0.6</c:v>
                </c:pt>
                <c:pt idx="533">
                  <c:v>0.34499999999999997</c:v>
                </c:pt>
                <c:pt idx="534">
                  <c:v>0.54500000000000004</c:v>
                </c:pt>
                <c:pt idx="535">
                  <c:v>0.60499999999999998</c:v>
                </c:pt>
                <c:pt idx="536">
                  <c:v>0.61</c:v>
                </c:pt>
                <c:pt idx="537">
                  <c:v>0.3</c:v>
                </c:pt>
                <c:pt idx="538">
                  <c:v>0.52500000000000002</c:v>
                </c:pt>
                <c:pt idx="539">
                  <c:v>0.28999999999999998</c:v>
                </c:pt>
                <c:pt idx="540">
                  <c:v>0.59499999999999997</c:v>
                </c:pt>
                <c:pt idx="541">
                  <c:v>0.48</c:v>
                </c:pt>
                <c:pt idx="542">
                  <c:v>0.63500000000000001</c:v>
                </c:pt>
                <c:pt idx="543">
                  <c:v>0.55500000000000005</c:v>
                </c:pt>
                <c:pt idx="544">
                  <c:v>0.46</c:v>
                </c:pt>
                <c:pt idx="545">
                  <c:v>0.54500000000000004</c:v>
                </c:pt>
                <c:pt idx="546">
                  <c:v>0.81499999999999995</c:v>
                </c:pt>
                <c:pt idx="547">
                  <c:v>0.33500000000000002</c:v>
                </c:pt>
                <c:pt idx="548">
                  <c:v>0.4</c:v>
                </c:pt>
                <c:pt idx="549">
                  <c:v>0.35</c:v>
                </c:pt>
                <c:pt idx="550">
                  <c:v>0.56000000000000005</c:v>
                </c:pt>
                <c:pt idx="551">
                  <c:v>0.56999999999999995</c:v>
                </c:pt>
                <c:pt idx="552">
                  <c:v>0.61</c:v>
                </c:pt>
                <c:pt idx="553">
                  <c:v>0.65</c:v>
                </c:pt>
                <c:pt idx="554">
                  <c:v>0.315</c:v>
                </c:pt>
                <c:pt idx="555">
                  <c:v>0.56499999999999995</c:v>
                </c:pt>
                <c:pt idx="556">
                  <c:v>0.45</c:v>
                </c:pt>
                <c:pt idx="557">
                  <c:v>0.57999999999999996</c:v>
                </c:pt>
                <c:pt idx="558">
                  <c:v>0.41</c:v>
                </c:pt>
                <c:pt idx="559">
                  <c:v>0.70499999999999996</c:v>
                </c:pt>
                <c:pt idx="560">
                  <c:v>0.44</c:v>
                </c:pt>
                <c:pt idx="561">
                  <c:v>0.64</c:v>
                </c:pt>
                <c:pt idx="562">
                  <c:v>0.61499999999999999</c:v>
                </c:pt>
                <c:pt idx="563">
                  <c:v>0.65500000000000003</c:v>
                </c:pt>
                <c:pt idx="564">
                  <c:v>0.67</c:v>
                </c:pt>
                <c:pt idx="565">
                  <c:v>0.45500000000000002</c:v>
                </c:pt>
                <c:pt idx="566">
                  <c:v>0.35499999999999998</c:v>
                </c:pt>
                <c:pt idx="567">
                  <c:v>0.4</c:v>
                </c:pt>
                <c:pt idx="568">
                  <c:v>0.56499999999999995</c:v>
                </c:pt>
                <c:pt idx="569">
                  <c:v>0.505</c:v>
                </c:pt>
                <c:pt idx="570">
                  <c:v>0.505</c:v>
                </c:pt>
                <c:pt idx="571">
                  <c:v>0.56499999999999995</c:v>
                </c:pt>
                <c:pt idx="572">
                  <c:v>0.44</c:v>
                </c:pt>
                <c:pt idx="573">
                  <c:v>0.42499999999999999</c:v>
                </c:pt>
                <c:pt idx="574">
                  <c:v>0.60499999999999998</c:v>
                </c:pt>
                <c:pt idx="575">
                  <c:v>0.31</c:v>
                </c:pt>
                <c:pt idx="576">
                  <c:v>0.52</c:v>
                </c:pt>
                <c:pt idx="577">
                  <c:v>0.47499999999999998</c:v>
                </c:pt>
                <c:pt idx="578">
                  <c:v>0.495</c:v>
                </c:pt>
                <c:pt idx="579">
                  <c:v>0.65</c:v>
                </c:pt>
                <c:pt idx="580">
                  <c:v>0.45500000000000002</c:v>
                </c:pt>
                <c:pt idx="581">
                  <c:v>0.57999999999999996</c:v>
                </c:pt>
                <c:pt idx="582">
                  <c:v>0.45</c:v>
                </c:pt>
                <c:pt idx="583">
                  <c:v>0.56499999999999995</c:v>
                </c:pt>
                <c:pt idx="584">
                  <c:v>0.61499999999999999</c:v>
                </c:pt>
                <c:pt idx="585">
                  <c:v>0.40500000000000003</c:v>
                </c:pt>
                <c:pt idx="586">
                  <c:v>0.505</c:v>
                </c:pt>
                <c:pt idx="587">
                  <c:v>0.70499999999999996</c:v>
                </c:pt>
                <c:pt idx="588">
                  <c:v>0.72</c:v>
                </c:pt>
                <c:pt idx="589">
                  <c:v>0.375</c:v>
                </c:pt>
                <c:pt idx="590">
                  <c:v>0.47</c:v>
                </c:pt>
                <c:pt idx="591">
                  <c:v>0.13</c:v>
                </c:pt>
                <c:pt idx="592">
                  <c:v>0.375</c:v>
                </c:pt>
                <c:pt idx="593">
                  <c:v>0.45500000000000002</c:v>
                </c:pt>
                <c:pt idx="594">
                  <c:v>0.44500000000000001</c:v>
                </c:pt>
                <c:pt idx="595">
                  <c:v>0.61</c:v>
                </c:pt>
                <c:pt idx="596">
                  <c:v>0.60499999999999998</c:v>
                </c:pt>
                <c:pt idx="597">
                  <c:v>0.6</c:v>
                </c:pt>
                <c:pt idx="598">
                  <c:v>0.57499999999999996</c:v>
                </c:pt>
                <c:pt idx="599">
                  <c:v>0.53</c:v>
                </c:pt>
                <c:pt idx="600">
                  <c:v>0.52</c:v>
                </c:pt>
                <c:pt idx="601">
                  <c:v>0.66</c:v>
                </c:pt>
                <c:pt idx="602">
                  <c:v>0.56999999999999995</c:v>
                </c:pt>
                <c:pt idx="603">
                  <c:v>0.53</c:v>
                </c:pt>
                <c:pt idx="604">
                  <c:v>0.56999999999999995</c:v>
                </c:pt>
                <c:pt idx="605">
                  <c:v>0.5</c:v>
                </c:pt>
                <c:pt idx="606">
                  <c:v>0.61499999999999999</c:v>
                </c:pt>
                <c:pt idx="607">
                  <c:v>0.38</c:v>
                </c:pt>
                <c:pt idx="608">
                  <c:v>0.45</c:v>
                </c:pt>
                <c:pt idx="609">
                  <c:v>0.34499999999999997</c:v>
                </c:pt>
                <c:pt idx="610">
                  <c:v>0.71</c:v>
                </c:pt>
                <c:pt idx="611">
                  <c:v>0.43</c:v>
                </c:pt>
                <c:pt idx="612">
                  <c:v>0.35</c:v>
                </c:pt>
                <c:pt idx="613">
                  <c:v>0.625</c:v>
                </c:pt>
                <c:pt idx="614">
                  <c:v>0.53</c:v>
                </c:pt>
                <c:pt idx="615">
                  <c:v>0.58499999999999996</c:v>
                </c:pt>
                <c:pt idx="616">
                  <c:v>0.53</c:v>
                </c:pt>
                <c:pt idx="617">
                  <c:v>0.48</c:v>
                </c:pt>
                <c:pt idx="618">
                  <c:v>0.6</c:v>
                </c:pt>
                <c:pt idx="619">
                  <c:v>0.55000000000000004</c:v>
                </c:pt>
                <c:pt idx="620">
                  <c:v>0.47499999999999998</c:v>
                </c:pt>
                <c:pt idx="621">
                  <c:v>0.52</c:v>
                </c:pt>
                <c:pt idx="622">
                  <c:v>0.60499999999999998</c:v>
                </c:pt>
                <c:pt idx="623">
                  <c:v>0.57999999999999996</c:v>
                </c:pt>
                <c:pt idx="624">
                  <c:v>0.48</c:v>
                </c:pt>
                <c:pt idx="625">
                  <c:v>0.7</c:v>
                </c:pt>
                <c:pt idx="626">
                  <c:v>0.52</c:v>
                </c:pt>
                <c:pt idx="627">
                  <c:v>0.7</c:v>
                </c:pt>
                <c:pt idx="628">
                  <c:v>0.67500000000000004</c:v>
                </c:pt>
                <c:pt idx="629">
                  <c:v>0.61</c:v>
                </c:pt>
                <c:pt idx="630">
                  <c:v>0.65500000000000003</c:v>
                </c:pt>
                <c:pt idx="631">
                  <c:v>0.64500000000000002</c:v>
                </c:pt>
                <c:pt idx="632">
                  <c:v>0.62</c:v>
                </c:pt>
                <c:pt idx="633">
                  <c:v>0.57499999999999996</c:v>
                </c:pt>
                <c:pt idx="634">
                  <c:v>0.33</c:v>
                </c:pt>
                <c:pt idx="635">
                  <c:v>0.49</c:v>
                </c:pt>
                <c:pt idx="636">
                  <c:v>0.51500000000000001</c:v>
                </c:pt>
                <c:pt idx="637">
                  <c:v>0.68500000000000005</c:v>
                </c:pt>
                <c:pt idx="638">
                  <c:v>0.55000000000000004</c:v>
                </c:pt>
                <c:pt idx="639">
                  <c:v>0.47</c:v>
                </c:pt>
                <c:pt idx="640">
                  <c:v>0.55000000000000004</c:v>
                </c:pt>
                <c:pt idx="641">
                  <c:v>0.57999999999999996</c:v>
                </c:pt>
                <c:pt idx="642">
                  <c:v>0.65500000000000003</c:v>
                </c:pt>
                <c:pt idx="643">
                  <c:v>0.54500000000000004</c:v>
                </c:pt>
                <c:pt idx="644">
                  <c:v>0.53</c:v>
                </c:pt>
                <c:pt idx="645">
                  <c:v>0.48499999999999999</c:v>
                </c:pt>
                <c:pt idx="646">
                  <c:v>0.44</c:v>
                </c:pt>
                <c:pt idx="647">
                  <c:v>0.45</c:v>
                </c:pt>
                <c:pt idx="648">
                  <c:v>0.60499999999999998</c:v>
                </c:pt>
                <c:pt idx="649">
                  <c:v>0.57999999999999996</c:v>
                </c:pt>
                <c:pt idx="650">
                  <c:v>0.54</c:v>
                </c:pt>
                <c:pt idx="651">
                  <c:v>0.67</c:v>
                </c:pt>
                <c:pt idx="652">
                  <c:v>0.55000000000000004</c:v>
                </c:pt>
                <c:pt idx="653">
                  <c:v>0.46</c:v>
                </c:pt>
                <c:pt idx="654">
                  <c:v>0.61</c:v>
                </c:pt>
                <c:pt idx="655">
                  <c:v>0.16500000000000001</c:v>
                </c:pt>
                <c:pt idx="656">
                  <c:v>0.53</c:v>
                </c:pt>
                <c:pt idx="657">
                  <c:v>0.52500000000000002</c:v>
                </c:pt>
                <c:pt idx="658">
                  <c:v>0.65</c:v>
                </c:pt>
                <c:pt idx="659">
                  <c:v>0.63</c:v>
                </c:pt>
                <c:pt idx="660">
                  <c:v>0.495</c:v>
                </c:pt>
                <c:pt idx="661">
                  <c:v>0.64</c:v>
                </c:pt>
                <c:pt idx="662">
                  <c:v>0.48499999999999999</c:v>
                </c:pt>
                <c:pt idx="663">
                  <c:v>0.27</c:v>
                </c:pt>
                <c:pt idx="664">
                  <c:v>0.53500000000000003</c:v>
                </c:pt>
                <c:pt idx="665">
                  <c:v>0.505</c:v>
                </c:pt>
                <c:pt idx="666">
                  <c:v>0.53</c:v>
                </c:pt>
                <c:pt idx="667">
                  <c:v>0.17499999999999999</c:v>
                </c:pt>
                <c:pt idx="668">
                  <c:v>0.5</c:v>
                </c:pt>
                <c:pt idx="669">
                  <c:v>0.625</c:v>
                </c:pt>
                <c:pt idx="670">
                  <c:v>0.49</c:v>
                </c:pt>
                <c:pt idx="671">
                  <c:v>0.215</c:v>
                </c:pt>
                <c:pt idx="672">
                  <c:v>0.49</c:v>
                </c:pt>
                <c:pt idx="673">
                  <c:v>0.155</c:v>
                </c:pt>
                <c:pt idx="674">
                  <c:v>0.375</c:v>
                </c:pt>
                <c:pt idx="675">
                  <c:v>0.61499999999999999</c:v>
                </c:pt>
                <c:pt idx="676">
                  <c:v>0.26</c:v>
                </c:pt>
                <c:pt idx="677">
                  <c:v>0.31</c:v>
                </c:pt>
                <c:pt idx="678">
                  <c:v>0.34499999999999997</c:v>
                </c:pt>
                <c:pt idx="679">
                  <c:v>0.435</c:v>
                </c:pt>
                <c:pt idx="680">
                  <c:v>0.64500000000000002</c:v>
                </c:pt>
                <c:pt idx="681">
                  <c:v>0.36</c:v>
                </c:pt>
                <c:pt idx="682">
                  <c:v>0.59</c:v>
                </c:pt>
                <c:pt idx="683">
                  <c:v>0.48499999999999999</c:v>
                </c:pt>
                <c:pt idx="684">
                  <c:v>0.52</c:v>
                </c:pt>
                <c:pt idx="685">
                  <c:v>0.625</c:v>
                </c:pt>
                <c:pt idx="686">
                  <c:v>0.55000000000000004</c:v>
                </c:pt>
                <c:pt idx="687">
                  <c:v>0.7</c:v>
                </c:pt>
                <c:pt idx="688">
                  <c:v>0.64</c:v>
                </c:pt>
                <c:pt idx="689">
                  <c:v>0.61</c:v>
                </c:pt>
                <c:pt idx="690">
                  <c:v>0.65500000000000003</c:v>
                </c:pt>
                <c:pt idx="691">
                  <c:v>0.29499999999999998</c:v>
                </c:pt>
                <c:pt idx="692">
                  <c:v>0.77500000000000002</c:v>
                </c:pt>
                <c:pt idx="693">
                  <c:v>0.63</c:v>
                </c:pt>
                <c:pt idx="694">
                  <c:v>0.495</c:v>
                </c:pt>
                <c:pt idx="695">
                  <c:v>0.57499999999999996</c:v>
                </c:pt>
              </c:numCache>
            </c:numRef>
          </c:xVal>
          <c:yVal>
            <c:numRef>
              <c:f>'Stacked data analysis'!$B$2:$B$697</c:f>
              <c:numCache>
                <c:formatCode>General</c:formatCode>
                <c:ptCount val="696"/>
                <c:pt idx="0">
                  <c:v>0.5</c:v>
                </c:pt>
                <c:pt idx="1">
                  <c:v>0.36499999999999999</c:v>
                </c:pt>
                <c:pt idx="2">
                  <c:v>0.6</c:v>
                </c:pt>
                <c:pt idx="3">
                  <c:v>0.37</c:v>
                </c:pt>
                <c:pt idx="4">
                  <c:v>0.53</c:v>
                </c:pt>
                <c:pt idx="5">
                  <c:v>0.52500000000000002</c:v>
                </c:pt>
                <c:pt idx="6">
                  <c:v>0.24</c:v>
                </c:pt>
                <c:pt idx="7">
                  <c:v>0.32</c:v>
                </c:pt>
                <c:pt idx="8">
                  <c:v>0.57499999999999996</c:v>
                </c:pt>
                <c:pt idx="9">
                  <c:v>0.4</c:v>
                </c:pt>
                <c:pt idx="10">
                  <c:v>0.32</c:v>
                </c:pt>
                <c:pt idx="11">
                  <c:v>0.36499999999999999</c:v>
                </c:pt>
                <c:pt idx="12">
                  <c:v>0.29499999999999998</c:v>
                </c:pt>
                <c:pt idx="13">
                  <c:v>0.56000000000000005</c:v>
                </c:pt>
                <c:pt idx="14">
                  <c:v>0.47499999999999998</c:v>
                </c:pt>
                <c:pt idx="15">
                  <c:v>0.36</c:v>
                </c:pt>
                <c:pt idx="16">
                  <c:v>0.35499999999999998</c:v>
                </c:pt>
                <c:pt idx="17">
                  <c:v>0.48</c:v>
                </c:pt>
                <c:pt idx="18">
                  <c:v>0.39500000000000002</c:v>
                </c:pt>
                <c:pt idx="19">
                  <c:v>0.4</c:v>
                </c:pt>
                <c:pt idx="20">
                  <c:v>0.4</c:v>
                </c:pt>
                <c:pt idx="21">
                  <c:v>0.37</c:v>
                </c:pt>
                <c:pt idx="22">
                  <c:v>0.42499999999999999</c:v>
                </c:pt>
                <c:pt idx="23">
                  <c:v>0.36</c:v>
                </c:pt>
                <c:pt idx="24">
                  <c:v>0.46</c:v>
                </c:pt>
                <c:pt idx="25">
                  <c:v>0.28999999999999998</c:v>
                </c:pt>
                <c:pt idx="26">
                  <c:v>0.22500000000000001</c:v>
                </c:pt>
                <c:pt idx="27">
                  <c:v>0.38</c:v>
                </c:pt>
                <c:pt idx="28">
                  <c:v>0.37</c:v>
                </c:pt>
                <c:pt idx="29">
                  <c:v>0.40500000000000003</c:v>
                </c:pt>
                <c:pt idx="30">
                  <c:v>0.23</c:v>
                </c:pt>
                <c:pt idx="31">
                  <c:v>0.32</c:v>
                </c:pt>
                <c:pt idx="32">
                  <c:v>0.3</c:v>
                </c:pt>
                <c:pt idx="33">
                  <c:v>0.45</c:v>
                </c:pt>
                <c:pt idx="34">
                  <c:v>0.31</c:v>
                </c:pt>
                <c:pt idx="35">
                  <c:v>0.49</c:v>
                </c:pt>
                <c:pt idx="36">
                  <c:v>0.39500000000000002</c:v>
                </c:pt>
                <c:pt idx="37">
                  <c:v>0.37</c:v>
                </c:pt>
                <c:pt idx="38">
                  <c:v>0.495</c:v>
                </c:pt>
                <c:pt idx="39">
                  <c:v>0.4</c:v>
                </c:pt>
                <c:pt idx="40">
                  <c:v>0.375</c:v>
                </c:pt>
                <c:pt idx="41">
                  <c:v>0.42</c:v>
                </c:pt>
                <c:pt idx="42">
                  <c:v>0.28000000000000003</c:v>
                </c:pt>
                <c:pt idx="43">
                  <c:v>0.39500000000000002</c:v>
                </c:pt>
                <c:pt idx="44">
                  <c:v>0.56999999999999995</c:v>
                </c:pt>
                <c:pt idx="45">
                  <c:v>0.34</c:v>
                </c:pt>
                <c:pt idx="46">
                  <c:v>0.45</c:v>
                </c:pt>
                <c:pt idx="47">
                  <c:v>0.52500000000000002</c:v>
                </c:pt>
                <c:pt idx="48">
                  <c:v>0.44</c:v>
                </c:pt>
                <c:pt idx="49">
                  <c:v>0.45</c:v>
                </c:pt>
                <c:pt idx="50">
                  <c:v>0.55000000000000004</c:v>
                </c:pt>
                <c:pt idx="51">
                  <c:v>0.495</c:v>
                </c:pt>
                <c:pt idx="52">
                  <c:v>0.42499999999999999</c:v>
                </c:pt>
                <c:pt idx="53">
                  <c:v>0.55500000000000005</c:v>
                </c:pt>
                <c:pt idx="54">
                  <c:v>0.38500000000000001</c:v>
                </c:pt>
                <c:pt idx="55">
                  <c:v>0.23499999999999999</c:v>
                </c:pt>
                <c:pt idx="56">
                  <c:v>0.45</c:v>
                </c:pt>
                <c:pt idx="57">
                  <c:v>0.52500000000000002</c:v>
                </c:pt>
                <c:pt idx="58">
                  <c:v>0.51</c:v>
                </c:pt>
                <c:pt idx="59">
                  <c:v>0.3</c:v>
                </c:pt>
                <c:pt idx="60">
                  <c:v>0.35</c:v>
                </c:pt>
                <c:pt idx="61">
                  <c:v>0.40500000000000003</c:v>
                </c:pt>
                <c:pt idx="62">
                  <c:v>0.13500000000000001</c:v>
                </c:pt>
                <c:pt idx="63">
                  <c:v>0.39</c:v>
                </c:pt>
                <c:pt idx="64">
                  <c:v>0.58499999999999996</c:v>
                </c:pt>
                <c:pt idx="65">
                  <c:v>0.52500000000000002</c:v>
                </c:pt>
                <c:pt idx="66">
                  <c:v>0.46</c:v>
                </c:pt>
                <c:pt idx="67">
                  <c:v>0.46</c:v>
                </c:pt>
                <c:pt idx="68">
                  <c:v>0.35</c:v>
                </c:pt>
                <c:pt idx="69">
                  <c:v>0.51500000000000001</c:v>
                </c:pt>
                <c:pt idx="70">
                  <c:v>0.55000000000000004</c:v>
                </c:pt>
                <c:pt idx="71">
                  <c:v>0.32500000000000001</c:v>
                </c:pt>
                <c:pt idx="72">
                  <c:v>0.375</c:v>
                </c:pt>
                <c:pt idx="73">
                  <c:v>0.4</c:v>
                </c:pt>
                <c:pt idx="74">
                  <c:v>0.28000000000000003</c:v>
                </c:pt>
                <c:pt idx="75">
                  <c:v>0.47499999999999998</c:v>
                </c:pt>
                <c:pt idx="76">
                  <c:v>0.24</c:v>
                </c:pt>
                <c:pt idx="77">
                  <c:v>0.51</c:v>
                </c:pt>
                <c:pt idx="78">
                  <c:v>0.44</c:v>
                </c:pt>
                <c:pt idx="79">
                  <c:v>0.42499999999999999</c:v>
                </c:pt>
                <c:pt idx="80">
                  <c:v>0.47499999999999998</c:v>
                </c:pt>
                <c:pt idx="81">
                  <c:v>0.13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0.42499999999999999</c:v>
                </c:pt>
                <c:pt idx="85">
                  <c:v>0.435</c:v>
                </c:pt>
                <c:pt idx="86">
                  <c:v>0.49</c:v>
                </c:pt>
                <c:pt idx="87">
                  <c:v>0.48499999999999999</c:v>
                </c:pt>
                <c:pt idx="88">
                  <c:v>0.31</c:v>
                </c:pt>
                <c:pt idx="89">
                  <c:v>0.38</c:v>
                </c:pt>
                <c:pt idx="90">
                  <c:v>0.49</c:v>
                </c:pt>
                <c:pt idx="91">
                  <c:v>0.5</c:v>
                </c:pt>
                <c:pt idx="92">
                  <c:v>0.35499999999999998</c:v>
                </c:pt>
                <c:pt idx="93">
                  <c:v>0.56499999999999995</c:v>
                </c:pt>
                <c:pt idx="94">
                  <c:v>0.36499999999999999</c:v>
                </c:pt>
                <c:pt idx="95">
                  <c:v>0.51</c:v>
                </c:pt>
                <c:pt idx="96">
                  <c:v>0.51500000000000001</c:v>
                </c:pt>
                <c:pt idx="97">
                  <c:v>0.23</c:v>
                </c:pt>
                <c:pt idx="98">
                  <c:v>0.32500000000000001</c:v>
                </c:pt>
                <c:pt idx="99">
                  <c:v>0.55000000000000004</c:v>
                </c:pt>
                <c:pt idx="100">
                  <c:v>0.41</c:v>
                </c:pt>
                <c:pt idx="101">
                  <c:v>0.27</c:v>
                </c:pt>
                <c:pt idx="102">
                  <c:v>0.42499999999999999</c:v>
                </c:pt>
                <c:pt idx="103">
                  <c:v>0.49</c:v>
                </c:pt>
                <c:pt idx="104">
                  <c:v>0.47499999999999998</c:v>
                </c:pt>
                <c:pt idx="105">
                  <c:v>0.53500000000000003</c:v>
                </c:pt>
                <c:pt idx="106">
                  <c:v>0.45</c:v>
                </c:pt>
                <c:pt idx="107">
                  <c:v>0.40500000000000003</c:v>
                </c:pt>
                <c:pt idx="108">
                  <c:v>0.505</c:v>
                </c:pt>
                <c:pt idx="109">
                  <c:v>0.46500000000000002</c:v>
                </c:pt>
                <c:pt idx="110">
                  <c:v>0.40500000000000003</c:v>
                </c:pt>
                <c:pt idx="111">
                  <c:v>0.15</c:v>
                </c:pt>
                <c:pt idx="112">
                  <c:v>0.38500000000000001</c:v>
                </c:pt>
                <c:pt idx="113">
                  <c:v>0.28999999999999998</c:v>
                </c:pt>
                <c:pt idx="114">
                  <c:v>0.35499999999999998</c:v>
                </c:pt>
                <c:pt idx="115">
                  <c:v>0.45</c:v>
                </c:pt>
                <c:pt idx="116">
                  <c:v>0.46</c:v>
                </c:pt>
                <c:pt idx="117">
                  <c:v>0.3</c:v>
                </c:pt>
                <c:pt idx="118">
                  <c:v>0.55000000000000004</c:v>
                </c:pt>
                <c:pt idx="119">
                  <c:v>0.38500000000000001</c:v>
                </c:pt>
                <c:pt idx="120">
                  <c:v>0.48</c:v>
                </c:pt>
                <c:pt idx="121">
                  <c:v>0.5</c:v>
                </c:pt>
                <c:pt idx="122">
                  <c:v>0.28000000000000003</c:v>
                </c:pt>
                <c:pt idx="123">
                  <c:v>0.43</c:v>
                </c:pt>
                <c:pt idx="124">
                  <c:v>0.47499999999999998</c:v>
                </c:pt>
                <c:pt idx="125">
                  <c:v>0.38</c:v>
                </c:pt>
                <c:pt idx="126">
                  <c:v>0.5</c:v>
                </c:pt>
                <c:pt idx="127">
                  <c:v>0.4</c:v>
                </c:pt>
                <c:pt idx="128">
                  <c:v>0.32</c:v>
                </c:pt>
                <c:pt idx="129">
                  <c:v>0.47499999999999998</c:v>
                </c:pt>
                <c:pt idx="130">
                  <c:v>0.34</c:v>
                </c:pt>
                <c:pt idx="131">
                  <c:v>0.39</c:v>
                </c:pt>
                <c:pt idx="132">
                  <c:v>0.40500000000000003</c:v>
                </c:pt>
                <c:pt idx="133">
                  <c:v>0.35</c:v>
                </c:pt>
                <c:pt idx="134">
                  <c:v>0.55000000000000004</c:v>
                </c:pt>
                <c:pt idx="135">
                  <c:v>0.42</c:v>
                </c:pt>
                <c:pt idx="136">
                  <c:v>0.47</c:v>
                </c:pt>
                <c:pt idx="137">
                  <c:v>0.3</c:v>
                </c:pt>
                <c:pt idx="138">
                  <c:v>0.55000000000000004</c:v>
                </c:pt>
                <c:pt idx="139">
                  <c:v>0.39</c:v>
                </c:pt>
                <c:pt idx="140">
                  <c:v>0.49</c:v>
                </c:pt>
                <c:pt idx="141">
                  <c:v>0.47499999999999998</c:v>
                </c:pt>
                <c:pt idx="142">
                  <c:v>0.52</c:v>
                </c:pt>
                <c:pt idx="143">
                  <c:v>0.54</c:v>
                </c:pt>
                <c:pt idx="144">
                  <c:v>0.35</c:v>
                </c:pt>
                <c:pt idx="145">
                  <c:v>0.47</c:v>
                </c:pt>
                <c:pt idx="146">
                  <c:v>0.40500000000000003</c:v>
                </c:pt>
                <c:pt idx="147">
                  <c:v>0.48</c:v>
                </c:pt>
                <c:pt idx="148">
                  <c:v>0.47</c:v>
                </c:pt>
                <c:pt idx="149">
                  <c:v>0.52500000000000002</c:v>
                </c:pt>
                <c:pt idx="150">
                  <c:v>0.40500000000000003</c:v>
                </c:pt>
                <c:pt idx="151">
                  <c:v>0.42</c:v>
                </c:pt>
                <c:pt idx="152">
                  <c:v>0.47</c:v>
                </c:pt>
                <c:pt idx="153">
                  <c:v>0.51</c:v>
                </c:pt>
                <c:pt idx="154">
                  <c:v>0.44</c:v>
                </c:pt>
                <c:pt idx="155">
                  <c:v>0.495</c:v>
                </c:pt>
                <c:pt idx="156">
                  <c:v>0.5</c:v>
                </c:pt>
                <c:pt idx="157">
                  <c:v>0.27500000000000002</c:v>
                </c:pt>
                <c:pt idx="158">
                  <c:v>0.46</c:v>
                </c:pt>
                <c:pt idx="159">
                  <c:v>0.39</c:v>
                </c:pt>
                <c:pt idx="160">
                  <c:v>0.47499999999999998</c:v>
                </c:pt>
                <c:pt idx="161">
                  <c:v>0.51500000000000001</c:v>
                </c:pt>
                <c:pt idx="162">
                  <c:v>0.4</c:v>
                </c:pt>
                <c:pt idx="163">
                  <c:v>0.47499999999999998</c:v>
                </c:pt>
                <c:pt idx="164">
                  <c:v>0.53500000000000003</c:v>
                </c:pt>
                <c:pt idx="165">
                  <c:v>0.44</c:v>
                </c:pt>
                <c:pt idx="166">
                  <c:v>0.5</c:v>
                </c:pt>
                <c:pt idx="167">
                  <c:v>0.44</c:v>
                </c:pt>
                <c:pt idx="168">
                  <c:v>0.27</c:v>
                </c:pt>
                <c:pt idx="169">
                  <c:v>0.46500000000000002</c:v>
                </c:pt>
                <c:pt idx="170">
                  <c:v>0.39</c:v>
                </c:pt>
                <c:pt idx="171">
                  <c:v>0.41499999999999998</c:v>
                </c:pt>
                <c:pt idx="172">
                  <c:v>0.47499999999999998</c:v>
                </c:pt>
                <c:pt idx="173">
                  <c:v>0.35</c:v>
                </c:pt>
                <c:pt idx="174">
                  <c:v>0.5</c:v>
                </c:pt>
                <c:pt idx="175">
                  <c:v>0.5</c:v>
                </c:pt>
                <c:pt idx="176">
                  <c:v>0.42499999999999999</c:v>
                </c:pt>
                <c:pt idx="177">
                  <c:v>0.44500000000000001</c:v>
                </c:pt>
                <c:pt idx="178">
                  <c:v>0.44</c:v>
                </c:pt>
                <c:pt idx="179">
                  <c:v>0.4</c:v>
                </c:pt>
                <c:pt idx="180">
                  <c:v>0.55500000000000005</c:v>
                </c:pt>
                <c:pt idx="181">
                  <c:v>0.51</c:v>
                </c:pt>
                <c:pt idx="182">
                  <c:v>0.32500000000000001</c:v>
                </c:pt>
                <c:pt idx="183">
                  <c:v>0.32500000000000001</c:v>
                </c:pt>
                <c:pt idx="184">
                  <c:v>0.48</c:v>
                </c:pt>
                <c:pt idx="185">
                  <c:v>0.4</c:v>
                </c:pt>
                <c:pt idx="186">
                  <c:v>0.47</c:v>
                </c:pt>
                <c:pt idx="187">
                  <c:v>0.49</c:v>
                </c:pt>
                <c:pt idx="188">
                  <c:v>9.5000000000000001E-2</c:v>
                </c:pt>
                <c:pt idx="189">
                  <c:v>0.45</c:v>
                </c:pt>
                <c:pt idx="190">
                  <c:v>0.32500000000000001</c:v>
                </c:pt>
                <c:pt idx="191">
                  <c:v>0.51500000000000001</c:v>
                </c:pt>
                <c:pt idx="192">
                  <c:v>0.32</c:v>
                </c:pt>
                <c:pt idx="193">
                  <c:v>0.41</c:v>
                </c:pt>
                <c:pt idx="194">
                  <c:v>0.44</c:v>
                </c:pt>
                <c:pt idx="195">
                  <c:v>0.30499999999999999</c:v>
                </c:pt>
                <c:pt idx="196">
                  <c:v>0.34</c:v>
                </c:pt>
                <c:pt idx="197">
                  <c:v>0.56499999999999995</c:v>
                </c:pt>
                <c:pt idx="198">
                  <c:v>0.35499999999999998</c:v>
                </c:pt>
                <c:pt idx="199">
                  <c:v>0.45</c:v>
                </c:pt>
                <c:pt idx="200">
                  <c:v>0.56000000000000005</c:v>
                </c:pt>
                <c:pt idx="201">
                  <c:v>0.435</c:v>
                </c:pt>
                <c:pt idx="202">
                  <c:v>0.17499999999999999</c:v>
                </c:pt>
                <c:pt idx="203">
                  <c:v>0.32500000000000001</c:v>
                </c:pt>
                <c:pt idx="204">
                  <c:v>0.46500000000000002</c:v>
                </c:pt>
                <c:pt idx="205">
                  <c:v>0.35</c:v>
                </c:pt>
                <c:pt idx="206">
                  <c:v>0.59499999999999997</c:v>
                </c:pt>
                <c:pt idx="207">
                  <c:v>0.58499999999999996</c:v>
                </c:pt>
                <c:pt idx="208">
                  <c:v>0.51</c:v>
                </c:pt>
                <c:pt idx="209">
                  <c:v>0.48499999999999999</c:v>
                </c:pt>
                <c:pt idx="210">
                  <c:v>0.52500000000000002</c:v>
                </c:pt>
                <c:pt idx="211">
                  <c:v>0.4</c:v>
                </c:pt>
                <c:pt idx="212">
                  <c:v>0.375</c:v>
                </c:pt>
                <c:pt idx="213">
                  <c:v>0.2</c:v>
                </c:pt>
                <c:pt idx="214">
                  <c:v>0.505</c:v>
                </c:pt>
                <c:pt idx="215">
                  <c:v>0.41499999999999998</c:v>
                </c:pt>
                <c:pt idx="216">
                  <c:v>0.36499999999999999</c:v>
                </c:pt>
                <c:pt idx="217">
                  <c:v>0.42499999999999999</c:v>
                </c:pt>
                <c:pt idx="218">
                  <c:v>0.47499999999999998</c:v>
                </c:pt>
                <c:pt idx="219">
                  <c:v>0.47499999999999998</c:v>
                </c:pt>
                <c:pt idx="220">
                  <c:v>0.51500000000000001</c:v>
                </c:pt>
                <c:pt idx="221">
                  <c:v>0.215</c:v>
                </c:pt>
                <c:pt idx="222">
                  <c:v>0.52500000000000002</c:v>
                </c:pt>
                <c:pt idx="223">
                  <c:v>0.51500000000000001</c:v>
                </c:pt>
                <c:pt idx="224">
                  <c:v>0.37</c:v>
                </c:pt>
                <c:pt idx="225">
                  <c:v>0.55000000000000004</c:v>
                </c:pt>
                <c:pt idx="226">
                  <c:v>0.48</c:v>
                </c:pt>
                <c:pt idx="227">
                  <c:v>0.44</c:v>
                </c:pt>
                <c:pt idx="228">
                  <c:v>0.23</c:v>
                </c:pt>
                <c:pt idx="229">
                  <c:v>0.23499999999999999</c:v>
                </c:pt>
                <c:pt idx="230">
                  <c:v>0.26500000000000001</c:v>
                </c:pt>
                <c:pt idx="231">
                  <c:v>0.40500000000000003</c:v>
                </c:pt>
                <c:pt idx="232">
                  <c:v>0.46</c:v>
                </c:pt>
                <c:pt idx="233">
                  <c:v>0.45500000000000002</c:v>
                </c:pt>
                <c:pt idx="234">
                  <c:v>0.56000000000000005</c:v>
                </c:pt>
                <c:pt idx="235">
                  <c:v>0.34</c:v>
                </c:pt>
                <c:pt idx="236">
                  <c:v>0.35</c:v>
                </c:pt>
                <c:pt idx="237">
                  <c:v>0.46</c:v>
                </c:pt>
                <c:pt idx="238">
                  <c:v>0.36</c:v>
                </c:pt>
                <c:pt idx="239">
                  <c:v>0.20499999999999999</c:v>
                </c:pt>
                <c:pt idx="240">
                  <c:v>0.46</c:v>
                </c:pt>
                <c:pt idx="241">
                  <c:v>0.44500000000000001</c:v>
                </c:pt>
                <c:pt idx="242">
                  <c:v>0.5</c:v>
                </c:pt>
                <c:pt idx="243">
                  <c:v>0.28999999999999998</c:v>
                </c:pt>
                <c:pt idx="244">
                  <c:v>0.39</c:v>
                </c:pt>
                <c:pt idx="245">
                  <c:v>0.48499999999999999</c:v>
                </c:pt>
                <c:pt idx="246">
                  <c:v>0.375</c:v>
                </c:pt>
                <c:pt idx="247">
                  <c:v>0.28999999999999998</c:v>
                </c:pt>
                <c:pt idx="248">
                  <c:v>0.35499999999999998</c:v>
                </c:pt>
                <c:pt idx="249">
                  <c:v>0.35499999999999998</c:v>
                </c:pt>
                <c:pt idx="250">
                  <c:v>0.53</c:v>
                </c:pt>
                <c:pt idx="251">
                  <c:v>0.44</c:v>
                </c:pt>
                <c:pt idx="252">
                  <c:v>0.55000000000000004</c:v>
                </c:pt>
                <c:pt idx="253">
                  <c:v>0.45500000000000002</c:v>
                </c:pt>
                <c:pt idx="254">
                  <c:v>0.51500000000000001</c:v>
                </c:pt>
                <c:pt idx="255">
                  <c:v>0.43</c:v>
                </c:pt>
                <c:pt idx="256">
                  <c:v>0.48</c:v>
                </c:pt>
                <c:pt idx="257">
                  <c:v>0.51500000000000001</c:v>
                </c:pt>
                <c:pt idx="258">
                  <c:v>0.48</c:v>
                </c:pt>
                <c:pt idx="259">
                  <c:v>0.54</c:v>
                </c:pt>
                <c:pt idx="260">
                  <c:v>0.15</c:v>
                </c:pt>
                <c:pt idx="261">
                  <c:v>0.32500000000000001</c:v>
                </c:pt>
                <c:pt idx="262">
                  <c:v>0.45</c:v>
                </c:pt>
                <c:pt idx="263">
                  <c:v>0.31</c:v>
                </c:pt>
                <c:pt idx="264">
                  <c:v>0.505</c:v>
                </c:pt>
                <c:pt idx="265">
                  <c:v>0.47</c:v>
                </c:pt>
                <c:pt idx="266">
                  <c:v>0.45</c:v>
                </c:pt>
                <c:pt idx="267">
                  <c:v>0.45</c:v>
                </c:pt>
                <c:pt idx="268">
                  <c:v>0.57499999999999996</c:v>
                </c:pt>
                <c:pt idx="269">
                  <c:v>0.45</c:v>
                </c:pt>
                <c:pt idx="270">
                  <c:v>0.49</c:v>
                </c:pt>
                <c:pt idx="271">
                  <c:v>0.53</c:v>
                </c:pt>
                <c:pt idx="272">
                  <c:v>0.23499999999999999</c:v>
                </c:pt>
                <c:pt idx="273">
                  <c:v>0.28499999999999998</c:v>
                </c:pt>
                <c:pt idx="274">
                  <c:v>0.4</c:v>
                </c:pt>
                <c:pt idx="275">
                  <c:v>0.42</c:v>
                </c:pt>
                <c:pt idx="276">
                  <c:v>0.46500000000000002</c:v>
                </c:pt>
                <c:pt idx="277">
                  <c:v>0.47499999999999998</c:v>
                </c:pt>
                <c:pt idx="278">
                  <c:v>0.46</c:v>
                </c:pt>
                <c:pt idx="279">
                  <c:v>0.53500000000000003</c:v>
                </c:pt>
                <c:pt idx="280">
                  <c:v>0.38500000000000001</c:v>
                </c:pt>
                <c:pt idx="281">
                  <c:v>0.59</c:v>
                </c:pt>
                <c:pt idx="282">
                  <c:v>0.39500000000000002</c:v>
                </c:pt>
                <c:pt idx="283">
                  <c:v>0.38</c:v>
                </c:pt>
                <c:pt idx="284">
                  <c:v>0.51</c:v>
                </c:pt>
                <c:pt idx="285">
                  <c:v>0.3</c:v>
                </c:pt>
                <c:pt idx="286">
                  <c:v>0.28000000000000003</c:v>
                </c:pt>
                <c:pt idx="287">
                  <c:v>0.435</c:v>
                </c:pt>
                <c:pt idx="288">
                  <c:v>0.56499999999999995</c:v>
                </c:pt>
                <c:pt idx="289">
                  <c:v>0.44500000000000001</c:v>
                </c:pt>
                <c:pt idx="290">
                  <c:v>0.51</c:v>
                </c:pt>
                <c:pt idx="291">
                  <c:v>0.505</c:v>
                </c:pt>
                <c:pt idx="292">
                  <c:v>0.22500000000000001</c:v>
                </c:pt>
                <c:pt idx="293">
                  <c:v>0.42</c:v>
                </c:pt>
                <c:pt idx="294">
                  <c:v>0.39</c:v>
                </c:pt>
                <c:pt idx="295">
                  <c:v>0.38</c:v>
                </c:pt>
                <c:pt idx="296">
                  <c:v>0.39500000000000002</c:v>
                </c:pt>
                <c:pt idx="297">
                  <c:v>0.49</c:v>
                </c:pt>
                <c:pt idx="298">
                  <c:v>0.38500000000000001</c:v>
                </c:pt>
                <c:pt idx="299">
                  <c:v>0.30499999999999999</c:v>
                </c:pt>
                <c:pt idx="300">
                  <c:v>0.38500000000000001</c:v>
                </c:pt>
                <c:pt idx="301">
                  <c:v>0.44</c:v>
                </c:pt>
                <c:pt idx="302">
                  <c:v>0.54500000000000004</c:v>
                </c:pt>
                <c:pt idx="303">
                  <c:v>0.38500000000000001</c:v>
                </c:pt>
                <c:pt idx="304">
                  <c:v>0.215</c:v>
                </c:pt>
                <c:pt idx="305">
                  <c:v>0.36</c:v>
                </c:pt>
                <c:pt idx="306">
                  <c:v>0.38</c:v>
                </c:pt>
                <c:pt idx="307">
                  <c:v>0.51500000000000001</c:v>
                </c:pt>
                <c:pt idx="308">
                  <c:v>0.47</c:v>
                </c:pt>
                <c:pt idx="309">
                  <c:v>0.375</c:v>
                </c:pt>
                <c:pt idx="310">
                  <c:v>0.32</c:v>
                </c:pt>
                <c:pt idx="311">
                  <c:v>0.315</c:v>
                </c:pt>
                <c:pt idx="312">
                  <c:v>0.28000000000000003</c:v>
                </c:pt>
                <c:pt idx="313">
                  <c:v>0.40500000000000003</c:v>
                </c:pt>
                <c:pt idx="314">
                  <c:v>0.31</c:v>
                </c:pt>
                <c:pt idx="315">
                  <c:v>0.435</c:v>
                </c:pt>
                <c:pt idx="316">
                  <c:v>0.3</c:v>
                </c:pt>
                <c:pt idx="317">
                  <c:v>0.41</c:v>
                </c:pt>
                <c:pt idx="318">
                  <c:v>0.38</c:v>
                </c:pt>
                <c:pt idx="319">
                  <c:v>0.13</c:v>
                </c:pt>
                <c:pt idx="320">
                  <c:v>0.42</c:v>
                </c:pt>
                <c:pt idx="321">
                  <c:v>0.53</c:v>
                </c:pt>
                <c:pt idx="322">
                  <c:v>0.215</c:v>
                </c:pt>
                <c:pt idx="323">
                  <c:v>0.44500000000000001</c:v>
                </c:pt>
                <c:pt idx="324">
                  <c:v>0.38500000000000001</c:v>
                </c:pt>
                <c:pt idx="325">
                  <c:v>0.39</c:v>
                </c:pt>
                <c:pt idx="326">
                  <c:v>0.32500000000000001</c:v>
                </c:pt>
                <c:pt idx="327">
                  <c:v>0.44500000000000001</c:v>
                </c:pt>
                <c:pt idx="328">
                  <c:v>0.495</c:v>
                </c:pt>
                <c:pt idx="329">
                  <c:v>0.3</c:v>
                </c:pt>
                <c:pt idx="330">
                  <c:v>0.32500000000000001</c:v>
                </c:pt>
                <c:pt idx="331">
                  <c:v>0.44500000000000001</c:v>
                </c:pt>
                <c:pt idx="332">
                  <c:v>0.315</c:v>
                </c:pt>
                <c:pt idx="333">
                  <c:v>0.52500000000000002</c:v>
                </c:pt>
                <c:pt idx="334">
                  <c:v>0.51500000000000001</c:v>
                </c:pt>
                <c:pt idx="335">
                  <c:v>0.40500000000000003</c:v>
                </c:pt>
                <c:pt idx="336">
                  <c:v>0.5</c:v>
                </c:pt>
                <c:pt idx="337">
                  <c:v>0.11</c:v>
                </c:pt>
                <c:pt idx="338">
                  <c:v>0.49</c:v>
                </c:pt>
                <c:pt idx="339">
                  <c:v>0.32500000000000001</c:v>
                </c:pt>
                <c:pt idx="340">
                  <c:v>0.495</c:v>
                </c:pt>
                <c:pt idx="341">
                  <c:v>0.4</c:v>
                </c:pt>
                <c:pt idx="342">
                  <c:v>0.56999999999999995</c:v>
                </c:pt>
                <c:pt idx="343">
                  <c:v>0.46500000000000002</c:v>
                </c:pt>
                <c:pt idx="344">
                  <c:v>0.37</c:v>
                </c:pt>
                <c:pt idx="345">
                  <c:v>0.37</c:v>
                </c:pt>
                <c:pt idx="346">
                  <c:v>0.36</c:v>
                </c:pt>
                <c:pt idx="347">
                  <c:v>0.22</c:v>
                </c:pt>
                <c:pt idx="348">
                  <c:v>0.30499999999999999</c:v>
                </c:pt>
                <c:pt idx="349">
                  <c:v>0.375</c:v>
                </c:pt>
                <c:pt idx="350">
                  <c:v>0.54500000000000004</c:v>
                </c:pt>
                <c:pt idx="351">
                  <c:v>0.56999999999999995</c:v>
                </c:pt>
                <c:pt idx="352">
                  <c:v>0.47499999999999998</c:v>
                </c:pt>
                <c:pt idx="353">
                  <c:v>0.45</c:v>
                </c:pt>
                <c:pt idx="354">
                  <c:v>0.49</c:v>
                </c:pt>
                <c:pt idx="355">
                  <c:v>0.44</c:v>
                </c:pt>
                <c:pt idx="356">
                  <c:v>0.375</c:v>
                </c:pt>
                <c:pt idx="357">
                  <c:v>0.48</c:v>
                </c:pt>
                <c:pt idx="358">
                  <c:v>0.34499999999999997</c:v>
                </c:pt>
                <c:pt idx="359">
                  <c:v>0.435</c:v>
                </c:pt>
                <c:pt idx="360">
                  <c:v>0.24</c:v>
                </c:pt>
                <c:pt idx="361">
                  <c:v>0.27</c:v>
                </c:pt>
                <c:pt idx="362">
                  <c:v>0.44</c:v>
                </c:pt>
                <c:pt idx="363">
                  <c:v>0.46500000000000002</c:v>
                </c:pt>
                <c:pt idx="364">
                  <c:v>0.43</c:v>
                </c:pt>
                <c:pt idx="365">
                  <c:v>0.43</c:v>
                </c:pt>
                <c:pt idx="366">
                  <c:v>0.52500000000000002</c:v>
                </c:pt>
                <c:pt idx="367">
                  <c:v>0.30499999999999999</c:v>
                </c:pt>
                <c:pt idx="368">
                  <c:v>0.19500000000000001</c:v>
                </c:pt>
                <c:pt idx="369">
                  <c:v>0.3</c:v>
                </c:pt>
                <c:pt idx="370">
                  <c:v>0.39500000000000002</c:v>
                </c:pt>
                <c:pt idx="371">
                  <c:v>0.26</c:v>
                </c:pt>
                <c:pt idx="372">
                  <c:v>0.48</c:v>
                </c:pt>
                <c:pt idx="373">
                  <c:v>0.55000000000000004</c:v>
                </c:pt>
                <c:pt idx="374">
                  <c:v>0.47</c:v>
                </c:pt>
                <c:pt idx="375">
                  <c:v>0.3</c:v>
                </c:pt>
                <c:pt idx="376">
                  <c:v>0.39500000000000002</c:v>
                </c:pt>
                <c:pt idx="377">
                  <c:v>0.35</c:v>
                </c:pt>
                <c:pt idx="378">
                  <c:v>0.28999999999999998</c:v>
                </c:pt>
                <c:pt idx="379">
                  <c:v>0.46</c:v>
                </c:pt>
                <c:pt idx="380">
                  <c:v>0.42499999999999999</c:v>
                </c:pt>
                <c:pt idx="381">
                  <c:v>0.44</c:v>
                </c:pt>
                <c:pt idx="382">
                  <c:v>0.42499999999999999</c:v>
                </c:pt>
                <c:pt idx="383">
                  <c:v>0.44</c:v>
                </c:pt>
                <c:pt idx="384">
                  <c:v>0.51</c:v>
                </c:pt>
                <c:pt idx="385">
                  <c:v>0.37</c:v>
                </c:pt>
                <c:pt idx="386">
                  <c:v>0.315</c:v>
                </c:pt>
                <c:pt idx="387">
                  <c:v>0.4</c:v>
                </c:pt>
                <c:pt idx="388">
                  <c:v>0.49</c:v>
                </c:pt>
                <c:pt idx="389">
                  <c:v>0.20499999999999999</c:v>
                </c:pt>
                <c:pt idx="390">
                  <c:v>0.16</c:v>
                </c:pt>
                <c:pt idx="391">
                  <c:v>0.46</c:v>
                </c:pt>
                <c:pt idx="392">
                  <c:v>0.35</c:v>
                </c:pt>
                <c:pt idx="393">
                  <c:v>0.51</c:v>
                </c:pt>
                <c:pt idx="394">
                  <c:v>0.31</c:v>
                </c:pt>
                <c:pt idx="395">
                  <c:v>0.44</c:v>
                </c:pt>
                <c:pt idx="396">
                  <c:v>0.52</c:v>
                </c:pt>
                <c:pt idx="397">
                  <c:v>0.45</c:v>
                </c:pt>
                <c:pt idx="398">
                  <c:v>0.375</c:v>
                </c:pt>
                <c:pt idx="399">
                  <c:v>0.5</c:v>
                </c:pt>
                <c:pt idx="400">
                  <c:v>0.40500000000000003</c:v>
                </c:pt>
                <c:pt idx="401">
                  <c:v>0.56000000000000005</c:v>
                </c:pt>
                <c:pt idx="402">
                  <c:v>0.47</c:v>
                </c:pt>
                <c:pt idx="403">
                  <c:v>0.34499999999999997</c:v>
                </c:pt>
                <c:pt idx="404">
                  <c:v>0.28999999999999998</c:v>
                </c:pt>
                <c:pt idx="405">
                  <c:v>0.46</c:v>
                </c:pt>
                <c:pt idx="406">
                  <c:v>0.42</c:v>
                </c:pt>
                <c:pt idx="407">
                  <c:v>0.45</c:v>
                </c:pt>
                <c:pt idx="408">
                  <c:v>0.47</c:v>
                </c:pt>
                <c:pt idx="409">
                  <c:v>0.23499999999999999</c:v>
                </c:pt>
                <c:pt idx="410">
                  <c:v>0.36499999999999999</c:v>
                </c:pt>
                <c:pt idx="411">
                  <c:v>0.54</c:v>
                </c:pt>
                <c:pt idx="412">
                  <c:v>0.495</c:v>
                </c:pt>
                <c:pt idx="413">
                  <c:v>0.56000000000000005</c:v>
                </c:pt>
                <c:pt idx="414">
                  <c:v>0.35499999999999998</c:v>
                </c:pt>
                <c:pt idx="415">
                  <c:v>0.52500000000000002</c:v>
                </c:pt>
                <c:pt idx="416">
                  <c:v>0.375</c:v>
                </c:pt>
                <c:pt idx="417">
                  <c:v>0.43</c:v>
                </c:pt>
                <c:pt idx="418">
                  <c:v>0.54500000000000004</c:v>
                </c:pt>
                <c:pt idx="419">
                  <c:v>0.35</c:v>
                </c:pt>
                <c:pt idx="420">
                  <c:v>0.47</c:v>
                </c:pt>
                <c:pt idx="421">
                  <c:v>0.2</c:v>
                </c:pt>
                <c:pt idx="422">
                  <c:v>0.45</c:v>
                </c:pt>
                <c:pt idx="423">
                  <c:v>0.47499999999999998</c:v>
                </c:pt>
                <c:pt idx="424">
                  <c:v>0.56499999999999995</c:v>
                </c:pt>
                <c:pt idx="425">
                  <c:v>0.48499999999999999</c:v>
                </c:pt>
                <c:pt idx="426">
                  <c:v>0.41499999999999998</c:v>
                </c:pt>
                <c:pt idx="427">
                  <c:v>0.47499999999999998</c:v>
                </c:pt>
                <c:pt idx="428">
                  <c:v>0.5</c:v>
                </c:pt>
                <c:pt idx="429">
                  <c:v>0.27500000000000002</c:v>
                </c:pt>
                <c:pt idx="430">
                  <c:v>0.38</c:v>
                </c:pt>
                <c:pt idx="431">
                  <c:v>0.36499999999999999</c:v>
                </c:pt>
                <c:pt idx="432">
                  <c:v>0.45</c:v>
                </c:pt>
                <c:pt idx="433">
                  <c:v>0.32500000000000001</c:v>
                </c:pt>
                <c:pt idx="434">
                  <c:v>0.37</c:v>
                </c:pt>
                <c:pt idx="435">
                  <c:v>0.39500000000000002</c:v>
                </c:pt>
                <c:pt idx="436">
                  <c:v>0.29499999999999998</c:v>
                </c:pt>
                <c:pt idx="437">
                  <c:v>0.4</c:v>
                </c:pt>
                <c:pt idx="438">
                  <c:v>0.33</c:v>
                </c:pt>
                <c:pt idx="439">
                  <c:v>0.47499999999999998</c:v>
                </c:pt>
                <c:pt idx="440">
                  <c:v>0.43</c:v>
                </c:pt>
                <c:pt idx="441">
                  <c:v>0.38</c:v>
                </c:pt>
                <c:pt idx="442">
                  <c:v>0.4</c:v>
                </c:pt>
                <c:pt idx="443">
                  <c:v>0.41499999999999998</c:v>
                </c:pt>
                <c:pt idx="444">
                  <c:v>0.45500000000000002</c:v>
                </c:pt>
                <c:pt idx="445">
                  <c:v>0.26500000000000001</c:v>
                </c:pt>
                <c:pt idx="446">
                  <c:v>0.44500000000000001</c:v>
                </c:pt>
                <c:pt idx="447">
                  <c:v>0.36499999999999999</c:v>
                </c:pt>
                <c:pt idx="448">
                  <c:v>0.47499999999999998</c:v>
                </c:pt>
                <c:pt idx="449">
                  <c:v>0.52</c:v>
                </c:pt>
                <c:pt idx="450">
                  <c:v>0.22</c:v>
                </c:pt>
                <c:pt idx="451">
                  <c:v>0.34499999999999997</c:v>
                </c:pt>
                <c:pt idx="452">
                  <c:v>0.52</c:v>
                </c:pt>
                <c:pt idx="453">
                  <c:v>0.46500000000000002</c:v>
                </c:pt>
                <c:pt idx="454">
                  <c:v>0.45500000000000002</c:v>
                </c:pt>
                <c:pt idx="455">
                  <c:v>0.42499999999999999</c:v>
                </c:pt>
                <c:pt idx="456">
                  <c:v>0.16500000000000001</c:v>
                </c:pt>
                <c:pt idx="457">
                  <c:v>0.47</c:v>
                </c:pt>
                <c:pt idx="458">
                  <c:v>0.45</c:v>
                </c:pt>
                <c:pt idx="459">
                  <c:v>0.4</c:v>
                </c:pt>
                <c:pt idx="460">
                  <c:v>0.37</c:v>
                </c:pt>
                <c:pt idx="461">
                  <c:v>0.51</c:v>
                </c:pt>
                <c:pt idx="462">
                  <c:v>0.4</c:v>
                </c:pt>
                <c:pt idx="463">
                  <c:v>0.47</c:v>
                </c:pt>
                <c:pt idx="464">
                  <c:v>0.375</c:v>
                </c:pt>
                <c:pt idx="465">
                  <c:v>0.37</c:v>
                </c:pt>
                <c:pt idx="466">
                  <c:v>0.35</c:v>
                </c:pt>
                <c:pt idx="467">
                  <c:v>0.48499999999999999</c:v>
                </c:pt>
                <c:pt idx="468">
                  <c:v>0.35499999999999998</c:v>
                </c:pt>
                <c:pt idx="469">
                  <c:v>0.49</c:v>
                </c:pt>
                <c:pt idx="470">
                  <c:v>0.24</c:v>
                </c:pt>
                <c:pt idx="471">
                  <c:v>0.4</c:v>
                </c:pt>
                <c:pt idx="472">
                  <c:v>0.39500000000000002</c:v>
                </c:pt>
                <c:pt idx="473">
                  <c:v>0.47</c:v>
                </c:pt>
                <c:pt idx="474">
                  <c:v>0.38</c:v>
                </c:pt>
                <c:pt idx="475">
                  <c:v>0.495</c:v>
                </c:pt>
                <c:pt idx="476">
                  <c:v>0.47499999999999998</c:v>
                </c:pt>
                <c:pt idx="477">
                  <c:v>0.44500000000000001</c:v>
                </c:pt>
                <c:pt idx="478">
                  <c:v>0.52500000000000002</c:v>
                </c:pt>
                <c:pt idx="479">
                  <c:v>0.27</c:v>
                </c:pt>
                <c:pt idx="480">
                  <c:v>0.40500000000000003</c:v>
                </c:pt>
                <c:pt idx="481">
                  <c:v>0.46500000000000002</c:v>
                </c:pt>
                <c:pt idx="482">
                  <c:v>0.28499999999999998</c:v>
                </c:pt>
                <c:pt idx="483">
                  <c:v>0.46</c:v>
                </c:pt>
                <c:pt idx="484">
                  <c:v>0.5</c:v>
                </c:pt>
                <c:pt idx="485">
                  <c:v>0.39</c:v>
                </c:pt>
                <c:pt idx="486">
                  <c:v>0.34499999999999997</c:v>
                </c:pt>
                <c:pt idx="487">
                  <c:v>0.25</c:v>
                </c:pt>
                <c:pt idx="488">
                  <c:v>0.53500000000000003</c:v>
                </c:pt>
                <c:pt idx="489">
                  <c:v>0.44500000000000001</c:v>
                </c:pt>
                <c:pt idx="490">
                  <c:v>0.37</c:v>
                </c:pt>
                <c:pt idx="491">
                  <c:v>0.52</c:v>
                </c:pt>
                <c:pt idx="492">
                  <c:v>0.28000000000000003</c:v>
                </c:pt>
                <c:pt idx="493">
                  <c:v>0.3</c:v>
                </c:pt>
                <c:pt idx="494">
                  <c:v>0.505</c:v>
                </c:pt>
                <c:pt idx="495">
                  <c:v>0.52500000000000002</c:v>
                </c:pt>
                <c:pt idx="496">
                  <c:v>0.45</c:v>
                </c:pt>
                <c:pt idx="497">
                  <c:v>0.5</c:v>
                </c:pt>
                <c:pt idx="498">
                  <c:v>0.45500000000000002</c:v>
                </c:pt>
                <c:pt idx="499">
                  <c:v>0.56000000000000005</c:v>
                </c:pt>
                <c:pt idx="500">
                  <c:v>0.51500000000000001</c:v>
                </c:pt>
                <c:pt idx="501">
                  <c:v>0.56999999999999995</c:v>
                </c:pt>
                <c:pt idx="502">
                  <c:v>0.35499999999999998</c:v>
                </c:pt>
                <c:pt idx="503">
                  <c:v>0.53</c:v>
                </c:pt>
                <c:pt idx="504">
                  <c:v>0.5</c:v>
                </c:pt>
                <c:pt idx="505">
                  <c:v>0.33</c:v>
                </c:pt>
                <c:pt idx="506">
                  <c:v>0.41</c:v>
                </c:pt>
                <c:pt idx="507">
                  <c:v>0.34499999999999997</c:v>
                </c:pt>
                <c:pt idx="508">
                  <c:v>0.46500000000000002</c:v>
                </c:pt>
                <c:pt idx="509">
                  <c:v>0.47499999999999998</c:v>
                </c:pt>
                <c:pt idx="510">
                  <c:v>0.32500000000000001</c:v>
                </c:pt>
                <c:pt idx="511">
                  <c:v>0.36</c:v>
                </c:pt>
                <c:pt idx="512">
                  <c:v>0.36499999999999999</c:v>
                </c:pt>
                <c:pt idx="513">
                  <c:v>0.36</c:v>
                </c:pt>
                <c:pt idx="514">
                  <c:v>0.435</c:v>
                </c:pt>
                <c:pt idx="515">
                  <c:v>0.40500000000000003</c:v>
                </c:pt>
                <c:pt idx="516">
                  <c:v>0.48</c:v>
                </c:pt>
                <c:pt idx="517">
                  <c:v>0.375</c:v>
                </c:pt>
                <c:pt idx="518">
                  <c:v>0.52</c:v>
                </c:pt>
                <c:pt idx="519">
                  <c:v>0.44500000000000001</c:v>
                </c:pt>
                <c:pt idx="520">
                  <c:v>0.45</c:v>
                </c:pt>
                <c:pt idx="521">
                  <c:v>0.57499999999999996</c:v>
                </c:pt>
                <c:pt idx="522">
                  <c:v>0.25</c:v>
                </c:pt>
                <c:pt idx="523">
                  <c:v>0.46500000000000002</c:v>
                </c:pt>
                <c:pt idx="524">
                  <c:v>0.435</c:v>
                </c:pt>
                <c:pt idx="525">
                  <c:v>0.51</c:v>
                </c:pt>
                <c:pt idx="526">
                  <c:v>0.44500000000000001</c:v>
                </c:pt>
                <c:pt idx="527">
                  <c:v>0.38</c:v>
                </c:pt>
                <c:pt idx="528">
                  <c:v>0.57999999999999996</c:v>
                </c:pt>
                <c:pt idx="529">
                  <c:v>0.42</c:v>
                </c:pt>
                <c:pt idx="530">
                  <c:v>0.5</c:v>
                </c:pt>
                <c:pt idx="531">
                  <c:v>0.45</c:v>
                </c:pt>
                <c:pt idx="532">
                  <c:v>0.45</c:v>
                </c:pt>
                <c:pt idx="533">
                  <c:v>0.255</c:v>
                </c:pt>
                <c:pt idx="534">
                  <c:v>0.45</c:v>
                </c:pt>
                <c:pt idx="535">
                  <c:v>0.47499999999999998</c:v>
                </c:pt>
                <c:pt idx="536">
                  <c:v>0.48499999999999999</c:v>
                </c:pt>
                <c:pt idx="537">
                  <c:v>0.22</c:v>
                </c:pt>
                <c:pt idx="538">
                  <c:v>0.44</c:v>
                </c:pt>
                <c:pt idx="539">
                  <c:v>0.20499999999999999</c:v>
                </c:pt>
                <c:pt idx="540">
                  <c:v>0.48499999999999999</c:v>
                </c:pt>
                <c:pt idx="541">
                  <c:v>0.38</c:v>
                </c:pt>
                <c:pt idx="542">
                  <c:v>0.5</c:v>
                </c:pt>
                <c:pt idx="543">
                  <c:v>0.435</c:v>
                </c:pt>
                <c:pt idx="544">
                  <c:v>0.35</c:v>
                </c:pt>
                <c:pt idx="545">
                  <c:v>0.43</c:v>
                </c:pt>
                <c:pt idx="546">
                  <c:v>0.65</c:v>
                </c:pt>
                <c:pt idx="547">
                  <c:v>0.26</c:v>
                </c:pt>
                <c:pt idx="548">
                  <c:v>0.32</c:v>
                </c:pt>
                <c:pt idx="549">
                  <c:v>0.26</c:v>
                </c:pt>
                <c:pt idx="550">
                  <c:v>0.43</c:v>
                </c:pt>
                <c:pt idx="551">
                  <c:v>0.45500000000000002</c:v>
                </c:pt>
                <c:pt idx="552">
                  <c:v>0.48499999999999999</c:v>
                </c:pt>
                <c:pt idx="553">
                  <c:v>0.54500000000000004</c:v>
                </c:pt>
                <c:pt idx="554">
                  <c:v>0.23</c:v>
                </c:pt>
                <c:pt idx="555">
                  <c:v>0.45</c:v>
                </c:pt>
                <c:pt idx="556">
                  <c:v>0.33500000000000002</c:v>
                </c:pt>
                <c:pt idx="557">
                  <c:v>0.45500000000000002</c:v>
                </c:pt>
                <c:pt idx="558">
                  <c:v>0.30499999999999999</c:v>
                </c:pt>
                <c:pt idx="559">
                  <c:v>0.53500000000000003</c:v>
                </c:pt>
                <c:pt idx="560">
                  <c:v>0.32</c:v>
                </c:pt>
                <c:pt idx="561">
                  <c:v>0.495</c:v>
                </c:pt>
                <c:pt idx="562">
                  <c:v>0.47</c:v>
                </c:pt>
                <c:pt idx="563">
                  <c:v>0.53</c:v>
                </c:pt>
                <c:pt idx="564">
                  <c:v>0.51500000000000001</c:v>
                </c:pt>
                <c:pt idx="565">
                  <c:v>0.35</c:v>
                </c:pt>
                <c:pt idx="566">
                  <c:v>0.28999999999999998</c:v>
                </c:pt>
                <c:pt idx="567">
                  <c:v>0.32500000000000001</c:v>
                </c:pt>
                <c:pt idx="568">
                  <c:v>0.46</c:v>
                </c:pt>
                <c:pt idx="569">
                  <c:v>0.39</c:v>
                </c:pt>
                <c:pt idx="570">
                  <c:v>0.44</c:v>
                </c:pt>
                <c:pt idx="571">
                  <c:v>0.45</c:v>
                </c:pt>
                <c:pt idx="572">
                  <c:v>0.35</c:v>
                </c:pt>
                <c:pt idx="573">
                  <c:v>0.33</c:v>
                </c:pt>
                <c:pt idx="574">
                  <c:v>0.47499999999999998</c:v>
                </c:pt>
                <c:pt idx="575">
                  <c:v>0.24</c:v>
                </c:pt>
                <c:pt idx="576">
                  <c:v>0.40500000000000003</c:v>
                </c:pt>
                <c:pt idx="577">
                  <c:v>0.36499999999999999</c:v>
                </c:pt>
                <c:pt idx="578">
                  <c:v>0.38</c:v>
                </c:pt>
                <c:pt idx="579">
                  <c:v>0.495</c:v>
                </c:pt>
                <c:pt idx="580">
                  <c:v>0.35</c:v>
                </c:pt>
                <c:pt idx="581">
                  <c:v>0.47499999999999998</c:v>
                </c:pt>
                <c:pt idx="582">
                  <c:v>0.34</c:v>
                </c:pt>
                <c:pt idx="583">
                  <c:v>0.44</c:v>
                </c:pt>
                <c:pt idx="584">
                  <c:v>0.48</c:v>
                </c:pt>
                <c:pt idx="585">
                  <c:v>0.31</c:v>
                </c:pt>
                <c:pt idx="586">
                  <c:v>0.38</c:v>
                </c:pt>
                <c:pt idx="587">
                  <c:v>0.55500000000000005</c:v>
                </c:pt>
                <c:pt idx="588">
                  <c:v>0.56499999999999995</c:v>
                </c:pt>
                <c:pt idx="589">
                  <c:v>0.26</c:v>
                </c:pt>
                <c:pt idx="590">
                  <c:v>0.35</c:v>
                </c:pt>
                <c:pt idx="591">
                  <c:v>0.1</c:v>
                </c:pt>
                <c:pt idx="592">
                  <c:v>0.27500000000000002</c:v>
                </c:pt>
                <c:pt idx="593">
                  <c:v>0.33500000000000002</c:v>
                </c:pt>
                <c:pt idx="594">
                  <c:v>0.33500000000000002</c:v>
                </c:pt>
                <c:pt idx="595">
                  <c:v>0.47</c:v>
                </c:pt>
                <c:pt idx="596">
                  <c:v>0.49</c:v>
                </c:pt>
                <c:pt idx="597">
                  <c:v>0.46500000000000002</c:v>
                </c:pt>
                <c:pt idx="598">
                  <c:v>0.45</c:v>
                </c:pt>
                <c:pt idx="599">
                  <c:v>0.41499999999999998</c:v>
                </c:pt>
                <c:pt idx="600">
                  <c:v>0.39500000000000002</c:v>
                </c:pt>
                <c:pt idx="601">
                  <c:v>0.52</c:v>
                </c:pt>
                <c:pt idx="602">
                  <c:v>0.44500000000000001</c:v>
                </c:pt>
                <c:pt idx="603">
                  <c:v>0.43</c:v>
                </c:pt>
                <c:pt idx="604">
                  <c:v>0.45500000000000002</c:v>
                </c:pt>
                <c:pt idx="605">
                  <c:v>0.38</c:v>
                </c:pt>
                <c:pt idx="606">
                  <c:v>0.47</c:v>
                </c:pt>
                <c:pt idx="607">
                  <c:v>0.28499999999999998</c:v>
                </c:pt>
                <c:pt idx="608">
                  <c:v>0.34499999999999997</c:v>
                </c:pt>
                <c:pt idx="609">
                  <c:v>0.27</c:v>
                </c:pt>
                <c:pt idx="610">
                  <c:v>0.53</c:v>
                </c:pt>
                <c:pt idx="611">
                  <c:v>0.34</c:v>
                </c:pt>
                <c:pt idx="612">
                  <c:v>0.27</c:v>
                </c:pt>
                <c:pt idx="613">
                  <c:v>0.52500000000000002</c:v>
                </c:pt>
                <c:pt idx="614">
                  <c:v>0.42</c:v>
                </c:pt>
                <c:pt idx="615">
                  <c:v>0.46500000000000002</c:v>
                </c:pt>
                <c:pt idx="616">
                  <c:v>0.42499999999999999</c:v>
                </c:pt>
                <c:pt idx="617">
                  <c:v>0.37</c:v>
                </c:pt>
                <c:pt idx="618">
                  <c:v>0.48499999999999999</c:v>
                </c:pt>
                <c:pt idx="619">
                  <c:v>0.4</c:v>
                </c:pt>
                <c:pt idx="620">
                  <c:v>0.37</c:v>
                </c:pt>
                <c:pt idx="621">
                  <c:v>0.41499999999999998</c:v>
                </c:pt>
                <c:pt idx="622">
                  <c:v>0.48</c:v>
                </c:pt>
                <c:pt idx="623">
                  <c:v>0.45500000000000002</c:v>
                </c:pt>
                <c:pt idx="624">
                  <c:v>0.375</c:v>
                </c:pt>
                <c:pt idx="625">
                  <c:v>0.54500000000000004</c:v>
                </c:pt>
                <c:pt idx="626">
                  <c:v>0.42499999999999999</c:v>
                </c:pt>
                <c:pt idx="627">
                  <c:v>0.52500000000000002</c:v>
                </c:pt>
                <c:pt idx="628">
                  <c:v>0.51</c:v>
                </c:pt>
                <c:pt idx="629">
                  <c:v>0.49</c:v>
                </c:pt>
                <c:pt idx="630">
                  <c:v>0.52</c:v>
                </c:pt>
                <c:pt idx="631">
                  <c:v>0.55000000000000004</c:v>
                </c:pt>
                <c:pt idx="632">
                  <c:v>0.5</c:v>
                </c:pt>
                <c:pt idx="633">
                  <c:v>0.42</c:v>
                </c:pt>
                <c:pt idx="634">
                  <c:v>0.26500000000000001</c:v>
                </c:pt>
                <c:pt idx="635">
                  <c:v>0.39</c:v>
                </c:pt>
                <c:pt idx="636">
                  <c:v>0.435</c:v>
                </c:pt>
                <c:pt idx="637">
                  <c:v>0.51</c:v>
                </c:pt>
                <c:pt idx="638">
                  <c:v>0.44</c:v>
                </c:pt>
                <c:pt idx="639">
                  <c:v>0.36499999999999999</c:v>
                </c:pt>
                <c:pt idx="640">
                  <c:v>0.42</c:v>
                </c:pt>
                <c:pt idx="641">
                  <c:v>0.42499999999999999</c:v>
                </c:pt>
                <c:pt idx="642">
                  <c:v>0.59</c:v>
                </c:pt>
                <c:pt idx="643">
                  <c:v>0.41499999999999998</c:v>
                </c:pt>
                <c:pt idx="644">
                  <c:v>0.435</c:v>
                </c:pt>
                <c:pt idx="645">
                  <c:v>0.35499999999999998</c:v>
                </c:pt>
                <c:pt idx="646">
                  <c:v>0.35</c:v>
                </c:pt>
                <c:pt idx="647">
                  <c:v>0.33500000000000002</c:v>
                </c:pt>
                <c:pt idx="648">
                  <c:v>0.47499999999999998</c:v>
                </c:pt>
                <c:pt idx="649">
                  <c:v>0.47499999999999998</c:v>
                </c:pt>
                <c:pt idx="650">
                  <c:v>0.435</c:v>
                </c:pt>
                <c:pt idx="651">
                  <c:v>0.5</c:v>
                </c:pt>
                <c:pt idx="652">
                  <c:v>0.44</c:v>
                </c:pt>
                <c:pt idx="653">
                  <c:v>0.34</c:v>
                </c:pt>
                <c:pt idx="654">
                  <c:v>0.45</c:v>
                </c:pt>
                <c:pt idx="655">
                  <c:v>0.12</c:v>
                </c:pt>
                <c:pt idx="656">
                  <c:v>0.42499999999999999</c:v>
                </c:pt>
                <c:pt idx="657">
                  <c:v>0.38500000000000001</c:v>
                </c:pt>
                <c:pt idx="658">
                  <c:v>0.54500000000000004</c:v>
                </c:pt>
                <c:pt idx="659">
                  <c:v>0.48499999999999999</c:v>
                </c:pt>
                <c:pt idx="660">
                  <c:v>0.4</c:v>
                </c:pt>
                <c:pt idx="661">
                  <c:v>0.505</c:v>
                </c:pt>
                <c:pt idx="662">
                  <c:v>0.375</c:v>
                </c:pt>
                <c:pt idx="663">
                  <c:v>0.19500000000000001</c:v>
                </c:pt>
                <c:pt idx="664">
                  <c:v>0.42499999999999999</c:v>
                </c:pt>
                <c:pt idx="665">
                  <c:v>0.40500000000000003</c:v>
                </c:pt>
                <c:pt idx="666">
                  <c:v>0.435</c:v>
                </c:pt>
                <c:pt idx="667">
                  <c:v>0.125</c:v>
                </c:pt>
                <c:pt idx="668">
                  <c:v>0.4</c:v>
                </c:pt>
                <c:pt idx="669">
                  <c:v>0.48</c:v>
                </c:pt>
                <c:pt idx="670">
                  <c:v>0.36499999999999999</c:v>
                </c:pt>
                <c:pt idx="671">
                  <c:v>0.17</c:v>
                </c:pt>
                <c:pt idx="672">
                  <c:v>0.38</c:v>
                </c:pt>
                <c:pt idx="673">
                  <c:v>0.115</c:v>
                </c:pt>
                <c:pt idx="674">
                  <c:v>0.28499999999999998</c:v>
                </c:pt>
                <c:pt idx="675">
                  <c:v>0.505</c:v>
                </c:pt>
                <c:pt idx="676">
                  <c:v>0.215</c:v>
                </c:pt>
                <c:pt idx="677">
                  <c:v>0.22500000000000001</c:v>
                </c:pt>
                <c:pt idx="678">
                  <c:v>0.28499999999999998</c:v>
                </c:pt>
                <c:pt idx="679">
                  <c:v>0.33</c:v>
                </c:pt>
                <c:pt idx="680">
                  <c:v>0.52500000000000002</c:v>
                </c:pt>
                <c:pt idx="681">
                  <c:v>0.26500000000000001</c:v>
                </c:pt>
                <c:pt idx="682">
                  <c:v>0.45500000000000002</c:v>
                </c:pt>
                <c:pt idx="683">
                  <c:v>0.4</c:v>
                </c:pt>
                <c:pt idx="684">
                  <c:v>0.4</c:v>
                </c:pt>
                <c:pt idx="685">
                  <c:v>0.48499999999999999</c:v>
                </c:pt>
                <c:pt idx="686">
                  <c:v>0.43</c:v>
                </c:pt>
                <c:pt idx="687">
                  <c:v>0.55000000000000004</c:v>
                </c:pt>
                <c:pt idx="688">
                  <c:v>0.52500000000000002</c:v>
                </c:pt>
                <c:pt idx="689">
                  <c:v>0.46</c:v>
                </c:pt>
                <c:pt idx="690">
                  <c:v>0.49</c:v>
                </c:pt>
                <c:pt idx="691">
                  <c:v>0.215</c:v>
                </c:pt>
                <c:pt idx="692">
                  <c:v>0.56999999999999995</c:v>
                </c:pt>
                <c:pt idx="693">
                  <c:v>0.49</c:v>
                </c:pt>
                <c:pt idx="694">
                  <c:v>0.38</c:v>
                </c:pt>
                <c:pt idx="695">
                  <c:v>0.47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9E-4D80-8A17-E721DB13C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7080975"/>
        <c:axId val="2047078063"/>
      </c:scatterChart>
      <c:valAx>
        <c:axId val="20470809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078063"/>
        <c:crosses val="autoZero"/>
        <c:crossBetween val="midCat"/>
      </c:valAx>
      <c:valAx>
        <c:axId val="204707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0809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Whole Weight To Shucked Weight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'Stacked data analysis'!$E$1</c:f>
              <c:strCache>
                <c:ptCount val="1"/>
                <c:pt idx="0">
                  <c:v>Shucked_weight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'Stacked data analysis'!$D$2:$D$697</c:f>
              <c:numCache>
                <c:formatCode>General</c:formatCode>
                <c:ptCount val="696"/>
                <c:pt idx="0">
                  <c:v>1.1185</c:v>
                </c:pt>
                <c:pt idx="1">
                  <c:v>0.38500000000000001</c:v>
                </c:pt>
                <c:pt idx="2">
                  <c:v>1.7370000000000001</c:v>
                </c:pt>
                <c:pt idx="3">
                  <c:v>0.50649999999999995</c:v>
                </c:pt>
                <c:pt idx="4">
                  <c:v>1.3905000000000001</c:v>
                </c:pt>
                <c:pt idx="5">
                  <c:v>1.3134999999999999</c:v>
                </c:pt>
                <c:pt idx="6">
                  <c:v>0.17</c:v>
                </c:pt>
                <c:pt idx="7">
                  <c:v>0.36249999999999999</c:v>
                </c:pt>
                <c:pt idx="8">
                  <c:v>1.6705000000000001</c:v>
                </c:pt>
                <c:pt idx="9">
                  <c:v>0.77</c:v>
                </c:pt>
                <c:pt idx="10">
                  <c:v>0.378</c:v>
                </c:pt>
                <c:pt idx="11">
                  <c:v>0.13150000000000001</c:v>
                </c:pt>
                <c:pt idx="12">
                  <c:v>0.29299999999999998</c:v>
                </c:pt>
                <c:pt idx="13">
                  <c:v>1.675</c:v>
                </c:pt>
                <c:pt idx="14">
                  <c:v>1.224</c:v>
                </c:pt>
                <c:pt idx="15">
                  <c:v>0.50049999999999994</c:v>
                </c:pt>
                <c:pt idx="16">
                  <c:v>0.49399999999999999</c:v>
                </c:pt>
                <c:pt idx="17">
                  <c:v>1.2064999999999999</c:v>
                </c:pt>
                <c:pt idx="18">
                  <c:v>0.71450000000000002</c:v>
                </c:pt>
                <c:pt idx="19">
                  <c:v>0.5605</c:v>
                </c:pt>
                <c:pt idx="20">
                  <c:v>0.51</c:v>
                </c:pt>
                <c:pt idx="21">
                  <c:v>0.53349999999999997</c:v>
                </c:pt>
                <c:pt idx="22">
                  <c:v>0.71699999999999997</c:v>
                </c:pt>
                <c:pt idx="23">
                  <c:v>0.42849999999999999</c:v>
                </c:pt>
                <c:pt idx="24">
                  <c:v>1.494</c:v>
                </c:pt>
                <c:pt idx="25">
                  <c:v>0.28449999999999998</c:v>
                </c:pt>
                <c:pt idx="26">
                  <c:v>0.187</c:v>
                </c:pt>
                <c:pt idx="27">
                  <c:v>0.441</c:v>
                </c:pt>
                <c:pt idx="28">
                  <c:v>0.49249999999999999</c:v>
                </c:pt>
                <c:pt idx="29">
                  <c:v>0.59899999999999998</c:v>
                </c:pt>
                <c:pt idx="30">
                  <c:v>0.16950000000000001</c:v>
                </c:pt>
                <c:pt idx="31">
                  <c:v>0.38550000000000001</c:v>
                </c:pt>
                <c:pt idx="32">
                  <c:v>0.28199999999999997</c:v>
                </c:pt>
                <c:pt idx="33">
                  <c:v>1.0680000000000001</c:v>
                </c:pt>
                <c:pt idx="34">
                  <c:v>0.64849999999999997</c:v>
                </c:pt>
                <c:pt idx="35">
                  <c:v>1.008</c:v>
                </c:pt>
                <c:pt idx="36">
                  <c:v>0.65149999999999997</c:v>
                </c:pt>
                <c:pt idx="37">
                  <c:v>0.54700000000000004</c:v>
                </c:pt>
                <c:pt idx="38">
                  <c:v>1.1114999999999999</c:v>
                </c:pt>
                <c:pt idx="39">
                  <c:v>0.73650000000000004</c:v>
                </c:pt>
                <c:pt idx="40">
                  <c:v>0.42649999999999999</c:v>
                </c:pt>
                <c:pt idx="41">
                  <c:v>1.3405</c:v>
                </c:pt>
                <c:pt idx="42">
                  <c:v>0.23300000000000001</c:v>
                </c:pt>
                <c:pt idx="43">
                  <c:v>0.58050000000000002</c:v>
                </c:pt>
                <c:pt idx="44">
                  <c:v>2.2355</c:v>
                </c:pt>
                <c:pt idx="45">
                  <c:v>0.38200000000000001</c:v>
                </c:pt>
                <c:pt idx="46">
                  <c:v>0.86750000000000005</c:v>
                </c:pt>
                <c:pt idx="47">
                  <c:v>1.5075000000000001</c:v>
                </c:pt>
                <c:pt idx="48">
                  <c:v>0.98499999999999999</c:v>
                </c:pt>
                <c:pt idx="49">
                  <c:v>0.92500000000000004</c:v>
                </c:pt>
                <c:pt idx="50">
                  <c:v>1.51</c:v>
                </c:pt>
                <c:pt idx="51">
                  <c:v>1.2355</c:v>
                </c:pt>
                <c:pt idx="52">
                  <c:v>0.87250000000000005</c:v>
                </c:pt>
                <c:pt idx="53">
                  <c:v>1.9484999999999999</c:v>
                </c:pt>
                <c:pt idx="54">
                  <c:v>1.0834999999999999</c:v>
                </c:pt>
                <c:pt idx="55">
                  <c:v>0.17</c:v>
                </c:pt>
                <c:pt idx="56">
                  <c:v>0.997</c:v>
                </c:pt>
                <c:pt idx="57">
                  <c:v>1.37</c:v>
                </c:pt>
                <c:pt idx="58">
                  <c:v>1.4984999999999999</c:v>
                </c:pt>
                <c:pt idx="59">
                  <c:v>0.29949999999999999</c:v>
                </c:pt>
                <c:pt idx="60">
                  <c:v>0.4425</c:v>
                </c:pt>
                <c:pt idx="61">
                  <c:v>0.72199999999999998</c:v>
                </c:pt>
                <c:pt idx="62">
                  <c:v>2.7E-2</c:v>
                </c:pt>
                <c:pt idx="63">
                  <c:v>0.65549999999999997</c:v>
                </c:pt>
                <c:pt idx="64">
                  <c:v>1.8075000000000001</c:v>
                </c:pt>
                <c:pt idx="65">
                  <c:v>1.492</c:v>
                </c:pt>
                <c:pt idx="66">
                  <c:v>1.0115000000000001</c:v>
                </c:pt>
                <c:pt idx="67">
                  <c:v>0.92900000000000005</c:v>
                </c:pt>
                <c:pt idx="68">
                  <c:v>0.46</c:v>
                </c:pt>
                <c:pt idx="69">
                  <c:v>1.4630000000000001</c:v>
                </c:pt>
                <c:pt idx="70">
                  <c:v>1.274</c:v>
                </c:pt>
                <c:pt idx="71">
                  <c:v>0.30599999999999999</c:v>
                </c:pt>
                <c:pt idx="72">
                  <c:v>0.55349999999999999</c:v>
                </c:pt>
                <c:pt idx="73">
                  <c:v>0.64349999999999996</c:v>
                </c:pt>
                <c:pt idx="74">
                  <c:v>0.28649999999999998</c:v>
                </c:pt>
                <c:pt idx="75">
                  <c:v>0.97699999999999998</c:v>
                </c:pt>
                <c:pt idx="76">
                  <c:v>0.152</c:v>
                </c:pt>
                <c:pt idx="77">
                  <c:v>1.129</c:v>
                </c:pt>
                <c:pt idx="78">
                  <c:v>1.018</c:v>
                </c:pt>
                <c:pt idx="79">
                  <c:v>0.76649999999999996</c:v>
                </c:pt>
                <c:pt idx="80">
                  <c:v>1.3875</c:v>
                </c:pt>
                <c:pt idx="81">
                  <c:v>0.03</c:v>
                </c:pt>
                <c:pt idx="82">
                  <c:v>0.82150000000000001</c:v>
                </c:pt>
                <c:pt idx="83">
                  <c:v>0.751</c:v>
                </c:pt>
                <c:pt idx="84">
                  <c:v>0.873</c:v>
                </c:pt>
                <c:pt idx="85">
                  <c:v>0.9</c:v>
                </c:pt>
                <c:pt idx="86">
                  <c:v>1.194</c:v>
                </c:pt>
                <c:pt idx="87">
                  <c:v>1.1335</c:v>
                </c:pt>
                <c:pt idx="88">
                  <c:v>0.315</c:v>
                </c:pt>
                <c:pt idx="89">
                  <c:v>0.6855</c:v>
                </c:pt>
                <c:pt idx="90">
                  <c:v>1.1359999999999999</c:v>
                </c:pt>
                <c:pt idx="91">
                  <c:v>1.1105</c:v>
                </c:pt>
                <c:pt idx="92">
                  <c:v>0.57850000000000001</c:v>
                </c:pt>
                <c:pt idx="93">
                  <c:v>1.7605</c:v>
                </c:pt>
                <c:pt idx="94">
                  <c:v>0.44850000000000001</c:v>
                </c:pt>
                <c:pt idx="95">
                  <c:v>1.4744999999999999</c:v>
                </c:pt>
                <c:pt idx="96">
                  <c:v>1.5229999999999999</c:v>
                </c:pt>
                <c:pt idx="97">
                  <c:v>0.156</c:v>
                </c:pt>
                <c:pt idx="98">
                  <c:v>0.33500000000000002</c:v>
                </c:pt>
                <c:pt idx="99">
                  <c:v>1.9045000000000001</c:v>
                </c:pt>
                <c:pt idx="100">
                  <c:v>0.93</c:v>
                </c:pt>
                <c:pt idx="101">
                  <c:v>0.1855</c:v>
                </c:pt>
                <c:pt idx="102">
                  <c:v>0.97</c:v>
                </c:pt>
                <c:pt idx="103">
                  <c:v>1.218</c:v>
                </c:pt>
                <c:pt idx="104">
                  <c:v>1.3694999999999999</c:v>
                </c:pt>
                <c:pt idx="105">
                  <c:v>1.383</c:v>
                </c:pt>
                <c:pt idx="106">
                  <c:v>1.1419999999999999</c:v>
                </c:pt>
                <c:pt idx="107">
                  <c:v>1.2565</c:v>
                </c:pt>
                <c:pt idx="108">
                  <c:v>1.5595000000000001</c:v>
                </c:pt>
                <c:pt idx="109">
                  <c:v>1.2949999999999999</c:v>
                </c:pt>
                <c:pt idx="110">
                  <c:v>0.6925</c:v>
                </c:pt>
                <c:pt idx="111">
                  <c:v>3.7499999999999999E-2</c:v>
                </c:pt>
                <c:pt idx="112">
                  <c:v>0.625</c:v>
                </c:pt>
                <c:pt idx="113">
                  <c:v>0.3</c:v>
                </c:pt>
                <c:pt idx="114">
                  <c:v>0.48</c:v>
                </c:pt>
                <c:pt idx="115">
                  <c:v>0.97750000000000004</c:v>
                </c:pt>
                <c:pt idx="116">
                  <c:v>1.0265</c:v>
                </c:pt>
                <c:pt idx="117">
                  <c:v>0.253</c:v>
                </c:pt>
                <c:pt idx="118">
                  <c:v>1.6140000000000001</c:v>
                </c:pt>
                <c:pt idx="119">
                  <c:v>0.76200000000000001</c:v>
                </c:pt>
                <c:pt idx="120">
                  <c:v>1.2709999999999999</c:v>
                </c:pt>
                <c:pt idx="121">
                  <c:v>1.742</c:v>
                </c:pt>
                <c:pt idx="122">
                  <c:v>0.26550000000000001</c:v>
                </c:pt>
                <c:pt idx="123">
                  <c:v>0.87450000000000006</c:v>
                </c:pt>
                <c:pt idx="124">
                  <c:v>1.0265</c:v>
                </c:pt>
                <c:pt idx="125">
                  <c:v>0.65</c:v>
                </c:pt>
                <c:pt idx="126">
                  <c:v>1.2464999999999999</c:v>
                </c:pt>
                <c:pt idx="127">
                  <c:v>0.77800000000000002</c:v>
                </c:pt>
                <c:pt idx="128">
                  <c:v>0.3785</c:v>
                </c:pt>
                <c:pt idx="129">
                  <c:v>1.0165</c:v>
                </c:pt>
                <c:pt idx="130">
                  <c:v>0.48949999999999999</c:v>
                </c:pt>
                <c:pt idx="131">
                  <c:v>0.78349999999999997</c:v>
                </c:pt>
                <c:pt idx="132">
                  <c:v>0.67649999999999999</c:v>
                </c:pt>
                <c:pt idx="133">
                  <c:v>0.45100000000000001</c:v>
                </c:pt>
                <c:pt idx="134">
                  <c:v>1.5509999999999999</c:v>
                </c:pt>
                <c:pt idx="135">
                  <c:v>0.97450000000000003</c:v>
                </c:pt>
                <c:pt idx="136">
                  <c:v>0.89149999999999996</c:v>
                </c:pt>
                <c:pt idx="137">
                  <c:v>0.2505</c:v>
                </c:pt>
                <c:pt idx="138">
                  <c:v>1.885</c:v>
                </c:pt>
                <c:pt idx="139">
                  <c:v>0.60050000000000003</c:v>
                </c:pt>
                <c:pt idx="140">
                  <c:v>1.1335</c:v>
                </c:pt>
                <c:pt idx="141">
                  <c:v>1.325</c:v>
                </c:pt>
                <c:pt idx="142">
                  <c:v>1.5609999999999999</c:v>
                </c:pt>
                <c:pt idx="143">
                  <c:v>1.347</c:v>
                </c:pt>
                <c:pt idx="144">
                  <c:v>0.57550000000000001</c:v>
                </c:pt>
                <c:pt idx="145">
                  <c:v>0.92349999999999999</c:v>
                </c:pt>
                <c:pt idx="146">
                  <c:v>0.60599999999999998</c:v>
                </c:pt>
                <c:pt idx="147">
                  <c:v>0.95699999999999996</c:v>
                </c:pt>
                <c:pt idx="148">
                  <c:v>0.92800000000000005</c:v>
                </c:pt>
                <c:pt idx="149">
                  <c:v>1.7004999999999999</c:v>
                </c:pt>
                <c:pt idx="150">
                  <c:v>0.70350000000000001</c:v>
                </c:pt>
                <c:pt idx="151">
                  <c:v>1.6645000000000001</c:v>
                </c:pt>
                <c:pt idx="152">
                  <c:v>1.0805</c:v>
                </c:pt>
                <c:pt idx="153">
                  <c:v>1.226</c:v>
                </c:pt>
                <c:pt idx="154">
                  <c:v>0.83</c:v>
                </c:pt>
                <c:pt idx="155">
                  <c:v>1.2849999999999999</c:v>
                </c:pt>
                <c:pt idx="156">
                  <c:v>1.1419999999999999</c:v>
                </c:pt>
                <c:pt idx="157">
                  <c:v>0.2505</c:v>
                </c:pt>
                <c:pt idx="158">
                  <c:v>1.0189999999999999</c:v>
                </c:pt>
                <c:pt idx="159">
                  <c:v>0.62549999999999994</c:v>
                </c:pt>
                <c:pt idx="160">
                  <c:v>1.1845000000000001</c:v>
                </c:pt>
                <c:pt idx="161">
                  <c:v>1.6465000000000001</c:v>
                </c:pt>
                <c:pt idx="162">
                  <c:v>0.55500000000000005</c:v>
                </c:pt>
                <c:pt idx="163">
                  <c:v>0.85950000000000004</c:v>
                </c:pt>
                <c:pt idx="164">
                  <c:v>1.5854999999999999</c:v>
                </c:pt>
                <c:pt idx="165">
                  <c:v>0.9395</c:v>
                </c:pt>
                <c:pt idx="166">
                  <c:v>1.4285000000000001</c:v>
                </c:pt>
                <c:pt idx="167">
                  <c:v>0.86499999999999999</c:v>
                </c:pt>
                <c:pt idx="168">
                  <c:v>0.219</c:v>
                </c:pt>
                <c:pt idx="169">
                  <c:v>0.98</c:v>
                </c:pt>
                <c:pt idx="170">
                  <c:v>0.63549999999999995</c:v>
                </c:pt>
                <c:pt idx="171">
                  <c:v>0.61899999999999999</c:v>
                </c:pt>
                <c:pt idx="172">
                  <c:v>0.97399999999999998</c:v>
                </c:pt>
                <c:pt idx="173">
                  <c:v>0.39300000000000002</c:v>
                </c:pt>
                <c:pt idx="174">
                  <c:v>1.2729999999999999</c:v>
                </c:pt>
                <c:pt idx="175">
                  <c:v>1.202</c:v>
                </c:pt>
                <c:pt idx="176">
                  <c:v>0.84950000000000003</c:v>
                </c:pt>
                <c:pt idx="177">
                  <c:v>0.86699999999999999</c:v>
                </c:pt>
                <c:pt idx="178">
                  <c:v>1.0249999999999999</c:v>
                </c:pt>
                <c:pt idx="179">
                  <c:v>0.66749999999999998</c:v>
                </c:pt>
                <c:pt idx="180">
                  <c:v>1.4384999999999999</c:v>
                </c:pt>
                <c:pt idx="181">
                  <c:v>1.0920000000000001</c:v>
                </c:pt>
                <c:pt idx="182">
                  <c:v>0.313</c:v>
                </c:pt>
                <c:pt idx="183">
                  <c:v>0.35399999999999998</c:v>
                </c:pt>
                <c:pt idx="184">
                  <c:v>1.1125</c:v>
                </c:pt>
                <c:pt idx="185">
                  <c:v>0.70699999999999996</c:v>
                </c:pt>
                <c:pt idx="186">
                  <c:v>1.242</c:v>
                </c:pt>
                <c:pt idx="187">
                  <c:v>1.1245000000000001</c:v>
                </c:pt>
                <c:pt idx="188">
                  <c:v>1.0500000000000001E-2</c:v>
                </c:pt>
                <c:pt idx="189">
                  <c:v>0.97650000000000003</c:v>
                </c:pt>
                <c:pt idx="190">
                  <c:v>0.35549999999999998</c:v>
                </c:pt>
                <c:pt idx="191">
                  <c:v>1.042</c:v>
                </c:pt>
                <c:pt idx="192">
                  <c:v>0.3735</c:v>
                </c:pt>
                <c:pt idx="193">
                  <c:v>0.78500000000000003</c:v>
                </c:pt>
                <c:pt idx="194">
                  <c:v>0.97050000000000003</c:v>
                </c:pt>
                <c:pt idx="195">
                  <c:v>0.29699999999999999</c:v>
                </c:pt>
                <c:pt idx="196">
                  <c:v>0.36399999999999999</c:v>
                </c:pt>
                <c:pt idx="197">
                  <c:v>1.6645000000000001</c:v>
                </c:pt>
                <c:pt idx="198">
                  <c:v>0.41499999999999998</c:v>
                </c:pt>
                <c:pt idx="199">
                  <c:v>0.8075</c:v>
                </c:pt>
                <c:pt idx="200">
                  <c:v>1.494</c:v>
                </c:pt>
                <c:pt idx="201">
                  <c:v>0.996</c:v>
                </c:pt>
                <c:pt idx="202">
                  <c:v>6.6500000000000004E-2</c:v>
                </c:pt>
                <c:pt idx="203">
                  <c:v>0.32450000000000001</c:v>
                </c:pt>
                <c:pt idx="204">
                  <c:v>1.115</c:v>
                </c:pt>
                <c:pt idx="205">
                  <c:v>0.45850000000000002</c:v>
                </c:pt>
                <c:pt idx="206">
                  <c:v>2.8254999999999999</c:v>
                </c:pt>
                <c:pt idx="207">
                  <c:v>2.3980000000000001</c:v>
                </c:pt>
                <c:pt idx="208">
                  <c:v>1.1890000000000001</c:v>
                </c:pt>
                <c:pt idx="209">
                  <c:v>1.175</c:v>
                </c:pt>
                <c:pt idx="210">
                  <c:v>1.3574999999999999</c:v>
                </c:pt>
                <c:pt idx="211">
                  <c:v>0.69550000000000001</c:v>
                </c:pt>
                <c:pt idx="212">
                  <c:v>0.72099999999999997</c:v>
                </c:pt>
                <c:pt idx="213">
                  <c:v>9.2499999999999999E-2</c:v>
                </c:pt>
                <c:pt idx="214">
                  <c:v>1.1955</c:v>
                </c:pt>
                <c:pt idx="215">
                  <c:v>0.72399999999999998</c:v>
                </c:pt>
                <c:pt idx="216">
                  <c:v>1.0289999999999999</c:v>
                </c:pt>
                <c:pt idx="217">
                  <c:v>0.875</c:v>
                </c:pt>
                <c:pt idx="218">
                  <c:v>1.077</c:v>
                </c:pt>
                <c:pt idx="219">
                  <c:v>1.129</c:v>
                </c:pt>
                <c:pt idx="220">
                  <c:v>1.2210000000000001</c:v>
                </c:pt>
                <c:pt idx="221">
                  <c:v>0.1115</c:v>
                </c:pt>
                <c:pt idx="222">
                  <c:v>1.6014999999999999</c:v>
                </c:pt>
                <c:pt idx="223">
                  <c:v>1.331</c:v>
                </c:pt>
                <c:pt idx="224">
                  <c:v>0.52249999999999996</c:v>
                </c:pt>
                <c:pt idx="225">
                  <c:v>1.5229999999999999</c:v>
                </c:pt>
                <c:pt idx="226">
                  <c:v>1.1595</c:v>
                </c:pt>
                <c:pt idx="227">
                  <c:v>0.86799999999999999</c:v>
                </c:pt>
                <c:pt idx="228">
                  <c:v>0.13750000000000001</c:v>
                </c:pt>
                <c:pt idx="229">
                  <c:v>0.151</c:v>
                </c:pt>
                <c:pt idx="230">
                  <c:v>0.17749999999999999</c:v>
                </c:pt>
                <c:pt idx="231">
                  <c:v>0.67349999999999999</c:v>
                </c:pt>
                <c:pt idx="232">
                  <c:v>0.97950000000000004</c:v>
                </c:pt>
                <c:pt idx="233">
                  <c:v>0.90600000000000003</c:v>
                </c:pt>
                <c:pt idx="234">
                  <c:v>1.9424999999999999</c:v>
                </c:pt>
                <c:pt idx="235">
                  <c:v>0.39750000000000002</c:v>
                </c:pt>
                <c:pt idx="236">
                  <c:v>0.63500000000000001</c:v>
                </c:pt>
                <c:pt idx="237">
                  <c:v>0.89749999999999996</c:v>
                </c:pt>
                <c:pt idx="238">
                  <c:v>0.51349999999999996</c:v>
                </c:pt>
                <c:pt idx="239">
                  <c:v>0.10100000000000001</c:v>
                </c:pt>
                <c:pt idx="240">
                  <c:v>1.1220000000000001</c:v>
                </c:pt>
                <c:pt idx="241">
                  <c:v>0.74050000000000005</c:v>
                </c:pt>
                <c:pt idx="242">
                  <c:v>0.92500000000000004</c:v>
                </c:pt>
                <c:pt idx="243">
                  <c:v>0.2485</c:v>
                </c:pt>
                <c:pt idx="244">
                  <c:v>0.59099999999999997</c:v>
                </c:pt>
                <c:pt idx="245">
                  <c:v>1.62</c:v>
                </c:pt>
                <c:pt idx="246">
                  <c:v>0.48699999999999999</c:v>
                </c:pt>
                <c:pt idx="247">
                  <c:v>0.2225</c:v>
                </c:pt>
                <c:pt idx="248">
                  <c:v>0.435</c:v>
                </c:pt>
                <c:pt idx="249">
                  <c:v>0.42549999999999999</c:v>
                </c:pt>
                <c:pt idx="250">
                  <c:v>1.583</c:v>
                </c:pt>
                <c:pt idx="251">
                  <c:v>0.85399999999999998</c:v>
                </c:pt>
                <c:pt idx="252">
                  <c:v>1.6645000000000001</c:v>
                </c:pt>
                <c:pt idx="253">
                  <c:v>1.0269999999999999</c:v>
                </c:pt>
                <c:pt idx="254">
                  <c:v>1.3089999999999999</c:v>
                </c:pt>
                <c:pt idx="255">
                  <c:v>0.70450000000000002</c:v>
                </c:pt>
                <c:pt idx="256">
                  <c:v>0.91649999999999998</c:v>
                </c:pt>
                <c:pt idx="257">
                  <c:v>1.3360000000000001</c:v>
                </c:pt>
                <c:pt idx="258">
                  <c:v>1.0780000000000001</c:v>
                </c:pt>
                <c:pt idx="259">
                  <c:v>1.7825</c:v>
                </c:pt>
                <c:pt idx="260">
                  <c:v>3.85E-2</c:v>
                </c:pt>
                <c:pt idx="261">
                  <c:v>0.316</c:v>
                </c:pt>
                <c:pt idx="262">
                  <c:v>1.0980000000000001</c:v>
                </c:pt>
                <c:pt idx="263">
                  <c:v>0.34250000000000003</c:v>
                </c:pt>
                <c:pt idx="264">
                  <c:v>1.367</c:v>
                </c:pt>
                <c:pt idx="265">
                  <c:v>0.85650000000000004</c:v>
                </c:pt>
                <c:pt idx="266">
                  <c:v>1.2364999999999999</c:v>
                </c:pt>
                <c:pt idx="267">
                  <c:v>0.86899999999999999</c:v>
                </c:pt>
                <c:pt idx="268">
                  <c:v>2.2730000000000001</c:v>
                </c:pt>
                <c:pt idx="269">
                  <c:v>1.0129999999999999</c:v>
                </c:pt>
                <c:pt idx="270">
                  <c:v>1.2104999999999999</c:v>
                </c:pt>
                <c:pt idx="271">
                  <c:v>1.5640000000000001</c:v>
                </c:pt>
                <c:pt idx="272">
                  <c:v>0.14849999999999999</c:v>
                </c:pt>
                <c:pt idx="273">
                  <c:v>0.24399999999999999</c:v>
                </c:pt>
                <c:pt idx="274">
                  <c:v>0.622</c:v>
                </c:pt>
                <c:pt idx="275">
                  <c:v>0.78649999999999998</c:v>
                </c:pt>
                <c:pt idx="276">
                  <c:v>1.0109999999999999</c:v>
                </c:pt>
                <c:pt idx="277">
                  <c:v>1.0589999999999999</c:v>
                </c:pt>
                <c:pt idx="278">
                  <c:v>0.92100000000000004</c:v>
                </c:pt>
                <c:pt idx="279">
                  <c:v>1.3845000000000001</c:v>
                </c:pt>
                <c:pt idx="280">
                  <c:v>0.61750000000000005</c:v>
                </c:pt>
                <c:pt idx="281">
                  <c:v>1.756</c:v>
                </c:pt>
                <c:pt idx="282">
                  <c:v>0.68149999999999999</c:v>
                </c:pt>
                <c:pt idx="283">
                  <c:v>0.58350000000000002</c:v>
                </c:pt>
                <c:pt idx="284">
                  <c:v>0.98599999999999999</c:v>
                </c:pt>
                <c:pt idx="285">
                  <c:v>0.30099999999999999</c:v>
                </c:pt>
                <c:pt idx="286">
                  <c:v>0.221</c:v>
                </c:pt>
                <c:pt idx="287">
                  <c:v>0.88900000000000001</c:v>
                </c:pt>
                <c:pt idx="288">
                  <c:v>1.931</c:v>
                </c:pt>
                <c:pt idx="289">
                  <c:v>0.92049999999999998</c:v>
                </c:pt>
                <c:pt idx="290">
                  <c:v>1.456</c:v>
                </c:pt>
                <c:pt idx="291">
                  <c:v>1.978</c:v>
                </c:pt>
                <c:pt idx="292">
                  <c:v>0.14449999999999999</c:v>
                </c:pt>
                <c:pt idx="293">
                  <c:v>0.80349999999999999</c:v>
                </c:pt>
                <c:pt idx="294">
                  <c:v>0.65949999999999998</c:v>
                </c:pt>
                <c:pt idx="295">
                  <c:v>0.57799999999999996</c:v>
                </c:pt>
                <c:pt idx="296">
                  <c:v>0.62949999999999995</c:v>
                </c:pt>
                <c:pt idx="297">
                  <c:v>1.1745000000000001</c:v>
                </c:pt>
                <c:pt idx="298">
                  <c:v>0.63349999999999995</c:v>
                </c:pt>
                <c:pt idx="299">
                  <c:v>0.34150000000000003</c:v>
                </c:pt>
                <c:pt idx="300">
                  <c:v>0.47749999999999998</c:v>
                </c:pt>
                <c:pt idx="301">
                  <c:v>0.94599999999999995</c:v>
                </c:pt>
                <c:pt idx="302">
                  <c:v>1.907</c:v>
                </c:pt>
                <c:pt idx="303">
                  <c:v>0.59599999999999997</c:v>
                </c:pt>
                <c:pt idx="304">
                  <c:v>0.11600000000000001</c:v>
                </c:pt>
                <c:pt idx="305">
                  <c:v>0.54700000000000004</c:v>
                </c:pt>
                <c:pt idx="306">
                  <c:v>0.52800000000000002</c:v>
                </c:pt>
                <c:pt idx="307">
                  <c:v>1.3115000000000001</c:v>
                </c:pt>
                <c:pt idx="308">
                  <c:v>1.0589999999999999</c:v>
                </c:pt>
                <c:pt idx="309">
                  <c:v>0.65049999999999997</c:v>
                </c:pt>
                <c:pt idx="310">
                  <c:v>0.3075</c:v>
                </c:pt>
                <c:pt idx="311">
                  <c:v>0.32250000000000001</c:v>
                </c:pt>
                <c:pt idx="312">
                  <c:v>0.2145</c:v>
                </c:pt>
                <c:pt idx="313">
                  <c:v>0.63549999999999995</c:v>
                </c:pt>
                <c:pt idx="314">
                  <c:v>0.30099999999999999</c:v>
                </c:pt>
                <c:pt idx="315">
                  <c:v>0.85799999999999998</c:v>
                </c:pt>
                <c:pt idx="316">
                  <c:v>0.3085</c:v>
                </c:pt>
                <c:pt idx="317">
                  <c:v>0.69899999999999995</c:v>
                </c:pt>
                <c:pt idx="318">
                  <c:v>0.59550000000000003</c:v>
                </c:pt>
                <c:pt idx="319">
                  <c:v>2.6499999999999999E-2</c:v>
                </c:pt>
                <c:pt idx="320">
                  <c:v>0.75600000000000001</c:v>
                </c:pt>
                <c:pt idx="321">
                  <c:v>1.4770000000000001</c:v>
                </c:pt>
                <c:pt idx="322">
                  <c:v>0.1145</c:v>
                </c:pt>
                <c:pt idx="323">
                  <c:v>0.88300000000000001</c:v>
                </c:pt>
                <c:pt idx="324">
                  <c:v>0.53949999999999998</c:v>
                </c:pt>
                <c:pt idx="325">
                  <c:v>0.59899999999999998</c:v>
                </c:pt>
                <c:pt idx="326">
                  <c:v>0.28849999999999998</c:v>
                </c:pt>
                <c:pt idx="327">
                  <c:v>0.77149999999999996</c:v>
                </c:pt>
                <c:pt idx="328">
                  <c:v>1.806</c:v>
                </c:pt>
                <c:pt idx="329">
                  <c:v>0.14399999999999999</c:v>
                </c:pt>
                <c:pt idx="330">
                  <c:v>0.3785</c:v>
                </c:pt>
                <c:pt idx="331">
                  <c:v>0.98399999999999999</c:v>
                </c:pt>
                <c:pt idx="332">
                  <c:v>0.3</c:v>
                </c:pt>
                <c:pt idx="333">
                  <c:v>1.8095000000000001</c:v>
                </c:pt>
                <c:pt idx="334">
                  <c:v>1.1735</c:v>
                </c:pt>
                <c:pt idx="335">
                  <c:v>0.79200000000000004</c:v>
                </c:pt>
                <c:pt idx="336">
                  <c:v>1.377</c:v>
                </c:pt>
                <c:pt idx="337">
                  <c:v>1.7999999999999999E-2</c:v>
                </c:pt>
                <c:pt idx="338">
                  <c:v>1.3585</c:v>
                </c:pt>
                <c:pt idx="339">
                  <c:v>0.39950000000000002</c:v>
                </c:pt>
                <c:pt idx="340">
                  <c:v>1.2695000000000001</c:v>
                </c:pt>
                <c:pt idx="341">
                  <c:v>0.56899999999999995</c:v>
                </c:pt>
                <c:pt idx="342">
                  <c:v>1.7609999999999999</c:v>
                </c:pt>
                <c:pt idx="343">
                  <c:v>0.91900000000000004</c:v>
                </c:pt>
                <c:pt idx="344">
                  <c:v>0.47049999999999997</c:v>
                </c:pt>
                <c:pt idx="345">
                  <c:v>0.64300000000000002</c:v>
                </c:pt>
                <c:pt idx="346">
                  <c:v>0.56699999999999995</c:v>
                </c:pt>
                <c:pt idx="347">
                  <c:v>0.14099999999999999</c:v>
                </c:pt>
                <c:pt idx="348">
                  <c:v>0.27750000000000002</c:v>
                </c:pt>
                <c:pt idx="349">
                  <c:v>0.55600000000000005</c:v>
                </c:pt>
                <c:pt idx="350">
                  <c:v>1.7344999999999999</c:v>
                </c:pt>
                <c:pt idx="351">
                  <c:v>1.6194999999999999</c:v>
                </c:pt>
                <c:pt idx="352">
                  <c:v>1.1385000000000001</c:v>
                </c:pt>
                <c:pt idx="353">
                  <c:v>0.753</c:v>
                </c:pt>
                <c:pt idx="354">
                  <c:v>1.1299999999999999</c:v>
                </c:pt>
                <c:pt idx="355">
                  <c:v>0.88149999999999995</c:v>
                </c:pt>
                <c:pt idx="356">
                  <c:v>0.58050000000000002</c:v>
                </c:pt>
                <c:pt idx="357">
                  <c:v>1.0854999999999999</c:v>
                </c:pt>
                <c:pt idx="358">
                  <c:v>0.42949999999999999</c:v>
                </c:pt>
                <c:pt idx="359">
                  <c:v>1.0105</c:v>
                </c:pt>
                <c:pt idx="360">
                  <c:v>0.187</c:v>
                </c:pt>
                <c:pt idx="361">
                  <c:v>0.1885</c:v>
                </c:pt>
                <c:pt idx="362">
                  <c:v>0.67649999999999999</c:v>
                </c:pt>
                <c:pt idx="363">
                  <c:v>1.133</c:v>
                </c:pt>
                <c:pt idx="364">
                  <c:v>0.87450000000000006</c:v>
                </c:pt>
                <c:pt idx="365">
                  <c:v>0.81200000000000006</c:v>
                </c:pt>
                <c:pt idx="366">
                  <c:v>1.37</c:v>
                </c:pt>
                <c:pt idx="367">
                  <c:v>0.36049999999999999</c:v>
                </c:pt>
                <c:pt idx="368">
                  <c:v>9.5000000000000001E-2</c:v>
                </c:pt>
                <c:pt idx="369">
                  <c:v>0.27</c:v>
                </c:pt>
                <c:pt idx="370">
                  <c:v>0.58050000000000002</c:v>
                </c:pt>
                <c:pt idx="371">
                  <c:v>0.17399999999999999</c:v>
                </c:pt>
                <c:pt idx="372">
                  <c:v>1.0645</c:v>
                </c:pt>
                <c:pt idx="373">
                  <c:v>1.7444999999999999</c:v>
                </c:pt>
                <c:pt idx="374">
                  <c:v>0.92700000000000005</c:v>
                </c:pt>
                <c:pt idx="375">
                  <c:v>0.25950000000000001</c:v>
                </c:pt>
                <c:pt idx="376">
                  <c:v>0.67400000000000004</c:v>
                </c:pt>
                <c:pt idx="377">
                  <c:v>0.48699999999999999</c:v>
                </c:pt>
                <c:pt idx="378">
                  <c:v>0.25800000000000001</c:v>
                </c:pt>
                <c:pt idx="379">
                  <c:v>0.90600000000000003</c:v>
                </c:pt>
                <c:pt idx="380">
                  <c:v>0.78200000000000003</c:v>
                </c:pt>
                <c:pt idx="381">
                  <c:v>0.87250000000000005</c:v>
                </c:pt>
                <c:pt idx="382">
                  <c:v>0.77349999999999997</c:v>
                </c:pt>
                <c:pt idx="383">
                  <c:v>1.0920000000000001</c:v>
                </c:pt>
                <c:pt idx="384">
                  <c:v>1.2124999999999999</c:v>
                </c:pt>
                <c:pt idx="385">
                  <c:v>0.51</c:v>
                </c:pt>
                <c:pt idx="386">
                  <c:v>0.33</c:v>
                </c:pt>
                <c:pt idx="387">
                  <c:v>0.61499999999999999</c:v>
                </c:pt>
                <c:pt idx="388">
                  <c:v>1.1220000000000001</c:v>
                </c:pt>
                <c:pt idx="389">
                  <c:v>0.18099999999999999</c:v>
                </c:pt>
                <c:pt idx="390">
                  <c:v>5.45E-2</c:v>
                </c:pt>
                <c:pt idx="391">
                  <c:v>0.95350000000000001</c:v>
                </c:pt>
                <c:pt idx="392">
                  <c:v>0.36749999999999999</c:v>
                </c:pt>
                <c:pt idx="393">
                  <c:v>1.5980000000000001</c:v>
                </c:pt>
                <c:pt idx="394">
                  <c:v>0.36249999999999999</c:v>
                </c:pt>
                <c:pt idx="395">
                  <c:v>0.87</c:v>
                </c:pt>
                <c:pt idx="396">
                  <c:v>1.3725000000000001</c:v>
                </c:pt>
                <c:pt idx="397">
                  <c:v>0.95550000000000002</c:v>
                </c:pt>
                <c:pt idx="398">
                  <c:v>0.60399999999999998</c:v>
                </c:pt>
                <c:pt idx="399">
                  <c:v>1.4544999999999999</c:v>
                </c:pt>
                <c:pt idx="400">
                  <c:v>0.82899999999999996</c:v>
                </c:pt>
                <c:pt idx="401">
                  <c:v>1.74</c:v>
                </c:pt>
                <c:pt idx="402">
                  <c:v>0.98499999999999999</c:v>
                </c:pt>
                <c:pt idx="403">
                  <c:v>0.41149999999999998</c:v>
                </c:pt>
                <c:pt idx="404">
                  <c:v>0.23849999999999999</c:v>
                </c:pt>
                <c:pt idx="405">
                  <c:v>0.86899999999999999</c:v>
                </c:pt>
                <c:pt idx="406">
                  <c:v>0.879</c:v>
                </c:pt>
                <c:pt idx="407">
                  <c:v>0.9</c:v>
                </c:pt>
                <c:pt idx="408">
                  <c:v>1.1005</c:v>
                </c:pt>
                <c:pt idx="409">
                  <c:v>0.1285</c:v>
                </c:pt>
                <c:pt idx="410">
                  <c:v>0.46100000000000002</c:v>
                </c:pt>
                <c:pt idx="411">
                  <c:v>1.978</c:v>
                </c:pt>
                <c:pt idx="412">
                  <c:v>1.0620000000000001</c:v>
                </c:pt>
                <c:pt idx="413">
                  <c:v>1.4575</c:v>
                </c:pt>
                <c:pt idx="414">
                  <c:v>0.498</c:v>
                </c:pt>
                <c:pt idx="415">
                  <c:v>1.3665</c:v>
                </c:pt>
                <c:pt idx="416">
                  <c:v>0.52900000000000003</c:v>
                </c:pt>
                <c:pt idx="417">
                  <c:v>0.73650000000000004</c:v>
                </c:pt>
                <c:pt idx="418">
                  <c:v>1.7184999999999999</c:v>
                </c:pt>
                <c:pt idx="419">
                  <c:v>0.45800000000000002</c:v>
                </c:pt>
                <c:pt idx="420">
                  <c:v>1.0155000000000001</c:v>
                </c:pt>
                <c:pt idx="421">
                  <c:v>0.10349999999999999</c:v>
                </c:pt>
                <c:pt idx="422">
                  <c:v>0.91500000000000004</c:v>
                </c:pt>
                <c:pt idx="423">
                  <c:v>1.3174999999999999</c:v>
                </c:pt>
                <c:pt idx="424">
                  <c:v>1.5209999999999999</c:v>
                </c:pt>
                <c:pt idx="425">
                  <c:v>1.3205</c:v>
                </c:pt>
                <c:pt idx="426">
                  <c:v>0.66700000000000004</c:v>
                </c:pt>
                <c:pt idx="427">
                  <c:v>1.1825000000000001</c:v>
                </c:pt>
                <c:pt idx="428">
                  <c:v>1.2290000000000001</c:v>
                </c:pt>
                <c:pt idx="429">
                  <c:v>0.23449999999999999</c:v>
                </c:pt>
                <c:pt idx="430">
                  <c:v>0.53900000000000003</c:v>
                </c:pt>
                <c:pt idx="431">
                  <c:v>0.46700000000000003</c:v>
                </c:pt>
                <c:pt idx="432">
                  <c:v>0.92</c:v>
                </c:pt>
                <c:pt idx="433">
                  <c:v>0.36599999999999999</c:v>
                </c:pt>
                <c:pt idx="434">
                  <c:v>0.46650000000000003</c:v>
                </c:pt>
                <c:pt idx="435">
                  <c:v>0.64449999999999996</c:v>
                </c:pt>
                <c:pt idx="436">
                  <c:v>0.21049999999999999</c:v>
                </c:pt>
                <c:pt idx="437">
                  <c:v>0.95499999999999996</c:v>
                </c:pt>
                <c:pt idx="438">
                  <c:v>0.372</c:v>
                </c:pt>
                <c:pt idx="439">
                  <c:v>0.98299999999999998</c:v>
                </c:pt>
                <c:pt idx="440">
                  <c:v>0.89800000000000002</c:v>
                </c:pt>
                <c:pt idx="441">
                  <c:v>0.625</c:v>
                </c:pt>
                <c:pt idx="442">
                  <c:v>0.66149999999999998</c:v>
                </c:pt>
                <c:pt idx="443">
                  <c:v>0.76400000000000001</c:v>
                </c:pt>
                <c:pt idx="444">
                  <c:v>1.133</c:v>
                </c:pt>
                <c:pt idx="445">
                  <c:v>0.1855</c:v>
                </c:pt>
                <c:pt idx="446">
                  <c:v>0.91300000000000003</c:v>
                </c:pt>
                <c:pt idx="447">
                  <c:v>0.51600000000000001</c:v>
                </c:pt>
                <c:pt idx="448">
                  <c:v>1.0229999999999999</c:v>
                </c:pt>
                <c:pt idx="449">
                  <c:v>1.3434999999999999</c:v>
                </c:pt>
                <c:pt idx="450">
                  <c:v>0.17</c:v>
                </c:pt>
                <c:pt idx="451">
                  <c:v>0.46150000000000002</c:v>
                </c:pt>
                <c:pt idx="452">
                  <c:v>1.514</c:v>
                </c:pt>
                <c:pt idx="453">
                  <c:v>0.89349999999999996</c:v>
                </c:pt>
                <c:pt idx="454">
                  <c:v>0.96599999999999997</c:v>
                </c:pt>
                <c:pt idx="455">
                  <c:v>0.873</c:v>
                </c:pt>
                <c:pt idx="456">
                  <c:v>5.1499999999999997E-2</c:v>
                </c:pt>
                <c:pt idx="457">
                  <c:v>1.0325</c:v>
                </c:pt>
                <c:pt idx="458">
                  <c:v>0.85799999999999998</c:v>
                </c:pt>
                <c:pt idx="459">
                  <c:v>0.5575</c:v>
                </c:pt>
                <c:pt idx="460">
                  <c:v>0.53400000000000003</c:v>
                </c:pt>
                <c:pt idx="461">
                  <c:v>1.33</c:v>
                </c:pt>
                <c:pt idx="462">
                  <c:v>0.59750000000000003</c:v>
                </c:pt>
                <c:pt idx="463">
                  <c:v>1.194</c:v>
                </c:pt>
                <c:pt idx="464">
                  <c:v>0.63149999999999995</c:v>
                </c:pt>
                <c:pt idx="465">
                  <c:v>0.47749999999999998</c:v>
                </c:pt>
                <c:pt idx="466">
                  <c:v>0.4425</c:v>
                </c:pt>
                <c:pt idx="467">
                  <c:v>1.073</c:v>
                </c:pt>
                <c:pt idx="468">
                  <c:v>0.87949999999999995</c:v>
                </c:pt>
                <c:pt idx="469">
                  <c:v>1.103</c:v>
                </c:pt>
                <c:pt idx="470">
                  <c:v>0.1525</c:v>
                </c:pt>
                <c:pt idx="471">
                  <c:v>0.84150000000000003</c:v>
                </c:pt>
                <c:pt idx="472">
                  <c:v>0.51600000000000001</c:v>
                </c:pt>
                <c:pt idx="473">
                  <c:v>1.0169999999999999</c:v>
                </c:pt>
                <c:pt idx="474">
                  <c:v>0.63849999999999996</c:v>
                </c:pt>
                <c:pt idx="475">
                  <c:v>1.2190000000000001</c:v>
                </c:pt>
                <c:pt idx="476">
                  <c:v>1.0529999999999999</c:v>
                </c:pt>
                <c:pt idx="477">
                  <c:v>0.93100000000000005</c:v>
                </c:pt>
                <c:pt idx="478">
                  <c:v>1.7110000000000001</c:v>
                </c:pt>
                <c:pt idx="479">
                  <c:v>0.2215</c:v>
                </c:pt>
                <c:pt idx="480">
                  <c:v>0.627</c:v>
                </c:pt>
                <c:pt idx="481">
                  <c:v>0.95799999999999996</c:v>
                </c:pt>
                <c:pt idx="482">
                  <c:v>0.23899999999999999</c:v>
                </c:pt>
                <c:pt idx="483">
                  <c:v>0.99050000000000005</c:v>
                </c:pt>
                <c:pt idx="484">
                  <c:v>1.0049999999999999</c:v>
                </c:pt>
                <c:pt idx="485">
                  <c:v>0.62749999999999995</c:v>
                </c:pt>
                <c:pt idx="486">
                  <c:v>0.48699999999999999</c:v>
                </c:pt>
                <c:pt idx="487">
                  <c:v>0.28749999999999998</c:v>
                </c:pt>
                <c:pt idx="488">
                  <c:v>1.6755</c:v>
                </c:pt>
                <c:pt idx="489">
                  <c:v>0.83199999999999996</c:v>
                </c:pt>
                <c:pt idx="490">
                  <c:v>0.53800000000000003</c:v>
                </c:pt>
                <c:pt idx="491">
                  <c:v>1.4755</c:v>
                </c:pt>
                <c:pt idx="492">
                  <c:v>0.25650000000000001</c:v>
                </c:pt>
                <c:pt idx="493">
                  <c:v>0.318</c:v>
                </c:pt>
                <c:pt idx="494">
                  <c:v>1.2509999999999999</c:v>
                </c:pt>
                <c:pt idx="495">
                  <c:v>1.89</c:v>
                </c:pt>
                <c:pt idx="496">
                  <c:v>0.82399999999999995</c:v>
                </c:pt>
                <c:pt idx="497">
                  <c:v>1.1479999999999999</c:v>
                </c:pt>
                <c:pt idx="498">
                  <c:v>0.94</c:v>
                </c:pt>
                <c:pt idx="499">
                  <c:v>1.7264999999999999</c:v>
                </c:pt>
                <c:pt idx="500">
                  <c:v>1.6185</c:v>
                </c:pt>
                <c:pt idx="501">
                  <c:v>2.3304999999999998</c:v>
                </c:pt>
                <c:pt idx="502">
                  <c:v>0.46400000000000002</c:v>
                </c:pt>
                <c:pt idx="503">
                  <c:v>1.2795000000000001</c:v>
                </c:pt>
                <c:pt idx="504">
                  <c:v>1.0985</c:v>
                </c:pt>
                <c:pt idx="505">
                  <c:v>0.38</c:v>
                </c:pt>
                <c:pt idx="506">
                  <c:v>0.76900000000000002</c:v>
                </c:pt>
                <c:pt idx="507">
                  <c:v>0.41649999999999998</c:v>
                </c:pt>
                <c:pt idx="508">
                  <c:v>1.113</c:v>
                </c:pt>
                <c:pt idx="509">
                  <c:v>0.92800000000000005</c:v>
                </c:pt>
                <c:pt idx="510">
                  <c:v>0.3755</c:v>
                </c:pt>
                <c:pt idx="511">
                  <c:v>0.45200000000000001</c:v>
                </c:pt>
                <c:pt idx="512">
                  <c:v>0.42599999999999999</c:v>
                </c:pt>
                <c:pt idx="513">
                  <c:v>0.47049999999999997</c:v>
                </c:pt>
                <c:pt idx="514">
                  <c:v>0.71699999999999997</c:v>
                </c:pt>
                <c:pt idx="515">
                  <c:v>0.76900000000000002</c:v>
                </c:pt>
                <c:pt idx="516">
                  <c:v>1.21</c:v>
                </c:pt>
                <c:pt idx="517">
                  <c:v>0.84150000000000003</c:v>
                </c:pt>
                <c:pt idx="518">
                  <c:v>1.3645</c:v>
                </c:pt>
                <c:pt idx="519">
                  <c:v>0.84699999999999998</c:v>
                </c:pt>
                <c:pt idx="520">
                  <c:v>0.83699999999999997</c:v>
                </c:pt>
                <c:pt idx="521">
                  <c:v>1.5549999999999999</c:v>
                </c:pt>
                <c:pt idx="522">
                  <c:v>0.16950000000000001</c:v>
                </c:pt>
                <c:pt idx="523">
                  <c:v>0.872</c:v>
                </c:pt>
                <c:pt idx="524">
                  <c:v>0.77149999999999996</c:v>
                </c:pt>
                <c:pt idx="525">
                  <c:v>1.2815000000000001</c:v>
                </c:pt>
                <c:pt idx="526">
                  <c:v>0.87350000000000005</c:v>
                </c:pt>
                <c:pt idx="527">
                  <c:v>0.51200000000000001</c:v>
                </c:pt>
                <c:pt idx="528">
                  <c:v>1.5229999999999999</c:v>
                </c:pt>
                <c:pt idx="529">
                  <c:v>0.71699999999999997</c:v>
                </c:pt>
                <c:pt idx="530">
                  <c:v>1.401</c:v>
                </c:pt>
                <c:pt idx="531">
                  <c:v>0.93799999999999994</c:v>
                </c:pt>
                <c:pt idx="532">
                  <c:v>0.86650000000000005</c:v>
                </c:pt>
                <c:pt idx="533">
                  <c:v>0.19450000000000001</c:v>
                </c:pt>
                <c:pt idx="534">
                  <c:v>0.97799999999999998</c:v>
                </c:pt>
                <c:pt idx="535">
                  <c:v>1.1174999999999999</c:v>
                </c:pt>
                <c:pt idx="536">
                  <c:v>1.3445</c:v>
                </c:pt>
                <c:pt idx="537">
                  <c:v>0.1255</c:v>
                </c:pt>
                <c:pt idx="538">
                  <c:v>0.84250000000000003</c:v>
                </c:pt>
                <c:pt idx="539">
                  <c:v>9.7500000000000003E-2</c:v>
                </c:pt>
                <c:pt idx="540">
                  <c:v>1.2515000000000001</c:v>
                </c:pt>
                <c:pt idx="541">
                  <c:v>0.62450000000000006</c:v>
                </c:pt>
                <c:pt idx="542">
                  <c:v>1.2565</c:v>
                </c:pt>
                <c:pt idx="543">
                  <c:v>0.92049999999999998</c:v>
                </c:pt>
                <c:pt idx="544">
                  <c:v>0.39450000000000002</c:v>
                </c:pt>
                <c:pt idx="545">
                  <c:v>0.72850000000000004</c:v>
                </c:pt>
                <c:pt idx="546">
                  <c:v>2.2549999999999999</c:v>
                </c:pt>
                <c:pt idx="547">
                  <c:v>0.192</c:v>
                </c:pt>
                <c:pt idx="548">
                  <c:v>0.35299999999999998</c:v>
                </c:pt>
                <c:pt idx="549">
                  <c:v>0.18</c:v>
                </c:pt>
                <c:pt idx="550">
                  <c:v>0.86750000000000005</c:v>
                </c:pt>
                <c:pt idx="551">
                  <c:v>1.107</c:v>
                </c:pt>
                <c:pt idx="552">
                  <c:v>1.2444999999999999</c:v>
                </c:pt>
                <c:pt idx="553">
                  <c:v>1.5660000000000001</c:v>
                </c:pt>
                <c:pt idx="554">
                  <c:v>0.13400000000000001</c:v>
                </c:pt>
                <c:pt idx="555">
                  <c:v>1.0095000000000001</c:v>
                </c:pt>
                <c:pt idx="556">
                  <c:v>0.44750000000000001</c:v>
                </c:pt>
                <c:pt idx="557">
                  <c:v>0.93</c:v>
                </c:pt>
                <c:pt idx="558">
                  <c:v>0.36299999999999999</c:v>
                </c:pt>
                <c:pt idx="559">
                  <c:v>1.8660000000000001</c:v>
                </c:pt>
                <c:pt idx="560">
                  <c:v>0.45650000000000002</c:v>
                </c:pt>
                <c:pt idx="561">
                  <c:v>1.139</c:v>
                </c:pt>
                <c:pt idx="562">
                  <c:v>1.2985</c:v>
                </c:pt>
                <c:pt idx="563">
                  <c:v>1.3879999999999999</c:v>
                </c:pt>
                <c:pt idx="564">
                  <c:v>1.4265000000000001</c:v>
                </c:pt>
                <c:pt idx="565">
                  <c:v>0.40100000000000002</c:v>
                </c:pt>
                <c:pt idx="566">
                  <c:v>0.32750000000000001</c:v>
                </c:pt>
                <c:pt idx="567">
                  <c:v>0.31850000000000001</c:v>
                </c:pt>
                <c:pt idx="568">
                  <c:v>0.87150000000000005</c:v>
                </c:pt>
                <c:pt idx="569">
                  <c:v>0.65300000000000002</c:v>
                </c:pt>
                <c:pt idx="570">
                  <c:v>0.82750000000000001</c:v>
                </c:pt>
                <c:pt idx="571">
                  <c:v>0.90849999999999997</c:v>
                </c:pt>
                <c:pt idx="572">
                  <c:v>0.435</c:v>
                </c:pt>
                <c:pt idx="573">
                  <c:v>0.32650000000000001</c:v>
                </c:pt>
                <c:pt idx="574">
                  <c:v>1.2010000000000001</c:v>
                </c:pt>
                <c:pt idx="575">
                  <c:v>0.28849999999999998</c:v>
                </c:pt>
                <c:pt idx="576">
                  <c:v>0.57750000000000001</c:v>
                </c:pt>
                <c:pt idx="577">
                  <c:v>0.56599999999999995</c:v>
                </c:pt>
                <c:pt idx="578">
                  <c:v>0.51500000000000001</c:v>
                </c:pt>
                <c:pt idx="579">
                  <c:v>1.2270000000000001</c:v>
                </c:pt>
                <c:pt idx="580">
                  <c:v>0.45550000000000002</c:v>
                </c:pt>
                <c:pt idx="581">
                  <c:v>0.92500000000000004</c:v>
                </c:pt>
                <c:pt idx="582">
                  <c:v>0.40450000000000003</c:v>
                </c:pt>
                <c:pt idx="583">
                  <c:v>0.90249999999999997</c:v>
                </c:pt>
                <c:pt idx="584">
                  <c:v>1.1615</c:v>
                </c:pt>
                <c:pt idx="585">
                  <c:v>0.38500000000000001</c:v>
                </c:pt>
                <c:pt idx="586">
                  <c:v>0.65100000000000002</c:v>
                </c:pt>
                <c:pt idx="587">
                  <c:v>1.4684999999999999</c:v>
                </c:pt>
                <c:pt idx="588">
                  <c:v>2.1055000000000001</c:v>
                </c:pt>
                <c:pt idx="589">
                  <c:v>0.20749999999999999</c:v>
                </c:pt>
                <c:pt idx="590">
                  <c:v>0.46600000000000003</c:v>
                </c:pt>
                <c:pt idx="591">
                  <c:v>1.2999999999999999E-2</c:v>
                </c:pt>
                <c:pt idx="592">
                  <c:v>0.22</c:v>
                </c:pt>
                <c:pt idx="593">
                  <c:v>0.501</c:v>
                </c:pt>
                <c:pt idx="594">
                  <c:v>0.41099999999999998</c:v>
                </c:pt>
                <c:pt idx="595">
                  <c:v>1.022</c:v>
                </c:pt>
                <c:pt idx="596">
                  <c:v>1.071</c:v>
                </c:pt>
                <c:pt idx="597">
                  <c:v>1.04</c:v>
                </c:pt>
                <c:pt idx="598">
                  <c:v>0.88600000000000001</c:v>
                </c:pt>
                <c:pt idx="599">
                  <c:v>0.78300000000000003</c:v>
                </c:pt>
                <c:pt idx="600">
                  <c:v>0.63300000000000001</c:v>
                </c:pt>
                <c:pt idx="601">
                  <c:v>1.5580000000000001</c:v>
                </c:pt>
                <c:pt idx="602">
                  <c:v>0.73299999999999998</c:v>
                </c:pt>
                <c:pt idx="603">
                  <c:v>0.74099999999999999</c:v>
                </c:pt>
                <c:pt idx="604">
                  <c:v>0.95199999999999996</c:v>
                </c:pt>
                <c:pt idx="605">
                  <c:v>0.57650000000000001</c:v>
                </c:pt>
                <c:pt idx="606">
                  <c:v>1.2</c:v>
                </c:pt>
                <c:pt idx="607">
                  <c:v>0.23699999999999999</c:v>
                </c:pt>
                <c:pt idx="608">
                  <c:v>0.47</c:v>
                </c:pt>
                <c:pt idx="609">
                  <c:v>0.19700000000000001</c:v>
                </c:pt>
                <c:pt idx="610">
                  <c:v>1.8745000000000001</c:v>
                </c:pt>
                <c:pt idx="611">
                  <c:v>0.38200000000000001</c:v>
                </c:pt>
                <c:pt idx="612">
                  <c:v>0.20549999999999999</c:v>
                </c:pt>
                <c:pt idx="613">
                  <c:v>1.3520000000000001</c:v>
                </c:pt>
                <c:pt idx="614">
                  <c:v>0.82799999999999996</c:v>
                </c:pt>
                <c:pt idx="615">
                  <c:v>0.88500000000000001</c:v>
                </c:pt>
                <c:pt idx="616">
                  <c:v>0.75849999999999995</c:v>
                </c:pt>
                <c:pt idx="617">
                  <c:v>0.53600000000000003</c:v>
                </c:pt>
                <c:pt idx="618">
                  <c:v>0.77600000000000002</c:v>
                </c:pt>
                <c:pt idx="619">
                  <c:v>0.71699999999999997</c:v>
                </c:pt>
                <c:pt idx="620">
                  <c:v>0.64900000000000002</c:v>
                </c:pt>
                <c:pt idx="621">
                  <c:v>0.59499999999999997</c:v>
                </c:pt>
                <c:pt idx="622">
                  <c:v>0.99950000000000006</c:v>
                </c:pt>
                <c:pt idx="623">
                  <c:v>0.92149999999999999</c:v>
                </c:pt>
                <c:pt idx="624">
                  <c:v>0.58950000000000002</c:v>
                </c:pt>
                <c:pt idx="625">
                  <c:v>1.6134999999999999</c:v>
                </c:pt>
                <c:pt idx="626">
                  <c:v>0.98850000000000005</c:v>
                </c:pt>
                <c:pt idx="627">
                  <c:v>1.7585</c:v>
                </c:pt>
                <c:pt idx="628">
                  <c:v>1.4730000000000001</c:v>
                </c:pt>
                <c:pt idx="629">
                  <c:v>1.1459999999999999</c:v>
                </c:pt>
                <c:pt idx="630">
                  <c:v>1.4095</c:v>
                </c:pt>
                <c:pt idx="631">
                  <c:v>1.2915000000000001</c:v>
                </c:pt>
                <c:pt idx="632">
                  <c:v>1.3915</c:v>
                </c:pt>
                <c:pt idx="633">
                  <c:v>0.85699999999999998</c:v>
                </c:pt>
                <c:pt idx="634">
                  <c:v>0.18</c:v>
                </c:pt>
                <c:pt idx="635">
                  <c:v>0.59</c:v>
                </c:pt>
                <c:pt idx="636">
                  <c:v>0.88149999999999995</c:v>
                </c:pt>
                <c:pt idx="637">
                  <c:v>1.5449999999999999</c:v>
                </c:pt>
                <c:pt idx="638">
                  <c:v>0.879</c:v>
                </c:pt>
                <c:pt idx="639">
                  <c:v>0.58199999999999996</c:v>
                </c:pt>
                <c:pt idx="640">
                  <c:v>0.66800000000000004</c:v>
                </c:pt>
                <c:pt idx="641">
                  <c:v>0.84399999999999997</c:v>
                </c:pt>
                <c:pt idx="642">
                  <c:v>1.5455000000000001</c:v>
                </c:pt>
                <c:pt idx="643">
                  <c:v>1.3580000000000001</c:v>
                </c:pt>
                <c:pt idx="644">
                  <c:v>0.88300000000000001</c:v>
                </c:pt>
                <c:pt idx="645">
                  <c:v>0.58099999999999996</c:v>
                </c:pt>
                <c:pt idx="646">
                  <c:v>0.45600000000000002</c:v>
                </c:pt>
                <c:pt idx="647">
                  <c:v>0.39350000000000002</c:v>
                </c:pt>
                <c:pt idx="648">
                  <c:v>1.0185</c:v>
                </c:pt>
                <c:pt idx="649">
                  <c:v>0.97</c:v>
                </c:pt>
                <c:pt idx="650">
                  <c:v>0.97</c:v>
                </c:pt>
                <c:pt idx="651">
                  <c:v>1.2689999999999999</c:v>
                </c:pt>
                <c:pt idx="652">
                  <c:v>0.91549999999999998</c:v>
                </c:pt>
                <c:pt idx="653">
                  <c:v>0.495</c:v>
                </c:pt>
                <c:pt idx="654">
                  <c:v>0.87250000000000005</c:v>
                </c:pt>
                <c:pt idx="655">
                  <c:v>2.1499999999999998E-2</c:v>
                </c:pt>
                <c:pt idx="656">
                  <c:v>0.78100000000000003</c:v>
                </c:pt>
                <c:pt idx="657">
                  <c:v>0.60699999999999998</c:v>
                </c:pt>
                <c:pt idx="658">
                  <c:v>1.5055000000000001</c:v>
                </c:pt>
                <c:pt idx="659">
                  <c:v>1.2435</c:v>
                </c:pt>
                <c:pt idx="660">
                  <c:v>0.77749999999999997</c:v>
                </c:pt>
                <c:pt idx="661">
                  <c:v>1.4435</c:v>
                </c:pt>
                <c:pt idx="662">
                  <c:v>0.58850000000000002</c:v>
                </c:pt>
                <c:pt idx="663">
                  <c:v>0.10199999999999999</c:v>
                </c:pt>
                <c:pt idx="664">
                  <c:v>0.77649999999999997</c:v>
                </c:pt>
                <c:pt idx="665">
                  <c:v>0.60150000000000003</c:v>
                </c:pt>
                <c:pt idx="666">
                  <c:v>0.73650000000000004</c:v>
                </c:pt>
                <c:pt idx="667">
                  <c:v>2.8000000000000001E-2</c:v>
                </c:pt>
                <c:pt idx="668">
                  <c:v>0.57650000000000001</c:v>
                </c:pt>
                <c:pt idx="669">
                  <c:v>1.2415</c:v>
                </c:pt>
                <c:pt idx="670">
                  <c:v>0.6835</c:v>
                </c:pt>
                <c:pt idx="671">
                  <c:v>6.0499999999999998E-2</c:v>
                </c:pt>
                <c:pt idx="672">
                  <c:v>0.76049999999999995</c:v>
                </c:pt>
                <c:pt idx="673">
                  <c:v>2.4E-2</c:v>
                </c:pt>
                <c:pt idx="674">
                  <c:v>0.2545</c:v>
                </c:pt>
                <c:pt idx="675">
                  <c:v>1.34</c:v>
                </c:pt>
                <c:pt idx="676">
                  <c:v>9.9000000000000005E-2</c:v>
                </c:pt>
                <c:pt idx="677">
                  <c:v>0.1295</c:v>
                </c:pt>
                <c:pt idx="678">
                  <c:v>0.2225</c:v>
                </c:pt>
                <c:pt idx="679">
                  <c:v>0.41299999999999998</c:v>
                </c:pt>
                <c:pt idx="680">
                  <c:v>1.8085</c:v>
                </c:pt>
                <c:pt idx="681">
                  <c:v>0.1895</c:v>
                </c:pt>
                <c:pt idx="682">
                  <c:v>1.0660000000000001</c:v>
                </c:pt>
                <c:pt idx="683">
                  <c:v>0.66300000000000003</c:v>
                </c:pt>
                <c:pt idx="684">
                  <c:v>0.66</c:v>
                </c:pt>
                <c:pt idx="685">
                  <c:v>1.0945</c:v>
                </c:pt>
                <c:pt idx="686">
                  <c:v>0.83950000000000002</c:v>
                </c:pt>
                <c:pt idx="687">
                  <c:v>1.6839999999999999</c:v>
                </c:pt>
                <c:pt idx="688">
                  <c:v>1.7789999999999999</c:v>
                </c:pt>
                <c:pt idx="689">
                  <c:v>0.95699999999999996</c:v>
                </c:pt>
                <c:pt idx="690">
                  <c:v>1.204</c:v>
                </c:pt>
                <c:pt idx="691">
                  <c:v>0.128</c:v>
                </c:pt>
                <c:pt idx="692">
                  <c:v>2.032</c:v>
                </c:pt>
                <c:pt idx="693">
                  <c:v>1.1955</c:v>
                </c:pt>
                <c:pt idx="694">
                  <c:v>0.62949999999999995</c:v>
                </c:pt>
                <c:pt idx="695">
                  <c:v>0.83750000000000002</c:v>
                </c:pt>
              </c:numCache>
            </c:numRef>
          </c:xVal>
          <c:yVal>
            <c:numRef>
              <c:f>'Stacked data analysis'!$E$2:$E$697</c:f>
              <c:numCache>
                <c:formatCode>General</c:formatCode>
                <c:ptCount val="696"/>
                <c:pt idx="0">
                  <c:v>0.46899999999999997</c:v>
                </c:pt>
                <c:pt idx="1">
                  <c:v>0.16600000000000001</c:v>
                </c:pt>
                <c:pt idx="2">
                  <c:v>0.69699999999999995</c:v>
                </c:pt>
                <c:pt idx="3">
                  <c:v>0.24249999999999999</c:v>
                </c:pt>
                <c:pt idx="4">
                  <c:v>0.59050000000000002</c:v>
                </c:pt>
                <c:pt idx="5">
                  <c:v>0.49349999999999999</c:v>
                </c:pt>
                <c:pt idx="6">
                  <c:v>6.5500000000000003E-2</c:v>
                </c:pt>
                <c:pt idx="7">
                  <c:v>0.17399999999999999</c:v>
                </c:pt>
                <c:pt idx="8">
                  <c:v>0.73199999999999998</c:v>
                </c:pt>
                <c:pt idx="9">
                  <c:v>0.27350000000000002</c:v>
                </c:pt>
                <c:pt idx="10">
                  <c:v>0.152</c:v>
                </c:pt>
                <c:pt idx="11">
                  <c:v>0.20250000000000001</c:v>
                </c:pt>
                <c:pt idx="12">
                  <c:v>0.14000000000000001</c:v>
                </c:pt>
                <c:pt idx="13">
                  <c:v>0.79700000000000004</c:v>
                </c:pt>
                <c:pt idx="14">
                  <c:v>0.60350000000000004</c:v>
                </c:pt>
                <c:pt idx="15">
                  <c:v>0.161</c:v>
                </c:pt>
                <c:pt idx="16">
                  <c:v>0.23849999999999999</c:v>
                </c:pt>
                <c:pt idx="17">
                  <c:v>0.58699999999999997</c:v>
                </c:pt>
                <c:pt idx="18">
                  <c:v>0.32350000000000001</c:v>
                </c:pt>
                <c:pt idx="19">
                  <c:v>0.22550000000000001</c:v>
                </c:pt>
                <c:pt idx="20">
                  <c:v>0.1615</c:v>
                </c:pt>
                <c:pt idx="21">
                  <c:v>0.26450000000000001</c:v>
                </c:pt>
                <c:pt idx="22">
                  <c:v>0.21149999999999999</c:v>
                </c:pt>
                <c:pt idx="23">
                  <c:v>0.19650000000000001</c:v>
                </c:pt>
                <c:pt idx="24">
                  <c:v>0.6895</c:v>
                </c:pt>
                <c:pt idx="25">
                  <c:v>0.1255</c:v>
                </c:pt>
                <c:pt idx="26">
                  <c:v>9.4500000000000001E-2</c:v>
                </c:pt>
                <c:pt idx="27">
                  <c:v>0.17849999999999999</c:v>
                </c:pt>
                <c:pt idx="28">
                  <c:v>0.216</c:v>
                </c:pt>
                <c:pt idx="29">
                  <c:v>0.30649999999999999</c:v>
                </c:pt>
                <c:pt idx="30">
                  <c:v>7.9000000000000001E-2</c:v>
                </c:pt>
                <c:pt idx="31">
                  <c:v>0.192</c:v>
                </c:pt>
                <c:pt idx="32">
                  <c:v>0.1255</c:v>
                </c:pt>
                <c:pt idx="33">
                  <c:v>0.42499999999999999</c:v>
                </c:pt>
                <c:pt idx="34">
                  <c:v>0.27350000000000002</c:v>
                </c:pt>
                <c:pt idx="35">
                  <c:v>0.42199999999999999</c:v>
                </c:pt>
                <c:pt idx="36">
                  <c:v>0.26950000000000002</c:v>
                </c:pt>
                <c:pt idx="37">
                  <c:v>0.222</c:v>
                </c:pt>
                <c:pt idx="38">
                  <c:v>0.44950000000000001</c:v>
                </c:pt>
                <c:pt idx="39">
                  <c:v>0.29549999999999998</c:v>
                </c:pt>
                <c:pt idx="40">
                  <c:v>0.16850000000000001</c:v>
                </c:pt>
                <c:pt idx="41">
                  <c:v>0.63249999999999995</c:v>
                </c:pt>
                <c:pt idx="42">
                  <c:v>9.0499999999999997E-2</c:v>
                </c:pt>
                <c:pt idx="43">
                  <c:v>0.2445</c:v>
                </c:pt>
                <c:pt idx="44">
                  <c:v>1.1705000000000001</c:v>
                </c:pt>
                <c:pt idx="45">
                  <c:v>0.16400000000000001</c:v>
                </c:pt>
                <c:pt idx="46">
                  <c:v>0.39350000000000002</c:v>
                </c:pt>
                <c:pt idx="47">
                  <c:v>0.74550000000000005</c:v>
                </c:pt>
                <c:pt idx="48">
                  <c:v>0.46450000000000002</c:v>
                </c:pt>
                <c:pt idx="49">
                  <c:v>0.34200000000000003</c:v>
                </c:pt>
                <c:pt idx="50">
                  <c:v>0.87350000000000005</c:v>
                </c:pt>
                <c:pt idx="51">
                  <c:v>0.52049999999999996</c:v>
                </c:pt>
                <c:pt idx="52">
                  <c:v>0.41199999999999998</c:v>
                </c:pt>
                <c:pt idx="53">
                  <c:v>0.94550000000000001</c:v>
                </c:pt>
                <c:pt idx="54">
                  <c:v>0.4955</c:v>
                </c:pt>
                <c:pt idx="55">
                  <c:v>7.2499999999999995E-2</c:v>
                </c:pt>
                <c:pt idx="56">
                  <c:v>0.40550000000000003</c:v>
                </c:pt>
                <c:pt idx="57">
                  <c:v>0.61350000000000005</c:v>
                </c:pt>
                <c:pt idx="58">
                  <c:v>0.41249999999999998</c:v>
                </c:pt>
                <c:pt idx="59">
                  <c:v>0.1265</c:v>
                </c:pt>
                <c:pt idx="60">
                  <c:v>0.17499999999999999</c:v>
                </c:pt>
                <c:pt idx="61">
                  <c:v>0.32</c:v>
                </c:pt>
                <c:pt idx="62">
                  <c:v>1.0500000000000001E-2</c:v>
                </c:pt>
                <c:pt idx="63">
                  <c:v>0.25950000000000001</c:v>
                </c:pt>
                <c:pt idx="64">
                  <c:v>0.70550000000000002</c:v>
                </c:pt>
                <c:pt idx="65">
                  <c:v>0.64249999999999996</c:v>
                </c:pt>
                <c:pt idx="66">
                  <c:v>0.44500000000000001</c:v>
                </c:pt>
                <c:pt idx="67">
                  <c:v>0.38</c:v>
                </c:pt>
                <c:pt idx="68">
                  <c:v>0.20250000000000001</c:v>
                </c:pt>
                <c:pt idx="69">
                  <c:v>0.65800000000000003</c:v>
                </c:pt>
                <c:pt idx="70">
                  <c:v>0.58599999999999997</c:v>
                </c:pt>
                <c:pt idx="71">
                  <c:v>0.111</c:v>
                </c:pt>
                <c:pt idx="72">
                  <c:v>0.26600000000000001</c:v>
                </c:pt>
                <c:pt idx="73">
                  <c:v>0.27</c:v>
                </c:pt>
                <c:pt idx="74">
                  <c:v>0.15049999999999999</c:v>
                </c:pt>
                <c:pt idx="75">
                  <c:v>0.46250000000000002</c:v>
                </c:pt>
                <c:pt idx="76">
                  <c:v>5.6500000000000002E-2</c:v>
                </c:pt>
                <c:pt idx="77">
                  <c:v>0.50149999999999995</c:v>
                </c:pt>
                <c:pt idx="78">
                  <c:v>0.44700000000000001</c:v>
                </c:pt>
                <c:pt idx="79">
                  <c:v>0.26400000000000001</c:v>
                </c:pt>
                <c:pt idx="80">
                  <c:v>0.57999999999999996</c:v>
                </c:pt>
                <c:pt idx="81">
                  <c:v>1.2999999999999999E-2</c:v>
                </c:pt>
                <c:pt idx="82">
                  <c:v>0.34200000000000003</c:v>
                </c:pt>
                <c:pt idx="83">
                  <c:v>0.32950000000000002</c:v>
                </c:pt>
                <c:pt idx="84">
                  <c:v>0.36149999999999999</c:v>
                </c:pt>
                <c:pt idx="85">
                  <c:v>0.41749999999999998</c:v>
                </c:pt>
                <c:pt idx="86">
                  <c:v>0.44450000000000001</c:v>
                </c:pt>
                <c:pt idx="87">
                  <c:v>0.55249999999999999</c:v>
                </c:pt>
                <c:pt idx="88">
                  <c:v>0.124</c:v>
                </c:pt>
                <c:pt idx="89">
                  <c:v>0.36099999999999999</c:v>
                </c:pt>
                <c:pt idx="90">
                  <c:v>0.52649999999999997</c:v>
                </c:pt>
                <c:pt idx="91">
                  <c:v>0.46700000000000003</c:v>
                </c:pt>
                <c:pt idx="92">
                  <c:v>0.25</c:v>
                </c:pt>
                <c:pt idx="93">
                  <c:v>0.69199999999999995</c:v>
                </c:pt>
                <c:pt idx="94">
                  <c:v>0.16500000000000001</c:v>
                </c:pt>
                <c:pt idx="95">
                  <c:v>0.60499999999999998</c:v>
                </c:pt>
                <c:pt idx="96">
                  <c:v>0.54</c:v>
                </c:pt>
                <c:pt idx="97">
                  <c:v>6.7500000000000004E-2</c:v>
                </c:pt>
                <c:pt idx="98">
                  <c:v>0.13600000000000001</c:v>
                </c:pt>
                <c:pt idx="99">
                  <c:v>0.88200000000000001</c:v>
                </c:pt>
                <c:pt idx="100">
                  <c:v>0.35049999999999998</c:v>
                </c:pt>
                <c:pt idx="101">
                  <c:v>7.0000000000000007E-2</c:v>
                </c:pt>
                <c:pt idx="102">
                  <c:v>0.28849999999999998</c:v>
                </c:pt>
                <c:pt idx="103">
                  <c:v>0.54549999999999998</c:v>
                </c:pt>
                <c:pt idx="104">
                  <c:v>0.64100000000000001</c:v>
                </c:pt>
                <c:pt idx="105">
                  <c:v>0.59599999999999997</c:v>
                </c:pt>
                <c:pt idx="106">
                  <c:v>0.53900000000000003</c:v>
                </c:pt>
                <c:pt idx="107">
                  <c:v>0.435</c:v>
                </c:pt>
                <c:pt idx="108">
                  <c:v>0.69499999999999995</c:v>
                </c:pt>
                <c:pt idx="109">
                  <c:v>0.33900000000000002</c:v>
                </c:pt>
                <c:pt idx="110">
                  <c:v>0.32700000000000001</c:v>
                </c:pt>
                <c:pt idx="111">
                  <c:v>1.7999999999999999E-2</c:v>
                </c:pt>
                <c:pt idx="112">
                  <c:v>0.3095</c:v>
                </c:pt>
                <c:pt idx="113">
                  <c:v>0.14000000000000001</c:v>
                </c:pt>
                <c:pt idx="114">
                  <c:v>0.20549999999999999</c:v>
                </c:pt>
                <c:pt idx="115">
                  <c:v>0.3135</c:v>
                </c:pt>
                <c:pt idx="116">
                  <c:v>0.49349999999999999</c:v>
                </c:pt>
                <c:pt idx="117">
                  <c:v>0.11550000000000001</c:v>
                </c:pt>
                <c:pt idx="118">
                  <c:v>0.74299999999999999</c:v>
                </c:pt>
                <c:pt idx="119">
                  <c:v>0.3795</c:v>
                </c:pt>
                <c:pt idx="120">
                  <c:v>0.66049999999999998</c:v>
                </c:pt>
                <c:pt idx="121">
                  <c:v>0.59499999999999997</c:v>
                </c:pt>
                <c:pt idx="122">
                  <c:v>0.122</c:v>
                </c:pt>
                <c:pt idx="123">
                  <c:v>0.41299999999999998</c:v>
                </c:pt>
                <c:pt idx="124">
                  <c:v>0.435</c:v>
                </c:pt>
                <c:pt idx="125">
                  <c:v>0.30299999999999999</c:v>
                </c:pt>
                <c:pt idx="126">
                  <c:v>0.54749999999999999</c:v>
                </c:pt>
                <c:pt idx="127">
                  <c:v>0.36799999999999999</c:v>
                </c:pt>
                <c:pt idx="128">
                  <c:v>0.152</c:v>
                </c:pt>
                <c:pt idx="129">
                  <c:v>0.4355</c:v>
                </c:pt>
                <c:pt idx="130">
                  <c:v>0.17349999999999999</c:v>
                </c:pt>
                <c:pt idx="131">
                  <c:v>0.42249999999999999</c:v>
                </c:pt>
                <c:pt idx="132">
                  <c:v>0.28649999999999998</c:v>
                </c:pt>
                <c:pt idx="133">
                  <c:v>0.17100000000000001</c:v>
                </c:pt>
                <c:pt idx="134">
                  <c:v>0.71050000000000002</c:v>
                </c:pt>
                <c:pt idx="135">
                  <c:v>0.35299999999999998</c:v>
                </c:pt>
                <c:pt idx="136">
                  <c:v>0.35899999999999999</c:v>
                </c:pt>
                <c:pt idx="137">
                  <c:v>0.106</c:v>
                </c:pt>
                <c:pt idx="138">
                  <c:v>0.89</c:v>
                </c:pt>
                <c:pt idx="139">
                  <c:v>0.22650000000000001</c:v>
                </c:pt>
                <c:pt idx="140">
                  <c:v>0.58599999999999997</c:v>
                </c:pt>
                <c:pt idx="141">
                  <c:v>0.60450000000000004</c:v>
                </c:pt>
                <c:pt idx="142">
                  <c:v>0.70899999999999996</c:v>
                </c:pt>
                <c:pt idx="143">
                  <c:v>0.4955</c:v>
                </c:pt>
                <c:pt idx="144">
                  <c:v>0.20150000000000001</c:v>
                </c:pt>
                <c:pt idx="145">
                  <c:v>0.45450000000000002</c:v>
                </c:pt>
                <c:pt idx="146">
                  <c:v>0.23899999999999999</c:v>
                </c:pt>
                <c:pt idx="147">
                  <c:v>0.38850000000000001</c:v>
                </c:pt>
                <c:pt idx="148">
                  <c:v>0.42249999999999999</c:v>
                </c:pt>
                <c:pt idx="149">
                  <c:v>0.82550000000000001</c:v>
                </c:pt>
                <c:pt idx="150">
                  <c:v>0.34699999999999998</c:v>
                </c:pt>
                <c:pt idx="151">
                  <c:v>0.77549999999999997</c:v>
                </c:pt>
                <c:pt idx="152">
                  <c:v>0.4995</c:v>
                </c:pt>
                <c:pt idx="153">
                  <c:v>0.58850000000000002</c:v>
                </c:pt>
                <c:pt idx="154">
                  <c:v>0.39300000000000002</c:v>
                </c:pt>
                <c:pt idx="155">
                  <c:v>0.41599999999999998</c:v>
                </c:pt>
                <c:pt idx="156">
                  <c:v>0.48499999999999999</c:v>
                </c:pt>
                <c:pt idx="157">
                  <c:v>9.4500000000000001E-2</c:v>
                </c:pt>
                <c:pt idx="158">
                  <c:v>0.52300000000000002</c:v>
                </c:pt>
                <c:pt idx="159">
                  <c:v>0.2525</c:v>
                </c:pt>
                <c:pt idx="160">
                  <c:v>0.53300000000000003</c:v>
                </c:pt>
                <c:pt idx="161">
                  <c:v>0.749</c:v>
                </c:pt>
                <c:pt idx="162">
                  <c:v>0.19350000000000001</c:v>
                </c:pt>
                <c:pt idx="163">
                  <c:v>0.31950000000000001</c:v>
                </c:pt>
                <c:pt idx="164">
                  <c:v>0.66700000000000004</c:v>
                </c:pt>
                <c:pt idx="165">
                  <c:v>0.42749999999999999</c:v>
                </c:pt>
                <c:pt idx="166">
                  <c:v>0.63900000000000001</c:v>
                </c:pt>
                <c:pt idx="167">
                  <c:v>0.36749999999999999</c:v>
                </c:pt>
                <c:pt idx="168">
                  <c:v>8.3500000000000005E-2</c:v>
                </c:pt>
                <c:pt idx="169">
                  <c:v>0.41149999999999998</c:v>
                </c:pt>
                <c:pt idx="170">
                  <c:v>0.2505</c:v>
                </c:pt>
                <c:pt idx="171">
                  <c:v>0.27550000000000002</c:v>
                </c:pt>
                <c:pt idx="172">
                  <c:v>0.43049999999999999</c:v>
                </c:pt>
                <c:pt idx="173">
                  <c:v>0.13</c:v>
                </c:pt>
                <c:pt idx="174">
                  <c:v>0.56399999999999995</c:v>
                </c:pt>
                <c:pt idx="175">
                  <c:v>0.56499999999999995</c:v>
                </c:pt>
                <c:pt idx="176">
                  <c:v>0.32800000000000001</c:v>
                </c:pt>
                <c:pt idx="177">
                  <c:v>0.3705</c:v>
                </c:pt>
                <c:pt idx="178">
                  <c:v>0.50749999999999995</c:v>
                </c:pt>
                <c:pt idx="179">
                  <c:v>0.26100000000000001</c:v>
                </c:pt>
                <c:pt idx="180">
                  <c:v>0.54500000000000004</c:v>
                </c:pt>
                <c:pt idx="181">
                  <c:v>0.39600000000000002</c:v>
                </c:pt>
                <c:pt idx="182">
                  <c:v>0.13900000000000001</c:v>
                </c:pt>
                <c:pt idx="183">
                  <c:v>0.16250000000000001</c:v>
                </c:pt>
                <c:pt idx="184">
                  <c:v>0.5635</c:v>
                </c:pt>
                <c:pt idx="185">
                  <c:v>0.28199999999999997</c:v>
                </c:pt>
                <c:pt idx="186">
                  <c:v>0.5675</c:v>
                </c:pt>
                <c:pt idx="187">
                  <c:v>0.49199999999999999</c:v>
                </c:pt>
                <c:pt idx="188">
                  <c:v>5.0000000000000001E-3</c:v>
                </c:pt>
                <c:pt idx="189">
                  <c:v>0.32200000000000001</c:v>
                </c:pt>
                <c:pt idx="190">
                  <c:v>0.151</c:v>
                </c:pt>
                <c:pt idx="191">
                  <c:v>0.51500000000000001</c:v>
                </c:pt>
                <c:pt idx="192">
                  <c:v>0.17499999999999999</c:v>
                </c:pt>
                <c:pt idx="193">
                  <c:v>0.28199999999999997</c:v>
                </c:pt>
                <c:pt idx="194">
                  <c:v>0.43149999999999999</c:v>
                </c:pt>
                <c:pt idx="195">
                  <c:v>0.108</c:v>
                </c:pt>
                <c:pt idx="196">
                  <c:v>0.14799999999999999</c:v>
                </c:pt>
                <c:pt idx="197">
                  <c:v>0.753</c:v>
                </c:pt>
                <c:pt idx="198">
                  <c:v>0.215</c:v>
                </c:pt>
                <c:pt idx="199">
                  <c:v>0.36549999999999999</c:v>
                </c:pt>
                <c:pt idx="200">
                  <c:v>0.58799999999999997</c:v>
                </c:pt>
                <c:pt idx="201">
                  <c:v>0.38350000000000001</c:v>
                </c:pt>
                <c:pt idx="202">
                  <c:v>3.1E-2</c:v>
                </c:pt>
                <c:pt idx="203">
                  <c:v>0.13200000000000001</c:v>
                </c:pt>
                <c:pt idx="204">
                  <c:v>0.40150000000000002</c:v>
                </c:pt>
                <c:pt idx="205">
                  <c:v>0.2</c:v>
                </c:pt>
                <c:pt idx="206">
                  <c:v>1.1465000000000001</c:v>
                </c:pt>
                <c:pt idx="207">
                  <c:v>1.1279999999999999</c:v>
                </c:pt>
                <c:pt idx="208">
                  <c:v>0.48299999999999998</c:v>
                </c:pt>
                <c:pt idx="209">
                  <c:v>0.47499999999999998</c:v>
                </c:pt>
                <c:pt idx="210">
                  <c:v>0.53249999999999997</c:v>
                </c:pt>
                <c:pt idx="211">
                  <c:v>0.24049999999999999</c:v>
                </c:pt>
                <c:pt idx="212">
                  <c:v>0.30549999999999999</c:v>
                </c:pt>
                <c:pt idx="213">
                  <c:v>3.7999999999999999E-2</c:v>
                </c:pt>
                <c:pt idx="214">
                  <c:v>0.55649999999999999</c:v>
                </c:pt>
                <c:pt idx="215">
                  <c:v>0.3105</c:v>
                </c:pt>
                <c:pt idx="216">
                  <c:v>0.42349999999999999</c:v>
                </c:pt>
                <c:pt idx="217">
                  <c:v>0.3695</c:v>
                </c:pt>
                <c:pt idx="218">
                  <c:v>0.45450000000000002</c:v>
                </c:pt>
                <c:pt idx="219">
                  <c:v>0.47949999999999998</c:v>
                </c:pt>
                <c:pt idx="220">
                  <c:v>0.53500000000000003</c:v>
                </c:pt>
                <c:pt idx="221">
                  <c:v>5.2999999999999999E-2</c:v>
                </c:pt>
                <c:pt idx="222">
                  <c:v>0.70699999999999996</c:v>
                </c:pt>
                <c:pt idx="223">
                  <c:v>0.57250000000000001</c:v>
                </c:pt>
                <c:pt idx="224">
                  <c:v>0.20100000000000001</c:v>
                </c:pt>
                <c:pt idx="225">
                  <c:v>0.69299999999999995</c:v>
                </c:pt>
                <c:pt idx="226">
                  <c:v>0.48449999999999999</c:v>
                </c:pt>
                <c:pt idx="227">
                  <c:v>0.34799999999999998</c:v>
                </c:pt>
                <c:pt idx="228">
                  <c:v>5.45E-2</c:v>
                </c:pt>
                <c:pt idx="229">
                  <c:v>6.5000000000000002E-2</c:v>
                </c:pt>
                <c:pt idx="230">
                  <c:v>5.7500000000000002E-2</c:v>
                </c:pt>
                <c:pt idx="231">
                  <c:v>0.26500000000000001</c:v>
                </c:pt>
                <c:pt idx="232">
                  <c:v>0.39700000000000002</c:v>
                </c:pt>
                <c:pt idx="233">
                  <c:v>0.40949999999999998</c:v>
                </c:pt>
                <c:pt idx="234">
                  <c:v>0.79900000000000004</c:v>
                </c:pt>
                <c:pt idx="235">
                  <c:v>0.15049999999999999</c:v>
                </c:pt>
                <c:pt idx="236">
                  <c:v>0.35199999999999998</c:v>
                </c:pt>
                <c:pt idx="237">
                  <c:v>0.34100000000000003</c:v>
                </c:pt>
                <c:pt idx="238">
                  <c:v>0.24099999999999999</c:v>
                </c:pt>
                <c:pt idx="239">
                  <c:v>4.1000000000000002E-2</c:v>
                </c:pt>
                <c:pt idx="240">
                  <c:v>0.34699999999999998</c:v>
                </c:pt>
                <c:pt idx="241">
                  <c:v>0.30599999999999999</c:v>
                </c:pt>
                <c:pt idx="242">
                  <c:v>0.37</c:v>
                </c:pt>
                <c:pt idx="243">
                  <c:v>0.122</c:v>
                </c:pt>
                <c:pt idx="244">
                  <c:v>0.28699999999999998</c:v>
                </c:pt>
                <c:pt idx="245">
                  <c:v>0.62749999999999995</c:v>
                </c:pt>
                <c:pt idx="246">
                  <c:v>0.22600000000000001</c:v>
                </c:pt>
                <c:pt idx="247">
                  <c:v>9.5000000000000001E-2</c:v>
                </c:pt>
                <c:pt idx="248">
                  <c:v>0.159</c:v>
                </c:pt>
                <c:pt idx="249">
                  <c:v>0.20150000000000001</c:v>
                </c:pt>
                <c:pt idx="250">
                  <c:v>0.73950000000000005</c:v>
                </c:pt>
                <c:pt idx="251">
                  <c:v>0.36649999999999999</c:v>
                </c:pt>
                <c:pt idx="252">
                  <c:v>0.72699999999999998</c:v>
                </c:pt>
                <c:pt idx="253">
                  <c:v>0.39100000000000001</c:v>
                </c:pt>
                <c:pt idx="254">
                  <c:v>0.52400000000000002</c:v>
                </c:pt>
                <c:pt idx="255">
                  <c:v>0.34599999999999997</c:v>
                </c:pt>
                <c:pt idx="256">
                  <c:v>0.41349999999999998</c:v>
                </c:pt>
                <c:pt idx="257">
                  <c:v>0.55300000000000005</c:v>
                </c:pt>
                <c:pt idx="258">
                  <c:v>0.51100000000000001</c:v>
                </c:pt>
                <c:pt idx="259">
                  <c:v>0.55649999999999999</c:v>
                </c:pt>
                <c:pt idx="260">
                  <c:v>1.15E-2</c:v>
                </c:pt>
                <c:pt idx="261">
                  <c:v>0.13850000000000001</c:v>
                </c:pt>
                <c:pt idx="262">
                  <c:v>0.48099999999999998</c:v>
                </c:pt>
                <c:pt idx="263">
                  <c:v>0.17849999999999999</c:v>
                </c:pt>
                <c:pt idx="264">
                  <c:v>0.58350000000000002</c:v>
                </c:pt>
                <c:pt idx="265">
                  <c:v>0.35949999999999999</c:v>
                </c:pt>
                <c:pt idx="266">
                  <c:v>0.53049999999999997</c:v>
                </c:pt>
                <c:pt idx="267">
                  <c:v>0.34250000000000003</c:v>
                </c:pt>
                <c:pt idx="268">
                  <c:v>1.095</c:v>
                </c:pt>
                <c:pt idx="269">
                  <c:v>0.38</c:v>
                </c:pt>
                <c:pt idx="270">
                  <c:v>0.51849999999999996</c:v>
                </c:pt>
                <c:pt idx="271">
                  <c:v>0.61199999999999999</c:v>
                </c:pt>
                <c:pt idx="272">
                  <c:v>6.4000000000000001E-2</c:v>
                </c:pt>
                <c:pt idx="273">
                  <c:v>0.1215</c:v>
                </c:pt>
                <c:pt idx="274">
                  <c:v>0.26550000000000001</c:v>
                </c:pt>
                <c:pt idx="275">
                  <c:v>0.40300000000000002</c:v>
                </c:pt>
                <c:pt idx="276">
                  <c:v>0.47899999999999998</c:v>
                </c:pt>
                <c:pt idx="277">
                  <c:v>0.441</c:v>
                </c:pt>
                <c:pt idx="278">
                  <c:v>0.40050000000000002</c:v>
                </c:pt>
                <c:pt idx="279">
                  <c:v>0.66149999999999998</c:v>
                </c:pt>
                <c:pt idx="280">
                  <c:v>0.23499999999999999</c:v>
                </c:pt>
                <c:pt idx="281">
                  <c:v>0.63700000000000001</c:v>
                </c:pt>
                <c:pt idx="282">
                  <c:v>0.2145</c:v>
                </c:pt>
                <c:pt idx="283">
                  <c:v>0.22950000000000001</c:v>
                </c:pt>
                <c:pt idx="284">
                  <c:v>0.40500000000000003</c:v>
                </c:pt>
                <c:pt idx="285">
                  <c:v>0.124</c:v>
                </c:pt>
                <c:pt idx="286">
                  <c:v>0.11650000000000001</c:v>
                </c:pt>
                <c:pt idx="287">
                  <c:v>0.36</c:v>
                </c:pt>
                <c:pt idx="288">
                  <c:v>0.89600000000000002</c:v>
                </c:pt>
                <c:pt idx="289">
                  <c:v>0.44500000000000001</c:v>
                </c:pt>
                <c:pt idx="290">
                  <c:v>0.58099999999999996</c:v>
                </c:pt>
                <c:pt idx="291">
                  <c:v>1.026</c:v>
                </c:pt>
                <c:pt idx="292">
                  <c:v>6.7500000000000004E-2</c:v>
                </c:pt>
                <c:pt idx="293">
                  <c:v>0.38</c:v>
                </c:pt>
                <c:pt idx="294">
                  <c:v>0.3145</c:v>
                </c:pt>
                <c:pt idx="295">
                  <c:v>0.23949999999999999</c:v>
                </c:pt>
                <c:pt idx="296">
                  <c:v>0.22850000000000001</c:v>
                </c:pt>
                <c:pt idx="297">
                  <c:v>0.52549999999999997</c:v>
                </c:pt>
                <c:pt idx="298">
                  <c:v>0.2</c:v>
                </c:pt>
                <c:pt idx="299">
                  <c:v>0.16450000000000001</c:v>
                </c:pt>
                <c:pt idx="300">
                  <c:v>0.2</c:v>
                </c:pt>
                <c:pt idx="301">
                  <c:v>0.313</c:v>
                </c:pt>
                <c:pt idx="302">
                  <c:v>0.87250000000000005</c:v>
                </c:pt>
                <c:pt idx="303">
                  <c:v>0.245</c:v>
                </c:pt>
                <c:pt idx="304">
                  <c:v>3.6999999999999998E-2</c:v>
                </c:pt>
                <c:pt idx="305">
                  <c:v>0.2165</c:v>
                </c:pt>
                <c:pt idx="306">
                  <c:v>0.2</c:v>
                </c:pt>
                <c:pt idx="307">
                  <c:v>0.4945</c:v>
                </c:pt>
                <c:pt idx="308">
                  <c:v>0.504</c:v>
                </c:pt>
                <c:pt idx="309">
                  <c:v>0.2495</c:v>
                </c:pt>
                <c:pt idx="310">
                  <c:v>0.14899999999999999</c:v>
                </c:pt>
                <c:pt idx="311">
                  <c:v>0.14299999999999999</c:v>
                </c:pt>
                <c:pt idx="312">
                  <c:v>8.5500000000000007E-2</c:v>
                </c:pt>
                <c:pt idx="313">
                  <c:v>0.26350000000000001</c:v>
                </c:pt>
                <c:pt idx="314">
                  <c:v>0.13850000000000001</c:v>
                </c:pt>
                <c:pt idx="315">
                  <c:v>0.377</c:v>
                </c:pt>
                <c:pt idx="316">
                  <c:v>0.13850000000000001</c:v>
                </c:pt>
                <c:pt idx="317">
                  <c:v>0.33950000000000002</c:v>
                </c:pt>
                <c:pt idx="318">
                  <c:v>0.2135</c:v>
                </c:pt>
                <c:pt idx="319">
                  <c:v>8.9999999999999993E-3</c:v>
                </c:pt>
                <c:pt idx="320">
                  <c:v>0.27450000000000002</c:v>
                </c:pt>
                <c:pt idx="321">
                  <c:v>0.63749999999999996</c:v>
                </c:pt>
                <c:pt idx="322">
                  <c:v>4.4999999999999998E-2</c:v>
                </c:pt>
                <c:pt idx="323">
                  <c:v>0.38100000000000001</c:v>
                </c:pt>
                <c:pt idx="324">
                  <c:v>0.2175</c:v>
                </c:pt>
                <c:pt idx="325">
                  <c:v>0.25950000000000001</c:v>
                </c:pt>
                <c:pt idx="326">
                  <c:v>0.1</c:v>
                </c:pt>
                <c:pt idx="327">
                  <c:v>0.32800000000000001</c:v>
                </c:pt>
                <c:pt idx="328">
                  <c:v>0.64300000000000002</c:v>
                </c:pt>
                <c:pt idx="329">
                  <c:v>5.8999999999999997E-2</c:v>
                </c:pt>
                <c:pt idx="330">
                  <c:v>0.17050000000000001</c:v>
                </c:pt>
                <c:pt idx="331">
                  <c:v>0.49</c:v>
                </c:pt>
                <c:pt idx="332">
                  <c:v>0.124</c:v>
                </c:pt>
                <c:pt idx="333">
                  <c:v>0.78400000000000003</c:v>
                </c:pt>
                <c:pt idx="334">
                  <c:v>0.52600000000000002</c:v>
                </c:pt>
                <c:pt idx="335">
                  <c:v>0.316</c:v>
                </c:pt>
                <c:pt idx="336">
                  <c:v>0.5585</c:v>
                </c:pt>
                <c:pt idx="337">
                  <c:v>6.4999999999999997E-3</c:v>
                </c:pt>
                <c:pt idx="338">
                  <c:v>0.63949999999999996</c:v>
                </c:pt>
                <c:pt idx="339">
                  <c:v>0.18149999999999999</c:v>
                </c:pt>
                <c:pt idx="340">
                  <c:v>0.60499999999999998</c:v>
                </c:pt>
                <c:pt idx="341">
                  <c:v>0.25600000000000001</c:v>
                </c:pt>
                <c:pt idx="342">
                  <c:v>0.747</c:v>
                </c:pt>
                <c:pt idx="343">
                  <c:v>0.4335</c:v>
                </c:pt>
                <c:pt idx="344">
                  <c:v>0.1845</c:v>
                </c:pt>
                <c:pt idx="345">
                  <c:v>0.34899999999999998</c:v>
                </c:pt>
                <c:pt idx="346">
                  <c:v>0.17399999999999999</c:v>
                </c:pt>
                <c:pt idx="347">
                  <c:v>6.2E-2</c:v>
                </c:pt>
                <c:pt idx="348">
                  <c:v>0.109</c:v>
                </c:pt>
                <c:pt idx="349">
                  <c:v>0.1925</c:v>
                </c:pt>
                <c:pt idx="350">
                  <c:v>0.6845</c:v>
                </c:pt>
                <c:pt idx="351">
                  <c:v>0.74399999999999999</c:v>
                </c:pt>
                <c:pt idx="352">
                  <c:v>0.502</c:v>
                </c:pt>
                <c:pt idx="353">
                  <c:v>0.34449999999999997</c:v>
                </c:pt>
                <c:pt idx="354">
                  <c:v>0.45800000000000002</c:v>
                </c:pt>
                <c:pt idx="355">
                  <c:v>0.43</c:v>
                </c:pt>
                <c:pt idx="356">
                  <c:v>0.28649999999999998</c:v>
                </c:pt>
                <c:pt idx="357">
                  <c:v>0.48099999999999998</c:v>
                </c:pt>
                <c:pt idx="358">
                  <c:v>0.21199999999999999</c:v>
                </c:pt>
                <c:pt idx="359">
                  <c:v>0.36799999999999999</c:v>
                </c:pt>
                <c:pt idx="360">
                  <c:v>8.2500000000000004E-2</c:v>
                </c:pt>
                <c:pt idx="361">
                  <c:v>8.4500000000000006E-2</c:v>
                </c:pt>
                <c:pt idx="362">
                  <c:v>0.25600000000000001</c:v>
                </c:pt>
                <c:pt idx="363">
                  <c:v>0.46600000000000003</c:v>
                </c:pt>
                <c:pt idx="364">
                  <c:v>0.45300000000000001</c:v>
                </c:pt>
                <c:pt idx="365">
                  <c:v>0.40550000000000003</c:v>
                </c:pt>
                <c:pt idx="366">
                  <c:v>0.60650000000000004</c:v>
                </c:pt>
                <c:pt idx="367">
                  <c:v>0.12</c:v>
                </c:pt>
                <c:pt idx="368">
                  <c:v>4.4499999999999998E-2</c:v>
                </c:pt>
                <c:pt idx="369">
                  <c:v>0.11849999999999999</c:v>
                </c:pt>
                <c:pt idx="370">
                  <c:v>0.24399999999999999</c:v>
                </c:pt>
                <c:pt idx="371">
                  <c:v>7.0499999999999993E-2</c:v>
                </c:pt>
                <c:pt idx="372">
                  <c:v>0.44950000000000001</c:v>
                </c:pt>
                <c:pt idx="373">
                  <c:v>0.59750000000000003</c:v>
                </c:pt>
                <c:pt idx="374">
                  <c:v>0.32150000000000001</c:v>
                </c:pt>
                <c:pt idx="375">
                  <c:v>9.7000000000000003E-2</c:v>
                </c:pt>
                <c:pt idx="376">
                  <c:v>0.33250000000000002</c:v>
                </c:pt>
                <c:pt idx="377">
                  <c:v>0.19550000000000001</c:v>
                </c:pt>
                <c:pt idx="378">
                  <c:v>0.104</c:v>
                </c:pt>
                <c:pt idx="379">
                  <c:v>0.32700000000000001</c:v>
                </c:pt>
                <c:pt idx="380">
                  <c:v>0.3695</c:v>
                </c:pt>
                <c:pt idx="381">
                  <c:v>0.38700000000000001</c:v>
                </c:pt>
                <c:pt idx="382">
                  <c:v>0.29699999999999999</c:v>
                </c:pt>
                <c:pt idx="383">
                  <c:v>0.41599999999999998</c:v>
                </c:pt>
                <c:pt idx="384">
                  <c:v>0.57350000000000001</c:v>
                </c:pt>
                <c:pt idx="385">
                  <c:v>0.1915</c:v>
                </c:pt>
                <c:pt idx="386">
                  <c:v>0.151</c:v>
                </c:pt>
                <c:pt idx="387">
                  <c:v>0.28649999999999998</c:v>
                </c:pt>
                <c:pt idx="388">
                  <c:v>0.54500000000000004</c:v>
                </c:pt>
                <c:pt idx="389">
                  <c:v>8.7999999999999995E-2</c:v>
                </c:pt>
                <c:pt idx="390">
                  <c:v>2.6499999999999999E-2</c:v>
                </c:pt>
                <c:pt idx="391">
                  <c:v>0.44650000000000001</c:v>
                </c:pt>
                <c:pt idx="392">
                  <c:v>0.14649999999999999</c:v>
                </c:pt>
                <c:pt idx="393">
                  <c:v>0.65349999999999997</c:v>
                </c:pt>
                <c:pt idx="394">
                  <c:v>0.13400000000000001</c:v>
                </c:pt>
                <c:pt idx="395">
                  <c:v>0.39450000000000002</c:v>
                </c:pt>
                <c:pt idx="396">
                  <c:v>0.60599999999999998</c:v>
                </c:pt>
                <c:pt idx="397">
                  <c:v>0.38</c:v>
                </c:pt>
                <c:pt idx="398">
                  <c:v>0.24199999999999999</c:v>
                </c:pt>
                <c:pt idx="399">
                  <c:v>0.64200000000000002</c:v>
                </c:pt>
                <c:pt idx="400">
                  <c:v>0.35349999999999998</c:v>
                </c:pt>
                <c:pt idx="401">
                  <c:v>0.88500000000000001</c:v>
                </c:pt>
                <c:pt idx="402">
                  <c:v>0.3695</c:v>
                </c:pt>
                <c:pt idx="403">
                  <c:v>0.18</c:v>
                </c:pt>
                <c:pt idx="404">
                  <c:v>0.11799999999999999</c:v>
                </c:pt>
                <c:pt idx="405">
                  <c:v>0.3155</c:v>
                </c:pt>
                <c:pt idx="406">
                  <c:v>0.374</c:v>
                </c:pt>
                <c:pt idx="407">
                  <c:v>0.47199999999999998</c:v>
                </c:pt>
                <c:pt idx="408">
                  <c:v>0.52</c:v>
                </c:pt>
                <c:pt idx="409">
                  <c:v>5.0999999999999997E-2</c:v>
                </c:pt>
                <c:pt idx="410">
                  <c:v>0.2205</c:v>
                </c:pt>
                <c:pt idx="411">
                  <c:v>0.66749999999999998</c:v>
                </c:pt>
                <c:pt idx="412">
                  <c:v>0.372</c:v>
                </c:pt>
                <c:pt idx="413">
                  <c:v>0.60699999999999998</c:v>
                </c:pt>
                <c:pt idx="414">
                  <c:v>0.2175</c:v>
                </c:pt>
                <c:pt idx="415">
                  <c:v>0.50049999999999994</c:v>
                </c:pt>
                <c:pt idx="416">
                  <c:v>0.2235</c:v>
                </c:pt>
                <c:pt idx="417">
                  <c:v>0.32250000000000001</c:v>
                </c:pt>
                <c:pt idx="418">
                  <c:v>0.79249999999999998</c:v>
                </c:pt>
                <c:pt idx="419">
                  <c:v>0.2</c:v>
                </c:pt>
                <c:pt idx="420">
                  <c:v>0.49099999999999999</c:v>
                </c:pt>
                <c:pt idx="421">
                  <c:v>4.7500000000000001E-2</c:v>
                </c:pt>
                <c:pt idx="422">
                  <c:v>0.4</c:v>
                </c:pt>
                <c:pt idx="423">
                  <c:v>0.40799999999999997</c:v>
                </c:pt>
                <c:pt idx="424">
                  <c:v>0.64400000000000002</c:v>
                </c:pt>
                <c:pt idx="425">
                  <c:v>0.59450000000000003</c:v>
                </c:pt>
                <c:pt idx="426">
                  <c:v>0.30199999999999999</c:v>
                </c:pt>
                <c:pt idx="427">
                  <c:v>0.47399999999999998</c:v>
                </c:pt>
                <c:pt idx="428">
                  <c:v>0.52400000000000002</c:v>
                </c:pt>
                <c:pt idx="429">
                  <c:v>0.108</c:v>
                </c:pt>
                <c:pt idx="430">
                  <c:v>0.22900000000000001</c:v>
                </c:pt>
                <c:pt idx="431">
                  <c:v>0.23150000000000001</c:v>
                </c:pt>
                <c:pt idx="432">
                  <c:v>0.378</c:v>
                </c:pt>
                <c:pt idx="433">
                  <c:v>0.17399999999999999</c:v>
                </c:pt>
                <c:pt idx="434">
                  <c:v>0.20250000000000001</c:v>
                </c:pt>
                <c:pt idx="435">
                  <c:v>0.3155</c:v>
                </c:pt>
                <c:pt idx="436">
                  <c:v>6.6000000000000003E-2</c:v>
                </c:pt>
                <c:pt idx="437">
                  <c:v>0.34100000000000003</c:v>
                </c:pt>
                <c:pt idx="438">
                  <c:v>0.35799999999999998</c:v>
                </c:pt>
                <c:pt idx="439">
                  <c:v>0.45650000000000002</c:v>
                </c:pt>
                <c:pt idx="440">
                  <c:v>0.38950000000000001</c:v>
                </c:pt>
                <c:pt idx="441">
                  <c:v>0.32650000000000001</c:v>
                </c:pt>
                <c:pt idx="442">
                  <c:v>0.25650000000000001</c:v>
                </c:pt>
                <c:pt idx="443">
                  <c:v>0.27600000000000002</c:v>
                </c:pt>
                <c:pt idx="444">
                  <c:v>0.55149999999999999</c:v>
                </c:pt>
                <c:pt idx="445">
                  <c:v>7.4499999999999997E-2</c:v>
                </c:pt>
                <c:pt idx="446">
                  <c:v>0.43049999999999999</c:v>
                </c:pt>
                <c:pt idx="447">
                  <c:v>0.2155</c:v>
                </c:pt>
                <c:pt idx="448">
                  <c:v>0.49049999999999999</c:v>
                </c:pt>
                <c:pt idx="449">
                  <c:v>0.629</c:v>
                </c:pt>
                <c:pt idx="450">
                  <c:v>7.5999999999999998E-2</c:v>
                </c:pt>
                <c:pt idx="451">
                  <c:v>0.22900000000000001</c:v>
                </c:pt>
                <c:pt idx="452">
                  <c:v>0.52600000000000002</c:v>
                </c:pt>
                <c:pt idx="453">
                  <c:v>0.3145</c:v>
                </c:pt>
                <c:pt idx="454">
                  <c:v>0.39100000000000001</c:v>
                </c:pt>
                <c:pt idx="455">
                  <c:v>0.46250000000000002</c:v>
                </c:pt>
                <c:pt idx="456">
                  <c:v>1.9E-2</c:v>
                </c:pt>
                <c:pt idx="457">
                  <c:v>0.497</c:v>
                </c:pt>
                <c:pt idx="458">
                  <c:v>0.44900000000000001</c:v>
                </c:pt>
                <c:pt idx="459">
                  <c:v>0.26150000000000001</c:v>
                </c:pt>
                <c:pt idx="460">
                  <c:v>0.26100000000000001</c:v>
                </c:pt>
                <c:pt idx="461">
                  <c:v>0.66649999999999998</c:v>
                </c:pt>
                <c:pt idx="462">
                  <c:v>0.27</c:v>
                </c:pt>
                <c:pt idx="463">
                  <c:v>0.5625</c:v>
                </c:pt>
                <c:pt idx="464">
                  <c:v>0.30449999999999999</c:v>
                </c:pt>
                <c:pt idx="465">
                  <c:v>0.185</c:v>
                </c:pt>
                <c:pt idx="466">
                  <c:v>0.192</c:v>
                </c:pt>
                <c:pt idx="467">
                  <c:v>0.46700000000000003</c:v>
                </c:pt>
                <c:pt idx="468">
                  <c:v>0.34849999999999998</c:v>
                </c:pt>
                <c:pt idx="469">
                  <c:v>0.42499999999999999</c:v>
                </c:pt>
                <c:pt idx="470">
                  <c:v>7.1999999999999995E-2</c:v>
                </c:pt>
                <c:pt idx="471">
                  <c:v>0.27150000000000002</c:v>
                </c:pt>
                <c:pt idx="472">
                  <c:v>0.20150000000000001</c:v>
                </c:pt>
                <c:pt idx="473">
                  <c:v>0.42599999999999999</c:v>
                </c:pt>
                <c:pt idx="474">
                  <c:v>0.23050000000000001</c:v>
                </c:pt>
                <c:pt idx="475">
                  <c:v>0.56399999999999995</c:v>
                </c:pt>
                <c:pt idx="476">
                  <c:v>0.45800000000000002</c:v>
                </c:pt>
                <c:pt idx="477">
                  <c:v>0.35599999999999998</c:v>
                </c:pt>
                <c:pt idx="478">
                  <c:v>0.83650000000000002</c:v>
                </c:pt>
                <c:pt idx="479">
                  <c:v>9.5000000000000001E-2</c:v>
                </c:pt>
                <c:pt idx="480">
                  <c:v>0.26450000000000001</c:v>
                </c:pt>
                <c:pt idx="481">
                  <c:v>0.442</c:v>
                </c:pt>
                <c:pt idx="482">
                  <c:v>0.105</c:v>
                </c:pt>
                <c:pt idx="483">
                  <c:v>0.45300000000000001</c:v>
                </c:pt>
                <c:pt idx="484">
                  <c:v>0.36699999999999999</c:v>
                </c:pt>
                <c:pt idx="485">
                  <c:v>0.27600000000000002</c:v>
                </c:pt>
                <c:pt idx="486">
                  <c:v>0.19650000000000001</c:v>
                </c:pt>
                <c:pt idx="487">
                  <c:v>0.128</c:v>
                </c:pt>
                <c:pt idx="488">
                  <c:v>0.88900000000000001</c:v>
                </c:pt>
                <c:pt idx="489">
                  <c:v>0.34549999999999997</c:v>
                </c:pt>
                <c:pt idx="490">
                  <c:v>0.27100000000000002</c:v>
                </c:pt>
                <c:pt idx="491">
                  <c:v>0.62749999999999995</c:v>
                </c:pt>
                <c:pt idx="492">
                  <c:v>0.1255</c:v>
                </c:pt>
                <c:pt idx="493">
                  <c:v>0.13350000000000001</c:v>
                </c:pt>
                <c:pt idx="494">
                  <c:v>0.57699999999999996</c:v>
                </c:pt>
                <c:pt idx="495">
                  <c:v>0.95</c:v>
                </c:pt>
                <c:pt idx="496">
                  <c:v>0.34649999999999997</c:v>
                </c:pt>
                <c:pt idx="497">
                  <c:v>0.54749999999999999</c:v>
                </c:pt>
                <c:pt idx="498">
                  <c:v>0.39900000000000002</c:v>
                </c:pt>
                <c:pt idx="499">
                  <c:v>0.63700000000000001</c:v>
                </c:pt>
                <c:pt idx="500">
                  <c:v>0.51249999999999996</c:v>
                </c:pt>
                <c:pt idx="501">
                  <c:v>1.2529999999999999</c:v>
                </c:pt>
                <c:pt idx="502">
                  <c:v>0.221</c:v>
                </c:pt>
                <c:pt idx="503">
                  <c:v>0.61799999999999999</c:v>
                </c:pt>
                <c:pt idx="504">
                  <c:v>0.46450000000000002</c:v>
                </c:pt>
                <c:pt idx="505">
                  <c:v>0.19700000000000001</c:v>
                </c:pt>
                <c:pt idx="506">
                  <c:v>0.34599999999999997</c:v>
                </c:pt>
                <c:pt idx="507">
                  <c:v>0.16550000000000001</c:v>
                </c:pt>
                <c:pt idx="508">
                  <c:v>0.51749999999999996</c:v>
                </c:pt>
                <c:pt idx="509">
                  <c:v>0.39400000000000002</c:v>
                </c:pt>
                <c:pt idx="510">
                  <c:v>0.14199999999999999</c:v>
                </c:pt>
                <c:pt idx="511">
                  <c:v>0.22</c:v>
                </c:pt>
                <c:pt idx="512">
                  <c:v>0.16300000000000001</c:v>
                </c:pt>
                <c:pt idx="513">
                  <c:v>0.16350000000000001</c:v>
                </c:pt>
                <c:pt idx="514">
                  <c:v>0.34749999999999998</c:v>
                </c:pt>
                <c:pt idx="515">
                  <c:v>0.36549999999999999</c:v>
                </c:pt>
                <c:pt idx="516">
                  <c:v>0.53</c:v>
                </c:pt>
                <c:pt idx="517">
                  <c:v>0.38450000000000001</c:v>
                </c:pt>
                <c:pt idx="518">
                  <c:v>0.55700000000000005</c:v>
                </c:pt>
                <c:pt idx="519">
                  <c:v>0.41499999999999998</c:v>
                </c:pt>
                <c:pt idx="520">
                  <c:v>0.37</c:v>
                </c:pt>
                <c:pt idx="521">
                  <c:v>0.64649999999999996</c:v>
                </c:pt>
                <c:pt idx="522">
                  <c:v>8.3500000000000005E-2</c:v>
                </c:pt>
                <c:pt idx="523">
                  <c:v>0.32450000000000001</c:v>
                </c:pt>
                <c:pt idx="524">
                  <c:v>0.372</c:v>
                </c:pt>
                <c:pt idx="525">
                  <c:v>0.57150000000000001</c:v>
                </c:pt>
                <c:pt idx="526">
                  <c:v>0.30049999999999999</c:v>
                </c:pt>
                <c:pt idx="527">
                  <c:v>0.23300000000000001</c:v>
                </c:pt>
                <c:pt idx="528">
                  <c:v>0.80449999999999999</c:v>
                </c:pt>
                <c:pt idx="529">
                  <c:v>0.35799999999999998</c:v>
                </c:pt>
                <c:pt idx="530">
                  <c:v>0.61650000000000005</c:v>
                </c:pt>
                <c:pt idx="531">
                  <c:v>0.46700000000000003</c:v>
                </c:pt>
                <c:pt idx="532">
                  <c:v>0.3695</c:v>
                </c:pt>
                <c:pt idx="533">
                  <c:v>9.2499999999999999E-2</c:v>
                </c:pt>
                <c:pt idx="534">
                  <c:v>0.33650000000000002</c:v>
                </c:pt>
                <c:pt idx="535">
                  <c:v>0.55500000000000005</c:v>
                </c:pt>
                <c:pt idx="536">
                  <c:v>0.53500000000000003</c:v>
                </c:pt>
                <c:pt idx="537">
                  <c:v>5.5E-2</c:v>
                </c:pt>
                <c:pt idx="538">
                  <c:v>0.36849999999999999</c:v>
                </c:pt>
                <c:pt idx="539">
                  <c:v>3.5999999999999997E-2</c:v>
                </c:pt>
                <c:pt idx="540">
                  <c:v>0.50349999999999995</c:v>
                </c:pt>
                <c:pt idx="541">
                  <c:v>0.33950000000000002</c:v>
                </c:pt>
                <c:pt idx="542">
                  <c:v>0.53900000000000003</c:v>
                </c:pt>
                <c:pt idx="543">
                  <c:v>0.40400000000000003</c:v>
                </c:pt>
                <c:pt idx="544">
                  <c:v>0.16850000000000001</c:v>
                </c:pt>
                <c:pt idx="545">
                  <c:v>0.30199999999999999</c:v>
                </c:pt>
                <c:pt idx="546">
                  <c:v>0.89049999999999996</c:v>
                </c:pt>
                <c:pt idx="547">
                  <c:v>7.85E-2</c:v>
                </c:pt>
                <c:pt idx="548">
                  <c:v>0.14050000000000001</c:v>
                </c:pt>
                <c:pt idx="549">
                  <c:v>0.09</c:v>
                </c:pt>
                <c:pt idx="550">
                  <c:v>0.4</c:v>
                </c:pt>
                <c:pt idx="551">
                  <c:v>0.54</c:v>
                </c:pt>
                <c:pt idx="552">
                  <c:v>0.54400000000000004</c:v>
                </c:pt>
                <c:pt idx="553">
                  <c:v>0.66449999999999998</c:v>
                </c:pt>
                <c:pt idx="554">
                  <c:v>5.7500000000000002E-2</c:v>
                </c:pt>
                <c:pt idx="555">
                  <c:v>0.44700000000000001</c:v>
                </c:pt>
                <c:pt idx="556">
                  <c:v>0.2165</c:v>
                </c:pt>
                <c:pt idx="557">
                  <c:v>0.40799999999999997</c:v>
                </c:pt>
                <c:pt idx="558">
                  <c:v>0.17349999999999999</c:v>
                </c:pt>
                <c:pt idx="559">
                  <c:v>0.92900000000000005</c:v>
                </c:pt>
                <c:pt idx="560">
                  <c:v>0.24349999999999999</c:v>
                </c:pt>
                <c:pt idx="561">
                  <c:v>0.53949999999999998</c:v>
                </c:pt>
                <c:pt idx="562">
                  <c:v>0.51349999999999996</c:v>
                </c:pt>
                <c:pt idx="563">
                  <c:v>0.56699999999999995</c:v>
                </c:pt>
                <c:pt idx="564">
                  <c:v>0.66049999999999998</c:v>
                </c:pt>
                <c:pt idx="565">
                  <c:v>0.1575</c:v>
                </c:pt>
                <c:pt idx="566">
                  <c:v>0.13400000000000001</c:v>
                </c:pt>
                <c:pt idx="567">
                  <c:v>0.13400000000000001</c:v>
                </c:pt>
                <c:pt idx="568">
                  <c:v>0.3755</c:v>
                </c:pt>
                <c:pt idx="569">
                  <c:v>0.33150000000000002</c:v>
                </c:pt>
                <c:pt idx="570">
                  <c:v>0.34150000000000003</c:v>
                </c:pt>
                <c:pt idx="571">
                  <c:v>0.39800000000000002</c:v>
                </c:pt>
                <c:pt idx="572">
                  <c:v>0.18149999999999999</c:v>
                </c:pt>
                <c:pt idx="573">
                  <c:v>0.13150000000000001</c:v>
                </c:pt>
                <c:pt idx="574">
                  <c:v>0.53949999999999998</c:v>
                </c:pt>
                <c:pt idx="575">
                  <c:v>0.11799999999999999</c:v>
                </c:pt>
                <c:pt idx="576">
                  <c:v>0.2</c:v>
                </c:pt>
                <c:pt idx="577">
                  <c:v>0.28100000000000003</c:v>
                </c:pt>
                <c:pt idx="578">
                  <c:v>0.17499999999999999</c:v>
                </c:pt>
                <c:pt idx="579">
                  <c:v>0.52800000000000002</c:v>
                </c:pt>
                <c:pt idx="580">
                  <c:v>0.19450000000000001</c:v>
                </c:pt>
                <c:pt idx="581">
                  <c:v>0.39100000000000001</c:v>
                </c:pt>
                <c:pt idx="582">
                  <c:v>0.17100000000000001</c:v>
                </c:pt>
                <c:pt idx="583">
                  <c:v>0.31</c:v>
                </c:pt>
                <c:pt idx="584">
                  <c:v>0.51300000000000001</c:v>
                </c:pt>
                <c:pt idx="585">
                  <c:v>0.17299999999999999</c:v>
                </c:pt>
                <c:pt idx="586">
                  <c:v>0.29349999999999998</c:v>
                </c:pt>
                <c:pt idx="587">
                  <c:v>0.47149999999999997</c:v>
                </c:pt>
                <c:pt idx="588">
                  <c:v>1.0169999999999999</c:v>
                </c:pt>
                <c:pt idx="589">
                  <c:v>0.09</c:v>
                </c:pt>
                <c:pt idx="590">
                  <c:v>0.1845</c:v>
                </c:pt>
                <c:pt idx="591">
                  <c:v>4.4999999999999997E-3</c:v>
                </c:pt>
                <c:pt idx="592">
                  <c:v>0.109</c:v>
                </c:pt>
                <c:pt idx="593">
                  <c:v>0.27400000000000002</c:v>
                </c:pt>
                <c:pt idx="594">
                  <c:v>0.19850000000000001</c:v>
                </c:pt>
                <c:pt idx="595">
                  <c:v>0.44900000000000001</c:v>
                </c:pt>
                <c:pt idx="596">
                  <c:v>0.48199999999999998</c:v>
                </c:pt>
                <c:pt idx="597">
                  <c:v>0.47549999999999998</c:v>
                </c:pt>
                <c:pt idx="598">
                  <c:v>0.36049999999999999</c:v>
                </c:pt>
                <c:pt idx="599">
                  <c:v>0.29349999999999998</c:v>
                </c:pt>
                <c:pt idx="600">
                  <c:v>0.29849999999999999</c:v>
                </c:pt>
                <c:pt idx="601">
                  <c:v>0.755</c:v>
                </c:pt>
                <c:pt idx="602">
                  <c:v>0.28199999999999997</c:v>
                </c:pt>
                <c:pt idx="603">
                  <c:v>0.32500000000000001</c:v>
                </c:pt>
                <c:pt idx="604">
                  <c:v>0.38950000000000001</c:v>
                </c:pt>
                <c:pt idx="605">
                  <c:v>0.27300000000000002</c:v>
                </c:pt>
                <c:pt idx="606">
                  <c:v>0.50849999999999995</c:v>
                </c:pt>
                <c:pt idx="607">
                  <c:v>0.115</c:v>
                </c:pt>
                <c:pt idx="608">
                  <c:v>0.23549999999999999</c:v>
                </c:pt>
                <c:pt idx="609">
                  <c:v>6.6500000000000004E-2</c:v>
                </c:pt>
                <c:pt idx="610">
                  <c:v>0.67549999999999999</c:v>
                </c:pt>
                <c:pt idx="611">
                  <c:v>0.154</c:v>
                </c:pt>
                <c:pt idx="612">
                  <c:v>7.4999999999999997E-2</c:v>
                </c:pt>
                <c:pt idx="613">
                  <c:v>0.45050000000000001</c:v>
                </c:pt>
                <c:pt idx="614">
                  <c:v>0.41</c:v>
                </c:pt>
                <c:pt idx="615">
                  <c:v>0.40250000000000002</c:v>
                </c:pt>
                <c:pt idx="616">
                  <c:v>0.32500000000000001</c:v>
                </c:pt>
                <c:pt idx="617">
                  <c:v>0.251</c:v>
                </c:pt>
                <c:pt idx="618">
                  <c:v>0.35449999999999998</c:v>
                </c:pt>
                <c:pt idx="619">
                  <c:v>0.33150000000000002</c:v>
                </c:pt>
                <c:pt idx="620">
                  <c:v>0.34699999999999998</c:v>
                </c:pt>
                <c:pt idx="621">
                  <c:v>0.21049999999999999</c:v>
                </c:pt>
                <c:pt idx="622">
                  <c:v>0.42499999999999999</c:v>
                </c:pt>
                <c:pt idx="623">
                  <c:v>0.312</c:v>
                </c:pt>
                <c:pt idx="624">
                  <c:v>0.2535</c:v>
                </c:pt>
                <c:pt idx="625">
                  <c:v>0.75</c:v>
                </c:pt>
                <c:pt idx="626">
                  <c:v>0.39600000000000002</c:v>
                </c:pt>
                <c:pt idx="627">
                  <c:v>0.87450000000000006</c:v>
                </c:pt>
                <c:pt idx="628">
                  <c:v>0.62949999999999995</c:v>
                </c:pt>
                <c:pt idx="629">
                  <c:v>0.59699999999999998</c:v>
                </c:pt>
                <c:pt idx="630">
                  <c:v>0.58599999999999997</c:v>
                </c:pt>
                <c:pt idx="631">
                  <c:v>0.56999999999999995</c:v>
                </c:pt>
                <c:pt idx="632">
                  <c:v>0.72599999999999998</c:v>
                </c:pt>
                <c:pt idx="633">
                  <c:v>0.46100000000000002</c:v>
                </c:pt>
                <c:pt idx="634">
                  <c:v>6.8000000000000005E-2</c:v>
                </c:pt>
                <c:pt idx="635">
                  <c:v>0.215</c:v>
                </c:pt>
                <c:pt idx="636">
                  <c:v>0.29199999999999998</c:v>
                </c:pt>
                <c:pt idx="637">
                  <c:v>0.68600000000000005</c:v>
                </c:pt>
                <c:pt idx="638">
                  <c:v>0.36799999999999999</c:v>
                </c:pt>
                <c:pt idx="639">
                  <c:v>0.28999999999999998</c:v>
                </c:pt>
                <c:pt idx="640">
                  <c:v>0.29249999999999998</c:v>
                </c:pt>
                <c:pt idx="641">
                  <c:v>0.36449999999999999</c:v>
                </c:pt>
                <c:pt idx="642">
                  <c:v>0.65400000000000003</c:v>
                </c:pt>
                <c:pt idx="643">
                  <c:v>0.56699999999999995</c:v>
                </c:pt>
                <c:pt idx="644">
                  <c:v>0.316</c:v>
                </c:pt>
                <c:pt idx="645">
                  <c:v>0.245</c:v>
                </c:pt>
                <c:pt idx="646">
                  <c:v>0.21</c:v>
                </c:pt>
                <c:pt idx="647">
                  <c:v>0.19500000000000001</c:v>
                </c:pt>
                <c:pt idx="648">
                  <c:v>0.46949999999999997</c:v>
                </c:pt>
                <c:pt idx="649">
                  <c:v>0.38500000000000001</c:v>
                </c:pt>
                <c:pt idx="650">
                  <c:v>0.42849999999999999</c:v>
                </c:pt>
                <c:pt idx="651">
                  <c:v>0.57599999999999996</c:v>
                </c:pt>
                <c:pt idx="652">
                  <c:v>0.36449999999999999</c:v>
                </c:pt>
                <c:pt idx="653">
                  <c:v>0.16550000000000001</c:v>
                </c:pt>
                <c:pt idx="654">
                  <c:v>0.38900000000000001</c:v>
                </c:pt>
                <c:pt idx="655">
                  <c:v>7.0000000000000001E-3</c:v>
                </c:pt>
                <c:pt idx="656">
                  <c:v>0.39050000000000001</c:v>
                </c:pt>
                <c:pt idx="657">
                  <c:v>0.23549999999999999</c:v>
                </c:pt>
                <c:pt idx="658">
                  <c:v>0.65649999999999997</c:v>
                </c:pt>
                <c:pt idx="659">
                  <c:v>0.51749999999999996</c:v>
                </c:pt>
                <c:pt idx="660">
                  <c:v>0.20150000000000001</c:v>
                </c:pt>
                <c:pt idx="661">
                  <c:v>0.61450000000000005</c:v>
                </c:pt>
                <c:pt idx="662">
                  <c:v>0.23849999999999999</c:v>
                </c:pt>
                <c:pt idx="663">
                  <c:v>4.4999999999999998E-2</c:v>
                </c:pt>
                <c:pt idx="664">
                  <c:v>0.30199999999999999</c:v>
                </c:pt>
                <c:pt idx="665">
                  <c:v>0.30149999999999999</c:v>
                </c:pt>
                <c:pt idx="666">
                  <c:v>0.32750000000000001</c:v>
                </c:pt>
                <c:pt idx="667">
                  <c:v>9.4999999999999998E-3</c:v>
                </c:pt>
                <c:pt idx="668">
                  <c:v>0.23949999999999999</c:v>
                </c:pt>
                <c:pt idx="669">
                  <c:v>0.65749999999999997</c:v>
                </c:pt>
                <c:pt idx="670">
                  <c:v>0.16500000000000001</c:v>
                </c:pt>
                <c:pt idx="671">
                  <c:v>2.0500000000000001E-2</c:v>
                </c:pt>
                <c:pt idx="672">
                  <c:v>0.245</c:v>
                </c:pt>
                <c:pt idx="673">
                  <c:v>8.9999999999999993E-3</c:v>
                </c:pt>
                <c:pt idx="674">
                  <c:v>0.11899999999999999</c:v>
                </c:pt>
                <c:pt idx="675">
                  <c:v>0.53149999999999997</c:v>
                </c:pt>
                <c:pt idx="676">
                  <c:v>3.6999999999999998E-2</c:v>
                </c:pt>
                <c:pt idx="677">
                  <c:v>4.5499999999999999E-2</c:v>
                </c:pt>
                <c:pt idx="678">
                  <c:v>8.6499999999999994E-2</c:v>
                </c:pt>
                <c:pt idx="679">
                  <c:v>0.20549999999999999</c:v>
                </c:pt>
                <c:pt idx="680">
                  <c:v>0.70350000000000001</c:v>
                </c:pt>
                <c:pt idx="681">
                  <c:v>7.2499999999999995E-2</c:v>
                </c:pt>
                <c:pt idx="682">
                  <c:v>0.38200000000000001</c:v>
                </c:pt>
                <c:pt idx="683">
                  <c:v>0.313</c:v>
                </c:pt>
                <c:pt idx="684">
                  <c:v>0.26700000000000002</c:v>
                </c:pt>
                <c:pt idx="685">
                  <c:v>0.53100000000000003</c:v>
                </c:pt>
                <c:pt idx="686">
                  <c:v>0.3155</c:v>
                </c:pt>
                <c:pt idx="687">
                  <c:v>0.75349999999999995</c:v>
                </c:pt>
                <c:pt idx="688">
                  <c:v>0.45350000000000001</c:v>
                </c:pt>
                <c:pt idx="689">
                  <c:v>0.42549999999999999</c:v>
                </c:pt>
                <c:pt idx="690">
                  <c:v>0.54549999999999998</c:v>
                </c:pt>
                <c:pt idx="691">
                  <c:v>4.9000000000000002E-2</c:v>
                </c:pt>
                <c:pt idx="692">
                  <c:v>0.73499999999999999</c:v>
                </c:pt>
                <c:pt idx="693">
                  <c:v>0.58450000000000002</c:v>
                </c:pt>
                <c:pt idx="694">
                  <c:v>0.26300000000000001</c:v>
                </c:pt>
                <c:pt idx="695">
                  <c:v>0.34849999999999998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ED-47CD-B8DA-9C43FD621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7080975"/>
        <c:axId val="2047078063"/>
      </c:scatterChart>
      <c:valAx>
        <c:axId val="20470809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078063"/>
        <c:crosses val="autoZero"/>
        <c:crossBetween val="midCat"/>
      </c:valAx>
      <c:valAx>
        <c:axId val="204707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0809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Whole Weight To Viscera Weight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'Stacked data analysis'!$F$1</c:f>
              <c:strCache>
                <c:ptCount val="1"/>
                <c:pt idx="0">
                  <c:v>Viscera_weight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'Stacked data analysis'!$D$2:$D$697</c:f>
              <c:numCache>
                <c:formatCode>General</c:formatCode>
                <c:ptCount val="696"/>
                <c:pt idx="0">
                  <c:v>1.1185</c:v>
                </c:pt>
                <c:pt idx="1">
                  <c:v>0.38500000000000001</c:v>
                </c:pt>
                <c:pt idx="2">
                  <c:v>1.7370000000000001</c:v>
                </c:pt>
                <c:pt idx="3">
                  <c:v>0.50649999999999995</c:v>
                </c:pt>
                <c:pt idx="4">
                  <c:v>1.3905000000000001</c:v>
                </c:pt>
                <c:pt idx="5">
                  <c:v>1.3134999999999999</c:v>
                </c:pt>
                <c:pt idx="6">
                  <c:v>0.17</c:v>
                </c:pt>
                <c:pt idx="7">
                  <c:v>0.36249999999999999</c:v>
                </c:pt>
                <c:pt idx="8">
                  <c:v>1.6705000000000001</c:v>
                </c:pt>
                <c:pt idx="9">
                  <c:v>0.77</c:v>
                </c:pt>
                <c:pt idx="10">
                  <c:v>0.378</c:v>
                </c:pt>
                <c:pt idx="11">
                  <c:v>0.13150000000000001</c:v>
                </c:pt>
                <c:pt idx="12">
                  <c:v>0.29299999999999998</c:v>
                </c:pt>
                <c:pt idx="13">
                  <c:v>1.675</c:v>
                </c:pt>
                <c:pt idx="14">
                  <c:v>1.224</c:v>
                </c:pt>
                <c:pt idx="15">
                  <c:v>0.50049999999999994</c:v>
                </c:pt>
                <c:pt idx="16">
                  <c:v>0.49399999999999999</c:v>
                </c:pt>
                <c:pt idx="17">
                  <c:v>1.2064999999999999</c:v>
                </c:pt>
                <c:pt idx="18">
                  <c:v>0.71450000000000002</c:v>
                </c:pt>
                <c:pt idx="19">
                  <c:v>0.5605</c:v>
                </c:pt>
                <c:pt idx="20">
                  <c:v>0.51</c:v>
                </c:pt>
                <c:pt idx="21">
                  <c:v>0.53349999999999997</c:v>
                </c:pt>
                <c:pt idx="22">
                  <c:v>0.71699999999999997</c:v>
                </c:pt>
                <c:pt idx="23">
                  <c:v>0.42849999999999999</c:v>
                </c:pt>
                <c:pt idx="24">
                  <c:v>1.494</c:v>
                </c:pt>
                <c:pt idx="25">
                  <c:v>0.28449999999999998</c:v>
                </c:pt>
                <c:pt idx="26">
                  <c:v>0.187</c:v>
                </c:pt>
                <c:pt idx="27">
                  <c:v>0.441</c:v>
                </c:pt>
                <c:pt idx="28">
                  <c:v>0.49249999999999999</c:v>
                </c:pt>
                <c:pt idx="29">
                  <c:v>0.59899999999999998</c:v>
                </c:pt>
                <c:pt idx="30">
                  <c:v>0.16950000000000001</c:v>
                </c:pt>
                <c:pt idx="31">
                  <c:v>0.38550000000000001</c:v>
                </c:pt>
                <c:pt idx="32">
                  <c:v>0.28199999999999997</c:v>
                </c:pt>
                <c:pt idx="33">
                  <c:v>1.0680000000000001</c:v>
                </c:pt>
                <c:pt idx="34">
                  <c:v>0.64849999999999997</c:v>
                </c:pt>
                <c:pt idx="35">
                  <c:v>1.008</c:v>
                </c:pt>
                <c:pt idx="36">
                  <c:v>0.65149999999999997</c:v>
                </c:pt>
                <c:pt idx="37">
                  <c:v>0.54700000000000004</c:v>
                </c:pt>
                <c:pt idx="38">
                  <c:v>1.1114999999999999</c:v>
                </c:pt>
                <c:pt idx="39">
                  <c:v>0.73650000000000004</c:v>
                </c:pt>
                <c:pt idx="40">
                  <c:v>0.42649999999999999</c:v>
                </c:pt>
                <c:pt idx="41">
                  <c:v>1.3405</c:v>
                </c:pt>
                <c:pt idx="42">
                  <c:v>0.23300000000000001</c:v>
                </c:pt>
                <c:pt idx="43">
                  <c:v>0.58050000000000002</c:v>
                </c:pt>
                <c:pt idx="44">
                  <c:v>2.2355</c:v>
                </c:pt>
                <c:pt idx="45">
                  <c:v>0.38200000000000001</c:v>
                </c:pt>
                <c:pt idx="46">
                  <c:v>0.86750000000000005</c:v>
                </c:pt>
                <c:pt idx="47">
                  <c:v>1.5075000000000001</c:v>
                </c:pt>
                <c:pt idx="48">
                  <c:v>0.98499999999999999</c:v>
                </c:pt>
                <c:pt idx="49">
                  <c:v>0.92500000000000004</c:v>
                </c:pt>
                <c:pt idx="50">
                  <c:v>1.51</c:v>
                </c:pt>
                <c:pt idx="51">
                  <c:v>1.2355</c:v>
                </c:pt>
                <c:pt idx="52">
                  <c:v>0.87250000000000005</c:v>
                </c:pt>
                <c:pt idx="53">
                  <c:v>1.9484999999999999</c:v>
                </c:pt>
                <c:pt idx="54">
                  <c:v>1.0834999999999999</c:v>
                </c:pt>
                <c:pt idx="55">
                  <c:v>0.17</c:v>
                </c:pt>
                <c:pt idx="56">
                  <c:v>0.997</c:v>
                </c:pt>
                <c:pt idx="57">
                  <c:v>1.37</c:v>
                </c:pt>
                <c:pt idx="58">
                  <c:v>1.4984999999999999</c:v>
                </c:pt>
                <c:pt idx="59">
                  <c:v>0.29949999999999999</c:v>
                </c:pt>
                <c:pt idx="60">
                  <c:v>0.4425</c:v>
                </c:pt>
                <c:pt idx="61">
                  <c:v>0.72199999999999998</c:v>
                </c:pt>
                <c:pt idx="62">
                  <c:v>2.7E-2</c:v>
                </c:pt>
                <c:pt idx="63">
                  <c:v>0.65549999999999997</c:v>
                </c:pt>
                <c:pt idx="64">
                  <c:v>1.8075000000000001</c:v>
                </c:pt>
                <c:pt idx="65">
                  <c:v>1.492</c:v>
                </c:pt>
                <c:pt idx="66">
                  <c:v>1.0115000000000001</c:v>
                </c:pt>
                <c:pt idx="67">
                  <c:v>0.92900000000000005</c:v>
                </c:pt>
                <c:pt idx="68">
                  <c:v>0.46</c:v>
                </c:pt>
                <c:pt idx="69">
                  <c:v>1.4630000000000001</c:v>
                </c:pt>
                <c:pt idx="70">
                  <c:v>1.274</c:v>
                </c:pt>
                <c:pt idx="71">
                  <c:v>0.30599999999999999</c:v>
                </c:pt>
                <c:pt idx="72">
                  <c:v>0.55349999999999999</c:v>
                </c:pt>
                <c:pt idx="73">
                  <c:v>0.64349999999999996</c:v>
                </c:pt>
                <c:pt idx="74">
                  <c:v>0.28649999999999998</c:v>
                </c:pt>
                <c:pt idx="75">
                  <c:v>0.97699999999999998</c:v>
                </c:pt>
                <c:pt idx="76">
                  <c:v>0.152</c:v>
                </c:pt>
                <c:pt idx="77">
                  <c:v>1.129</c:v>
                </c:pt>
                <c:pt idx="78">
                  <c:v>1.018</c:v>
                </c:pt>
                <c:pt idx="79">
                  <c:v>0.76649999999999996</c:v>
                </c:pt>
                <c:pt idx="80">
                  <c:v>1.3875</c:v>
                </c:pt>
                <c:pt idx="81">
                  <c:v>0.03</c:v>
                </c:pt>
                <c:pt idx="82">
                  <c:v>0.82150000000000001</c:v>
                </c:pt>
                <c:pt idx="83">
                  <c:v>0.751</c:v>
                </c:pt>
                <c:pt idx="84">
                  <c:v>0.873</c:v>
                </c:pt>
                <c:pt idx="85">
                  <c:v>0.9</c:v>
                </c:pt>
                <c:pt idx="86">
                  <c:v>1.194</c:v>
                </c:pt>
                <c:pt idx="87">
                  <c:v>1.1335</c:v>
                </c:pt>
                <c:pt idx="88">
                  <c:v>0.315</c:v>
                </c:pt>
                <c:pt idx="89">
                  <c:v>0.6855</c:v>
                </c:pt>
                <c:pt idx="90">
                  <c:v>1.1359999999999999</c:v>
                </c:pt>
                <c:pt idx="91">
                  <c:v>1.1105</c:v>
                </c:pt>
                <c:pt idx="92">
                  <c:v>0.57850000000000001</c:v>
                </c:pt>
                <c:pt idx="93">
                  <c:v>1.7605</c:v>
                </c:pt>
                <c:pt idx="94">
                  <c:v>0.44850000000000001</c:v>
                </c:pt>
                <c:pt idx="95">
                  <c:v>1.4744999999999999</c:v>
                </c:pt>
                <c:pt idx="96">
                  <c:v>1.5229999999999999</c:v>
                </c:pt>
                <c:pt idx="97">
                  <c:v>0.156</c:v>
                </c:pt>
                <c:pt idx="98">
                  <c:v>0.33500000000000002</c:v>
                </c:pt>
                <c:pt idx="99">
                  <c:v>1.9045000000000001</c:v>
                </c:pt>
                <c:pt idx="100">
                  <c:v>0.93</c:v>
                </c:pt>
                <c:pt idx="101">
                  <c:v>0.1855</c:v>
                </c:pt>
                <c:pt idx="102">
                  <c:v>0.97</c:v>
                </c:pt>
                <c:pt idx="103">
                  <c:v>1.218</c:v>
                </c:pt>
                <c:pt idx="104">
                  <c:v>1.3694999999999999</c:v>
                </c:pt>
                <c:pt idx="105">
                  <c:v>1.383</c:v>
                </c:pt>
                <c:pt idx="106">
                  <c:v>1.1419999999999999</c:v>
                </c:pt>
                <c:pt idx="107">
                  <c:v>1.2565</c:v>
                </c:pt>
                <c:pt idx="108">
                  <c:v>1.5595000000000001</c:v>
                </c:pt>
                <c:pt idx="109">
                  <c:v>1.2949999999999999</c:v>
                </c:pt>
                <c:pt idx="110">
                  <c:v>0.6925</c:v>
                </c:pt>
                <c:pt idx="111">
                  <c:v>3.7499999999999999E-2</c:v>
                </c:pt>
                <c:pt idx="112">
                  <c:v>0.625</c:v>
                </c:pt>
                <c:pt idx="113">
                  <c:v>0.3</c:v>
                </c:pt>
                <c:pt idx="114">
                  <c:v>0.48</c:v>
                </c:pt>
                <c:pt idx="115">
                  <c:v>0.97750000000000004</c:v>
                </c:pt>
                <c:pt idx="116">
                  <c:v>1.0265</c:v>
                </c:pt>
                <c:pt idx="117">
                  <c:v>0.253</c:v>
                </c:pt>
                <c:pt idx="118">
                  <c:v>1.6140000000000001</c:v>
                </c:pt>
                <c:pt idx="119">
                  <c:v>0.76200000000000001</c:v>
                </c:pt>
                <c:pt idx="120">
                  <c:v>1.2709999999999999</c:v>
                </c:pt>
                <c:pt idx="121">
                  <c:v>1.742</c:v>
                </c:pt>
                <c:pt idx="122">
                  <c:v>0.26550000000000001</c:v>
                </c:pt>
                <c:pt idx="123">
                  <c:v>0.87450000000000006</c:v>
                </c:pt>
                <c:pt idx="124">
                  <c:v>1.0265</c:v>
                </c:pt>
                <c:pt idx="125">
                  <c:v>0.65</c:v>
                </c:pt>
                <c:pt idx="126">
                  <c:v>1.2464999999999999</c:v>
                </c:pt>
                <c:pt idx="127">
                  <c:v>0.77800000000000002</c:v>
                </c:pt>
                <c:pt idx="128">
                  <c:v>0.3785</c:v>
                </c:pt>
                <c:pt idx="129">
                  <c:v>1.0165</c:v>
                </c:pt>
                <c:pt idx="130">
                  <c:v>0.48949999999999999</c:v>
                </c:pt>
                <c:pt idx="131">
                  <c:v>0.78349999999999997</c:v>
                </c:pt>
                <c:pt idx="132">
                  <c:v>0.67649999999999999</c:v>
                </c:pt>
                <c:pt idx="133">
                  <c:v>0.45100000000000001</c:v>
                </c:pt>
                <c:pt idx="134">
                  <c:v>1.5509999999999999</c:v>
                </c:pt>
                <c:pt idx="135">
                  <c:v>0.97450000000000003</c:v>
                </c:pt>
                <c:pt idx="136">
                  <c:v>0.89149999999999996</c:v>
                </c:pt>
                <c:pt idx="137">
                  <c:v>0.2505</c:v>
                </c:pt>
                <c:pt idx="138">
                  <c:v>1.885</c:v>
                </c:pt>
                <c:pt idx="139">
                  <c:v>0.60050000000000003</c:v>
                </c:pt>
                <c:pt idx="140">
                  <c:v>1.1335</c:v>
                </c:pt>
                <c:pt idx="141">
                  <c:v>1.325</c:v>
                </c:pt>
                <c:pt idx="142">
                  <c:v>1.5609999999999999</c:v>
                </c:pt>
                <c:pt idx="143">
                  <c:v>1.347</c:v>
                </c:pt>
                <c:pt idx="144">
                  <c:v>0.57550000000000001</c:v>
                </c:pt>
                <c:pt idx="145">
                  <c:v>0.92349999999999999</c:v>
                </c:pt>
                <c:pt idx="146">
                  <c:v>0.60599999999999998</c:v>
                </c:pt>
                <c:pt idx="147">
                  <c:v>0.95699999999999996</c:v>
                </c:pt>
                <c:pt idx="148">
                  <c:v>0.92800000000000005</c:v>
                </c:pt>
                <c:pt idx="149">
                  <c:v>1.7004999999999999</c:v>
                </c:pt>
                <c:pt idx="150">
                  <c:v>0.70350000000000001</c:v>
                </c:pt>
                <c:pt idx="151">
                  <c:v>1.6645000000000001</c:v>
                </c:pt>
                <c:pt idx="152">
                  <c:v>1.0805</c:v>
                </c:pt>
                <c:pt idx="153">
                  <c:v>1.226</c:v>
                </c:pt>
                <c:pt idx="154">
                  <c:v>0.83</c:v>
                </c:pt>
                <c:pt idx="155">
                  <c:v>1.2849999999999999</c:v>
                </c:pt>
                <c:pt idx="156">
                  <c:v>1.1419999999999999</c:v>
                </c:pt>
                <c:pt idx="157">
                  <c:v>0.2505</c:v>
                </c:pt>
                <c:pt idx="158">
                  <c:v>1.0189999999999999</c:v>
                </c:pt>
                <c:pt idx="159">
                  <c:v>0.62549999999999994</c:v>
                </c:pt>
                <c:pt idx="160">
                  <c:v>1.1845000000000001</c:v>
                </c:pt>
                <c:pt idx="161">
                  <c:v>1.6465000000000001</c:v>
                </c:pt>
                <c:pt idx="162">
                  <c:v>0.55500000000000005</c:v>
                </c:pt>
                <c:pt idx="163">
                  <c:v>0.85950000000000004</c:v>
                </c:pt>
                <c:pt idx="164">
                  <c:v>1.5854999999999999</c:v>
                </c:pt>
                <c:pt idx="165">
                  <c:v>0.9395</c:v>
                </c:pt>
                <c:pt idx="166">
                  <c:v>1.4285000000000001</c:v>
                </c:pt>
                <c:pt idx="167">
                  <c:v>0.86499999999999999</c:v>
                </c:pt>
                <c:pt idx="168">
                  <c:v>0.219</c:v>
                </c:pt>
                <c:pt idx="169">
                  <c:v>0.98</c:v>
                </c:pt>
                <c:pt idx="170">
                  <c:v>0.63549999999999995</c:v>
                </c:pt>
                <c:pt idx="171">
                  <c:v>0.61899999999999999</c:v>
                </c:pt>
                <c:pt idx="172">
                  <c:v>0.97399999999999998</c:v>
                </c:pt>
                <c:pt idx="173">
                  <c:v>0.39300000000000002</c:v>
                </c:pt>
                <c:pt idx="174">
                  <c:v>1.2729999999999999</c:v>
                </c:pt>
                <c:pt idx="175">
                  <c:v>1.202</c:v>
                </c:pt>
                <c:pt idx="176">
                  <c:v>0.84950000000000003</c:v>
                </c:pt>
                <c:pt idx="177">
                  <c:v>0.86699999999999999</c:v>
                </c:pt>
                <c:pt idx="178">
                  <c:v>1.0249999999999999</c:v>
                </c:pt>
                <c:pt idx="179">
                  <c:v>0.66749999999999998</c:v>
                </c:pt>
                <c:pt idx="180">
                  <c:v>1.4384999999999999</c:v>
                </c:pt>
                <c:pt idx="181">
                  <c:v>1.0920000000000001</c:v>
                </c:pt>
                <c:pt idx="182">
                  <c:v>0.313</c:v>
                </c:pt>
                <c:pt idx="183">
                  <c:v>0.35399999999999998</c:v>
                </c:pt>
                <c:pt idx="184">
                  <c:v>1.1125</c:v>
                </c:pt>
                <c:pt idx="185">
                  <c:v>0.70699999999999996</c:v>
                </c:pt>
                <c:pt idx="186">
                  <c:v>1.242</c:v>
                </c:pt>
                <c:pt idx="187">
                  <c:v>1.1245000000000001</c:v>
                </c:pt>
                <c:pt idx="188">
                  <c:v>1.0500000000000001E-2</c:v>
                </c:pt>
                <c:pt idx="189">
                  <c:v>0.97650000000000003</c:v>
                </c:pt>
                <c:pt idx="190">
                  <c:v>0.35549999999999998</c:v>
                </c:pt>
                <c:pt idx="191">
                  <c:v>1.042</c:v>
                </c:pt>
                <c:pt idx="192">
                  <c:v>0.3735</c:v>
                </c:pt>
                <c:pt idx="193">
                  <c:v>0.78500000000000003</c:v>
                </c:pt>
                <c:pt idx="194">
                  <c:v>0.97050000000000003</c:v>
                </c:pt>
                <c:pt idx="195">
                  <c:v>0.29699999999999999</c:v>
                </c:pt>
                <c:pt idx="196">
                  <c:v>0.36399999999999999</c:v>
                </c:pt>
                <c:pt idx="197">
                  <c:v>1.6645000000000001</c:v>
                </c:pt>
                <c:pt idx="198">
                  <c:v>0.41499999999999998</c:v>
                </c:pt>
                <c:pt idx="199">
                  <c:v>0.8075</c:v>
                </c:pt>
                <c:pt idx="200">
                  <c:v>1.494</c:v>
                </c:pt>
                <c:pt idx="201">
                  <c:v>0.996</c:v>
                </c:pt>
                <c:pt idx="202">
                  <c:v>6.6500000000000004E-2</c:v>
                </c:pt>
                <c:pt idx="203">
                  <c:v>0.32450000000000001</c:v>
                </c:pt>
                <c:pt idx="204">
                  <c:v>1.115</c:v>
                </c:pt>
                <c:pt idx="205">
                  <c:v>0.45850000000000002</c:v>
                </c:pt>
                <c:pt idx="206">
                  <c:v>2.8254999999999999</c:v>
                </c:pt>
                <c:pt idx="207">
                  <c:v>2.3980000000000001</c:v>
                </c:pt>
                <c:pt idx="208">
                  <c:v>1.1890000000000001</c:v>
                </c:pt>
                <c:pt idx="209">
                  <c:v>1.175</c:v>
                </c:pt>
                <c:pt idx="210">
                  <c:v>1.3574999999999999</c:v>
                </c:pt>
                <c:pt idx="211">
                  <c:v>0.69550000000000001</c:v>
                </c:pt>
                <c:pt idx="212">
                  <c:v>0.72099999999999997</c:v>
                </c:pt>
                <c:pt idx="213">
                  <c:v>9.2499999999999999E-2</c:v>
                </c:pt>
                <c:pt idx="214">
                  <c:v>1.1955</c:v>
                </c:pt>
                <c:pt idx="215">
                  <c:v>0.72399999999999998</c:v>
                </c:pt>
                <c:pt idx="216">
                  <c:v>1.0289999999999999</c:v>
                </c:pt>
                <c:pt idx="217">
                  <c:v>0.875</c:v>
                </c:pt>
                <c:pt idx="218">
                  <c:v>1.077</c:v>
                </c:pt>
                <c:pt idx="219">
                  <c:v>1.129</c:v>
                </c:pt>
                <c:pt idx="220">
                  <c:v>1.2210000000000001</c:v>
                </c:pt>
                <c:pt idx="221">
                  <c:v>0.1115</c:v>
                </c:pt>
                <c:pt idx="222">
                  <c:v>1.6014999999999999</c:v>
                </c:pt>
                <c:pt idx="223">
                  <c:v>1.331</c:v>
                </c:pt>
                <c:pt idx="224">
                  <c:v>0.52249999999999996</c:v>
                </c:pt>
                <c:pt idx="225">
                  <c:v>1.5229999999999999</c:v>
                </c:pt>
                <c:pt idx="226">
                  <c:v>1.1595</c:v>
                </c:pt>
                <c:pt idx="227">
                  <c:v>0.86799999999999999</c:v>
                </c:pt>
                <c:pt idx="228">
                  <c:v>0.13750000000000001</c:v>
                </c:pt>
                <c:pt idx="229">
                  <c:v>0.151</c:v>
                </c:pt>
                <c:pt idx="230">
                  <c:v>0.17749999999999999</c:v>
                </c:pt>
                <c:pt idx="231">
                  <c:v>0.67349999999999999</c:v>
                </c:pt>
                <c:pt idx="232">
                  <c:v>0.97950000000000004</c:v>
                </c:pt>
                <c:pt idx="233">
                  <c:v>0.90600000000000003</c:v>
                </c:pt>
                <c:pt idx="234">
                  <c:v>1.9424999999999999</c:v>
                </c:pt>
                <c:pt idx="235">
                  <c:v>0.39750000000000002</c:v>
                </c:pt>
                <c:pt idx="236">
                  <c:v>0.63500000000000001</c:v>
                </c:pt>
                <c:pt idx="237">
                  <c:v>0.89749999999999996</c:v>
                </c:pt>
                <c:pt idx="238">
                  <c:v>0.51349999999999996</c:v>
                </c:pt>
                <c:pt idx="239">
                  <c:v>0.10100000000000001</c:v>
                </c:pt>
                <c:pt idx="240">
                  <c:v>1.1220000000000001</c:v>
                </c:pt>
                <c:pt idx="241">
                  <c:v>0.74050000000000005</c:v>
                </c:pt>
                <c:pt idx="242">
                  <c:v>0.92500000000000004</c:v>
                </c:pt>
                <c:pt idx="243">
                  <c:v>0.2485</c:v>
                </c:pt>
                <c:pt idx="244">
                  <c:v>0.59099999999999997</c:v>
                </c:pt>
                <c:pt idx="245">
                  <c:v>1.62</c:v>
                </c:pt>
                <c:pt idx="246">
                  <c:v>0.48699999999999999</c:v>
                </c:pt>
                <c:pt idx="247">
                  <c:v>0.2225</c:v>
                </c:pt>
                <c:pt idx="248">
                  <c:v>0.435</c:v>
                </c:pt>
                <c:pt idx="249">
                  <c:v>0.42549999999999999</c:v>
                </c:pt>
                <c:pt idx="250">
                  <c:v>1.583</c:v>
                </c:pt>
                <c:pt idx="251">
                  <c:v>0.85399999999999998</c:v>
                </c:pt>
                <c:pt idx="252">
                  <c:v>1.6645000000000001</c:v>
                </c:pt>
                <c:pt idx="253">
                  <c:v>1.0269999999999999</c:v>
                </c:pt>
                <c:pt idx="254">
                  <c:v>1.3089999999999999</c:v>
                </c:pt>
                <c:pt idx="255">
                  <c:v>0.70450000000000002</c:v>
                </c:pt>
                <c:pt idx="256">
                  <c:v>0.91649999999999998</c:v>
                </c:pt>
                <c:pt idx="257">
                  <c:v>1.3360000000000001</c:v>
                </c:pt>
                <c:pt idx="258">
                  <c:v>1.0780000000000001</c:v>
                </c:pt>
                <c:pt idx="259">
                  <c:v>1.7825</c:v>
                </c:pt>
                <c:pt idx="260">
                  <c:v>3.85E-2</c:v>
                </c:pt>
                <c:pt idx="261">
                  <c:v>0.316</c:v>
                </c:pt>
                <c:pt idx="262">
                  <c:v>1.0980000000000001</c:v>
                </c:pt>
                <c:pt idx="263">
                  <c:v>0.34250000000000003</c:v>
                </c:pt>
                <c:pt idx="264">
                  <c:v>1.367</c:v>
                </c:pt>
                <c:pt idx="265">
                  <c:v>0.85650000000000004</c:v>
                </c:pt>
                <c:pt idx="266">
                  <c:v>1.2364999999999999</c:v>
                </c:pt>
                <c:pt idx="267">
                  <c:v>0.86899999999999999</c:v>
                </c:pt>
                <c:pt idx="268">
                  <c:v>2.2730000000000001</c:v>
                </c:pt>
                <c:pt idx="269">
                  <c:v>1.0129999999999999</c:v>
                </c:pt>
                <c:pt idx="270">
                  <c:v>1.2104999999999999</c:v>
                </c:pt>
                <c:pt idx="271">
                  <c:v>1.5640000000000001</c:v>
                </c:pt>
                <c:pt idx="272">
                  <c:v>0.14849999999999999</c:v>
                </c:pt>
                <c:pt idx="273">
                  <c:v>0.24399999999999999</c:v>
                </c:pt>
                <c:pt idx="274">
                  <c:v>0.622</c:v>
                </c:pt>
                <c:pt idx="275">
                  <c:v>0.78649999999999998</c:v>
                </c:pt>
                <c:pt idx="276">
                  <c:v>1.0109999999999999</c:v>
                </c:pt>
                <c:pt idx="277">
                  <c:v>1.0589999999999999</c:v>
                </c:pt>
                <c:pt idx="278">
                  <c:v>0.92100000000000004</c:v>
                </c:pt>
                <c:pt idx="279">
                  <c:v>1.3845000000000001</c:v>
                </c:pt>
                <c:pt idx="280">
                  <c:v>0.61750000000000005</c:v>
                </c:pt>
                <c:pt idx="281">
                  <c:v>1.756</c:v>
                </c:pt>
                <c:pt idx="282">
                  <c:v>0.68149999999999999</c:v>
                </c:pt>
                <c:pt idx="283">
                  <c:v>0.58350000000000002</c:v>
                </c:pt>
                <c:pt idx="284">
                  <c:v>0.98599999999999999</c:v>
                </c:pt>
                <c:pt idx="285">
                  <c:v>0.30099999999999999</c:v>
                </c:pt>
                <c:pt idx="286">
                  <c:v>0.221</c:v>
                </c:pt>
                <c:pt idx="287">
                  <c:v>0.88900000000000001</c:v>
                </c:pt>
                <c:pt idx="288">
                  <c:v>1.931</c:v>
                </c:pt>
                <c:pt idx="289">
                  <c:v>0.92049999999999998</c:v>
                </c:pt>
                <c:pt idx="290">
                  <c:v>1.456</c:v>
                </c:pt>
                <c:pt idx="291">
                  <c:v>1.978</c:v>
                </c:pt>
                <c:pt idx="292">
                  <c:v>0.14449999999999999</c:v>
                </c:pt>
                <c:pt idx="293">
                  <c:v>0.80349999999999999</c:v>
                </c:pt>
                <c:pt idx="294">
                  <c:v>0.65949999999999998</c:v>
                </c:pt>
                <c:pt idx="295">
                  <c:v>0.57799999999999996</c:v>
                </c:pt>
                <c:pt idx="296">
                  <c:v>0.62949999999999995</c:v>
                </c:pt>
                <c:pt idx="297">
                  <c:v>1.1745000000000001</c:v>
                </c:pt>
                <c:pt idx="298">
                  <c:v>0.63349999999999995</c:v>
                </c:pt>
                <c:pt idx="299">
                  <c:v>0.34150000000000003</c:v>
                </c:pt>
                <c:pt idx="300">
                  <c:v>0.47749999999999998</c:v>
                </c:pt>
                <c:pt idx="301">
                  <c:v>0.94599999999999995</c:v>
                </c:pt>
                <c:pt idx="302">
                  <c:v>1.907</c:v>
                </c:pt>
                <c:pt idx="303">
                  <c:v>0.59599999999999997</c:v>
                </c:pt>
                <c:pt idx="304">
                  <c:v>0.11600000000000001</c:v>
                </c:pt>
                <c:pt idx="305">
                  <c:v>0.54700000000000004</c:v>
                </c:pt>
                <c:pt idx="306">
                  <c:v>0.52800000000000002</c:v>
                </c:pt>
                <c:pt idx="307">
                  <c:v>1.3115000000000001</c:v>
                </c:pt>
                <c:pt idx="308">
                  <c:v>1.0589999999999999</c:v>
                </c:pt>
                <c:pt idx="309">
                  <c:v>0.65049999999999997</c:v>
                </c:pt>
                <c:pt idx="310">
                  <c:v>0.3075</c:v>
                </c:pt>
                <c:pt idx="311">
                  <c:v>0.32250000000000001</c:v>
                </c:pt>
                <c:pt idx="312">
                  <c:v>0.2145</c:v>
                </c:pt>
                <c:pt idx="313">
                  <c:v>0.63549999999999995</c:v>
                </c:pt>
                <c:pt idx="314">
                  <c:v>0.30099999999999999</c:v>
                </c:pt>
                <c:pt idx="315">
                  <c:v>0.85799999999999998</c:v>
                </c:pt>
                <c:pt idx="316">
                  <c:v>0.3085</c:v>
                </c:pt>
                <c:pt idx="317">
                  <c:v>0.69899999999999995</c:v>
                </c:pt>
                <c:pt idx="318">
                  <c:v>0.59550000000000003</c:v>
                </c:pt>
                <c:pt idx="319">
                  <c:v>2.6499999999999999E-2</c:v>
                </c:pt>
                <c:pt idx="320">
                  <c:v>0.75600000000000001</c:v>
                </c:pt>
                <c:pt idx="321">
                  <c:v>1.4770000000000001</c:v>
                </c:pt>
                <c:pt idx="322">
                  <c:v>0.1145</c:v>
                </c:pt>
                <c:pt idx="323">
                  <c:v>0.88300000000000001</c:v>
                </c:pt>
                <c:pt idx="324">
                  <c:v>0.53949999999999998</c:v>
                </c:pt>
                <c:pt idx="325">
                  <c:v>0.59899999999999998</c:v>
                </c:pt>
                <c:pt idx="326">
                  <c:v>0.28849999999999998</c:v>
                </c:pt>
                <c:pt idx="327">
                  <c:v>0.77149999999999996</c:v>
                </c:pt>
                <c:pt idx="328">
                  <c:v>1.806</c:v>
                </c:pt>
                <c:pt idx="329">
                  <c:v>0.14399999999999999</c:v>
                </c:pt>
                <c:pt idx="330">
                  <c:v>0.3785</c:v>
                </c:pt>
                <c:pt idx="331">
                  <c:v>0.98399999999999999</c:v>
                </c:pt>
                <c:pt idx="332">
                  <c:v>0.3</c:v>
                </c:pt>
                <c:pt idx="333">
                  <c:v>1.8095000000000001</c:v>
                </c:pt>
                <c:pt idx="334">
                  <c:v>1.1735</c:v>
                </c:pt>
                <c:pt idx="335">
                  <c:v>0.79200000000000004</c:v>
                </c:pt>
                <c:pt idx="336">
                  <c:v>1.377</c:v>
                </c:pt>
                <c:pt idx="337">
                  <c:v>1.7999999999999999E-2</c:v>
                </c:pt>
                <c:pt idx="338">
                  <c:v>1.3585</c:v>
                </c:pt>
                <c:pt idx="339">
                  <c:v>0.39950000000000002</c:v>
                </c:pt>
                <c:pt idx="340">
                  <c:v>1.2695000000000001</c:v>
                </c:pt>
                <c:pt idx="341">
                  <c:v>0.56899999999999995</c:v>
                </c:pt>
                <c:pt idx="342">
                  <c:v>1.7609999999999999</c:v>
                </c:pt>
                <c:pt idx="343">
                  <c:v>0.91900000000000004</c:v>
                </c:pt>
                <c:pt idx="344">
                  <c:v>0.47049999999999997</c:v>
                </c:pt>
                <c:pt idx="345">
                  <c:v>0.64300000000000002</c:v>
                </c:pt>
                <c:pt idx="346">
                  <c:v>0.56699999999999995</c:v>
                </c:pt>
                <c:pt idx="347">
                  <c:v>0.14099999999999999</c:v>
                </c:pt>
                <c:pt idx="348">
                  <c:v>0.27750000000000002</c:v>
                </c:pt>
                <c:pt idx="349">
                  <c:v>0.55600000000000005</c:v>
                </c:pt>
                <c:pt idx="350">
                  <c:v>1.7344999999999999</c:v>
                </c:pt>
                <c:pt idx="351">
                  <c:v>1.6194999999999999</c:v>
                </c:pt>
                <c:pt idx="352">
                  <c:v>1.1385000000000001</c:v>
                </c:pt>
                <c:pt idx="353">
                  <c:v>0.753</c:v>
                </c:pt>
                <c:pt idx="354">
                  <c:v>1.1299999999999999</c:v>
                </c:pt>
                <c:pt idx="355">
                  <c:v>0.88149999999999995</c:v>
                </c:pt>
                <c:pt idx="356">
                  <c:v>0.58050000000000002</c:v>
                </c:pt>
                <c:pt idx="357">
                  <c:v>1.0854999999999999</c:v>
                </c:pt>
                <c:pt idx="358">
                  <c:v>0.42949999999999999</c:v>
                </c:pt>
                <c:pt idx="359">
                  <c:v>1.0105</c:v>
                </c:pt>
                <c:pt idx="360">
                  <c:v>0.187</c:v>
                </c:pt>
                <c:pt idx="361">
                  <c:v>0.1885</c:v>
                </c:pt>
                <c:pt idx="362">
                  <c:v>0.67649999999999999</c:v>
                </c:pt>
                <c:pt idx="363">
                  <c:v>1.133</c:v>
                </c:pt>
                <c:pt idx="364">
                  <c:v>0.87450000000000006</c:v>
                </c:pt>
                <c:pt idx="365">
                  <c:v>0.81200000000000006</c:v>
                </c:pt>
                <c:pt idx="366">
                  <c:v>1.37</c:v>
                </c:pt>
                <c:pt idx="367">
                  <c:v>0.36049999999999999</c:v>
                </c:pt>
                <c:pt idx="368">
                  <c:v>9.5000000000000001E-2</c:v>
                </c:pt>
                <c:pt idx="369">
                  <c:v>0.27</c:v>
                </c:pt>
                <c:pt idx="370">
                  <c:v>0.58050000000000002</c:v>
                </c:pt>
                <c:pt idx="371">
                  <c:v>0.17399999999999999</c:v>
                </c:pt>
                <c:pt idx="372">
                  <c:v>1.0645</c:v>
                </c:pt>
                <c:pt idx="373">
                  <c:v>1.7444999999999999</c:v>
                </c:pt>
                <c:pt idx="374">
                  <c:v>0.92700000000000005</c:v>
                </c:pt>
                <c:pt idx="375">
                  <c:v>0.25950000000000001</c:v>
                </c:pt>
                <c:pt idx="376">
                  <c:v>0.67400000000000004</c:v>
                </c:pt>
                <c:pt idx="377">
                  <c:v>0.48699999999999999</c:v>
                </c:pt>
                <c:pt idx="378">
                  <c:v>0.25800000000000001</c:v>
                </c:pt>
                <c:pt idx="379">
                  <c:v>0.90600000000000003</c:v>
                </c:pt>
                <c:pt idx="380">
                  <c:v>0.78200000000000003</c:v>
                </c:pt>
                <c:pt idx="381">
                  <c:v>0.87250000000000005</c:v>
                </c:pt>
                <c:pt idx="382">
                  <c:v>0.77349999999999997</c:v>
                </c:pt>
                <c:pt idx="383">
                  <c:v>1.0920000000000001</c:v>
                </c:pt>
                <c:pt idx="384">
                  <c:v>1.2124999999999999</c:v>
                </c:pt>
                <c:pt idx="385">
                  <c:v>0.51</c:v>
                </c:pt>
                <c:pt idx="386">
                  <c:v>0.33</c:v>
                </c:pt>
                <c:pt idx="387">
                  <c:v>0.61499999999999999</c:v>
                </c:pt>
                <c:pt idx="388">
                  <c:v>1.1220000000000001</c:v>
                </c:pt>
                <c:pt idx="389">
                  <c:v>0.18099999999999999</c:v>
                </c:pt>
                <c:pt idx="390">
                  <c:v>5.45E-2</c:v>
                </c:pt>
                <c:pt idx="391">
                  <c:v>0.95350000000000001</c:v>
                </c:pt>
                <c:pt idx="392">
                  <c:v>0.36749999999999999</c:v>
                </c:pt>
                <c:pt idx="393">
                  <c:v>1.5980000000000001</c:v>
                </c:pt>
                <c:pt idx="394">
                  <c:v>0.36249999999999999</c:v>
                </c:pt>
                <c:pt idx="395">
                  <c:v>0.87</c:v>
                </c:pt>
                <c:pt idx="396">
                  <c:v>1.3725000000000001</c:v>
                </c:pt>
                <c:pt idx="397">
                  <c:v>0.95550000000000002</c:v>
                </c:pt>
                <c:pt idx="398">
                  <c:v>0.60399999999999998</c:v>
                </c:pt>
                <c:pt idx="399">
                  <c:v>1.4544999999999999</c:v>
                </c:pt>
                <c:pt idx="400">
                  <c:v>0.82899999999999996</c:v>
                </c:pt>
                <c:pt idx="401">
                  <c:v>1.74</c:v>
                </c:pt>
                <c:pt idx="402">
                  <c:v>0.98499999999999999</c:v>
                </c:pt>
                <c:pt idx="403">
                  <c:v>0.41149999999999998</c:v>
                </c:pt>
                <c:pt idx="404">
                  <c:v>0.23849999999999999</c:v>
                </c:pt>
                <c:pt idx="405">
                  <c:v>0.86899999999999999</c:v>
                </c:pt>
                <c:pt idx="406">
                  <c:v>0.879</c:v>
                </c:pt>
                <c:pt idx="407">
                  <c:v>0.9</c:v>
                </c:pt>
                <c:pt idx="408">
                  <c:v>1.1005</c:v>
                </c:pt>
                <c:pt idx="409">
                  <c:v>0.1285</c:v>
                </c:pt>
                <c:pt idx="410">
                  <c:v>0.46100000000000002</c:v>
                </c:pt>
                <c:pt idx="411">
                  <c:v>1.978</c:v>
                </c:pt>
                <c:pt idx="412">
                  <c:v>1.0620000000000001</c:v>
                </c:pt>
                <c:pt idx="413">
                  <c:v>1.4575</c:v>
                </c:pt>
                <c:pt idx="414">
                  <c:v>0.498</c:v>
                </c:pt>
                <c:pt idx="415">
                  <c:v>1.3665</c:v>
                </c:pt>
                <c:pt idx="416">
                  <c:v>0.52900000000000003</c:v>
                </c:pt>
                <c:pt idx="417">
                  <c:v>0.73650000000000004</c:v>
                </c:pt>
                <c:pt idx="418">
                  <c:v>1.7184999999999999</c:v>
                </c:pt>
                <c:pt idx="419">
                  <c:v>0.45800000000000002</c:v>
                </c:pt>
                <c:pt idx="420">
                  <c:v>1.0155000000000001</c:v>
                </c:pt>
                <c:pt idx="421">
                  <c:v>0.10349999999999999</c:v>
                </c:pt>
                <c:pt idx="422">
                  <c:v>0.91500000000000004</c:v>
                </c:pt>
                <c:pt idx="423">
                  <c:v>1.3174999999999999</c:v>
                </c:pt>
                <c:pt idx="424">
                  <c:v>1.5209999999999999</c:v>
                </c:pt>
                <c:pt idx="425">
                  <c:v>1.3205</c:v>
                </c:pt>
                <c:pt idx="426">
                  <c:v>0.66700000000000004</c:v>
                </c:pt>
                <c:pt idx="427">
                  <c:v>1.1825000000000001</c:v>
                </c:pt>
                <c:pt idx="428">
                  <c:v>1.2290000000000001</c:v>
                </c:pt>
                <c:pt idx="429">
                  <c:v>0.23449999999999999</c:v>
                </c:pt>
                <c:pt idx="430">
                  <c:v>0.53900000000000003</c:v>
                </c:pt>
                <c:pt idx="431">
                  <c:v>0.46700000000000003</c:v>
                </c:pt>
                <c:pt idx="432">
                  <c:v>0.92</c:v>
                </c:pt>
                <c:pt idx="433">
                  <c:v>0.36599999999999999</c:v>
                </c:pt>
                <c:pt idx="434">
                  <c:v>0.46650000000000003</c:v>
                </c:pt>
                <c:pt idx="435">
                  <c:v>0.64449999999999996</c:v>
                </c:pt>
                <c:pt idx="436">
                  <c:v>0.21049999999999999</c:v>
                </c:pt>
                <c:pt idx="437">
                  <c:v>0.95499999999999996</c:v>
                </c:pt>
                <c:pt idx="438">
                  <c:v>0.372</c:v>
                </c:pt>
                <c:pt idx="439">
                  <c:v>0.98299999999999998</c:v>
                </c:pt>
                <c:pt idx="440">
                  <c:v>0.89800000000000002</c:v>
                </c:pt>
                <c:pt idx="441">
                  <c:v>0.625</c:v>
                </c:pt>
                <c:pt idx="442">
                  <c:v>0.66149999999999998</c:v>
                </c:pt>
                <c:pt idx="443">
                  <c:v>0.76400000000000001</c:v>
                </c:pt>
                <c:pt idx="444">
                  <c:v>1.133</c:v>
                </c:pt>
                <c:pt idx="445">
                  <c:v>0.1855</c:v>
                </c:pt>
                <c:pt idx="446">
                  <c:v>0.91300000000000003</c:v>
                </c:pt>
                <c:pt idx="447">
                  <c:v>0.51600000000000001</c:v>
                </c:pt>
                <c:pt idx="448">
                  <c:v>1.0229999999999999</c:v>
                </c:pt>
                <c:pt idx="449">
                  <c:v>1.3434999999999999</c:v>
                </c:pt>
                <c:pt idx="450">
                  <c:v>0.17</c:v>
                </c:pt>
                <c:pt idx="451">
                  <c:v>0.46150000000000002</c:v>
                </c:pt>
                <c:pt idx="452">
                  <c:v>1.514</c:v>
                </c:pt>
                <c:pt idx="453">
                  <c:v>0.89349999999999996</c:v>
                </c:pt>
                <c:pt idx="454">
                  <c:v>0.96599999999999997</c:v>
                </c:pt>
                <c:pt idx="455">
                  <c:v>0.873</c:v>
                </c:pt>
                <c:pt idx="456">
                  <c:v>5.1499999999999997E-2</c:v>
                </c:pt>
                <c:pt idx="457">
                  <c:v>1.0325</c:v>
                </c:pt>
                <c:pt idx="458">
                  <c:v>0.85799999999999998</c:v>
                </c:pt>
                <c:pt idx="459">
                  <c:v>0.5575</c:v>
                </c:pt>
                <c:pt idx="460">
                  <c:v>0.53400000000000003</c:v>
                </c:pt>
                <c:pt idx="461">
                  <c:v>1.33</c:v>
                </c:pt>
                <c:pt idx="462">
                  <c:v>0.59750000000000003</c:v>
                </c:pt>
                <c:pt idx="463">
                  <c:v>1.194</c:v>
                </c:pt>
                <c:pt idx="464">
                  <c:v>0.63149999999999995</c:v>
                </c:pt>
                <c:pt idx="465">
                  <c:v>0.47749999999999998</c:v>
                </c:pt>
                <c:pt idx="466">
                  <c:v>0.4425</c:v>
                </c:pt>
                <c:pt idx="467">
                  <c:v>1.073</c:v>
                </c:pt>
                <c:pt idx="468">
                  <c:v>0.87949999999999995</c:v>
                </c:pt>
                <c:pt idx="469">
                  <c:v>1.103</c:v>
                </c:pt>
                <c:pt idx="470">
                  <c:v>0.1525</c:v>
                </c:pt>
                <c:pt idx="471">
                  <c:v>0.84150000000000003</c:v>
                </c:pt>
                <c:pt idx="472">
                  <c:v>0.51600000000000001</c:v>
                </c:pt>
                <c:pt idx="473">
                  <c:v>1.0169999999999999</c:v>
                </c:pt>
                <c:pt idx="474">
                  <c:v>0.63849999999999996</c:v>
                </c:pt>
                <c:pt idx="475">
                  <c:v>1.2190000000000001</c:v>
                </c:pt>
                <c:pt idx="476">
                  <c:v>1.0529999999999999</c:v>
                </c:pt>
                <c:pt idx="477">
                  <c:v>0.93100000000000005</c:v>
                </c:pt>
                <c:pt idx="478">
                  <c:v>1.7110000000000001</c:v>
                </c:pt>
                <c:pt idx="479">
                  <c:v>0.2215</c:v>
                </c:pt>
                <c:pt idx="480">
                  <c:v>0.627</c:v>
                </c:pt>
                <c:pt idx="481">
                  <c:v>0.95799999999999996</c:v>
                </c:pt>
                <c:pt idx="482">
                  <c:v>0.23899999999999999</c:v>
                </c:pt>
                <c:pt idx="483">
                  <c:v>0.99050000000000005</c:v>
                </c:pt>
                <c:pt idx="484">
                  <c:v>1.0049999999999999</c:v>
                </c:pt>
                <c:pt idx="485">
                  <c:v>0.62749999999999995</c:v>
                </c:pt>
                <c:pt idx="486">
                  <c:v>0.48699999999999999</c:v>
                </c:pt>
                <c:pt idx="487">
                  <c:v>0.28749999999999998</c:v>
                </c:pt>
                <c:pt idx="488">
                  <c:v>1.6755</c:v>
                </c:pt>
                <c:pt idx="489">
                  <c:v>0.83199999999999996</c:v>
                </c:pt>
                <c:pt idx="490">
                  <c:v>0.53800000000000003</c:v>
                </c:pt>
                <c:pt idx="491">
                  <c:v>1.4755</c:v>
                </c:pt>
                <c:pt idx="492">
                  <c:v>0.25650000000000001</c:v>
                </c:pt>
                <c:pt idx="493">
                  <c:v>0.318</c:v>
                </c:pt>
                <c:pt idx="494">
                  <c:v>1.2509999999999999</c:v>
                </c:pt>
                <c:pt idx="495">
                  <c:v>1.89</c:v>
                </c:pt>
                <c:pt idx="496">
                  <c:v>0.82399999999999995</c:v>
                </c:pt>
                <c:pt idx="497">
                  <c:v>1.1479999999999999</c:v>
                </c:pt>
                <c:pt idx="498">
                  <c:v>0.94</c:v>
                </c:pt>
                <c:pt idx="499">
                  <c:v>1.7264999999999999</c:v>
                </c:pt>
                <c:pt idx="500">
                  <c:v>1.6185</c:v>
                </c:pt>
                <c:pt idx="501">
                  <c:v>2.3304999999999998</c:v>
                </c:pt>
                <c:pt idx="502">
                  <c:v>0.46400000000000002</c:v>
                </c:pt>
                <c:pt idx="503">
                  <c:v>1.2795000000000001</c:v>
                </c:pt>
                <c:pt idx="504">
                  <c:v>1.0985</c:v>
                </c:pt>
                <c:pt idx="505">
                  <c:v>0.38</c:v>
                </c:pt>
                <c:pt idx="506">
                  <c:v>0.76900000000000002</c:v>
                </c:pt>
                <c:pt idx="507">
                  <c:v>0.41649999999999998</c:v>
                </c:pt>
                <c:pt idx="508">
                  <c:v>1.113</c:v>
                </c:pt>
                <c:pt idx="509">
                  <c:v>0.92800000000000005</c:v>
                </c:pt>
                <c:pt idx="510">
                  <c:v>0.3755</c:v>
                </c:pt>
                <c:pt idx="511">
                  <c:v>0.45200000000000001</c:v>
                </c:pt>
                <c:pt idx="512">
                  <c:v>0.42599999999999999</c:v>
                </c:pt>
                <c:pt idx="513">
                  <c:v>0.47049999999999997</c:v>
                </c:pt>
                <c:pt idx="514">
                  <c:v>0.71699999999999997</c:v>
                </c:pt>
                <c:pt idx="515">
                  <c:v>0.76900000000000002</c:v>
                </c:pt>
                <c:pt idx="516">
                  <c:v>1.21</c:v>
                </c:pt>
                <c:pt idx="517">
                  <c:v>0.84150000000000003</c:v>
                </c:pt>
                <c:pt idx="518">
                  <c:v>1.3645</c:v>
                </c:pt>
                <c:pt idx="519">
                  <c:v>0.84699999999999998</c:v>
                </c:pt>
                <c:pt idx="520">
                  <c:v>0.83699999999999997</c:v>
                </c:pt>
                <c:pt idx="521">
                  <c:v>1.5549999999999999</c:v>
                </c:pt>
                <c:pt idx="522">
                  <c:v>0.16950000000000001</c:v>
                </c:pt>
                <c:pt idx="523">
                  <c:v>0.872</c:v>
                </c:pt>
                <c:pt idx="524">
                  <c:v>0.77149999999999996</c:v>
                </c:pt>
                <c:pt idx="525">
                  <c:v>1.2815000000000001</c:v>
                </c:pt>
                <c:pt idx="526">
                  <c:v>0.87350000000000005</c:v>
                </c:pt>
                <c:pt idx="527">
                  <c:v>0.51200000000000001</c:v>
                </c:pt>
                <c:pt idx="528">
                  <c:v>1.5229999999999999</c:v>
                </c:pt>
                <c:pt idx="529">
                  <c:v>0.71699999999999997</c:v>
                </c:pt>
                <c:pt idx="530">
                  <c:v>1.401</c:v>
                </c:pt>
                <c:pt idx="531">
                  <c:v>0.93799999999999994</c:v>
                </c:pt>
                <c:pt idx="532">
                  <c:v>0.86650000000000005</c:v>
                </c:pt>
                <c:pt idx="533">
                  <c:v>0.19450000000000001</c:v>
                </c:pt>
                <c:pt idx="534">
                  <c:v>0.97799999999999998</c:v>
                </c:pt>
                <c:pt idx="535">
                  <c:v>1.1174999999999999</c:v>
                </c:pt>
                <c:pt idx="536">
                  <c:v>1.3445</c:v>
                </c:pt>
                <c:pt idx="537">
                  <c:v>0.1255</c:v>
                </c:pt>
                <c:pt idx="538">
                  <c:v>0.84250000000000003</c:v>
                </c:pt>
                <c:pt idx="539">
                  <c:v>9.7500000000000003E-2</c:v>
                </c:pt>
                <c:pt idx="540">
                  <c:v>1.2515000000000001</c:v>
                </c:pt>
                <c:pt idx="541">
                  <c:v>0.62450000000000006</c:v>
                </c:pt>
                <c:pt idx="542">
                  <c:v>1.2565</c:v>
                </c:pt>
                <c:pt idx="543">
                  <c:v>0.92049999999999998</c:v>
                </c:pt>
                <c:pt idx="544">
                  <c:v>0.39450000000000002</c:v>
                </c:pt>
                <c:pt idx="545">
                  <c:v>0.72850000000000004</c:v>
                </c:pt>
                <c:pt idx="546">
                  <c:v>2.2549999999999999</c:v>
                </c:pt>
                <c:pt idx="547">
                  <c:v>0.192</c:v>
                </c:pt>
                <c:pt idx="548">
                  <c:v>0.35299999999999998</c:v>
                </c:pt>
                <c:pt idx="549">
                  <c:v>0.18</c:v>
                </c:pt>
                <c:pt idx="550">
                  <c:v>0.86750000000000005</c:v>
                </c:pt>
                <c:pt idx="551">
                  <c:v>1.107</c:v>
                </c:pt>
                <c:pt idx="552">
                  <c:v>1.2444999999999999</c:v>
                </c:pt>
                <c:pt idx="553">
                  <c:v>1.5660000000000001</c:v>
                </c:pt>
                <c:pt idx="554">
                  <c:v>0.13400000000000001</c:v>
                </c:pt>
                <c:pt idx="555">
                  <c:v>1.0095000000000001</c:v>
                </c:pt>
                <c:pt idx="556">
                  <c:v>0.44750000000000001</c:v>
                </c:pt>
                <c:pt idx="557">
                  <c:v>0.93</c:v>
                </c:pt>
                <c:pt idx="558">
                  <c:v>0.36299999999999999</c:v>
                </c:pt>
                <c:pt idx="559">
                  <c:v>1.8660000000000001</c:v>
                </c:pt>
                <c:pt idx="560">
                  <c:v>0.45650000000000002</c:v>
                </c:pt>
                <c:pt idx="561">
                  <c:v>1.139</c:v>
                </c:pt>
                <c:pt idx="562">
                  <c:v>1.2985</c:v>
                </c:pt>
                <c:pt idx="563">
                  <c:v>1.3879999999999999</c:v>
                </c:pt>
                <c:pt idx="564">
                  <c:v>1.4265000000000001</c:v>
                </c:pt>
                <c:pt idx="565">
                  <c:v>0.40100000000000002</c:v>
                </c:pt>
                <c:pt idx="566">
                  <c:v>0.32750000000000001</c:v>
                </c:pt>
                <c:pt idx="567">
                  <c:v>0.31850000000000001</c:v>
                </c:pt>
                <c:pt idx="568">
                  <c:v>0.87150000000000005</c:v>
                </c:pt>
                <c:pt idx="569">
                  <c:v>0.65300000000000002</c:v>
                </c:pt>
                <c:pt idx="570">
                  <c:v>0.82750000000000001</c:v>
                </c:pt>
                <c:pt idx="571">
                  <c:v>0.90849999999999997</c:v>
                </c:pt>
                <c:pt idx="572">
                  <c:v>0.435</c:v>
                </c:pt>
                <c:pt idx="573">
                  <c:v>0.32650000000000001</c:v>
                </c:pt>
                <c:pt idx="574">
                  <c:v>1.2010000000000001</c:v>
                </c:pt>
                <c:pt idx="575">
                  <c:v>0.28849999999999998</c:v>
                </c:pt>
                <c:pt idx="576">
                  <c:v>0.57750000000000001</c:v>
                </c:pt>
                <c:pt idx="577">
                  <c:v>0.56599999999999995</c:v>
                </c:pt>
                <c:pt idx="578">
                  <c:v>0.51500000000000001</c:v>
                </c:pt>
                <c:pt idx="579">
                  <c:v>1.2270000000000001</c:v>
                </c:pt>
                <c:pt idx="580">
                  <c:v>0.45550000000000002</c:v>
                </c:pt>
                <c:pt idx="581">
                  <c:v>0.92500000000000004</c:v>
                </c:pt>
                <c:pt idx="582">
                  <c:v>0.40450000000000003</c:v>
                </c:pt>
                <c:pt idx="583">
                  <c:v>0.90249999999999997</c:v>
                </c:pt>
                <c:pt idx="584">
                  <c:v>1.1615</c:v>
                </c:pt>
                <c:pt idx="585">
                  <c:v>0.38500000000000001</c:v>
                </c:pt>
                <c:pt idx="586">
                  <c:v>0.65100000000000002</c:v>
                </c:pt>
                <c:pt idx="587">
                  <c:v>1.4684999999999999</c:v>
                </c:pt>
                <c:pt idx="588">
                  <c:v>2.1055000000000001</c:v>
                </c:pt>
                <c:pt idx="589">
                  <c:v>0.20749999999999999</c:v>
                </c:pt>
                <c:pt idx="590">
                  <c:v>0.46600000000000003</c:v>
                </c:pt>
                <c:pt idx="591">
                  <c:v>1.2999999999999999E-2</c:v>
                </c:pt>
                <c:pt idx="592">
                  <c:v>0.22</c:v>
                </c:pt>
                <c:pt idx="593">
                  <c:v>0.501</c:v>
                </c:pt>
                <c:pt idx="594">
                  <c:v>0.41099999999999998</c:v>
                </c:pt>
                <c:pt idx="595">
                  <c:v>1.022</c:v>
                </c:pt>
                <c:pt idx="596">
                  <c:v>1.071</c:v>
                </c:pt>
                <c:pt idx="597">
                  <c:v>1.04</c:v>
                </c:pt>
                <c:pt idx="598">
                  <c:v>0.88600000000000001</c:v>
                </c:pt>
                <c:pt idx="599">
                  <c:v>0.78300000000000003</c:v>
                </c:pt>
                <c:pt idx="600">
                  <c:v>0.63300000000000001</c:v>
                </c:pt>
                <c:pt idx="601">
                  <c:v>1.5580000000000001</c:v>
                </c:pt>
                <c:pt idx="602">
                  <c:v>0.73299999999999998</c:v>
                </c:pt>
                <c:pt idx="603">
                  <c:v>0.74099999999999999</c:v>
                </c:pt>
                <c:pt idx="604">
                  <c:v>0.95199999999999996</c:v>
                </c:pt>
                <c:pt idx="605">
                  <c:v>0.57650000000000001</c:v>
                </c:pt>
                <c:pt idx="606">
                  <c:v>1.2</c:v>
                </c:pt>
                <c:pt idx="607">
                  <c:v>0.23699999999999999</c:v>
                </c:pt>
                <c:pt idx="608">
                  <c:v>0.47</c:v>
                </c:pt>
                <c:pt idx="609">
                  <c:v>0.19700000000000001</c:v>
                </c:pt>
                <c:pt idx="610">
                  <c:v>1.8745000000000001</c:v>
                </c:pt>
                <c:pt idx="611">
                  <c:v>0.38200000000000001</c:v>
                </c:pt>
                <c:pt idx="612">
                  <c:v>0.20549999999999999</c:v>
                </c:pt>
                <c:pt idx="613">
                  <c:v>1.3520000000000001</c:v>
                </c:pt>
                <c:pt idx="614">
                  <c:v>0.82799999999999996</c:v>
                </c:pt>
                <c:pt idx="615">
                  <c:v>0.88500000000000001</c:v>
                </c:pt>
                <c:pt idx="616">
                  <c:v>0.75849999999999995</c:v>
                </c:pt>
                <c:pt idx="617">
                  <c:v>0.53600000000000003</c:v>
                </c:pt>
                <c:pt idx="618">
                  <c:v>0.77600000000000002</c:v>
                </c:pt>
                <c:pt idx="619">
                  <c:v>0.71699999999999997</c:v>
                </c:pt>
                <c:pt idx="620">
                  <c:v>0.64900000000000002</c:v>
                </c:pt>
                <c:pt idx="621">
                  <c:v>0.59499999999999997</c:v>
                </c:pt>
                <c:pt idx="622">
                  <c:v>0.99950000000000006</c:v>
                </c:pt>
                <c:pt idx="623">
                  <c:v>0.92149999999999999</c:v>
                </c:pt>
                <c:pt idx="624">
                  <c:v>0.58950000000000002</c:v>
                </c:pt>
                <c:pt idx="625">
                  <c:v>1.6134999999999999</c:v>
                </c:pt>
                <c:pt idx="626">
                  <c:v>0.98850000000000005</c:v>
                </c:pt>
                <c:pt idx="627">
                  <c:v>1.7585</c:v>
                </c:pt>
                <c:pt idx="628">
                  <c:v>1.4730000000000001</c:v>
                </c:pt>
                <c:pt idx="629">
                  <c:v>1.1459999999999999</c:v>
                </c:pt>
                <c:pt idx="630">
                  <c:v>1.4095</c:v>
                </c:pt>
                <c:pt idx="631">
                  <c:v>1.2915000000000001</c:v>
                </c:pt>
                <c:pt idx="632">
                  <c:v>1.3915</c:v>
                </c:pt>
                <c:pt idx="633">
                  <c:v>0.85699999999999998</c:v>
                </c:pt>
                <c:pt idx="634">
                  <c:v>0.18</c:v>
                </c:pt>
                <c:pt idx="635">
                  <c:v>0.59</c:v>
                </c:pt>
                <c:pt idx="636">
                  <c:v>0.88149999999999995</c:v>
                </c:pt>
                <c:pt idx="637">
                  <c:v>1.5449999999999999</c:v>
                </c:pt>
                <c:pt idx="638">
                  <c:v>0.879</c:v>
                </c:pt>
                <c:pt idx="639">
                  <c:v>0.58199999999999996</c:v>
                </c:pt>
                <c:pt idx="640">
                  <c:v>0.66800000000000004</c:v>
                </c:pt>
                <c:pt idx="641">
                  <c:v>0.84399999999999997</c:v>
                </c:pt>
                <c:pt idx="642">
                  <c:v>1.5455000000000001</c:v>
                </c:pt>
                <c:pt idx="643">
                  <c:v>1.3580000000000001</c:v>
                </c:pt>
                <c:pt idx="644">
                  <c:v>0.88300000000000001</c:v>
                </c:pt>
                <c:pt idx="645">
                  <c:v>0.58099999999999996</c:v>
                </c:pt>
                <c:pt idx="646">
                  <c:v>0.45600000000000002</c:v>
                </c:pt>
                <c:pt idx="647">
                  <c:v>0.39350000000000002</c:v>
                </c:pt>
                <c:pt idx="648">
                  <c:v>1.0185</c:v>
                </c:pt>
                <c:pt idx="649">
                  <c:v>0.97</c:v>
                </c:pt>
                <c:pt idx="650">
                  <c:v>0.97</c:v>
                </c:pt>
                <c:pt idx="651">
                  <c:v>1.2689999999999999</c:v>
                </c:pt>
                <c:pt idx="652">
                  <c:v>0.91549999999999998</c:v>
                </c:pt>
                <c:pt idx="653">
                  <c:v>0.495</c:v>
                </c:pt>
                <c:pt idx="654">
                  <c:v>0.87250000000000005</c:v>
                </c:pt>
                <c:pt idx="655">
                  <c:v>2.1499999999999998E-2</c:v>
                </c:pt>
                <c:pt idx="656">
                  <c:v>0.78100000000000003</c:v>
                </c:pt>
                <c:pt idx="657">
                  <c:v>0.60699999999999998</c:v>
                </c:pt>
                <c:pt idx="658">
                  <c:v>1.5055000000000001</c:v>
                </c:pt>
                <c:pt idx="659">
                  <c:v>1.2435</c:v>
                </c:pt>
                <c:pt idx="660">
                  <c:v>0.77749999999999997</c:v>
                </c:pt>
                <c:pt idx="661">
                  <c:v>1.4435</c:v>
                </c:pt>
                <c:pt idx="662">
                  <c:v>0.58850000000000002</c:v>
                </c:pt>
                <c:pt idx="663">
                  <c:v>0.10199999999999999</c:v>
                </c:pt>
                <c:pt idx="664">
                  <c:v>0.77649999999999997</c:v>
                </c:pt>
                <c:pt idx="665">
                  <c:v>0.60150000000000003</c:v>
                </c:pt>
                <c:pt idx="666">
                  <c:v>0.73650000000000004</c:v>
                </c:pt>
                <c:pt idx="667">
                  <c:v>2.8000000000000001E-2</c:v>
                </c:pt>
                <c:pt idx="668">
                  <c:v>0.57650000000000001</c:v>
                </c:pt>
                <c:pt idx="669">
                  <c:v>1.2415</c:v>
                </c:pt>
                <c:pt idx="670">
                  <c:v>0.6835</c:v>
                </c:pt>
                <c:pt idx="671">
                  <c:v>6.0499999999999998E-2</c:v>
                </c:pt>
                <c:pt idx="672">
                  <c:v>0.76049999999999995</c:v>
                </c:pt>
                <c:pt idx="673">
                  <c:v>2.4E-2</c:v>
                </c:pt>
                <c:pt idx="674">
                  <c:v>0.2545</c:v>
                </c:pt>
                <c:pt idx="675">
                  <c:v>1.34</c:v>
                </c:pt>
                <c:pt idx="676">
                  <c:v>9.9000000000000005E-2</c:v>
                </c:pt>
                <c:pt idx="677">
                  <c:v>0.1295</c:v>
                </c:pt>
                <c:pt idx="678">
                  <c:v>0.2225</c:v>
                </c:pt>
                <c:pt idx="679">
                  <c:v>0.41299999999999998</c:v>
                </c:pt>
                <c:pt idx="680">
                  <c:v>1.8085</c:v>
                </c:pt>
                <c:pt idx="681">
                  <c:v>0.1895</c:v>
                </c:pt>
                <c:pt idx="682">
                  <c:v>1.0660000000000001</c:v>
                </c:pt>
                <c:pt idx="683">
                  <c:v>0.66300000000000003</c:v>
                </c:pt>
                <c:pt idx="684">
                  <c:v>0.66</c:v>
                </c:pt>
                <c:pt idx="685">
                  <c:v>1.0945</c:v>
                </c:pt>
                <c:pt idx="686">
                  <c:v>0.83950000000000002</c:v>
                </c:pt>
                <c:pt idx="687">
                  <c:v>1.6839999999999999</c:v>
                </c:pt>
                <c:pt idx="688">
                  <c:v>1.7789999999999999</c:v>
                </c:pt>
                <c:pt idx="689">
                  <c:v>0.95699999999999996</c:v>
                </c:pt>
                <c:pt idx="690">
                  <c:v>1.204</c:v>
                </c:pt>
                <c:pt idx="691">
                  <c:v>0.128</c:v>
                </c:pt>
                <c:pt idx="692">
                  <c:v>2.032</c:v>
                </c:pt>
                <c:pt idx="693">
                  <c:v>1.1955</c:v>
                </c:pt>
                <c:pt idx="694">
                  <c:v>0.62949999999999995</c:v>
                </c:pt>
                <c:pt idx="695">
                  <c:v>0.83750000000000002</c:v>
                </c:pt>
              </c:numCache>
            </c:numRef>
          </c:xVal>
          <c:yVal>
            <c:numRef>
              <c:f>'Stacked data analysis'!$F$2:$F$697</c:f>
              <c:numCache>
                <c:formatCode>General</c:formatCode>
                <c:ptCount val="696"/>
                <c:pt idx="0">
                  <c:v>0.25850000000000001</c:v>
                </c:pt>
                <c:pt idx="1">
                  <c:v>4.5999999999999999E-2</c:v>
                </c:pt>
                <c:pt idx="2">
                  <c:v>0.35849999999999999</c:v>
                </c:pt>
                <c:pt idx="3">
                  <c:v>8.7999999999999995E-2</c:v>
                </c:pt>
                <c:pt idx="4">
                  <c:v>0.21199999999999999</c:v>
                </c:pt>
                <c:pt idx="5">
                  <c:v>0.25650000000000001</c:v>
                </c:pt>
                <c:pt idx="6">
                  <c:v>4.7E-2</c:v>
                </c:pt>
                <c:pt idx="7">
                  <c:v>6.3500000000000001E-2</c:v>
                </c:pt>
                <c:pt idx="8">
                  <c:v>0.36049999999999999</c:v>
                </c:pt>
                <c:pt idx="9">
                  <c:v>0.159</c:v>
                </c:pt>
                <c:pt idx="10">
                  <c:v>8.2500000000000004E-2</c:v>
                </c:pt>
                <c:pt idx="11">
                  <c:v>8.7499999999999994E-2</c:v>
                </c:pt>
                <c:pt idx="12">
                  <c:v>6.2E-2</c:v>
                </c:pt>
                <c:pt idx="13">
                  <c:v>0.40949999999999998</c:v>
                </c:pt>
                <c:pt idx="14">
                  <c:v>0.26100000000000001</c:v>
                </c:pt>
                <c:pt idx="15">
                  <c:v>0.107</c:v>
                </c:pt>
                <c:pt idx="16">
                  <c:v>8.3500000000000005E-2</c:v>
                </c:pt>
                <c:pt idx="17">
                  <c:v>0.28999999999999998</c:v>
                </c:pt>
                <c:pt idx="18">
                  <c:v>0.17299999999999999</c:v>
                </c:pt>
                <c:pt idx="19">
                  <c:v>0.14349999999999999</c:v>
                </c:pt>
                <c:pt idx="20">
                  <c:v>7.2999999999999995E-2</c:v>
                </c:pt>
                <c:pt idx="21">
                  <c:v>0.108</c:v>
                </c:pt>
                <c:pt idx="22">
                  <c:v>0.16600000000000001</c:v>
                </c:pt>
                <c:pt idx="23">
                  <c:v>9.9000000000000005E-2</c:v>
                </c:pt>
                <c:pt idx="24">
                  <c:v>0.33100000000000002</c:v>
                </c:pt>
                <c:pt idx="25">
                  <c:v>6.3500000000000001E-2</c:v>
                </c:pt>
                <c:pt idx="26">
                  <c:v>3.95E-2</c:v>
                </c:pt>
                <c:pt idx="27">
                  <c:v>8.8499999999999995E-2</c:v>
                </c:pt>
                <c:pt idx="28">
                  <c:v>0.1245</c:v>
                </c:pt>
                <c:pt idx="29">
                  <c:v>0.11550000000000001</c:v>
                </c:pt>
                <c:pt idx="30">
                  <c:v>2.5999999999999999E-2</c:v>
                </c:pt>
                <c:pt idx="31">
                  <c:v>7.4499999999999997E-2</c:v>
                </c:pt>
                <c:pt idx="32">
                  <c:v>5.7000000000000002E-2</c:v>
                </c:pt>
                <c:pt idx="33">
                  <c:v>0.20300000000000001</c:v>
                </c:pt>
                <c:pt idx="34">
                  <c:v>0.16300000000000001</c:v>
                </c:pt>
                <c:pt idx="35">
                  <c:v>0.22450000000000001</c:v>
                </c:pt>
                <c:pt idx="36">
                  <c:v>0.153</c:v>
                </c:pt>
                <c:pt idx="37">
                  <c:v>0.13250000000000001</c:v>
                </c:pt>
                <c:pt idx="38">
                  <c:v>0.28249999999999997</c:v>
                </c:pt>
                <c:pt idx="39">
                  <c:v>0.184</c:v>
                </c:pt>
                <c:pt idx="40">
                  <c:v>7.5499999999999998E-2</c:v>
                </c:pt>
                <c:pt idx="41">
                  <c:v>0.311</c:v>
                </c:pt>
                <c:pt idx="42">
                  <c:v>5.45E-2</c:v>
                </c:pt>
                <c:pt idx="43">
                  <c:v>0.14599999999999999</c:v>
                </c:pt>
                <c:pt idx="44">
                  <c:v>0.46300000000000002</c:v>
                </c:pt>
                <c:pt idx="45">
                  <c:v>9.6000000000000002E-2</c:v>
                </c:pt>
                <c:pt idx="46">
                  <c:v>0.221</c:v>
                </c:pt>
                <c:pt idx="47">
                  <c:v>0.245</c:v>
                </c:pt>
                <c:pt idx="48">
                  <c:v>0.20100000000000001</c:v>
                </c:pt>
                <c:pt idx="49">
                  <c:v>0.19700000000000001</c:v>
                </c:pt>
                <c:pt idx="50">
                  <c:v>0.42649999999999999</c:v>
                </c:pt>
                <c:pt idx="51">
                  <c:v>0.3085</c:v>
                </c:pt>
                <c:pt idx="52">
                  <c:v>0.187</c:v>
                </c:pt>
                <c:pt idx="53">
                  <c:v>0.3765</c:v>
                </c:pt>
                <c:pt idx="54">
                  <c:v>0.22950000000000001</c:v>
                </c:pt>
                <c:pt idx="55">
                  <c:v>4.65E-2</c:v>
                </c:pt>
                <c:pt idx="56">
                  <c:v>0.28299999999999997</c:v>
                </c:pt>
                <c:pt idx="57">
                  <c:v>0.28299999999999997</c:v>
                </c:pt>
                <c:pt idx="58">
                  <c:v>0.3075</c:v>
                </c:pt>
                <c:pt idx="59">
                  <c:v>6.8000000000000005E-2</c:v>
                </c:pt>
                <c:pt idx="60">
                  <c:v>7.5499999999999998E-2</c:v>
                </c:pt>
                <c:pt idx="61">
                  <c:v>0.13100000000000001</c:v>
                </c:pt>
                <c:pt idx="62">
                  <c:v>5.4999999999999997E-3</c:v>
                </c:pt>
                <c:pt idx="63">
                  <c:v>0.18</c:v>
                </c:pt>
                <c:pt idx="64">
                  <c:v>0.32150000000000001</c:v>
                </c:pt>
                <c:pt idx="65">
                  <c:v>0.39050000000000001</c:v>
                </c:pt>
                <c:pt idx="66">
                  <c:v>0.26150000000000001</c:v>
                </c:pt>
                <c:pt idx="67">
                  <c:v>0.24</c:v>
                </c:pt>
                <c:pt idx="68">
                  <c:v>0.1115</c:v>
                </c:pt>
                <c:pt idx="69">
                  <c:v>0.3135</c:v>
                </c:pt>
                <c:pt idx="70">
                  <c:v>0.28100000000000003</c:v>
                </c:pt>
                <c:pt idx="71">
                  <c:v>7.3499999999999996E-2</c:v>
                </c:pt>
                <c:pt idx="72">
                  <c:v>0.112</c:v>
                </c:pt>
                <c:pt idx="73">
                  <c:v>0.16650000000000001</c:v>
                </c:pt>
                <c:pt idx="74">
                  <c:v>6.9000000000000006E-2</c:v>
                </c:pt>
                <c:pt idx="75">
                  <c:v>0.20250000000000001</c:v>
                </c:pt>
                <c:pt idx="76">
                  <c:v>3.0499999999999999E-2</c:v>
                </c:pt>
                <c:pt idx="77">
                  <c:v>0.24</c:v>
                </c:pt>
                <c:pt idx="78">
                  <c:v>0.20699999999999999</c:v>
                </c:pt>
                <c:pt idx="79">
                  <c:v>0.16800000000000001</c:v>
                </c:pt>
                <c:pt idx="80">
                  <c:v>0.34849999999999998</c:v>
                </c:pt>
                <c:pt idx="81">
                  <c:v>8.0000000000000002E-3</c:v>
                </c:pt>
                <c:pt idx="82">
                  <c:v>0.184</c:v>
                </c:pt>
                <c:pt idx="83">
                  <c:v>0.1835</c:v>
                </c:pt>
                <c:pt idx="84">
                  <c:v>0.249</c:v>
                </c:pt>
                <c:pt idx="85">
                  <c:v>0.17</c:v>
                </c:pt>
                <c:pt idx="86">
                  <c:v>0.23799999999999999</c:v>
                </c:pt>
                <c:pt idx="87">
                  <c:v>0.2505</c:v>
                </c:pt>
                <c:pt idx="88">
                  <c:v>8.2000000000000003E-2</c:v>
                </c:pt>
                <c:pt idx="89">
                  <c:v>0.1565</c:v>
                </c:pt>
                <c:pt idx="90">
                  <c:v>0.1915</c:v>
                </c:pt>
                <c:pt idx="91">
                  <c:v>0.26800000000000002</c:v>
                </c:pt>
                <c:pt idx="92">
                  <c:v>0.106</c:v>
                </c:pt>
                <c:pt idx="93">
                  <c:v>0.32650000000000001</c:v>
                </c:pt>
                <c:pt idx="94">
                  <c:v>8.3000000000000004E-2</c:v>
                </c:pt>
                <c:pt idx="95">
                  <c:v>0.34499999999999997</c:v>
                </c:pt>
                <c:pt idx="96">
                  <c:v>0.33650000000000002</c:v>
                </c:pt>
                <c:pt idx="97">
                  <c:v>3.4500000000000003E-2</c:v>
                </c:pt>
                <c:pt idx="98">
                  <c:v>6.5000000000000002E-2</c:v>
                </c:pt>
                <c:pt idx="99">
                  <c:v>0.44</c:v>
                </c:pt>
                <c:pt idx="100">
                  <c:v>0.23699999999999999</c:v>
                </c:pt>
                <c:pt idx="101">
                  <c:v>4.2500000000000003E-2</c:v>
                </c:pt>
                <c:pt idx="102">
                  <c:v>0.13900000000000001</c:v>
                </c:pt>
                <c:pt idx="103">
                  <c:v>0.29649999999999999</c:v>
                </c:pt>
                <c:pt idx="104">
                  <c:v>0.29399999999999998</c:v>
                </c:pt>
                <c:pt idx="105">
                  <c:v>0.25650000000000001</c:v>
                </c:pt>
                <c:pt idx="106">
                  <c:v>0.22500000000000001</c:v>
                </c:pt>
                <c:pt idx="107">
                  <c:v>0.20200000000000001</c:v>
                </c:pt>
                <c:pt idx="108">
                  <c:v>0.35149999999999998</c:v>
                </c:pt>
                <c:pt idx="109">
                  <c:v>0.2225</c:v>
                </c:pt>
                <c:pt idx="110">
                  <c:v>0.155</c:v>
                </c:pt>
                <c:pt idx="111">
                  <c:v>6.0000000000000001E-3</c:v>
                </c:pt>
                <c:pt idx="112">
                  <c:v>0.11899999999999999</c:v>
                </c:pt>
                <c:pt idx="113">
                  <c:v>6.25E-2</c:v>
                </c:pt>
                <c:pt idx="114">
                  <c:v>0.105</c:v>
                </c:pt>
                <c:pt idx="115">
                  <c:v>0.23100000000000001</c:v>
                </c:pt>
                <c:pt idx="116">
                  <c:v>0.20100000000000001</c:v>
                </c:pt>
                <c:pt idx="117">
                  <c:v>0.05</c:v>
                </c:pt>
                <c:pt idx="118">
                  <c:v>0.34499999999999997</c:v>
                </c:pt>
                <c:pt idx="119">
                  <c:v>0.161</c:v>
                </c:pt>
                <c:pt idx="120">
                  <c:v>0.24249999999999999</c:v>
                </c:pt>
                <c:pt idx="121">
                  <c:v>0.30249999999999999</c:v>
                </c:pt>
                <c:pt idx="122">
                  <c:v>5.1999999999999998E-2</c:v>
                </c:pt>
                <c:pt idx="123">
                  <c:v>0.1905</c:v>
                </c:pt>
                <c:pt idx="124">
                  <c:v>0.23350000000000001</c:v>
                </c:pt>
                <c:pt idx="125">
                  <c:v>0.155</c:v>
                </c:pt>
                <c:pt idx="126">
                  <c:v>0.32700000000000001</c:v>
                </c:pt>
                <c:pt idx="127">
                  <c:v>0.215</c:v>
                </c:pt>
                <c:pt idx="128">
                  <c:v>9.1499999999999998E-2</c:v>
                </c:pt>
                <c:pt idx="129">
                  <c:v>0.214</c:v>
                </c:pt>
                <c:pt idx="130">
                  <c:v>8.7499999999999994E-2</c:v>
                </c:pt>
                <c:pt idx="131">
                  <c:v>0.18149999999999999</c:v>
                </c:pt>
                <c:pt idx="132">
                  <c:v>0.14599999999999999</c:v>
                </c:pt>
                <c:pt idx="133">
                  <c:v>7.0499999999999993E-2</c:v>
                </c:pt>
                <c:pt idx="134">
                  <c:v>0.36849999999999999</c:v>
                </c:pt>
                <c:pt idx="135">
                  <c:v>0.17399999999999999</c:v>
                </c:pt>
                <c:pt idx="136">
                  <c:v>0.21049999999999999</c:v>
                </c:pt>
                <c:pt idx="137">
                  <c:v>5.3499999999999999E-2</c:v>
                </c:pt>
                <c:pt idx="138">
                  <c:v>0.41</c:v>
                </c:pt>
                <c:pt idx="139">
                  <c:v>0.13100000000000001</c:v>
                </c:pt>
                <c:pt idx="140">
                  <c:v>0.25650000000000001</c:v>
                </c:pt>
                <c:pt idx="141">
                  <c:v>0.32500000000000001</c:v>
                </c:pt>
                <c:pt idx="142">
                  <c:v>0.35549999999999998</c:v>
                </c:pt>
                <c:pt idx="143">
                  <c:v>0.254</c:v>
                </c:pt>
                <c:pt idx="144">
                  <c:v>0.15049999999999999</c:v>
                </c:pt>
                <c:pt idx="145">
                  <c:v>0.17299999999999999</c:v>
                </c:pt>
                <c:pt idx="146">
                  <c:v>0.1235</c:v>
                </c:pt>
                <c:pt idx="147">
                  <c:v>0.215</c:v>
                </c:pt>
                <c:pt idx="148">
                  <c:v>0.183</c:v>
                </c:pt>
                <c:pt idx="149">
                  <c:v>0.36199999999999999</c:v>
                </c:pt>
                <c:pt idx="150">
                  <c:v>0.13400000000000001</c:v>
                </c:pt>
                <c:pt idx="151">
                  <c:v>0.35</c:v>
                </c:pt>
                <c:pt idx="152">
                  <c:v>0.22450000000000001</c:v>
                </c:pt>
                <c:pt idx="153">
                  <c:v>0.2215</c:v>
                </c:pt>
                <c:pt idx="154">
                  <c:v>0.17349999999999999</c:v>
                </c:pt>
                <c:pt idx="155">
                  <c:v>0.224</c:v>
                </c:pt>
                <c:pt idx="156">
                  <c:v>0.26500000000000001</c:v>
                </c:pt>
                <c:pt idx="157">
                  <c:v>6.5500000000000003E-2</c:v>
                </c:pt>
                <c:pt idx="158">
                  <c:v>0.19850000000000001</c:v>
                </c:pt>
                <c:pt idx="159">
                  <c:v>0.158</c:v>
                </c:pt>
                <c:pt idx="160">
                  <c:v>0.307</c:v>
                </c:pt>
                <c:pt idx="161">
                  <c:v>0.42199999999999999</c:v>
                </c:pt>
                <c:pt idx="162">
                  <c:v>0.1305</c:v>
                </c:pt>
                <c:pt idx="163">
                  <c:v>0.17749999999999999</c:v>
                </c:pt>
                <c:pt idx="164">
                  <c:v>0.33400000000000002</c:v>
                </c:pt>
                <c:pt idx="165">
                  <c:v>0.214</c:v>
                </c:pt>
                <c:pt idx="166">
                  <c:v>0.30499999999999999</c:v>
                </c:pt>
                <c:pt idx="167">
                  <c:v>0.17249999999999999</c:v>
                </c:pt>
                <c:pt idx="168">
                  <c:v>5.1499999999999997E-2</c:v>
                </c:pt>
                <c:pt idx="169">
                  <c:v>0.19600000000000001</c:v>
                </c:pt>
                <c:pt idx="170">
                  <c:v>0.16350000000000001</c:v>
                </c:pt>
                <c:pt idx="171">
                  <c:v>0.15</c:v>
                </c:pt>
                <c:pt idx="172">
                  <c:v>0.23</c:v>
                </c:pt>
                <c:pt idx="173">
                  <c:v>6.3E-2</c:v>
                </c:pt>
                <c:pt idx="174">
                  <c:v>0.30199999999999999</c:v>
                </c:pt>
                <c:pt idx="175">
                  <c:v>0.3135</c:v>
                </c:pt>
                <c:pt idx="176">
                  <c:v>0.23200000000000001</c:v>
                </c:pt>
                <c:pt idx="177">
                  <c:v>0.17050000000000001</c:v>
                </c:pt>
                <c:pt idx="178">
                  <c:v>0.22450000000000001</c:v>
                </c:pt>
                <c:pt idx="179">
                  <c:v>0.13150000000000001</c:v>
                </c:pt>
                <c:pt idx="180">
                  <c:v>0.26650000000000001</c:v>
                </c:pt>
                <c:pt idx="181">
                  <c:v>0.28249999999999997</c:v>
                </c:pt>
                <c:pt idx="182">
                  <c:v>6.25E-2</c:v>
                </c:pt>
                <c:pt idx="183">
                  <c:v>6.4000000000000001E-2</c:v>
                </c:pt>
                <c:pt idx="184">
                  <c:v>0.2445</c:v>
                </c:pt>
                <c:pt idx="185">
                  <c:v>0.1605</c:v>
                </c:pt>
                <c:pt idx="186">
                  <c:v>0.28699999999999998</c:v>
                </c:pt>
                <c:pt idx="187">
                  <c:v>0.222</c:v>
                </c:pt>
                <c:pt idx="188">
                  <c:v>6.4999999999999997E-3</c:v>
                </c:pt>
                <c:pt idx="189">
                  <c:v>0.24399999999999999</c:v>
                </c:pt>
                <c:pt idx="190">
                  <c:v>6.3E-2</c:v>
                </c:pt>
                <c:pt idx="191">
                  <c:v>0.17549999999999999</c:v>
                </c:pt>
                <c:pt idx="192">
                  <c:v>7.5499999999999998E-2</c:v>
                </c:pt>
                <c:pt idx="193">
                  <c:v>0.186</c:v>
                </c:pt>
                <c:pt idx="194">
                  <c:v>0.26300000000000001</c:v>
                </c:pt>
                <c:pt idx="195">
                  <c:v>7.0499999999999993E-2</c:v>
                </c:pt>
                <c:pt idx="196">
                  <c:v>8.0500000000000002E-2</c:v>
                </c:pt>
                <c:pt idx="197">
                  <c:v>0.36699999999999999</c:v>
                </c:pt>
                <c:pt idx="198">
                  <c:v>8.2000000000000003E-2</c:v>
                </c:pt>
                <c:pt idx="199">
                  <c:v>0.14799999999999999</c:v>
                </c:pt>
                <c:pt idx="200">
                  <c:v>0.34250000000000003</c:v>
                </c:pt>
                <c:pt idx="201">
                  <c:v>0.22600000000000001</c:v>
                </c:pt>
                <c:pt idx="202">
                  <c:v>1.35E-2</c:v>
                </c:pt>
                <c:pt idx="203">
                  <c:v>7.1999999999999995E-2</c:v>
                </c:pt>
                <c:pt idx="204">
                  <c:v>0.254</c:v>
                </c:pt>
                <c:pt idx="205">
                  <c:v>8.8499999999999995E-2</c:v>
                </c:pt>
                <c:pt idx="206">
                  <c:v>0.41899999999999998</c:v>
                </c:pt>
                <c:pt idx="207">
                  <c:v>0.51200000000000001</c:v>
                </c:pt>
                <c:pt idx="208">
                  <c:v>0.27800000000000002</c:v>
                </c:pt>
                <c:pt idx="209">
                  <c:v>0.24349999999999999</c:v>
                </c:pt>
                <c:pt idx="210">
                  <c:v>0.30449999999999999</c:v>
                </c:pt>
                <c:pt idx="211">
                  <c:v>0.16</c:v>
                </c:pt>
                <c:pt idx="212">
                  <c:v>0.17249999999999999</c:v>
                </c:pt>
                <c:pt idx="213">
                  <c:v>2.1000000000000001E-2</c:v>
                </c:pt>
                <c:pt idx="214">
                  <c:v>0.21099999999999999</c:v>
                </c:pt>
                <c:pt idx="215">
                  <c:v>0.16750000000000001</c:v>
                </c:pt>
                <c:pt idx="216">
                  <c:v>0.22850000000000001</c:v>
                </c:pt>
                <c:pt idx="217">
                  <c:v>0.20050000000000001</c:v>
                </c:pt>
                <c:pt idx="218">
                  <c:v>0.24399999999999999</c:v>
                </c:pt>
                <c:pt idx="219">
                  <c:v>0.30199999999999999</c:v>
                </c:pt>
                <c:pt idx="220">
                  <c:v>0.24099999999999999</c:v>
                </c:pt>
                <c:pt idx="221">
                  <c:v>1.8499999999999999E-2</c:v>
                </c:pt>
                <c:pt idx="222">
                  <c:v>0.36499999999999999</c:v>
                </c:pt>
                <c:pt idx="223">
                  <c:v>0.30049999999999999</c:v>
                </c:pt>
                <c:pt idx="224">
                  <c:v>0.13300000000000001</c:v>
                </c:pt>
                <c:pt idx="225">
                  <c:v>0.30599999999999999</c:v>
                </c:pt>
                <c:pt idx="226">
                  <c:v>0.2165</c:v>
                </c:pt>
                <c:pt idx="227">
                  <c:v>0.217</c:v>
                </c:pt>
                <c:pt idx="228">
                  <c:v>3.1E-2</c:v>
                </c:pt>
                <c:pt idx="229">
                  <c:v>2.7E-2</c:v>
                </c:pt>
                <c:pt idx="230">
                  <c:v>4.2000000000000003E-2</c:v>
                </c:pt>
                <c:pt idx="231">
                  <c:v>0.124</c:v>
                </c:pt>
                <c:pt idx="232">
                  <c:v>0.2525</c:v>
                </c:pt>
                <c:pt idx="233">
                  <c:v>0.23</c:v>
                </c:pt>
                <c:pt idx="234">
                  <c:v>0.51949999999999996</c:v>
                </c:pt>
                <c:pt idx="235">
                  <c:v>9.4500000000000001E-2</c:v>
                </c:pt>
                <c:pt idx="236">
                  <c:v>0.127</c:v>
                </c:pt>
                <c:pt idx="237">
                  <c:v>0.16550000000000001</c:v>
                </c:pt>
                <c:pt idx="238">
                  <c:v>0.1045</c:v>
                </c:pt>
                <c:pt idx="239">
                  <c:v>2.1000000000000001E-2</c:v>
                </c:pt>
                <c:pt idx="240">
                  <c:v>0.30449999999999999</c:v>
                </c:pt>
                <c:pt idx="241">
                  <c:v>0.17199999999999999</c:v>
                </c:pt>
                <c:pt idx="242">
                  <c:v>0.185</c:v>
                </c:pt>
                <c:pt idx="243">
                  <c:v>4.9500000000000002E-2</c:v>
                </c:pt>
                <c:pt idx="244">
                  <c:v>0.14099999999999999</c:v>
                </c:pt>
                <c:pt idx="245">
                  <c:v>0.35799999999999998</c:v>
                </c:pt>
                <c:pt idx="246">
                  <c:v>9.6500000000000002E-2</c:v>
                </c:pt>
                <c:pt idx="247">
                  <c:v>4.65E-2</c:v>
                </c:pt>
                <c:pt idx="248">
                  <c:v>0.105</c:v>
                </c:pt>
                <c:pt idx="249">
                  <c:v>8.1000000000000003E-2</c:v>
                </c:pt>
                <c:pt idx="250">
                  <c:v>0.35049999999999998</c:v>
                </c:pt>
                <c:pt idx="251">
                  <c:v>0.16350000000000001</c:v>
                </c:pt>
                <c:pt idx="252">
                  <c:v>0.36</c:v>
                </c:pt>
                <c:pt idx="253">
                  <c:v>0.21199999999999999</c:v>
                </c:pt>
                <c:pt idx="254">
                  <c:v>0.34599999999999997</c:v>
                </c:pt>
                <c:pt idx="255">
                  <c:v>0.14149999999999999</c:v>
                </c:pt>
                <c:pt idx="256">
                  <c:v>0.19650000000000001</c:v>
                </c:pt>
                <c:pt idx="257">
                  <c:v>0.32050000000000001</c:v>
                </c:pt>
                <c:pt idx="258">
                  <c:v>0.20949999999999999</c:v>
                </c:pt>
                <c:pt idx="259">
                  <c:v>0.32350000000000001</c:v>
                </c:pt>
                <c:pt idx="260">
                  <c:v>5.0000000000000001E-3</c:v>
                </c:pt>
                <c:pt idx="261">
                  <c:v>7.9500000000000001E-2</c:v>
                </c:pt>
                <c:pt idx="262">
                  <c:v>0.28949999999999998</c:v>
                </c:pt>
                <c:pt idx="263">
                  <c:v>6.4000000000000001E-2</c:v>
                </c:pt>
                <c:pt idx="264">
                  <c:v>0.35149999999999998</c:v>
                </c:pt>
                <c:pt idx="265">
                  <c:v>0.16</c:v>
                </c:pt>
                <c:pt idx="266">
                  <c:v>0.2455</c:v>
                </c:pt>
                <c:pt idx="267">
                  <c:v>0.19500000000000001</c:v>
                </c:pt>
                <c:pt idx="268">
                  <c:v>0.41799999999999998</c:v>
                </c:pt>
                <c:pt idx="269">
                  <c:v>0.216</c:v>
                </c:pt>
                <c:pt idx="270">
                  <c:v>0.2555</c:v>
                </c:pt>
                <c:pt idx="271">
                  <c:v>0.39400000000000002</c:v>
                </c:pt>
                <c:pt idx="272">
                  <c:v>3.1E-2</c:v>
                </c:pt>
                <c:pt idx="273">
                  <c:v>4.4499999999999998E-2</c:v>
                </c:pt>
                <c:pt idx="274">
                  <c:v>0.14699999999999999</c:v>
                </c:pt>
                <c:pt idx="275">
                  <c:v>0.185</c:v>
                </c:pt>
                <c:pt idx="276">
                  <c:v>0.23849999999999999</c:v>
                </c:pt>
                <c:pt idx="277">
                  <c:v>0.19</c:v>
                </c:pt>
                <c:pt idx="278">
                  <c:v>0.20250000000000001</c:v>
                </c:pt>
                <c:pt idx="279">
                  <c:v>0.2145</c:v>
                </c:pt>
                <c:pt idx="280">
                  <c:v>0.108</c:v>
                </c:pt>
                <c:pt idx="281">
                  <c:v>0.34050000000000002</c:v>
                </c:pt>
                <c:pt idx="282">
                  <c:v>0.14050000000000001</c:v>
                </c:pt>
                <c:pt idx="283">
                  <c:v>0.1265</c:v>
                </c:pt>
                <c:pt idx="284">
                  <c:v>0.22550000000000001</c:v>
                </c:pt>
                <c:pt idx="285">
                  <c:v>6.9000000000000006E-2</c:v>
                </c:pt>
                <c:pt idx="286">
                  <c:v>2.6499999999999999E-2</c:v>
                </c:pt>
                <c:pt idx="287">
                  <c:v>0.20399999999999999</c:v>
                </c:pt>
                <c:pt idx="288">
                  <c:v>0.45850000000000002</c:v>
                </c:pt>
                <c:pt idx="289">
                  <c:v>0.20349999999999999</c:v>
                </c:pt>
                <c:pt idx="290">
                  <c:v>0.28749999999999998</c:v>
                </c:pt>
                <c:pt idx="291">
                  <c:v>0.42549999999999999</c:v>
                </c:pt>
                <c:pt idx="292">
                  <c:v>3.85E-2</c:v>
                </c:pt>
                <c:pt idx="293">
                  <c:v>0.18049999999999999</c:v>
                </c:pt>
                <c:pt idx="294">
                  <c:v>0.1535</c:v>
                </c:pt>
                <c:pt idx="295">
                  <c:v>0.1255</c:v>
                </c:pt>
                <c:pt idx="296">
                  <c:v>0.127</c:v>
                </c:pt>
                <c:pt idx="297">
                  <c:v>0.27300000000000002</c:v>
                </c:pt>
                <c:pt idx="298">
                  <c:v>0.1225</c:v>
                </c:pt>
                <c:pt idx="299">
                  <c:v>7.7499999999999999E-2</c:v>
                </c:pt>
                <c:pt idx="300">
                  <c:v>7.85E-2</c:v>
                </c:pt>
                <c:pt idx="301">
                  <c:v>0.1825</c:v>
                </c:pt>
                <c:pt idx="302">
                  <c:v>0.45650000000000002</c:v>
                </c:pt>
                <c:pt idx="303">
                  <c:v>9.7000000000000003E-2</c:v>
                </c:pt>
                <c:pt idx="304">
                  <c:v>2.9499999999999998E-2</c:v>
                </c:pt>
                <c:pt idx="305">
                  <c:v>0.1105</c:v>
                </c:pt>
                <c:pt idx="306">
                  <c:v>0.13950000000000001</c:v>
                </c:pt>
                <c:pt idx="307">
                  <c:v>0.2555</c:v>
                </c:pt>
                <c:pt idx="308">
                  <c:v>0.24099999999999999</c:v>
                </c:pt>
                <c:pt idx="309">
                  <c:v>0.14099999999999999</c:v>
                </c:pt>
                <c:pt idx="310">
                  <c:v>5.3499999999999999E-2</c:v>
                </c:pt>
                <c:pt idx="311">
                  <c:v>7.3499999999999996E-2</c:v>
                </c:pt>
                <c:pt idx="312">
                  <c:v>4.8500000000000001E-2</c:v>
                </c:pt>
                <c:pt idx="313">
                  <c:v>0.1565</c:v>
                </c:pt>
                <c:pt idx="314">
                  <c:v>6.5000000000000002E-2</c:v>
                </c:pt>
                <c:pt idx="315">
                  <c:v>0.1585</c:v>
                </c:pt>
                <c:pt idx="316">
                  <c:v>7.3499999999999996E-2</c:v>
                </c:pt>
                <c:pt idx="317">
                  <c:v>0.129</c:v>
                </c:pt>
                <c:pt idx="318">
                  <c:v>0.161</c:v>
                </c:pt>
                <c:pt idx="319">
                  <c:v>5.0000000000000001E-3</c:v>
                </c:pt>
                <c:pt idx="320">
                  <c:v>0.17299999999999999</c:v>
                </c:pt>
                <c:pt idx="321">
                  <c:v>0.30249999999999999</c:v>
                </c:pt>
                <c:pt idx="322">
                  <c:v>2.6499999999999999E-2</c:v>
                </c:pt>
                <c:pt idx="323">
                  <c:v>0.20349999999999999</c:v>
                </c:pt>
                <c:pt idx="324">
                  <c:v>0.128</c:v>
                </c:pt>
                <c:pt idx="325">
                  <c:v>0.14899999999999999</c:v>
                </c:pt>
                <c:pt idx="326">
                  <c:v>5.7000000000000002E-2</c:v>
                </c:pt>
                <c:pt idx="327">
                  <c:v>0.17449999999999999</c:v>
                </c:pt>
                <c:pt idx="328">
                  <c:v>0.32850000000000001</c:v>
                </c:pt>
                <c:pt idx="329">
                  <c:v>0.03</c:v>
                </c:pt>
                <c:pt idx="330">
                  <c:v>0.08</c:v>
                </c:pt>
                <c:pt idx="331">
                  <c:v>0.20100000000000001</c:v>
                </c:pt>
                <c:pt idx="332">
                  <c:v>5.7500000000000002E-2</c:v>
                </c:pt>
                <c:pt idx="333">
                  <c:v>0.39100000000000001</c:v>
                </c:pt>
                <c:pt idx="334">
                  <c:v>0.28499999999999998</c:v>
                </c:pt>
                <c:pt idx="335">
                  <c:v>0.14549999999999999</c:v>
                </c:pt>
                <c:pt idx="336">
                  <c:v>0.33</c:v>
                </c:pt>
                <c:pt idx="337">
                  <c:v>5.4999999999999997E-3</c:v>
                </c:pt>
                <c:pt idx="338">
                  <c:v>0.29399999999999998</c:v>
                </c:pt>
                <c:pt idx="339">
                  <c:v>6.0999999999999999E-2</c:v>
                </c:pt>
                <c:pt idx="340">
                  <c:v>0.27100000000000002</c:v>
                </c:pt>
                <c:pt idx="341">
                  <c:v>0.13250000000000001</c:v>
                </c:pt>
                <c:pt idx="342">
                  <c:v>0.3725</c:v>
                </c:pt>
                <c:pt idx="343">
                  <c:v>0.17649999999999999</c:v>
                </c:pt>
                <c:pt idx="344">
                  <c:v>0.1055</c:v>
                </c:pt>
                <c:pt idx="345">
                  <c:v>0.11550000000000001</c:v>
                </c:pt>
                <c:pt idx="346">
                  <c:v>0.1245</c:v>
                </c:pt>
                <c:pt idx="347">
                  <c:v>3.1E-2</c:v>
                </c:pt>
                <c:pt idx="348">
                  <c:v>5.1499999999999997E-2</c:v>
                </c:pt>
                <c:pt idx="349">
                  <c:v>0.13150000000000001</c:v>
                </c:pt>
                <c:pt idx="350">
                  <c:v>0.3695</c:v>
                </c:pt>
                <c:pt idx="351">
                  <c:v>0.315</c:v>
                </c:pt>
                <c:pt idx="352">
                  <c:v>0.22950000000000001</c:v>
                </c:pt>
                <c:pt idx="353">
                  <c:v>0.13250000000000001</c:v>
                </c:pt>
                <c:pt idx="354">
                  <c:v>0.27650000000000002</c:v>
                </c:pt>
                <c:pt idx="355">
                  <c:v>0.19750000000000001</c:v>
                </c:pt>
                <c:pt idx="356">
                  <c:v>0.11799999999999999</c:v>
                </c:pt>
                <c:pt idx="357">
                  <c:v>0.25750000000000001</c:v>
                </c:pt>
                <c:pt idx="358">
                  <c:v>0.108</c:v>
                </c:pt>
                <c:pt idx="359">
                  <c:v>0.222</c:v>
                </c:pt>
                <c:pt idx="360">
                  <c:v>4.4499999999999998E-2</c:v>
                </c:pt>
                <c:pt idx="361">
                  <c:v>3.85E-2</c:v>
                </c:pt>
                <c:pt idx="362">
                  <c:v>0.13900000000000001</c:v>
                </c:pt>
                <c:pt idx="363">
                  <c:v>0.28849999999999998</c:v>
                </c:pt>
                <c:pt idx="364">
                  <c:v>0.161</c:v>
                </c:pt>
                <c:pt idx="365">
                  <c:v>0.16300000000000001</c:v>
                </c:pt>
                <c:pt idx="366">
                  <c:v>0.29549999999999998</c:v>
                </c:pt>
                <c:pt idx="367">
                  <c:v>8.2000000000000003E-2</c:v>
                </c:pt>
                <c:pt idx="368">
                  <c:v>2.4500000000000001E-2</c:v>
                </c:pt>
                <c:pt idx="369">
                  <c:v>6.4000000000000001E-2</c:v>
                </c:pt>
                <c:pt idx="370">
                  <c:v>0.13350000000000001</c:v>
                </c:pt>
                <c:pt idx="371">
                  <c:v>3.4500000000000003E-2</c:v>
                </c:pt>
                <c:pt idx="372">
                  <c:v>0.2455</c:v>
                </c:pt>
                <c:pt idx="373">
                  <c:v>0.30499999999999999</c:v>
                </c:pt>
                <c:pt idx="374">
                  <c:v>0.19850000000000001</c:v>
                </c:pt>
                <c:pt idx="375">
                  <c:v>5.1499999999999997E-2</c:v>
                </c:pt>
                <c:pt idx="376">
                  <c:v>0.1235</c:v>
                </c:pt>
                <c:pt idx="377">
                  <c:v>0.127</c:v>
                </c:pt>
                <c:pt idx="378">
                  <c:v>5.8999999999999997E-2</c:v>
                </c:pt>
                <c:pt idx="379">
                  <c:v>0.14849999999999999</c:v>
                </c:pt>
                <c:pt idx="380">
                  <c:v>0.17449999999999999</c:v>
                </c:pt>
                <c:pt idx="381">
                  <c:v>0.215</c:v>
                </c:pt>
                <c:pt idx="382">
                  <c:v>0.123</c:v>
                </c:pt>
                <c:pt idx="383">
                  <c:v>0.21199999999999999</c:v>
                </c:pt>
                <c:pt idx="384">
                  <c:v>0.26100000000000001</c:v>
                </c:pt>
                <c:pt idx="385">
                  <c:v>0.1285</c:v>
                </c:pt>
                <c:pt idx="386">
                  <c:v>6.8000000000000005E-2</c:v>
                </c:pt>
                <c:pt idx="387">
                  <c:v>0.123</c:v>
                </c:pt>
                <c:pt idx="388">
                  <c:v>0.22800000000000001</c:v>
                </c:pt>
                <c:pt idx="389">
                  <c:v>3.4000000000000002E-2</c:v>
                </c:pt>
                <c:pt idx="390">
                  <c:v>9.4999999999999998E-3</c:v>
                </c:pt>
                <c:pt idx="391">
                  <c:v>0.20649999999999999</c:v>
                </c:pt>
                <c:pt idx="392">
                  <c:v>0.10150000000000001</c:v>
                </c:pt>
                <c:pt idx="393">
                  <c:v>0.28349999999999997</c:v>
                </c:pt>
                <c:pt idx="394">
                  <c:v>8.2000000000000003E-2</c:v>
                </c:pt>
                <c:pt idx="395">
                  <c:v>0.2195</c:v>
                </c:pt>
                <c:pt idx="396">
                  <c:v>0.32</c:v>
                </c:pt>
                <c:pt idx="397">
                  <c:v>0.16650000000000001</c:v>
                </c:pt>
                <c:pt idx="398">
                  <c:v>0.14149999999999999</c:v>
                </c:pt>
                <c:pt idx="399">
                  <c:v>0.35749999999999998</c:v>
                </c:pt>
                <c:pt idx="400">
                  <c:v>0.16850000000000001</c:v>
                </c:pt>
                <c:pt idx="401">
                  <c:v>0.3715</c:v>
                </c:pt>
                <c:pt idx="402">
                  <c:v>0.23949999999999999</c:v>
                </c:pt>
                <c:pt idx="403">
                  <c:v>0.1125</c:v>
                </c:pt>
                <c:pt idx="404">
                  <c:v>4.4999999999999998E-2</c:v>
                </c:pt>
                <c:pt idx="405">
                  <c:v>0.1825</c:v>
                </c:pt>
                <c:pt idx="406">
                  <c:v>0.16950000000000001</c:v>
                </c:pt>
                <c:pt idx="407">
                  <c:v>0.182</c:v>
                </c:pt>
                <c:pt idx="408">
                  <c:v>0.26</c:v>
                </c:pt>
                <c:pt idx="409">
                  <c:v>2.8000000000000001E-2</c:v>
                </c:pt>
                <c:pt idx="410">
                  <c:v>8.3500000000000005E-2</c:v>
                </c:pt>
                <c:pt idx="411">
                  <c:v>0.3125</c:v>
                </c:pt>
                <c:pt idx="412">
                  <c:v>0.21299999999999999</c:v>
                </c:pt>
                <c:pt idx="413">
                  <c:v>0.318</c:v>
                </c:pt>
                <c:pt idx="414">
                  <c:v>9.6000000000000002E-2</c:v>
                </c:pt>
                <c:pt idx="415">
                  <c:v>0.29099999999999998</c:v>
                </c:pt>
                <c:pt idx="416">
                  <c:v>0.123</c:v>
                </c:pt>
                <c:pt idx="417">
                  <c:v>0.161</c:v>
                </c:pt>
                <c:pt idx="418">
                  <c:v>0.40100000000000002</c:v>
                </c:pt>
                <c:pt idx="419">
                  <c:v>0.111</c:v>
                </c:pt>
                <c:pt idx="420">
                  <c:v>0.1905</c:v>
                </c:pt>
                <c:pt idx="421">
                  <c:v>2.0500000000000001E-2</c:v>
                </c:pt>
                <c:pt idx="422">
                  <c:v>0.246</c:v>
                </c:pt>
                <c:pt idx="423">
                  <c:v>0.23400000000000001</c:v>
                </c:pt>
                <c:pt idx="424">
                  <c:v>0.372</c:v>
                </c:pt>
                <c:pt idx="425">
                  <c:v>0.34499999999999997</c:v>
                </c:pt>
                <c:pt idx="426">
                  <c:v>0.1545</c:v>
                </c:pt>
                <c:pt idx="427">
                  <c:v>0.28949999999999998</c:v>
                </c:pt>
                <c:pt idx="428">
                  <c:v>0.27800000000000002</c:v>
                </c:pt>
                <c:pt idx="429">
                  <c:v>5.0999999999999997E-2</c:v>
                </c:pt>
                <c:pt idx="430">
                  <c:v>0.13550000000000001</c:v>
                </c:pt>
                <c:pt idx="431">
                  <c:v>9.2499999999999999E-2</c:v>
                </c:pt>
                <c:pt idx="432">
                  <c:v>0.23849999999999999</c:v>
                </c:pt>
                <c:pt idx="433">
                  <c:v>7.2499999999999995E-2</c:v>
                </c:pt>
                <c:pt idx="434">
                  <c:v>0.10150000000000001</c:v>
                </c:pt>
                <c:pt idx="435">
                  <c:v>0.1245</c:v>
                </c:pt>
                <c:pt idx="436">
                  <c:v>5.2499999999999998E-2</c:v>
                </c:pt>
                <c:pt idx="437">
                  <c:v>0.2535</c:v>
                </c:pt>
                <c:pt idx="438">
                  <c:v>7.7499999999999999E-2</c:v>
                </c:pt>
                <c:pt idx="439">
                  <c:v>0.22800000000000001</c:v>
                </c:pt>
                <c:pt idx="440">
                  <c:v>0.23250000000000001</c:v>
                </c:pt>
                <c:pt idx="441">
                  <c:v>0.1295</c:v>
                </c:pt>
                <c:pt idx="442">
                  <c:v>0.17549999999999999</c:v>
                </c:pt>
                <c:pt idx="443">
                  <c:v>0.19600000000000001</c:v>
                </c:pt>
                <c:pt idx="444">
                  <c:v>0.223</c:v>
                </c:pt>
                <c:pt idx="445">
                  <c:v>4.1500000000000002E-2</c:v>
                </c:pt>
                <c:pt idx="446">
                  <c:v>0.2205</c:v>
                </c:pt>
                <c:pt idx="447">
                  <c:v>0.114</c:v>
                </c:pt>
                <c:pt idx="448">
                  <c:v>0.19550000000000001</c:v>
                </c:pt>
                <c:pt idx="449">
                  <c:v>0.26050000000000001</c:v>
                </c:pt>
                <c:pt idx="450">
                  <c:v>3.6499999999999998E-2</c:v>
                </c:pt>
                <c:pt idx="451">
                  <c:v>0.1105</c:v>
                </c:pt>
                <c:pt idx="452">
                  <c:v>0.29749999999999999</c:v>
                </c:pt>
                <c:pt idx="453">
                  <c:v>0.25750000000000001</c:v>
                </c:pt>
                <c:pt idx="454">
                  <c:v>0.2455</c:v>
                </c:pt>
                <c:pt idx="455">
                  <c:v>0.1845</c:v>
                </c:pt>
                <c:pt idx="456">
                  <c:v>1.4500000000000001E-2</c:v>
                </c:pt>
                <c:pt idx="457">
                  <c:v>0.2175</c:v>
                </c:pt>
                <c:pt idx="458">
                  <c:v>0.16600000000000001</c:v>
                </c:pt>
                <c:pt idx="459">
                  <c:v>0.1195</c:v>
                </c:pt>
                <c:pt idx="460">
                  <c:v>9.8000000000000004E-2</c:v>
                </c:pt>
                <c:pt idx="461">
                  <c:v>0.309</c:v>
                </c:pt>
                <c:pt idx="462">
                  <c:v>0.1275</c:v>
                </c:pt>
                <c:pt idx="463">
                  <c:v>0.30449999999999999</c:v>
                </c:pt>
                <c:pt idx="464">
                  <c:v>0.114</c:v>
                </c:pt>
                <c:pt idx="465">
                  <c:v>7.0499999999999993E-2</c:v>
                </c:pt>
                <c:pt idx="466">
                  <c:v>9.5500000000000002E-2</c:v>
                </c:pt>
                <c:pt idx="467">
                  <c:v>0.19750000000000001</c:v>
                </c:pt>
                <c:pt idx="468">
                  <c:v>0.215</c:v>
                </c:pt>
                <c:pt idx="469">
                  <c:v>0.20250000000000001</c:v>
                </c:pt>
                <c:pt idx="470">
                  <c:v>6.4500000000000002E-2</c:v>
                </c:pt>
                <c:pt idx="471">
                  <c:v>0.17749999999999999</c:v>
                </c:pt>
                <c:pt idx="472">
                  <c:v>0.13200000000000001</c:v>
                </c:pt>
                <c:pt idx="473">
                  <c:v>0.22550000000000001</c:v>
                </c:pt>
                <c:pt idx="474">
                  <c:v>0.14199999999999999</c:v>
                </c:pt>
                <c:pt idx="475">
                  <c:v>0.22700000000000001</c:v>
                </c:pt>
                <c:pt idx="476">
                  <c:v>0.217</c:v>
                </c:pt>
                <c:pt idx="477">
                  <c:v>0.23400000000000001</c:v>
                </c:pt>
                <c:pt idx="478">
                  <c:v>0.35199999999999998</c:v>
                </c:pt>
                <c:pt idx="479">
                  <c:v>4.4499999999999998E-2</c:v>
                </c:pt>
                <c:pt idx="480">
                  <c:v>0.14149999999999999</c:v>
                </c:pt>
                <c:pt idx="481">
                  <c:v>0.18149999999999999</c:v>
                </c:pt>
                <c:pt idx="482">
                  <c:v>5.5500000000000001E-2</c:v>
                </c:pt>
                <c:pt idx="483">
                  <c:v>0.2205</c:v>
                </c:pt>
                <c:pt idx="484">
                  <c:v>0.19900000000000001</c:v>
                </c:pt>
                <c:pt idx="485">
                  <c:v>0.13400000000000001</c:v>
                </c:pt>
                <c:pt idx="486">
                  <c:v>0.108</c:v>
                </c:pt>
                <c:pt idx="487">
                  <c:v>6.3E-2</c:v>
                </c:pt>
                <c:pt idx="488">
                  <c:v>0.313</c:v>
                </c:pt>
                <c:pt idx="489">
                  <c:v>0.17899999999999999</c:v>
                </c:pt>
                <c:pt idx="490">
                  <c:v>0.10349999999999999</c:v>
                </c:pt>
                <c:pt idx="491">
                  <c:v>0.379</c:v>
                </c:pt>
                <c:pt idx="492">
                  <c:v>6.4500000000000002E-2</c:v>
                </c:pt>
                <c:pt idx="493">
                  <c:v>7.2499999999999995E-2</c:v>
                </c:pt>
                <c:pt idx="494">
                  <c:v>0.22700000000000001</c:v>
                </c:pt>
                <c:pt idx="495">
                  <c:v>0.436</c:v>
                </c:pt>
                <c:pt idx="496">
                  <c:v>0.17649999999999999</c:v>
                </c:pt>
                <c:pt idx="497">
                  <c:v>0.22</c:v>
                </c:pt>
                <c:pt idx="498">
                  <c:v>0.25700000000000001</c:v>
                </c:pt>
                <c:pt idx="499">
                  <c:v>0.34150000000000003</c:v>
                </c:pt>
                <c:pt idx="500">
                  <c:v>0.40899999999999997</c:v>
                </c:pt>
                <c:pt idx="501">
                  <c:v>0.54100000000000004</c:v>
                </c:pt>
                <c:pt idx="502">
                  <c:v>0.106</c:v>
                </c:pt>
                <c:pt idx="503">
                  <c:v>0.25600000000000001</c:v>
                </c:pt>
                <c:pt idx="504">
                  <c:v>0.22</c:v>
                </c:pt>
                <c:pt idx="505">
                  <c:v>7.9000000000000001E-2</c:v>
                </c:pt>
                <c:pt idx="506">
                  <c:v>0.17299999999999999</c:v>
                </c:pt>
                <c:pt idx="507">
                  <c:v>9.5000000000000001E-2</c:v>
                </c:pt>
                <c:pt idx="508">
                  <c:v>0.24399999999999999</c:v>
                </c:pt>
                <c:pt idx="509">
                  <c:v>0.19400000000000001</c:v>
                </c:pt>
                <c:pt idx="510">
                  <c:v>0.1065</c:v>
                </c:pt>
                <c:pt idx="511">
                  <c:v>0.159</c:v>
                </c:pt>
                <c:pt idx="512">
                  <c:v>9.6500000000000002E-2</c:v>
                </c:pt>
                <c:pt idx="513">
                  <c:v>8.8999999999999996E-2</c:v>
                </c:pt>
                <c:pt idx="514">
                  <c:v>0.14449999999999999</c:v>
                </c:pt>
                <c:pt idx="515">
                  <c:v>0.1585</c:v>
                </c:pt>
                <c:pt idx="516">
                  <c:v>0.2555</c:v>
                </c:pt>
                <c:pt idx="517">
                  <c:v>0.156</c:v>
                </c:pt>
                <c:pt idx="518">
                  <c:v>0.34050000000000002</c:v>
                </c:pt>
                <c:pt idx="519">
                  <c:v>0.19450000000000001</c:v>
                </c:pt>
                <c:pt idx="520">
                  <c:v>0.17699999999999999</c:v>
                </c:pt>
                <c:pt idx="521">
                  <c:v>0.3705</c:v>
                </c:pt>
                <c:pt idx="522">
                  <c:v>3.5499999999999997E-2</c:v>
                </c:pt>
                <c:pt idx="523">
                  <c:v>0.23899999999999999</c:v>
                </c:pt>
                <c:pt idx="524">
                  <c:v>0.14799999999999999</c:v>
                </c:pt>
                <c:pt idx="525">
                  <c:v>0.23849999999999999</c:v>
                </c:pt>
                <c:pt idx="526">
                  <c:v>0.20899999999999999</c:v>
                </c:pt>
                <c:pt idx="527">
                  <c:v>0.1205</c:v>
                </c:pt>
                <c:pt idx="528">
                  <c:v>0.35949999999999999</c:v>
                </c:pt>
                <c:pt idx="529">
                  <c:v>0.112</c:v>
                </c:pt>
                <c:pt idx="530">
                  <c:v>0.35149999999999998</c:v>
                </c:pt>
                <c:pt idx="531">
                  <c:v>0.20300000000000001</c:v>
                </c:pt>
                <c:pt idx="532">
                  <c:v>0.19550000000000001</c:v>
                </c:pt>
                <c:pt idx="533">
                  <c:v>3.6999999999999998E-2</c:v>
                </c:pt>
                <c:pt idx="534">
                  <c:v>0.1905</c:v>
                </c:pt>
                <c:pt idx="535">
                  <c:v>0.25700000000000001</c:v>
                </c:pt>
                <c:pt idx="536">
                  <c:v>0.2205</c:v>
                </c:pt>
                <c:pt idx="537">
                  <c:v>2.6499999999999999E-2</c:v>
                </c:pt>
                <c:pt idx="538">
                  <c:v>0.19850000000000001</c:v>
                </c:pt>
                <c:pt idx="539">
                  <c:v>1.9E-2</c:v>
                </c:pt>
                <c:pt idx="540">
                  <c:v>0.29249999999999998</c:v>
                </c:pt>
                <c:pt idx="541">
                  <c:v>0.1085</c:v>
                </c:pt>
                <c:pt idx="542">
                  <c:v>0.29199999999999998</c:v>
                </c:pt>
                <c:pt idx="543">
                  <c:v>0.22750000000000001</c:v>
                </c:pt>
                <c:pt idx="544">
                  <c:v>8.6499999999999994E-2</c:v>
                </c:pt>
                <c:pt idx="545">
                  <c:v>0.13150000000000001</c:v>
                </c:pt>
                <c:pt idx="546">
                  <c:v>0.42</c:v>
                </c:pt>
                <c:pt idx="547">
                  <c:v>5.8500000000000003E-2</c:v>
                </c:pt>
                <c:pt idx="548">
                  <c:v>9.8500000000000004E-2</c:v>
                </c:pt>
                <c:pt idx="549">
                  <c:v>2.4500000000000001E-2</c:v>
                </c:pt>
                <c:pt idx="550">
                  <c:v>0.17199999999999999</c:v>
                </c:pt>
                <c:pt idx="551">
                  <c:v>0.255</c:v>
                </c:pt>
                <c:pt idx="552">
                  <c:v>0.29699999999999999</c:v>
                </c:pt>
                <c:pt idx="553">
                  <c:v>0.34549999999999997</c:v>
                </c:pt>
                <c:pt idx="554">
                  <c:v>2.8500000000000001E-2</c:v>
                </c:pt>
                <c:pt idx="555">
                  <c:v>0.23749999999999999</c:v>
                </c:pt>
                <c:pt idx="556">
                  <c:v>0.126</c:v>
                </c:pt>
                <c:pt idx="557">
                  <c:v>0.25900000000000001</c:v>
                </c:pt>
                <c:pt idx="558">
                  <c:v>6.5000000000000002E-2</c:v>
                </c:pt>
                <c:pt idx="559">
                  <c:v>0.38350000000000001</c:v>
                </c:pt>
                <c:pt idx="560">
                  <c:v>9.1999999999999998E-2</c:v>
                </c:pt>
                <c:pt idx="561">
                  <c:v>0.28199999999999997</c:v>
                </c:pt>
                <c:pt idx="562">
                  <c:v>0.34300000000000003</c:v>
                </c:pt>
                <c:pt idx="563">
                  <c:v>0.27350000000000002</c:v>
                </c:pt>
                <c:pt idx="564">
                  <c:v>0.33950000000000002</c:v>
                </c:pt>
                <c:pt idx="565">
                  <c:v>8.3000000000000004E-2</c:v>
                </c:pt>
                <c:pt idx="566">
                  <c:v>8.5999999999999993E-2</c:v>
                </c:pt>
                <c:pt idx="567">
                  <c:v>5.6500000000000002E-2</c:v>
                </c:pt>
                <c:pt idx="568">
                  <c:v>0.215</c:v>
                </c:pt>
                <c:pt idx="569">
                  <c:v>0.13850000000000001</c:v>
                </c:pt>
                <c:pt idx="570">
                  <c:v>0.1855</c:v>
                </c:pt>
                <c:pt idx="571">
                  <c:v>0.19700000000000001</c:v>
                </c:pt>
                <c:pt idx="572">
                  <c:v>8.3000000000000004E-2</c:v>
                </c:pt>
                <c:pt idx="573">
                  <c:v>7.6999999999999999E-2</c:v>
                </c:pt>
                <c:pt idx="574">
                  <c:v>0.27500000000000002</c:v>
                </c:pt>
                <c:pt idx="575">
                  <c:v>6.5000000000000002E-2</c:v>
                </c:pt>
                <c:pt idx="576">
                  <c:v>0.14499999999999999</c:v>
                </c:pt>
                <c:pt idx="577">
                  <c:v>0.11700000000000001</c:v>
                </c:pt>
                <c:pt idx="578">
                  <c:v>9.8000000000000004E-2</c:v>
                </c:pt>
                <c:pt idx="579">
                  <c:v>0.25800000000000001</c:v>
                </c:pt>
                <c:pt idx="580">
                  <c:v>0.1045</c:v>
                </c:pt>
                <c:pt idx="581">
                  <c:v>0.16500000000000001</c:v>
                </c:pt>
                <c:pt idx="582">
                  <c:v>7.0000000000000007E-2</c:v>
                </c:pt>
                <c:pt idx="583">
                  <c:v>0.193</c:v>
                </c:pt>
                <c:pt idx="584">
                  <c:v>0.30099999999999999</c:v>
                </c:pt>
                <c:pt idx="585">
                  <c:v>9.1499999999999998E-2</c:v>
                </c:pt>
                <c:pt idx="586">
                  <c:v>0.19</c:v>
                </c:pt>
                <c:pt idx="587">
                  <c:v>0.32350000000000001</c:v>
                </c:pt>
                <c:pt idx="588">
                  <c:v>0.36299999999999999</c:v>
                </c:pt>
                <c:pt idx="589">
                  <c:v>4.1500000000000002E-2</c:v>
                </c:pt>
                <c:pt idx="590">
                  <c:v>9.9000000000000005E-2</c:v>
                </c:pt>
                <c:pt idx="591">
                  <c:v>3.0000000000000001E-3</c:v>
                </c:pt>
                <c:pt idx="592">
                  <c:v>0.05</c:v>
                </c:pt>
                <c:pt idx="593">
                  <c:v>9.9500000000000005E-2</c:v>
                </c:pt>
                <c:pt idx="594">
                  <c:v>9.35E-2</c:v>
                </c:pt>
                <c:pt idx="595">
                  <c:v>0.23449999999999999</c:v>
                </c:pt>
                <c:pt idx="596">
                  <c:v>0.19350000000000001</c:v>
                </c:pt>
                <c:pt idx="597">
                  <c:v>0.25</c:v>
                </c:pt>
                <c:pt idx="598">
                  <c:v>0.21099999999999999</c:v>
                </c:pt>
                <c:pt idx="599">
                  <c:v>0.158</c:v>
                </c:pt>
                <c:pt idx="600">
                  <c:v>0.1295</c:v>
                </c:pt>
                <c:pt idx="601">
                  <c:v>0.29799999999999999</c:v>
                </c:pt>
                <c:pt idx="602">
                  <c:v>0.159</c:v>
                </c:pt>
                <c:pt idx="603">
                  <c:v>0.1855</c:v>
                </c:pt>
                <c:pt idx="604">
                  <c:v>0.2155</c:v>
                </c:pt>
                <c:pt idx="605">
                  <c:v>0.13500000000000001</c:v>
                </c:pt>
                <c:pt idx="606">
                  <c:v>0.32</c:v>
                </c:pt>
                <c:pt idx="607">
                  <c:v>4.0500000000000001E-2</c:v>
                </c:pt>
                <c:pt idx="608">
                  <c:v>8.5500000000000007E-2</c:v>
                </c:pt>
                <c:pt idx="609">
                  <c:v>0.05</c:v>
                </c:pt>
                <c:pt idx="610">
                  <c:v>0.40649999999999997</c:v>
                </c:pt>
                <c:pt idx="611">
                  <c:v>9.5500000000000002E-2</c:v>
                </c:pt>
                <c:pt idx="612">
                  <c:v>5.7500000000000002E-2</c:v>
                </c:pt>
                <c:pt idx="613">
                  <c:v>0.2445</c:v>
                </c:pt>
                <c:pt idx="614">
                  <c:v>0.20799999999999999</c:v>
                </c:pt>
                <c:pt idx="615">
                  <c:v>0.16250000000000001</c:v>
                </c:pt>
                <c:pt idx="616">
                  <c:v>0.19700000000000001</c:v>
                </c:pt>
                <c:pt idx="617">
                  <c:v>0.114</c:v>
                </c:pt>
                <c:pt idx="618">
                  <c:v>0.1585</c:v>
                </c:pt>
                <c:pt idx="619">
                  <c:v>0.14949999999999999</c:v>
                </c:pt>
                <c:pt idx="620">
                  <c:v>0.13600000000000001</c:v>
                </c:pt>
                <c:pt idx="621">
                  <c:v>0.14199999999999999</c:v>
                </c:pt>
                <c:pt idx="622">
                  <c:v>0.19850000000000001</c:v>
                </c:pt>
                <c:pt idx="623">
                  <c:v>0.19600000000000001</c:v>
                </c:pt>
                <c:pt idx="624">
                  <c:v>0.128</c:v>
                </c:pt>
                <c:pt idx="625">
                  <c:v>0.40350000000000003</c:v>
                </c:pt>
                <c:pt idx="626">
                  <c:v>0.22500000000000001</c:v>
                </c:pt>
                <c:pt idx="627">
                  <c:v>0.36149999999999999</c:v>
                </c:pt>
                <c:pt idx="628">
                  <c:v>0.30249999999999999</c:v>
                </c:pt>
                <c:pt idx="629">
                  <c:v>0.246</c:v>
                </c:pt>
                <c:pt idx="630">
                  <c:v>0.29099999999999998</c:v>
                </c:pt>
                <c:pt idx="631">
                  <c:v>0.30449999999999999</c:v>
                </c:pt>
                <c:pt idx="632">
                  <c:v>0.27950000000000003</c:v>
                </c:pt>
                <c:pt idx="633">
                  <c:v>0.14699999999999999</c:v>
                </c:pt>
                <c:pt idx="634">
                  <c:v>3.5999999999999997E-2</c:v>
                </c:pt>
                <c:pt idx="635">
                  <c:v>0.125</c:v>
                </c:pt>
                <c:pt idx="636">
                  <c:v>0.20599999999999999</c:v>
                </c:pt>
                <c:pt idx="637">
                  <c:v>0.3775</c:v>
                </c:pt>
                <c:pt idx="638">
                  <c:v>0.20949999999999999</c:v>
                </c:pt>
                <c:pt idx="639">
                  <c:v>9.1999999999999998E-2</c:v>
                </c:pt>
                <c:pt idx="640">
                  <c:v>0.13700000000000001</c:v>
                </c:pt>
                <c:pt idx="641">
                  <c:v>0.185</c:v>
                </c:pt>
                <c:pt idx="642">
                  <c:v>0.3765</c:v>
                </c:pt>
                <c:pt idx="643">
                  <c:v>0.318</c:v>
                </c:pt>
                <c:pt idx="644">
                  <c:v>0.16400000000000001</c:v>
                </c:pt>
                <c:pt idx="645">
                  <c:v>0.13200000000000001</c:v>
                </c:pt>
                <c:pt idx="646">
                  <c:v>9.5500000000000002E-2</c:v>
                </c:pt>
                <c:pt idx="647">
                  <c:v>7.0999999999999994E-2</c:v>
                </c:pt>
                <c:pt idx="648">
                  <c:v>0.22500000000000001</c:v>
                </c:pt>
                <c:pt idx="649">
                  <c:v>0.2165</c:v>
                </c:pt>
                <c:pt idx="650">
                  <c:v>0.22</c:v>
                </c:pt>
                <c:pt idx="651">
                  <c:v>0.29849999999999999</c:v>
                </c:pt>
                <c:pt idx="652">
                  <c:v>0.19500000000000001</c:v>
                </c:pt>
                <c:pt idx="653">
                  <c:v>0.11700000000000001</c:v>
                </c:pt>
                <c:pt idx="654">
                  <c:v>0.17150000000000001</c:v>
                </c:pt>
                <c:pt idx="655">
                  <c:v>5.0000000000000001E-3</c:v>
                </c:pt>
                <c:pt idx="656">
                  <c:v>0.20050000000000001</c:v>
                </c:pt>
                <c:pt idx="657">
                  <c:v>0.125</c:v>
                </c:pt>
                <c:pt idx="658">
                  <c:v>0.34100000000000003</c:v>
                </c:pt>
                <c:pt idx="659">
                  <c:v>0.308</c:v>
                </c:pt>
                <c:pt idx="660">
                  <c:v>0.18</c:v>
                </c:pt>
                <c:pt idx="661">
                  <c:v>0.30349999999999999</c:v>
                </c:pt>
                <c:pt idx="662">
                  <c:v>0.11550000000000001</c:v>
                </c:pt>
                <c:pt idx="663">
                  <c:v>1.35E-2</c:v>
                </c:pt>
                <c:pt idx="664">
                  <c:v>0.1565</c:v>
                </c:pt>
                <c:pt idx="665">
                  <c:v>0.11</c:v>
                </c:pt>
                <c:pt idx="666">
                  <c:v>0.13150000000000001</c:v>
                </c:pt>
                <c:pt idx="667">
                  <c:v>8.0000000000000002E-3</c:v>
                </c:pt>
                <c:pt idx="668">
                  <c:v>0.126</c:v>
                </c:pt>
                <c:pt idx="669">
                  <c:v>0.26250000000000001</c:v>
                </c:pt>
                <c:pt idx="670">
                  <c:v>0.13150000000000001</c:v>
                </c:pt>
                <c:pt idx="671">
                  <c:v>1.4E-2</c:v>
                </c:pt>
                <c:pt idx="672">
                  <c:v>0.16700000000000001</c:v>
                </c:pt>
                <c:pt idx="673">
                  <c:v>5.0000000000000001E-3</c:v>
                </c:pt>
                <c:pt idx="674">
                  <c:v>5.9499999999999997E-2</c:v>
                </c:pt>
                <c:pt idx="675">
                  <c:v>0.28149999999999997</c:v>
                </c:pt>
                <c:pt idx="676">
                  <c:v>2.5499999999999998E-2</c:v>
                </c:pt>
                <c:pt idx="677">
                  <c:v>3.3500000000000002E-2</c:v>
                </c:pt>
                <c:pt idx="678">
                  <c:v>5.8000000000000003E-2</c:v>
                </c:pt>
                <c:pt idx="679">
                  <c:v>9.6000000000000002E-2</c:v>
                </c:pt>
                <c:pt idx="680">
                  <c:v>0.38850000000000001</c:v>
                </c:pt>
                <c:pt idx="681">
                  <c:v>5.1499999999999997E-2</c:v>
                </c:pt>
                <c:pt idx="682">
                  <c:v>0.22750000000000001</c:v>
                </c:pt>
                <c:pt idx="683">
                  <c:v>0.13700000000000001</c:v>
                </c:pt>
                <c:pt idx="684">
                  <c:v>0.1055</c:v>
                </c:pt>
                <c:pt idx="685">
                  <c:v>0.26100000000000001</c:v>
                </c:pt>
                <c:pt idx="686">
                  <c:v>0.19550000000000001</c:v>
                </c:pt>
                <c:pt idx="687">
                  <c:v>0.32650000000000001</c:v>
                </c:pt>
                <c:pt idx="688">
                  <c:v>0.28549999999999998</c:v>
                </c:pt>
                <c:pt idx="689">
                  <c:v>0.19750000000000001</c:v>
                </c:pt>
                <c:pt idx="690">
                  <c:v>0.26150000000000001</c:v>
                </c:pt>
                <c:pt idx="691">
                  <c:v>3.4000000000000002E-2</c:v>
                </c:pt>
                <c:pt idx="692">
                  <c:v>0.47549999999999998</c:v>
                </c:pt>
                <c:pt idx="693">
                  <c:v>0.25700000000000001</c:v>
                </c:pt>
                <c:pt idx="694">
                  <c:v>0.14249999999999999</c:v>
                </c:pt>
                <c:pt idx="695">
                  <c:v>0.17349999999999999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62-4FE2-8E07-2E6AEF54FC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7080975"/>
        <c:axId val="2047078063"/>
      </c:scatterChart>
      <c:valAx>
        <c:axId val="20470809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078063"/>
        <c:crosses val="autoZero"/>
        <c:crossBetween val="midCat"/>
      </c:valAx>
      <c:valAx>
        <c:axId val="204707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0809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Whole Weight To Shell Weight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'Stacked data analysis'!$G$1</c:f>
              <c:strCache>
                <c:ptCount val="1"/>
                <c:pt idx="0">
                  <c:v>Shell_weight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'Stacked data analysis'!$D$2:$D$697</c:f>
              <c:numCache>
                <c:formatCode>General</c:formatCode>
                <c:ptCount val="696"/>
                <c:pt idx="0">
                  <c:v>1.1185</c:v>
                </c:pt>
                <c:pt idx="1">
                  <c:v>0.38500000000000001</c:v>
                </c:pt>
                <c:pt idx="2">
                  <c:v>1.7370000000000001</c:v>
                </c:pt>
                <c:pt idx="3">
                  <c:v>0.50649999999999995</c:v>
                </c:pt>
                <c:pt idx="4">
                  <c:v>1.3905000000000001</c:v>
                </c:pt>
                <c:pt idx="5">
                  <c:v>1.3134999999999999</c:v>
                </c:pt>
                <c:pt idx="6">
                  <c:v>0.17</c:v>
                </c:pt>
                <c:pt idx="7">
                  <c:v>0.36249999999999999</c:v>
                </c:pt>
                <c:pt idx="8">
                  <c:v>1.6705000000000001</c:v>
                </c:pt>
                <c:pt idx="9">
                  <c:v>0.77</c:v>
                </c:pt>
                <c:pt idx="10">
                  <c:v>0.378</c:v>
                </c:pt>
                <c:pt idx="11">
                  <c:v>0.13150000000000001</c:v>
                </c:pt>
                <c:pt idx="12">
                  <c:v>0.29299999999999998</c:v>
                </c:pt>
                <c:pt idx="13">
                  <c:v>1.675</c:v>
                </c:pt>
                <c:pt idx="14">
                  <c:v>1.224</c:v>
                </c:pt>
                <c:pt idx="15">
                  <c:v>0.50049999999999994</c:v>
                </c:pt>
                <c:pt idx="16">
                  <c:v>0.49399999999999999</c:v>
                </c:pt>
                <c:pt idx="17">
                  <c:v>1.2064999999999999</c:v>
                </c:pt>
                <c:pt idx="18">
                  <c:v>0.71450000000000002</c:v>
                </c:pt>
                <c:pt idx="19">
                  <c:v>0.5605</c:v>
                </c:pt>
                <c:pt idx="20">
                  <c:v>0.51</c:v>
                </c:pt>
                <c:pt idx="21">
                  <c:v>0.53349999999999997</c:v>
                </c:pt>
                <c:pt idx="22">
                  <c:v>0.71699999999999997</c:v>
                </c:pt>
                <c:pt idx="23">
                  <c:v>0.42849999999999999</c:v>
                </c:pt>
                <c:pt idx="24">
                  <c:v>1.494</c:v>
                </c:pt>
                <c:pt idx="25">
                  <c:v>0.28449999999999998</c:v>
                </c:pt>
                <c:pt idx="26">
                  <c:v>0.187</c:v>
                </c:pt>
                <c:pt idx="27">
                  <c:v>0.441</c:v>
                </c:pt>
                <c:pt idx="28">
                  <c:v>0.49249999999999999</c:v>
                </c:pt>
                <c:pt idx="29">
                  <c:v>0.59899999999999998</c:v>
                </c:pt>
                <c:pt idx="30">
                  <c:v>0.16950000000000001</c:v>
                </c:pt>
                <c:pt idx="31">
                  <c:v>0.38550000000000001</c:v>
                </c:pt>
                <c:pt idx="32">
                  <c:v>0.28199999999999997</c:v>
                </c:pt>
                <c:pt idx="33">
                  <c:v>1.0680000000000001</c:v>
                </c:pt>
                <c:pt idx="34">
                  <c:v>0.64849999999999997</c:v>
                </c:pt>
                <c:pt idx="35">
                  <c:v>1.008</c:v>
                </c:pt>
                <c:pt idx="36">
                  <c:v>0.65149999999999997</c:v>
                </c:pt>
                <c:pt idx="37">
                  <c:v>0.54700000000000004</c:v>
                </c:pt>
                <c:pt idx="38">
                  <c:v>1.1114999999999999</c:v>
                </c:pt>
                <c:pt idx="39">
                  <c:v>0.73650000000000004</c:v>
                </c:pt>
                <c:pt idx="40">
                  <c:v>0.42649999999999999</c:v>
                </c:pt>
                <c:pt idx="41">
                  <c:v>1.3405</c:v>
                </c:pt>
                <c:pt idx="42">
                  <c:v>0.23300000000000001</c:v>
                </c:pt>
                <c:pt idx="43">
                  <c:v>0.58050000000000002</c:v>
                </c:pt>
                <c:pt idx="44">
                  <c:v>2.2355</c:v>
                </c:pt>
                <c:pt idx="45">
                  <c:v>0.38200000000000001</c:v>
                </c:pt>
                <c:pt idx="46">
                  <c:v>0.86750000000000005</c:v>
                </c:pt>
                <c:pt idx="47">
                  <c:v>1.5075000000000001</c:v>
                </c:pt>
                <c:pt idx="48">
                  <c:v>0.98499999999999999</c:v>
                </c:pt>
                <c:pt idx="49">
                  <c:v>0.92500000000000004</c:v>
                </c:pt>
                <c:pt idx="50">
                  <c:v>1.51</c:v>
                </c:pt>
                <c:pt idx="51">
                  <c:v>1.2355</c:v>
                </c:pt>
                <c:pt idx="52">
                  <c:v>0.87250000000000005</c:v>
                </c:pt>
                <c:pt idx="53">
                  <c:v>1.9484999999999999</c:v>
                </c:pt>
                <c:pt idx="54">
                  <c:v>1.0834999999999999</c:v>
                </c:pt>
                <c:pt idx="55">
                  <c:v>0.17</c:v>
                </c:pt>
                <c:pt idx="56">
                  <c:v>0.997</c:v>
                </c:pt>
                <c:pt idx="57">
                  <c:v>1.37</c:v>
                </c:pt>
                <c:pt idx="58">
                  <c:v>1.4984999999999999</c:v>
                </c:pt>
                <c:pt idx="59">
                  <c:v>0.29949999999999999</c:v>
                </c:pt>
                <c:pt idx="60">
                  <c:v>0.4425</c:v>
                </c:pt>
                <c:pt idx="61">
                  <c:v>0.72199999999999998</c:v>
                </c:pt>
                <c:pt idx="62">
                  <c:v>2.7E-2</c:v>
                </c:pt>
                <c:pt idx="63">
                  <c:v>0.65549999999999997</c:v>
                </c:pt>
                <c:pt idx="64">
                  <c:v>1.8075000000000001</c:v>
                </c:pt>
                <c:pt idx="65">
                  <c:v>1.492</c:v>
                </c:pt>
                <c:pt idx="66">
                  <c:v>1.0115000000000001</c:v>
                </c:pt>
                <c:pt idx="67">
                  <c:v>0.92900000000000005</c:v>
                </c:pt>
                <c:pt idx="68">
                  <c:v>0.46</c:v>
                </c:pt>
                <c:pt idx="69">
                  <c:v>1.4630000000000001</c:v>
                </c:pt>
                <c:pt idx="70">
                  <c:v>1.274</c:v>
                </c:pt>
                <c:pt idx="71">
                  <c:v>0.30599999999999999</c:v>
                </c:pt>
                <c:pt idx="72">
                  <c:v>0.55349999999999999</c:v>
                </c:pt>
                <c:pt idx="73">
                  <c:v>0.64349999999999996</c:v>
                </c:pt>
                <c:pt idx="74">
                  <c:v>0.28649999999999998</c:v>
                </c:pt>
                <c:pt idx="75">
                  <c:v>0.97699999999999998</c:v>
                </c:pt>
                <c:pt idx="76">
                  <c:v>0.152</c:v>
                </c:pt>
                <c:pt idx="77">
                  <c:v>1.129</c:v>
                </c:pt>
                <c:pt idx="78">
                  <c:v>1.018</c:v>
                </c:pt>
                <c:pt idx="79">
                  <c:v>0.76649999999999996</c:v>
                </c:pt>
                <c:pt idx="80">
                  <c:v>1.3875</c:v>
                </c:pt>
                <c:pt idx="81">
                  <c:v>0.03</c:v>
                </c:pt>
                <c:pt idx="82">
                  <c:v>0.82150000000000001</c:v>
                </c:pt>
                <c:pt idx="83">
                  <c:v>0.751</c:v>
                </c:pt>
                <c:pt idx="84">
                  <c:v>0.873</c:v>
                </c:pt>
                <c:pt idx="85">
                  <c:v>0.9</c:v>
                </c:pt>
                <c:pt idx="86">
                  <c:v>1.194</c:v>
                </c:pt>
                <c:pt idx="87">
                  <c:v>1.1335</c:v>
                </c:pt>
                <c:pt idx="88">
                  <c:v>0.315</c:v>
                </c:pt>
                <c:pt idx="89">
                  <c:v>0.6855</c:v>
                </c:pt>
                <c:pt idx="90">
                  <c:v>1.1359999999999999</c:v>
                </c:pt>
                <c:pt idx="91">
                  <c:v>1.1105</c:v>
                </c:pt>
                <c:pt idx="92">
                  <c:v>0.57850000000000001</c:v>
                </c:pt>
                <c:pt idx="93">
                  <c:v>1.7605</c:v>
                </c:pt>
                <c:pt idx="94">
                  <c:v>0.44850000000000001</c:v>
                </c:pt>
                <c:pt idx="95">
                  <c:v>1.4744999999999999</c:v>
                </c:pt>
                <c:pt idx="96">
                  <c:v>1.5229999999999999</c:v>
                </c:pt>
                <c:pt idx="97">
                  <c:v>0.156</c:v>
                </c:pt>
                <c:pt idx="98">
                  <c:v>0.33500000000000002</c:v>
                </c:pt>
                <c:pt idx="99">
                  <c:v>1.9045000000000001</c:v>
                </c:pt>
                <c:pt idx="100">
                  <c:v>0.93</c:v>
                </c:pt>
                <c:pt idx="101">
                  <c:v>0.1855</c:v>
                </c:pt>
                <c:pt idx="102">
                  <c:v>0.97</c:v>
                </c:pt>
                <c:pt idx="103">
                  <c:v>1.218</c:v>
                </c:pt>
                <c:pt idx="104">
                  <c:v>1.3694999999999999</c:v>
                </c:pt>
                <c:pt idx="105">
                  <c:v>1.383</c:v>
                </c:pt>
                <c:pt idx="106">
                  <c:v>1.1419999999999999</c:v>
                </c:pt>
                <c:pt idx="107">
                  <c:v>1.2565</c:v>
                </c:pt>
                <c:pt idx="108">
                  <c:v>1.5595000000000001</c:v>
                </c:pt>
                <c:pt idx="109">
                  <c:v>1.2949999999999999</c:v>
                </c:pt>
                <c:pt idx="110">
                  <c:v>0.6925</c:v>
                </c:pt>
                <c:pt idx="111">
                  <c:v>3.7499999999999999E-2</c:v>
                </c:pt>
                <c:pt idx="112">
                  <c:v>0.625</c:v>
                </c:pt>
                <c:pt idx="113">
                  <c:v>0.3</c:v>
                </c:pt>
                <c:pt idx="114">
                  <c:v>0.48</c:v>
                </c:pt>
                <c:pt idx="115">
                  <c:v>0.97750000000000004</c:v>
                </c:pt>
                <c:pt idx="116">
                  <c:v>1.0265</c:v>
                </c:pt>
                <c:pt idx="117">
                  <c:v>0.253</c:v>
                </c:pt>
                <c:pt idx="118">
                  <c:v>1.6140000000000001</c:v>
                </c:pt>
                <c:pt idx="119">
                  <c:v>0.76200000000000001</c:v>
                </c:pt>
                <c:pt idx="120">
                  <c:v>1.2709999999999999</c:v>
                </c:pt>
                <c:pt idx="121">
                  <c:v>1.742</c:v>
                </c:pt>
                <c:pt idx="122">
                  <c:v>0.26550000000000001</c:v>
                </c:pt>
                <c:pt idx="123">
                  <c:v>0.87450000000000006</c:v>
                </c:pt>
                <c:pt idx="124">
                  <c:v>1.0265</c:v>
                </c:pt>
                <c:pt idx="125">
                  <c:v>0.65</c:v>
                </c:pt>
                <c:pt idx="126">
                  <c:v>1.2464999999999999</c:v>
                </c:pt>
                <c:pt idx="127">
                  <c:v>0.77800000000000002</c:v>
                </c:pt>
                <c:pt idx="128">
                  <c:v>0.3785</c:v>
                </c:pt>
                <c:pt idx="129">
                  <c:v>1.0165</c:v>
                </c:pt>
                <c:pt idx="130">
                  <c:v>0.48949999999999999</c:v>
                </c:pt>
                <c:pt idx="131">
                  <c:v>0.78349999999999997</c:v>
                </c:pt>
                <c:pt idx="132">
                  <c:v>0.67649999999999999</c:v>
                </c:pt>
                <c:pt idx="133">
                  <c:v>0.45100000000000001</c:v>
                </c:pt>
                <c:pt idx="134">
                  <c:v>1.5509999999999999</c:v>
                </c:pt>
                <c:pt idx="135">
                  <c:v>0.97450000000000003</c:v>
                </c:pt>
                <c:pt idx="136">
                  <c:v>0.89149999999999996</c:v>
                </c:pt>
                <c:pt idx="137">
                  <c:v>0.2505</c:v>
                </c:pt>
                <c:pt idx="138">
                  <c:v>1.885</c:v>
                </c:pt>
                <c:pt idx="139">
                  <c:v>0.60050000000000003</c:v>
                </c:pt>
                <c:pt idx="140">
                  <c:v>1.1335</c:v>
                </c:pt>
                <c:pt idx="141">
                  <c:v>1.325</c:v>
                </c:pt>
                <c:pt idx="142">
                  <c:v>1.5609999999999999</c:v>
                </c:pt>
                <c:pt idx="143">
                  <c:v>1.347</c:v>
                </c:pt>
                <c:pt idx="144">
                  <c:v>0.57550000000000001</c:v>
                </c:pt>
                <c:pt idx="145">
                  <c:v>0.92349999999999999</c:v>
                </c:pt>
                <c:pt idx="146">
                  <c:v>0.60599999999999998</c:v>
                </c:pt>
                <c:pt idx="147">
                  <c:v>0.95699999999999996</c:v>
                </c:pt>
                <c:pt idx="148">
                  <c:v>0.92800000000000005</c:v>
                </c:pt>
                <c:pt idx="149">
                  <c:v>1.7004999999999999</c:v>
                </c:pt>
                <c:pt idx="150">
                  <c:v>0.70350000000000001</c:v>
                </c:pt>
                <c:pt idx="151">
                  <c:v>1.6645000000000001</c:v>
                </c:pt>
                <c:pt idx="152">
                  <c:v>1.0805</c:v>
                </c:pt>
                <c:pt idx="153">
                  <c:v>1.226</c:v>
                </c:pt>
                <c:pt idx="154">
                  <c:v>0.83</c:v>
                </c:pt>
                <c:pt idx="155">
                  <c:v>1.2849999999999999</c:v>
                </c:pt>
                <c:pt idx="156">
                  <c:v>1.1419999999999999</c:v>
                </c:pt>
                <c:pt idx="157">
                  <c:v>0.2505</c:v>
                </c:pt>
                <c:pt idx="158">
                  <c:v>1.0189999999999999</c:v>
                </c:pt>
                <c:pt idx="159">
                  <c:v>0.62549999999999994</c:v>
                </c:pt>
                <c:pt idx="160">
                  <c:v>1.1845000000000001</c:v>
                </c:pt>
                <c:pt idx="161">
                  <c:v>1.6465000000000001</c:v>
                </c:pt>
                <c:pt idx="162">
                  <c:v>0.55500000000000005</c:v>
                </c:pt>
                <c:pt idx="163">
                  <c:v>0.85950000000000004</c:v>
                </c:pt>
                <c:pt idx="164">
                  <c:v>1.5854999999999999</c:v>
                </c:pt>
                <c:pt idx="165">
                  <c:v>0.9395</c:v>
                </c:pt>
                <c:pt idx="166">
                  <c:v>1.4285000000000001</c:v>
                </c:pt>
                <c:pt idx="167">
                  <c:v>0.86499999999999999</c:v>
                </c:pt>
                <c:pt idx="168">
                  <c:v>0.219</c:v>
                </c:pt>
                <c:pt idx="169">
                  <c:v>0.98</c:v>
                </c:pt>
                <c:pt idx="170">
                  <c:v>0.63549999999999995</c:v>
                </c:pt>
                <c:pt idx="171">
                  <c:v>0.61899999999999999</c:v>
                </c:pt>
                <c:pt idx="172">
                  <c:v>0.97399999999999998</c:v>
                </c:pt>
                <c:pt idx="173">
                  <c:v>0.39300000000000002</c:v>
                </c:pt>
                <c:pt idx="174">
                  <c:v>1.2729999999999999</c:v>
                </c:pt>
                <c:pt idx="175">
                  <c:v>1.202</c:v>
                </c:pt>
                <c:pt idx="176">
                  <c:v>0.84950000000000003</c:v>
                </c:pt>
                <c:pt idx="177">
                  <c:v>0.86699999999999999</c:v>
                </c:pt>
                <c:pt idx="178">
                  <c:v>1.0249999999999999</c:v>
                </c:pt>
                <c:pt idx="179">
                  <c:v>0.66749999999999998</c:v>
                </c:pt>
                <c:pt idx="180">
                  <c:v>1.4384999999999999</c:v>
                </c:pt>
                <c:pt idx="181">
                  <c:v>1.0920000000000001</c:v>
                </c:pt>
                <c:pt idx="182">
                  <c:v>0.313</c:v>
                </c:pt>
                <c:pt idx="183">
                  <c:v>0.35399999999999998</c:v>
                </c:pt>
                <c:pt idx="184">
                  <c:v>1.1125</c:v>
                </c:pt>
                <c:pt idx="185">
                  <c:v>0.70699999999999996</c:v>
                </c:pt>
                <c:pt idx="186">
                  <c:v>1.242</c:v>
                </c:pt>
                <c:pt idx="187">
                  <c:v>1.1245000000000001</c:v>
                </c:pt>
                <c:pt idx="188">
                  <c:v>1.0500000000000001E-2</c:v>
                </c:pt>
                <c:pt idx="189">
                  <c:v>0.97650000000000003</c:v>
                </c:pt>
                <c:pt idx="190">
                  <c:v>0.35549999999999998</c:v>
                </c:pt>
                <c:pt idx="191">
                  <c:v>1.042</c:v>
                </c:pt>
                <c:pt idx="192">
                  <c:v>0.3735</c:v>
                </c:pt>
                <c:pt idx="193">
                  <c:v>0.78500000000000003</c:v>
                </c:pt>
                <c:pt idx="194">
                  <c:v>0.97050000000000003</c:v>
                </c:pt>
                <c:pt idx="195">
                  <c:v>0.29699999999999999</c:v>
                </c:pt>
                <c:pt idx="196">
                  <c:v>0.36399999999999999</c:v>
                </c:pt>
                <c:pt idx="197">
                  <c:v>1.6645000000000001</c:v>
                </c:pt>
                <c:pt idx="198">
                  <c:v>0.41499999999999998</c:v>
                </c:pt>
                <c:pt idx="199">
                  <c:v>0.8075</c:v>
                </c:pt>
                <c:pt idx="200">
                  <c:v>1.494</c:v>
                </c:pt>
                <c:pt idx="201">
                  <c:v>0.996</c:v>
                </c:pt>
                <c:pt idx="202">
                  <c:v>6.6500000000000004E-2</c:v>
                </c:pt>
                <c:pt idx="203">
                  <c:v>0.32450000000000001</c:v>
                </c:pt>
                <c:pt idx="204">
                  <c:v>1.115</c:v>
                </c:pt>
                <c:pt idx="205">
                  <c:v>0.45850000000000002</c:v>
                </c:pt>
                <c:pt idx="206">
                  <c:v>2.8254999999999999</c:v>
                </c:pt>
                <c:pt idx="207">
                  <c:v>2.3980000000000001</c:v>
                </c:pt>
                <c:pt idx="208">
                  <c:v>1.1890000000000001</c:v>
                </c:pt>
                <c:pt idx="209">
                  <c:v>1.175</c:v>
                </c:pt>
                <c:pt idx="210">
                  <c:v>1.3574999999999999</c:v>
                </c:pt>
                <c:pt idx="211">
                  <c:v>0.69550000000000001</c:v>
                </c:pt>
                <c:pt idx="212">
                  <c:v>0.72099999999999997</c:v>
                </c:pt>
                <c:pt idx="213">
                  <c:v>9.2499999999999999E-2</c:v>
                </c:pt>
                <c:pt idx="214">
                  <c:v>1.1955</c:v>
                </c:pt>
                <c:pt idx="215">
                  <c:v>0.72399999999999998</c:v>
                </c:pt>
                <c:pt idx="216">
                  <c:v>1.0289999999999999</c:v>
                </c:pt>
                <c:pt idx="217">
                  <c:v>0.875</c:v>
                </c:pt>
                <c:pt idx="218">
                  <c:v>1.077</c:v>
                </c:pt>
                <c:pt idx="219">
                  <c:v>1.129</c:v>
                </c:pt>
                <c:pt idx="220">
                  <c:v>1.2210000000000001</c:v>
                </c:pt>
                <c:pt idx="221">
                  <c:v>0.1115</c:v>
                </c:pt>
                <c:pt idx="222">
                  <c:v>1.6014999999999999</c:v>
                </c:pt>
                <c:pt idx="223">
                  <c:v>1.331</c:v>
                </c:pt>
                <c:pt idx="224">
                  <c:v>0.52249999999999996</c:v>
                </c:pt>
                <c:pt idx="225">
                  <c:v>1.5229999999999999</c:v>
                </c:pt>
                <c:pt idx="226">
                  <c:v>1.1595</c:v>
                </c:pt>
                <c:pt idx="227">
                  <c:v>0.86799999999999999</c:v>
                </c:pt>
                <c:pt idx="228">
                  <c:v>0.13750000000000001</c:v>
                </c:pt>
                <c:pt idx="229">
                  <c:v>0.151</c:v>
                </c:pt>
                <c:pt idx="230">
                  <c:v>0.17749999999999999</c:v>
                </c:pt>
                <c:pt idx="231">
                  <c:v>0.67349999999999999</c:v>
                </c:pt>
                <c:pt idx="232">
                  <c:v>0.97950000000000004</c:v>
                </c:pt>
                <c:pt idx="233">
                  <c:v>0.90600000000000003</c:v>
                </c:pt>
                <c:pt idx="234">
                  <c:v>1.9424999999999999</c:v>
                </c:pt>
                <c:pt idx="235">
                  <c:v>0.39750000000000002</c:v>
                </c:pt>
                <c:pt idx="236">
                  <c:v>0.63500000000000001</c:v>
                </c:pt>
                <c:pt idx="237">
                  <c:v>0.89749999999999996</c:v>
                </c:pt>
                <c:pt idx="238">
                  <c:v>0.51349999999999996</c:v>
                </c:pt>
                <c:pt idx="239">
                  <c:v>0.10100000000000001</c:v>
                </c:pt>
                <c:pt idx="240">
                  <c:v>1.1220000000000001</c:v>
                </c:pt>
                <c:pt idx="241">
                  <c:v>0.74050000000000005</c:v>
                </c:pt>
                <c:pt idx="242">
                  <c:v>0.92500000000000004</c:v>
                </c:pt>
                <c:pt idx="243">
                  <c:v>0.2485</c:v>
                </c:pt>
                <c:pt idx="244">
                  <c:v>0.59099999999999997</c:v>
                </c:pt>
                <c:pt idx="245">
                  <c:v>1.62</c:v>
                </c:pt>
                <c:pt idx="246">
                  <c:v>0.48699999999999999</c:v>
                </c:pt>
                <c:pt idx="247">
                  <c:v>0.2225</c:v>
                </c:pt>
                <c:pt idx="248">
                  <c:v>0.435</c:v>
                </c:pt>
                <c:pt idx="249">
                  <c:v>0.42549999999999999</c:v>
                </c:pt>
                <c:pt idx="250">
                  <c:v>1.583</c:v>
                </c:pt>
                <c:pt idx="251">
                  <c:v>0.85399999999999998</c:v>
                </c:pt>
                <c:pt idx="252">
                  <c:v>1.6645000000000001</c:v>
                </c:pt>
                <c:pt idx="253">
                  <c:v>1.0269999999999999</c:v>
                </c:pt>
                <c:pt idx="254">
                  <c:v>1.3089999999999999</c:v>
                </c:pt>
                <c:pt idx="255">
                  <c:v>0.70450000000000002</c:v>
                </c:pt>
                <c:pt idx="256">
                  <c:v>0.91649999999999998</c:v>
                </c:pt>
                <c:pt idx="257">
                  <c:v>1.3360000000000001</c:v>
                </c:pt>
                <c:pt idx="258">
                  <c:v>1.0780000000000001</c:v>
                </c:pt>
                <c:pt idx="259">
                  <c:v>1.7825</c:v>
                </c:pt>
                <c:pt idx="260">
                  <c:v>3.85E-2</c:v>
                </c:pt>
                <c:pt idx="261">
                  <c:v>0.316</c:v>
                </c:pt>
                <c:pt idx="262">
                  <c:v>1.0980000000000001</c:v>
                </c:pt>
                <c:pt idx="263">
                  <c:v>0.34250000000000003</c:v>
                </c:pt>
                <c:pt idx="264">
                  <c:v>1.367</c:v>
                </c:pt>
                <c:pt idx="265">
                  <c:v>0.85650000000000004</c:v>
                </c:pt>
                <c:pt idx="266">
                  <c:v>1.2364999999999999</c:v>
                </c:pt>
                <c:pt idx="267">
                  <c:v>0.86899999999999999</c:v>
                </c:pt>
                <c:pt idx="268">
                  <c:v>2.2730000000000001</c:v>
                </c:pt>
                <c:pt idx="269">
                  <c:v>1.0129999999999999</c:v>
                </c:pt>
                <c:pt idx="270">
                  <c:v>1.2104999999999999</c:v>
                </c:pt>
                <c:pt idx="271">
                  <c:v>1.5640000000000001</c:v>
                </c:pt>
                <c:pt idx="272">
                  <c:v>0.14849999999999999</c:v>
                </c:pt>
                <c:pt idx="273">
                  <c:v>0.24399999999999999</c:v>
                </c:pt>
                <c:pt idx="274">
                  <c:v>0.622</c:v>
                </c:pt>
                <c:pt idx="275">
                  <c:v>0.78649999999999998</c:v>
                </c:pt>
                <c:pt idx="276">
                  <c:v>1.0109999999999999</c:v>
                </c:pt>
                <c:pt idx="277">
                  <c:v>1.0589999999999999</c:v>
                </c:pt>
                <c:pt idx="278">
                  <c:v>0.92100000000000004</c:v>
                </c:pt>
                <c:pt idx="279">
                  <c:v>1.3845000000000001</c:v>
                </c:pt>
                <c:pt idx="280">
                  <c:v>0.61750000000000005</c:v>
                </c:pt>
                <c:pt idx="281">
                  <c:v>1.756</c:v>
                </c:pt>
                <c:pt idx="282">
                  <c:v>0.68149999999999999</c:v>
                </c:pt>
                <c:pt idx="283">
                  <c:v>0.58350000000000002</c:v>
                </c:pt>
                <c:pt idx="284">
                  <c:v>0.98599999999999999</c:v>
                </c:pt>
                <c:pt idx="285">
                  <c:v>0.30099999999999999</c:v>
                </c:pt>
                <c:pt idx="286">
                  <c:v>0.221</c:v>
                </c:pt>
                <c:pt idx="287">
                  <c:v>0.88900000000000001</c:v>
                </c:pt>
                <c:pt idx="288">
                  <c:v>1.931</c:v>
                </c:pt>
                <c:pt idx="289">
                  <c:v>0.92049999999999998</c:v>
                </c:pt>
                <c:pt idx="290">
                  <c:v>1.456</c:v>
                </c:pt>
                <c:pt idx="291">
                  <c:v>1.978</c:v>
                </c:pt>
                <c:pt idx="292">
                  <c:v>0.14449999999999999</c:v>
                </c:pt>
                <c:pt idx="293">
                  <c:v>0.80349999999999999</c:v>
                </c:pt>
                <c:pt idx="294">
                  <c:v>0.65949999999999998</c:v>
                </c:pt>
                <c:pt idx="295">
                  <c:v>0.57799999999999996</c:v>
                </c:pt>
                <c:pt idx="296">
                  <c:v>0.62949999999999995</c:v>
                </c:pt>
                <c:pt idx="297">
                  <c:v>1.1745000000000001</c:v>
                </c:pt>
                <c:pt idx="298">
                  <c:v>0.63349999999999995</c:v>
                </c:pt>
                <c:pt idx="299">
                  <c:v>0.34150000000000003</c:v>
                </c:pt>
                <c:pt idx="300">
                  <c:v>0.47749999999999998</c:v>
                </c:pt>
                <c:pt idx="301">
                  <c:v>0.94599999999999995</c:v>
                </c:pt>
                <c:pt idx="302">
                  <c:v>1.907</c:v>
                </c:pt>
                <c:pt idx="303">
                  <c:v>0.59599999999999997</c:v>
                </c:pt>
                <c:pt idx="304">
                  <c:v>0.11600000000000001</c:v>
                </c:pt>
                <c:pt idx="305">
                  <c:v>0.54700000000000004</c:v>
                </c:pt>
                <c:pt idx="306">
                  <c:v>0.52800000000000002</c:v>
                </c:pt>
                <c:pt idx="307">
                  <c:v>1.3115000000000001</c:v>
                </c:pt>
                <c:pt idx="308">
                  <c:v>1.0589999999999999</c:v>
                </c:pt>
                <c:pt idx="309">
                  <c:v>0.65049999999999997</c:v>
                </c:pt>
                <c:pt idx="310">
                  <c:v>0.3075</c:v>
                </c:pt>
                <c:pt idx="311">
                  <c:v>0.32250000000000001</c:v>
                </c:pt>
                <c:pt idx="312">
                  <c:v>0.2145</c:v>
                </c:pt>
                <c:pt idx="313">
                  <c:v>0.63549999999999995</c:v>
                </c:pt>
                <c:pt idx="314">
                  <c:v>0.30099999999999999</c:v>
                </c:pt>
                <c:pt idx="315">
                  <c:v>0.85799999999999998</c:v>
                </c:pt>
                <c:pt idx="316">
                  <c:v>0.3085</c:v>
                </c:pt>
                <c:pt idx="317">
                  <c:v>0.69899999999999995</c:v>
                </c:pt>
                <c:pt idx="318">
                  <c:v>0.59550000000000003</c:v>
                </c:pt>
                <c:pt idx="319">
                  <c:v>2.6499999999999999E-2</c:v>
                </c:pt>
                <c:pt idx="320">
                  <c:v>0.75600000000000001</c:v>
                </c:pt>
                <c:pt idx="321">
                  <c:v>1.4770000000000001</c:v>
                </c:pt>
                <c:pt idx="322">
                  <c:v>0.1145</c:v>
                </c:pt>
                <c:pt idx="323">
                  <c:v>0.88300000000000001</c:v>
                </c:pt>
                <c:pt idx="324">
                  <c:v>0.53949999999999998</c:v>
                </c:pt>
                <c:pt idx="325">
                  <c:v>0.59899999999999998</c:v>
                </c:pt>
                <c:pt idx="326">
                  <c:v>0.28849999999999998</c:v>
                </c:pt>
                <c:pt idx="327">
                  <c:v>0.77149999999999996</c:v>
                </c:pt>
                <c:pt idx="328">
                  <c:v>1.806</c:v>
                </c:pt>
                <c:pt idx="329">
                  <c:v>0.14399999999999999</c:v>
                </c:pt>
                <c:pt idx="330">
                  <c:v>0.3785</c:v>
                </c:pt>
                <c:pt idx="331">
                  <c:v>0.98399999999999999</c:v>
                </c:pt>
                <c:pt idx="332">
                  <c:v>0.3</c:v>
                </c:pt>
                <c:pt idx="333">
                  <c:v>1.8095000000000001</c:v>
                </c:pt>
                <c:pt idx="334">
                  <c:v>1.1735</c:v>
                </c:pt>
                <c:pt idx="335">
                  <c:v>0.79200000000000004</c:v>
                </c:pt>
                <c:pt idx="336">
                  <c:v>1.377</c:v>
                </c:pt>
                <c:pt idx="337">
                  <c:v>1.7999999999999999E-2</c:v>
                </c:pt>
                <c:pt idx="338">
                  <c:v>1.3585</c:v>
                </c:pt>
                <c:pt idx="339">
                  <c:v>0.39950000000000002</c:v>
                </c:pt>
                <c:pt idx="340">
                  <c:v>1.2695000000000001</c:v>
                </c:pt>
                <c:pt idx="341">
                  <c:v>0.56899999999999995</c:v>
                </c:pt>
                <c:pt idx="342">
                  <c:v>1.7609999999999999</c:v>
                </c:pt>
                <c:pt idx="343">
                  <c:v>0.91900000000000004</c:v>
                </c:pt>
                <c:pt idx="344">
                  <c:v>0.47049999999999997</c:v>
                </c:pt>
                <c:pt idx="345">
                  <c:v>0.64300000000000002</c:v>
                </c:pt>
                <c:pt idx="346">
                  <c:v>0.56699999999999995</c:v>
                </c:pt>
                <c:pt idx="347">
                  <c:v>0.14099999999999999</c:v>
                </c:pt>
                <c:pt idx="348">
                  <c:v>0.27750000000000002</c:v>
                </c:pt>
                <c:pt idx="349">
                  <c:v>0.55600000000000005</c:v>
                </c:pt>
                <c:pt idx="350">
                  <c:v>1.7344999999999999</c:v>
                </c:pt>
                <c:pt idx="351">
                  <c:v>1.6194999999999999</c:v>
                </c:pt>
                <c:pt idx="352">
                  <c:v>1.1385000000000001</c:v>
                </c:pt>
                <c:pt idx="353">
                  <c:v>0.753</c:v>
                </c:pt>
                <c:pt idx="354">
                  <c:v>1.1299999999999999</c:v>
                </c:pt>
                <c:pt idx="355">
                  <c:v>0.88149999999999995</c:v>
                </c:pt>
                <c:pt idx="356">
                  <c:v>0.58050000000000002</c:v>
                </c:pt>
                <c:pt idx="357">
                  <c:v>1.0854999999999999</c:v>
                </c:pt>
                <c:pt idx="358">
                  <c:v>0.42949999999999999</c:v>
                </c:pt>
                <c:pt idx="359">
                  <c:v>1.0105</c:v>
                </c:pt>
                <c:pt idx="360">
                  <c:v>0.187</c:v>
                </c:pt>
                <c:pt idx="361">
                  <c:v>0.1885</c:v>
                </c:pt>
                <c:pt idx="362">
                  <c:v>0.67649999999999999</c:v>
                </c:pt>
                <c:pt idx="363">
                  <c:v>1.133</c:v>
                </c:pt>
                <c:pt idx="364">
                  <c:v>0.87450000000000006</c:v>
                </c:pt>
                <c:pt idx="365">
                  <c:v>0.81200000000000006</c:v>
                </c:pt>
                <c:pt idx="366">
                  <c:v>1.37</c:v>
                </c:pt>
                <c:pt idx="367">
                  <c:v>0.36049999999999999</c:v>
                </c:pt>
                <c:pt idx="368">
                  <c:v>9.5000000000000001E-2</c:v>
                </c:pt>
                <c:pt idx="369">
                  <c:v>0.27</c:v>
                </c:pt>
                <c:pt idx="370">
                  <c:v>0.58050000000000002</c:v>
                </c:pt>
                <c:pt idx="371">
                  <c:v>0.17399999999999999</c:v>
                </c:pt>
                <c:pt idx="372">
                  <c:v>1.0645</c:v>
                </c:pt>
                <c:pt idx="373">
                  <c:v>1.7444999999999999</c:v>
                </c:pt>
                <c:pt idx="374">
                  <c:v>0.92700000000000005</c:v>
                </c:pt>
                <c:pt idx="375">
                  <c:v>0.25950000000000001</c:v>
                </c:pt>
                <c:pt idx="376">
                  <c:v>0.67400000000000004</c:v>
                </c:pt>
                <c:pt idx="377">
                  <c:v>0.48699999999999999</c:v>
                </c:pt>
                <c:pt idx="378">
                  <c:v>0.25800000000000001</c:v>
                </c:pt>
                <c:pt idx="379">
                  <c:v>0.90600000000000003</c:v>
                </c:pt>
                <c:pt idx="380">
                  <c:v>0.78200000000000003</c:v>
                </c:pt>
                <c:pt idx="381">
                  <c:v>0.87250000000000005</c:v>
                </c:pt>
                <c:pt idx="382">
                  <c:v>0.77349999999999997</c:v>
                </c:pt>
                <c:pt idx="383">
                  <c:v>1.0920000000000001</c:v>
                </c:pt>
                <c:pt idx="384">
                  <c:v>1.2124999999999999</c:v>
                </c:pt>
                <c:pt idx="385">
                  <c:v>0.51</c:v>
                </c:pt>
                <c:pt idx="386">
                  <c:v>0.33</c:v>
                </c:pt>
                <c:pt idx="387">
                  <c:v>0.61499999999999999</c:v>
                </c:pt>
                <c:pt idx="388">
                  <c:v>1.1220000000000001</c:v>
                </c:pt>
                <c:pt idx="389">
                  <c:v>0.18099999999999999</c:v>
                </c:pt>
                <c:pt idx="390">
                  <c:v>5.45E-2</c:v>
                </c:pt>
                <c:pt idx="391">
                  <c:v>0.95350000000000001</c:v>
                </c:pt>
                <c:pt idx="392">
                  <c:v>0.36749999999999999</c:v>
                </c:pt>
                <c:pt idx="393">
                  <c:v>1.5980000000000001</c:v>
                </c:pt>
                <c:pt idx="394">
                  <c:v>0.36249999999999999</c:v>
                </c:pt>
                <c:pt idx="395">
                  <c:v>0.87</c:v>
                </c:pt>
                <c:pt idx="396">
                  <c:v>1.3725000000000001</c:v>
                </c:pt>
                <c:pt idx="397">
                  <c:v>0.95550000000000002</c:v>
                </c:pt>
                <c:pt idx="398">
                  <c:v>0.60399999999999998</c:v>
                </c:pt>
                <c:pt idx="399">
                  <c:v>1.4544999999999999</c:v>
                </c:pt>
                <c:pt idx="400">
                  <c:v>0.82899999999999996</c:v>
                </c:pt>
                <c:pt idx="401">
                  <c:v>1.74</c:v>
                </c:pt>
                <c:pt idx="402">
                  <c:v>0.98499999999999999</c:v>
                </c:pt>
                <c:pt idx="403">
                  <c:v>0.41149999999999998</c:v>
                </c:pt>
                <c:pt idx="404">
                  <c:v>0.23849999999999999</c:v>
                </c:pt>
                <c:pt idx="405">
                  <c:v>0.86899999999999999</c:v>
                </c:pt>
                <c:pt idx="406">
                  <c:v>0.879</c:v>
                </c:pt>
                <c:pt idx="407">
                  <c:v>0.9</c:v>
                </c:pt>
                <c:pt idx="408">
                  <c:v>1.1005</c:v>
                </c:pt>
                <c:pt idx="409">
                  <c:v>0.1285</c:v>
                </c:pt>
                <c:pt idx="410">
                  <c:v>0.46100000000000002</c:v>
                </c:pt>
                <c:pt idx="411">
                  <c:v>1.978</c:v>
                </c:pt>
                <c:pt idx="412">
                  <c:v>1.0620000000000001</c:v>
                </c:pt>
                <c:pt idx="413">
                  <c:v>1.4575</c:v>
                </c:pt>
                <c:pt idx="414">
                  <c:v>0.498</c:v>
                </c:pt>
                <c:pt idx="415">
                  <c:v>1.3665</c:v>
                </c:pt>
                <c:pt idx="416">
                  <c:v>0.52900000000000003</c:v>
                </c:pt>
                <c:pt idx="417">
                  <c:v>0.73650000000000004</c:v>
                </c:pt>
                <c:pt idx="418">
                  <c:v>1.7184999999999999</c:v>
                </c:pt>
                <c:pt idx="419">
                  <c:v>0.45800000000000002</c:v>
                </c:pt>
                <c:pt idx="420">
                  <c:v>1.0155000000000001</c:v>
                </c:pt>
                <c:pt idx="421">
                  <c:v>0.10349999999999999</c:v>
                </c:pt>
                <c:pt idx="422">
                  <c:v>0.91500000000000004</c:v>
                </c:pt>
                <c:pt idx="423">
                  <c:v>1.3174999999999999</c:v>
                </c:pt>
                <c:pt idx="424">
                  <c:v>1.5209999999999999</c:v>
                </c:pt>
                <c:pt idx="425">
                  <c:v>1.3205</c:v>
                </c:pt>
                <c:pt idx="426">
                  <c:v>0.66700000000000004</c:v>
                </c:pt>
                <c:pt idx="427">
                  <c:v>1.1825000000000001</c:v>
                </c:pt>
                <c:pt idx="428">
                  <c:v>1.2290000000000001</c:v>
                </c:pt>
                <c:pt idx="429">
                  <c:v>0.23449999999999999</c:v>
                </c:pt>
                <c:pt idx="430">
                  <c:v>0.53900000000000003</c:v>
                </c:pt>
                <c:pt idx="431">
                  <c:v>0.46700000000000003</c:v>
                </c:pt>
                <c:pt idx="432">
                  <c:v>0.92</c:v>
                </c:pt>
                <c:pt idx="433">
                  <c:v>0.36599999999999999</c:v>
                </c:pt>
                <c:pt idx="434">
                  <c:v>0.46650000000000003</c:v>
                </c:pt>
                <c:pt idx="435">
                  <c:v>0.64449999999999996</c:v>
                </c:pt>
                <c:pt idx="436">
                  <c:v>0.21049999999999999</c:v>
                </c:pt>
                <c:pt idx="437">
                  <c:v>0.95499999999999996</c:v>
                </c:pt>
                <c:pt idx="438">
                  <c:v>0.372</c:v>
                </c:pt>
                <c:pt idx="439">
                  <c:v>0.98299999999999998</c:v>
                </c:pt>
                <c:pt idx="440">
                  <c:v>0.89800000000000002</c:v>
                </c:pt>
                <c:pt idx="441">
                  <c:v>0.625</c:v>
                </c:pt>
                <c:pt idx="442">
                  <c:v>0.66149999999999998</c:v>
                </c:pt>
                <c:pt idx="443">
                  <c:v>0.76400000000000001</c:v>
                </c:pt>
                <c:pt idx="444">
                  <c:v>1.133</c:v>
                </c:pt>
                <c:pt idx="445">
                  <c:v>0.1855</c:v>
                </c:pt>
                <c:pt idx="446">
                  <c:v>0.91300000000000003</c:v>
                </c:pt>
                <c:pt idx="447">
                  <c:v>0.51600000000000001</c:v>
                </c:pt>
                <c:pt idx="448">
                  <c:v>1.0229999999999999</c:v>
                </c:pt>
                <c:pt idx="449">
                  <c:v>1.3434999999999999</c:v>
                </c:pt>
                <c:pt idx="450">
                  <c:v>0.17</c:v>
                </c:pt>
                <c:pt idx="451">
                  <c:v>0.46150000000000002</c:v>
                </c:pt>
                <c:pt idx="452">
                  <c:v>1.514</c:v>
                </c:pt>
                <c:pt idx="453">
                  <c:v>0.89349999999999996</c:v>
                </c:pt>
                <c:pt idx="454">
                  <c:v>0.96599999999999997</c:v>
                </c:pt>
                <c:pt idx="455">
                  <c:v>0.873</c:v>
                </c:pt>
                <c:pt idx="456">
                  <c:v>5.1499999999999997E-2</c:v>
                </c:pt>
                <c:pt idx="457">
                  <c:v>1.0325</c:v>
                </c:pt>
                <c:pt idx="458">
                  <c:v>0.85799999999999998</c:v>
                </c:pt>
                <c:pt idx="459">
                  <c:v>0.5575</c:v>
                </c:pt>
                <c:pt idx="460">
                  <c:v>0.53400000000000003</c:v>
                </c:pt>
                <c:pt idx="461">
                  <c:v>1.33</c:v>
                </c:pt>
                <c:pt idx="462">
                  <c:v>0.59750000000000003</c:v>
                </c:pt>
                <c:pt idx="463">
                  <c:v>1.194</c:v>
                </c:pt>
                <c:pt idx="464">
                  <c:v>0.63149999999999995</c:v>
                </c:pt>
                <c:pt idx="465">
                  <c:v>0.47749999999999998</c:v>
                </c:pt>
                <c:pt idx="466">
                  <c:v>0.4425</c:v>
                </c:pt>
                <c:pt idx="467">
                  <c:v>1.073</c:v>
                </c:pt>
                <c:pt idx="468">
                  <c:v>0.87949999999999995</c:v>
                </c:pt>
                <c:pt idx="469">
                  <c:v>1.103</c:v>
                </c:pt>
                <c:pt idx="470">
                  <c:v>0.1525</c:v>
                </c:pt>
                <c:pt idx="471">
                  <c:v>0.84150000000000003</c:v>
                </c:pt>
                <c:pt idx="472">
                  <c:v>0.51600000000000001</c:v>
                </c:pt>
                <c:pt idx="473">
                  <c:v>1.0169999999999999</c:v>
                </c:pt>
                <c:pt idx="474">
                  <c:v>0.63849999999999996</c:v>
                </c:pt>
                <c:pt idx="475">
                  <c:v>1.2190000000000001</c:v>
                </c:pt>
                <c:pt idx="476">
                  <c:v>1.0529999999999999</c:v>
                </c:pt>
                <c:pt idx="477">
                  <c:v>0.93100000000000005</c:v>
                </c:pt>
                <c:pt idx="478">
                  <c:v>1.7110000000000001</c:v>
                </c:pt>
                <c:pt idx="479">
                  <c:v>0.2215</c:v>
                </c:pt>
                <c:pt idx="480">
                  <c:v>0.627</c:v>
                </c:pt>
                <c:pt idx="481">
                  <c:v>0.95799999999999996</c:v>
                </c:pt>
                <c:pt idx="482">
                  <c:v>0.23899999999999999</c:v>
                </c:pt>
                <c:pt idx="483">
                  <c:v>0.99050000000000005</c:v>
                </c:pt>
                <c:pt idx="484">
                  <c:v>1.0049999999999999</c:v>
                </c:pt>
                <c:pt idx="485">
                  <c:v>0.62749999999999995</c:v>
                </c:pt>
                <c:pt idx="486">
                  <c:v>0.48699999999999999</c:v>
                </c:pt>
                <c:pt idx="487">
                  <c:v>0.28749999999999998</c:v>
                </c:pt>
                <c:pt idx="488">
                  <c:v>1.6755</c:v>
                </c:pt>
                <c:pt idx="489">
                  <c:v>0.83199999999999996</c:v>
                </c:pt>
                <c:pt idx="490">
                  <c:v>0.53800000000000003</c:v>
                </c:pt>
                <c:pt idx="491">
                  <c:v>1.4755</c:v>
                </c:pt>
                <c:pt idx="492">
                  <c:v>0.25650000000000001</c:v>
                </c:pt>
                <c:pt idx="493">
                  <c:v>0.318</c:v>
                </c:pt>
                <c:pt idx="494">
                  <c:v>1.2509999999999999</c:v>
                </c:pt>
                <c:pt idx="495">
                  <c:v>1.89</c:v>
                </c:pt>
                <c:pt idx="496">
                  <c:v>0.82399999999999995</c:v>
                </c:pt>
                <c:pt idx="497">
                  <c:v>1.1479999999999999</c:v>
                </c:pt>
                <c:pt idx="498">
                  <c:v>0.94</c:v>
                </c:pt>
                <c:pt idx="499">
                  <c:v>1.7264999999999999</c:v>
                </c:pt>
                <c:pt idx="500">
                  <c:v>1.6185</c:v>
                </c:pt>
                <c:pt idx="501">
                  <c:v>2.3304999999999998</c:v>
                </c:pt>
                <c:pt idx="502">
                  <c:v>0.46400000000000002</c:v>
                </c:pt>
                <c:pt idx="503">
                  <c:v>1.2795000000000001</c:v>
                </c:pt>
                <c:pt idx="504">
                  <c:v>1.0985</c:v>
                </c:pt>
                <c:pt idx="505">
                  <c:v>0.38</c:v>
                </c:pt>
                <c:pt idx="506">
                  <c:v>0.76900000000000002</c:v>
                </c:pt>
                <c:pt idx="507">
                  <c:v>0.41649999999999998</c:v>
                </c:pt>
                <c:pt idx="508">
                  <c:v>1.113</c:v>
                </c:pt>
                <c:pt idx="509">
                  <c:v>0.92800000000000005</c:v>
                </c:pt>
                <c:pt idx="510">
                  <c:v>0.3755</c:v>
                </c:pt>
                <c:pt idx="511">
                  <c:v>0.45200000000000001</c:v>
                </c:pt>
                <c:pt idx="512">
                  <c:v>0.42599999999999999</c:v>
                </c:pt>
                <c:pt idx="513">
                  <c:v>0.47049999999999997</c:v>
                </c:pt>
                <c:pt idx="514">
                  <c:v>0.71699999999999997</c:v>
                </c:pt>
                <c:pt idx="515">
                  <c:v>0.76900000000000002</c:v>
                </c:pt>
                <c:pt idx="516">
                  <c:v>1.21</c:v>
                </c:pt>
                <c:pt idx="517">
                  <c:v>0.84150000000000003</c:v>
                </c:pt>
                <c:pt idx="518">
                  <c:v>1.3645</c:v>
                </c:pt>
                <c:pt idx="519">
                  <c:v>0.84699999999999998</c:v>
                </c:pt>
                <c:pt idx="520">
                  <c:v>0.83699999999999997</c:v>
                </c:pt>
                <c:pt idx="521">
                  <c:v>1.5549999999999999</c:v>
                </c:pt>
                <c:pt idx="522">
                  <c:v>0.16950000000000001</c:v>
                </c:pt>
                <c:pt idx="523">
                  <c:v>0.872</c:v>
                </c:pt>
                <c:pt idx="524">
                  <c:v>0.77149999999999996</c:v>
                </c:pt>
                <c:pt idx="525">
                  <c:v>1.2815000000000001</c:v>
                </c:pt>
                <c:pt idx="526">
                  <c:v>0.87350000000000005</c:v>
                </c:pt>
                <c:pt idx="527">
                  <c:v>0.51200000000000001</c:v>
                </c:pt>
                <c:pt idx="528">
                  <c:v>1.5229999999999999</c:v>
                </c:pt>
                <c:pt idx="529">
                  <c:v>0.71699999999999997</c:v>
                </c:pt>
                <c:pt idx="530">
                  <c:v>1.401</c:v>
                </c:pt>
                <c:pt idx="531">
                  <c:v>0.93799999999999994</c:v>
                </c:pt>
                <c:pt idx="532">
                  <c:v>0.86650000000000005</c:v>
                </c:pt>
                <c:pt idx="533">
                  <c:v>0.19450000000000001</c:v>
                </c:pt>
                <c:pt idx="534">
                  <c:v>0.97799999999999998</c:v>
                </c:pt>
                <c:pt idx="535">
                  <c:v>1.1174999999999999</c:v>
                </c:pt>
                <c:pt idx="536">
                  <c:v>1.3445</c:v>
                </c:pt>
                <c:pt idx="537">
                  <c:v>0.1255</c:v>
                </c:pt>
                <c:pt idx="538">
                  <c:v>0.84250000000000003</c:v>
                </c:pt>
                <c:pt idx="539">
                  <c:v>9.7500000000000003E-2</c:v>
                </c:pt>
                <c:pt idx="540">
                  <c:v>1.2515000000000001</c:v>
                </c:pt>
                <c:pt idx="541">
                  <c:v>0.62450000000000006</c:v>
                </c:pt>
                <c:pt idx="542">
                  <c:v>1.2565</c:v>
                </c:pt>
                <c:pt idx="543">
                  <c:v>0.92049999999999998</c:v>
                </c:pt>
                <c:pt idx="544">
                  <c:v>0.39450000000000002</c:v>
                </c:pt>
                <c:pt idx="545">
                  <c:v>0.72850000000000004</c:v>
                </c:pt>
                <c:pt idx="546">
                  <c:v>2.2549999999999999</c:v>
                </c:pt>
                <c:pt idx="547">
                  <c:v>0.192</c:v>
                </c:pt>
                <c:pt idx="548">
                  <c:v>0.35299999999999998</c:v>
                </c:pt>
                <c:pt idx="549">
                  <c:v>0.18</c:v>
                </c:pt>
                <c:pt idx="550">
                  <c:v>0.86750000000000005</c:v>
                </c:pt>
                <c:pt idx="551">
                  <c:v>1.107</c:v>
                </c:pt>
                <c:pt idx="552">
                  <c:v>1.2444999999999999</c:v>
                </c:pt>
                <c:pt idx="553">
                  <c:v>1.5660000000000001</c:v>
                </c:pt>
                <c:pt idx="554">
                  <c:v>0.13400000000000001</c:v>
                </c:pt>
                <c:pt idx="555">
                  <c:v>1.0095000000000001</c:v>
                </c:pt>
                <c:pt idx="556">
                  <c:v>0.44750000000000001</c:v>
                </c:pt>
                <c:pt idx="557">
                  <c:v>0.93</c:v>
                </c:pt>
                <c:pt idx="558">
                  <c:v>0.36299999999999999</c:v>
                </c:pt>
                <c:pt idx="559">
                  <c:v>1.8660000000000001</c:v>
                </c:pt>
                <c:pt idx="560">
                  <c:v>0.45650000000000002</c:v>
                </c:pt>
                <c:pt idx="561">
                  <c:v>1.139</c:v>
                </c:pt>
                <c:pt idx="562">
                  <c:v>1.2985</c:v>
                </c:pt>
                <c:pt idx="563">
                  <c:v>1.3879999999999999</c:v>
                </c:pt>
                <c:pt idx="564">
                  <c:v>1.4265000000000001</c:v>
                </c:pt>
                <c:pt idx="565">
                  <c:v>0.40100000000000002</c:v>
                </c:pt>
                <c:pt idx="566">
                  <c:v>0.32750000000000001</c:v>
                </c:pt>
                <c:pt idx="567">
                  <c:v>0.31850000000000001</c:v>
                </c:pt>
                <c:pt idx="568">
                  <c:v>0.87150000000000005</c:v>
                </c:pt>
                <c:pt idx="569">
                  <c:v>0.65300000000000002</c:v>
                </c:pt>
                <c:pt idx="570">
                  <c:v>0.82750000000000001</c:v>
                </c:pt>
                <c:pt idx="571">
                  <c:v>0.90849999999999997</c:v>
                </c:pt>
                <c:pt idx="572">
                  <c:v>0.435</c:v>
                </c:pt>
                <c:pt idx="573">
                  <c:v>0.32650000000000001</c:v>
                </c:pt>
                <c:pt idx="574">
                  <c:v>1.2010000000000001</c:v>
                </c:pt>
                <c:pt idx="575">
                  <c:v>0.28849999999999998</c:v>
                </c:pt>
                <c:pt idx="576">
                  <c:v>0.57750000000000001</c:v>
                </c:pt>
                <c:pt idx="577">
                  <c:v>0.56599999999999995</c:v>
                </c:pt>
                <c:pt idx="578">
                  <c:v>0.51500000000000001</c:v>
                </c:pt>
                <c:pt idx="579">
                  <c:v>1.2270000000000001</c:v>
                </c:pt>
                <c:pt idx="580">
                  <c:v>0.45550000000000002</c:v>
                </c:pt>
                <c:pt idx="581">
                  <c:v>0.92500000000000004</c:v>
                </c:pt>
                <c:pt idx="582">
                  <c:v>0.40450000000000003</c:v>
                </c:pt>
                <c:pt idx="583">
                  <c:v>0.90249999999999997</c:v>
                </c:pt>
                <c:pt idx="584">
                  <c:v>1.1615</c:v>
                </c:pt>
                <c:pt idx="585">
                  <c:v>0.38500000000000001</c:v>
                </c:pt>
                <c:pt idx="586">
                  <c:v>0.65100000000000002</c:v>
                </c:pt>
                <c:pt idx="587">
                  <c:v>1.4684999999999999</c:v>
                </c:pt>
                <c:pt idx="588">
                  <c:v>2.1055000000000001</c:v>
                </c:pt>
                <c:pt idx="589">
                  <c:v>0.20749999999999999</c:v>
                </c:pt>
                <c:pt idx="590">
                  <c:v>0.46600000000000003</c:v>
                </c:pt>
                <c:pt idx="591">
                  <c:v>1.2999999999999999E-2</c:v>
                </c:pt>
                <c:pt idx="592">
                  <c:v>0.22</c:v>
                </c:pt>
                <c:pt idx="593">
                  <c:v>0.501</c:v>
                </c:pt>
                <c:pt idx="594">
                  <c:v>0.41099999999999998</c:v>
                </c:pt>
                <c:pt idx="595">
                  <c:v>1.022</c:v>
                </c:pt>
                <c:pt idx="596">
                  <c:v>1.071</c:v>
                </c:pt>
                <c:pt idx="597">
                  <c:v>1.04</c:v>
                </c:pt>
                <c:pt idx="598">
                  <c:v>0.88600000000000001</c:v>
                </c:pt>
                <c:pt idx="599">
                  <c:v>0.78300000000000003</c:v>
                </c:pt>
                <c:pt idx="600">
                  <c:v>0.63300000000000001</c:v>
                </c:pt>
                <c:pt idx="601">
                  <c:v>1.5580000000000001</c:v>
                </c:pt>
                <c:pt idx="602">
                  <c:v>0.73299999999999998</c:v>
                </c:pt>
                <c:pt idx="603">
                  <c:v>0.74099999999999999</c:v>
                </c:pt>
                <c:pt idx="604">
                  <c:v>0.95199999999999996</c:v>
                </c:pt>
                <c:pt idx="605">
                  <c:v>0.57650000000000001</c:v>
                </c:pt>
                <c:pt idx="606">
                  <c:v>1.2</c:v>
                </c:pt>
                <c:pt idx="607">
                  <c:v>0.23699999999999999</c:v>
                </c:pt>
                <c:pt idx="608">
                  <c:v>0.47</c:v>
                </c:pt>
                <c:pt idx="609">
                  <c:v>0.19700000000000001</c:v>
                </c:pt>
                <c:pt idx="610">
                  <c:v>1.8745000000000001</c:v>
                </c:pt>
                <c:pt idx="611">
                  <c:v>0.38200000000000001</c:v>
                </c:pt>
                <c:pt idx="612">
                  <c:v>0.20549999999999999</c:v>
                </c:pt>
                <c:pt idx="613">
                  <c:v>1.3520000000000001</c:v>
                </c:pt>
                <c:pt idx="614">
                  <c:v>0.82799999999999996</c:v>
                </c:pt>
                <c:pt idx="615">
                  <c:v>0.88500000000000001</c:v>
                </c:pt>
                <c:pt idx="616">
                  <c:v>0.75849999999999995</c:v>
                </c:pt>
                <c:pt idx="617">
                  <c:v>0.53600000000000003</c:v>
                </c:pt>
                <c:pt idx="618">
                  <c:v>0.77600000000000002</c:v>
                </c:pt>
                <c:pt idx="619">
                  <c:v>0.71699999999999997</c:v>
                </c:pt>
                <c:pt idx="620">
                  <c:v>0.64900000000000002</c:v>
                </c:pt>
                <c:pt idx="621">
                  <c:v>0.59499999999999997</c:v>
                </c:pt>
                <c:pt idx="622">
                  <c:v>0.99950000000000006</c:v>
                </c:pt>
                <c:pt idx="623">
                  <c:v>0.92149999999999999</c:v>
                </c:pt>
                <c:pt idx="624">
                  <c:v>0.58950000000000002</c:v>
                </c:pt>
                <c:pt idx="625">
                  <c:v>1.6134999999999999</c:v>
                </c:pt>
                <c:pt idx="626">
                  <c:v>0.98850000000000005</c:v>
                </c:pt>
                <c:pt idx="627">
                  <c:v>1.7585</c:v>
                </c:pt>
                <c:pt idx="628">
                  <c:v>1.4730000000000001</c:v>
                </c:pt>
                <c:pt idx="629">
                  <c:v>1.1459999999999999</c:v>
                </c:pt>
                <c:pt idx="630">
                  <c:v>1.4095</c:v>
                </c:pt>
                <c:pt idx="631">
                  <c:v>1.2915000000000001</c:v>
                </c:pt>
                <c:pt idx="632">
                  <c:v>1.3915</c:v>
                </c:pt>
                <c:pt idx="633">
                  <c:v>0.85699999999999998</c:v>
                </c:pt>
                <c:pt idx="634">
                  <c:v>0.18</c:v>
                </c:pt>
                <c:pt idx="635">
                  <c:v>0.59</c:v>
                </c:pt>
                <c:pt idx="636">
                  <c:v>0.88149999999999995</c:v>
                </c:pt>
                <c:pt idx="637">
                  <c:v>1.5449999999999999</c:v>
                </c:pt>
                <c:pt idx="638">
                  <c:v>0.879</c:v>
                </c:pt>
                <c:pt idx="639">
                  <c:v>0.58199999999999996</c:v>
                </c:pt>
                <c:pt idx="640">
                  <c:v>0.66800000000000004</c:v>
                </c:pt>
                <c:pt idx="641">
                  <c:v>0.84399999999999997</c:v>
                </c:pt>
                <c:pt idx="642">
                  <c:v>1.5455000000000001</c:v>
                </c:pt>
                <c:pt idx="643">
                  <c:v>1.3580000000000001</c:v>
                </c:pt>
                <c:pt idx="644">
                  <c:v>0.88300000000000001</c:v>
                </c:pt>
                <c:pt idx="645">
                  <c:v>0.58099999999999996</c:v>
                </c:pt>
                <c:pt idx="646">
                  <c:v>0.45600000000000002</c:v>
                </c:pt>
                <c:pt idx="647">
                  <c:v>0.39350000000000002</c:v>
                </c:pt>
                <c:pt idx="648">
                  <c:v>1.0185</c:v>
                </c:pt>
                <c:pt idx="649">
                  <c:v>0.97</c:v>
                </c:pt>
                <c:pt idx="650">
                  <c:v>0.97</c:v>
                </c:pt>
                <c:pt idx="651">
                  <c:v>1.2689999999999999</c:v>
                </c:pt>
                <c:pt idx="652">
                  <c:v>0.91549999999999998</c:v>
                </c:pt>
                <c:pt idx="653">
                  <c:v>0.495</c:v>
                </c:pt>
                <c:pt idx="654">
                  <c:v>0.87250000000000005</c:v>
                </c:pt>
                <c:pt idx="655">
                  <c:v>2.1499999999999998E-2</c:v>
                </c:pt>
                <c:pt idx="656">
                  <c:v>0.78100000000000003</c:v>
                </c:pt>
                <c:pt idx="657">
                  <c:v>0.60699999999999998</c:v>
                </c:pt>
                <c:pt idx="658">
                  <c:v>1.5055000000000001</c:v>
                </c:pt>
                <c:pt idx="659">
                  <c:v>1.2435</c:v>
                </c:pt>
                <c:pt idx="660">
                  <c:v>0.77749999999999997</c:v>
                </c:pt>
                <c:pt idx="661">
                  <c:v>1.4435</c:v>
                </c:pt>
                <c:pt idx="662">
                  <c:v>0.58850000000000002</c:v>
                </c:pt>
                <c:pt idx="663">
                  <c:v>0.10199999999999999</c:v>
                </c:pt>
                <c:pt idx="664">
                  <c:v>0.77649999999999997</c:v>
                </c:pt>
                <c:pt idx="665">
                  <c:v>0.60150000000000003</c:v>
                </c:pt>
                <c:pt idx="666">
                  <c:v>0.73650000000000004</c:v>
                </c:pt>
                <c:pt idx="667">
                  <c:v>2.8000000000000001E-2</c:v>
                </c:pt>
                <c:pt idx="668">
                  <c:v>0.57650000000000001</c:v>
                </c:pt>
                <c:pt idx="669">
                  <c:v>1.2415</c:v>
                </c:pt>
                <c:pt idx="670">
                  <c:v>0.6835</c:v>
                </c:pt>
                <c:pt idx="671">
                  <c:v>6.0499999999999998E-2</c:v>
                </c:pt>
                <c:pt idx="672">
                  <c:v>0.76049999999999995</c:v>
                </c:pt>
                <c:pt idx="673">
                  <c:v>2.4E-2</c:v>
                </c:pt>
                <c:pt idx="674">
                  <c:v>0.2545</c:v>
                </c:pt>
                <c:pt idx="675">
                  <c:v>1.34</c:v>
                </c:pt>
                <c:pt idx="676">
                  <c:v>9.9000000000000005E-2</c:v>
                </c:pt>
                <c:pt idx="677">
                  <c:v>0.1295</c:v>
                </c:pt>
                <c:pt idx="678">
                  <c:v>0.2225</c:v>
                </c:pt>
                <c:pt idx="679">
                  <c:v>0.41299999999999998</c:v>
                </c:pt>
                <c:pt idx="680">
                  <c:v>1.8085</c:v>
                </c:pt>
                <c:pt idx="681">
                  <c:v>0.1895</c:v>
                </c:pt>
                <c:pt idx="682">
                  <c:v>1.0660000000000001</c:v>
                </c:pt>
                <c:pt idx="683">
                  <c:v>0.66300000000000003</c:v>
                </c:pt>
                <c:pt idx="684">
                  <c:v>0.66</c:v>
                </c:pt>
                <c:pt idx="685">
                  <c:v>1.0945</c:v>
                </c:pt>
                <c:pt idx="686">
                  <c:v>0.83950000000000002</c:v>
                </c:pt>
                <c:pt idx="687">
                  <c:v>1.6839999999999999</c:v>
                </c:pt>
                <c:pt idx="688">
                  <c:v>1.7789999999999999</c:v>
                </c:pt>
                <c:pt idx="689">
                  <c:v>0.95699999999999996</c:v>
                </c:pt>
                <c:pt idx="690">
                  <c:v>1.204</c:v>
                </c:pt>
                <c:pt idx="691">
                  <c:v>0.128</c:v>
                </c:pt>
                <c:pt idx="692">
                  <c:v>2.032</c:v>
                </c:pt>
                <c:pt idx="693">
                  <c:v>1.1955</c:v>
                </c:pt>
                <c:pt idx="694">
                  <c:v>0.62949999999999995</c:v>
                </c:pt>
                <c:pt idx="695">
                  <c:v>0.83750000000000002</c:v>
                </c:pt>
              </c:numCache>
            </c:numRef>
          </c:xVal>
          <c:yVal>
            <c:numRef>
              <c:f>'Stacked data analysis'!$G$2:$G$697</c:f>
              <c:numCache>
                <c:formatCode>General</c:formatCode>
                <c:ptCount val="696"/>
                <c:pt idx="0">
                  <c:v>0.33500000000000002</c:v>
                </c:pt>
                <c:pt idx="1">
                  <c:v>0.13450000000000001</c:v>
                </c:pt>
                <c:pt idx="2">
                  <c:v>0.59499999999999997</c:v>
                </c:pt>
                <c:pt idx="3">
                  <c:v>0.14649999999999999</c:v>
                </c:pt>
                <c:pt idx="4">
                  <c:v>0.45300000000000001</c:v>
                </c:pt>
                <c:pt idx="5">
                  <c:v>0.46500000000000002</c:v>
                </c:pt>
                <c:pt idx="6">
                  <c:v>4.9000000000000002E-2</c:v>
                </c:pt>
                <c:pt idx="7">
                  <c:v>0.105</c:v>
                </c:pt>
                <c:pt idx="8">
                  <c:v>0.501</c:v>
                </c:pt>
                <c:pt idx="9">
                  <c:v>0.255</c:v>
                </c:pt>
                <c:pt idx="10">
                  <c:v>0.12</c:v>
                </c:pt>
                <c:pt idx="11">
                  <c:v>0.123</c:v>
                </c:pt>
                <c:pt idx="12">
                  <c:v>8.2000000000000003E-2</c:v>
                </c:pt>
                <c:pt idx="13">
                  <c:v>0.38800000000000001</c:v>
                </c:pt>
                <c:pt idx="14">
                  <c:v>0.311</c:v>
                </c:pt>
                <c:pt idx="15">
                  <c:v>0.19500000000000001</c:v>
                </c:pt>
                <c:pt idx="16">
                  <c:v>0.15</c:v>
                </c:pt>
                <c:pt idx="17">
                  <c:v>0.28599999999999998</c:v>
                </c:pt>
                <c:pt idx="18">
                  <c:v>0.19500000000000001</c:v>
                </c:pt>
                <c:pt idx="19">
                  <c:v>0.17</c:v>
                </c:pt>
                <c:pt idx="20">
                  <c:v>0.19800000000000001</c:v>
                </c:pt>
                <c:pt idx="21">
                  <c:v>0.13450000000000001</c:v>
                </c:pt>
                <c:pt idx="22">
                  <c:v>0.255</c:v>
                </c:pt>
                <c:pt idx="23">
                  <c:v>0.112</c:v>
                </c:pt>
                <c:pt idx="24">
                  <c:v>0.1825</c:v>
                </c:pt>
                <c:pt idx="25">
                  <c:v>8.1000000000000003E-2</c:v>
                </c:pt>
                <c:pt idx="26">
                  <c:v>4.2500000000000003E-2</c:v>
                </c:pt>
                <c:pt idx="27">
                  <c:v>0.15049999999999999</c:v>
                </c:pt>
                <c:pt idx="28">
                  <c:v>0.13500000000000001</c:v>
                </c:pt>
                <c:pt idx="29">
                  <c:v>0.14849999999999999</c:v>
                </c:pt>
                <c:pt idx="30">
                  <c:v>5.0500000000000003E-2</c:v>
                </c:pt>
                <c:pt idx="31">
                  <c:v>0.1</c:v>
                </c:pt>
                <c:pt idx="32">
                  <c:v>8.7499999999999994E-2</c:v>
                </c:pt>
                <c:pt idx="33">
                  <c:v>0.32</c:v>
                </c:pt>
                <c:pt idx="34">
                  <c:v>0.184</c:v>
                </c:pt>
                <c:pt idx="35">
                  <c:v>0.28499999999999998</c:v>
                </c:pt>
                <c:pt idx="36">
                  <c:v>0.20499999999999999</c:v>
                </c:pt>
                <c:pt idx="37">
                  <c:v>0.17</c:v>
                </c:pt>
                <c:pt idx="38">
                  <c:v>0.34499999999999997</c:v>
                </c:pt>
                <c:pt idx="39">
                  <c:v>0.185</c:v>
                </c:pt>
                <c:pt idx="40">
                  <c:v>0.15</c:v>
                </c:pt>
                <c:pt idx="41">
                  <c:v>0.34399999999999997</c:v>
                </c:pt>
                <c:pt idx="42">
                  <c:v>7.0000000000000007E-2</c:v>
                </c:pt>
                <c:pt idx="43">
                  <c:v>0.16500000000000001</c:v>
                </c:pt>
                <c:pt idx="44">
                  <c:v>0.53149999999999997</c:v>
                </c:pt>
                <c:pt idx="45">
                  <c:v>0.1</c:v>
                </c:pt>
                <c:pt idx="46">
                  <c:v>0.215</c:v>
                </c:pt>
                <c:pt idx="47">
                  <c:v>0.4325</c:v>
                </c:pt>
                <c:pt idx="48">
                  <c:v>0.27</c:v>
                </c:pt>
                <c:pt idx="49">
                  <c:v>0.35</c:v>
                </c:pt>
                <c:pt idx="50">
                  <c:v>0.50849999999999995</c:v>
                </c:pt>
                <c:pt idx="51">
                  <c:v>0.34699999999999998</c:v>
                </c:pt>
                <c:pt idx="52">
                  <c:v>0.24249999999999999</c:v>
                </c:pt>
                <c:pt idx="53">
                  <c:v>0.495</c:v>
                </c:pt>
                <c:pt idx="54">
                  <c:v>0.30399999999999999</c:v>
                </c:pt>
                <c:pt idx="55">
                  <c:v>4.9500000000000002E-2</c:v>
                </c:pt>
                <c:pt idx="56">
                  <c:v>0.251</c:v>
                </c:pt>
                <c:pt idx="57">
                  <c:v>0.34</c:v>
                </c:pt>
                <c:pt idx="58">
                  <c:v>0.54500000000000004</c:v>
                </c:pt>
                <c:pt idx="59">
                  <c:v>8.9499999999999996E-2</c:v>
                </c:pt>
                <c:pt idx="60">
                  <c:v>0.17499999999999999</c:v>
                </c:pt>
                <c:pt idx="61">
                  <c:v>0.21</c:v>
                </c:pt>
                <c:pt idx="62">
                  <c:v>8.9999999999999993E-3</c:v>
                </c:pt>
                <c:pt idx="63">
                  <c:v>0.19</c:v>
                </c:pt>
                <c:pt idx="64">
                  <c:v>0.47499999999999998</c:v>
                </c:pt>
                <c:pt idx="65">
                  <c:v>0.42</c:v>
                </c:pt>
                <c:pt idx="66">
                  <c:v>0.25650000000000001</c:v>
                </c:pt>
                <c:pt idx="67">
                  <c:v>0.255</c:v>
                </c:pt>
                <c:pt idx="68">
                  <c:v>0.11650000000000001</c:v>
                </c:pt>
                <c:pt idx="69">
                  <c:v>0.41149999999999998</c:v>
                </c:pt>
                <c:pt idx="70">
                  <c:v>0.36499999999999999</c:v>
                </c:pt>
                <c:pt idx="71">
                  <c:v>9.5000000000000001E-2</c:v>
                </c:pt>
                <c:pt idx="72">
                  <c:v>0.157</c:v>
                </c:pt>
                <c:pt idx="73">
                  <c:v>0.20499999999999999</c:v>
                </c:pt>
                <c:pt idx="74">
                  <c:v>7.9500000000000001E-2</c:v>
                </c:pt>
                <c:pt idx="75">
                  <c:v>0.27500000000000002</c:v>
                </c:pt>
                <c:pt idx="76">
                  <c:v>5.3999999999999999E-2</c:v>
                </c:pt>
                <c:pt idx="77">
                  <c:v>0.34200000000000003</c:v>
                </c:pt>
                <c:pt idx="78">
                  <c:v>0.26500000000000001</c:v>
                </c:pt>
                <c:pt idx="79">
                  <c:v>0.27500000000000002</c:v>
                </c:pt>
                <c:pt idx="80">
                  <c:v>0.3095</c:v>
                </c:pt>
                <c:pt idx="81">
                  <c:v>0.01</c:v>
                </c:pt>
                <c:pt idx="82">
                  <c:v>0.253</c:v>
                </c:pt>
                <c:pt idx="83">
                  <c:v>0.20300000000000001</c:v>
                </c:pt>
                <c:pt idx="84">
                  <c:v>0.23899999999999999</c:v>
                </c:pt>
                <c:pt idx="85">
                  <c:v>0.26500000000000001</c:v>
                </c:pt>
                <c:pt idx="86">
                  <c:v>0.375</c:v>
                </c:pt>
                <c:pt idx="87">
                  <c:v>0.30149999999999999</c:v>
                </c:pt>
                <c:pt idx="88">
                  <c:v>9.5000000000000001E-2</c:v>
                </c:pt>
                <c:pt idx="89">
                  <c:v>0.161</c:v>
                </c:pt>
                <c:pt idx="90">
                  <c:v>0.29249999999999998</c:v>
                </c:pt>
                <c:pt idx="91">
                  <c:v>0.32900000000000001</c:v>
                </c:pt>
                <c:pt idx="92">
                  <c:v>0.184</c:v>
                </c:pt>
                <c:pt idx="93">
                  <c:v>0.5</c:v>
                </c:pt>
                <c:pt idx="94">
                  <c:v>0.17</c:v>
                </c:pt>
                <c:pt idx="95">
                  <c:v>0.48</c:v>
                </c:pt>
                <c:pt idx="96">
                  <c:v>0.55500000000000005</c:v>
                </c:pt>
                <c:pt idx="97">
                  <c:v>4.8000000000000001E-2</c:v>
                </c:pt>
                <c:pt idx="98">
                  <c:v>0.115</c:v>
                </c:pt>
                <c:pt idx="99">
                  <c:v>0.5</c:v>
                </c:pt>
                <c:pt idx="100">
                  <c:v>0.3</c:v>
                </c:pt>
                <c:pt idx="101">
                  <c:v>6.5000000000000002E-2</c:v>
                </c:pt>
                <c:pt idx="102">
                  <c:v>0.48</c:v>
                </c:pt>
                <c:pt idx="103">
                  <c:v>0.35499999999999998</c:v>
                </c:pt>
                <c:pt idx="104">
                  <c:v>0.33500000000000002</c:v>
                </c:pt>
                <c:pt idx="105">
                  <c:v>0.48499999999999999</c:v>
                </c:pt>
                <c:pt idx="106">
                  <c:v>0.307</c:v>
                </c:pt>
                <c:pt idx="107">
                  <c:v>0.32500000000000001</c:v>
                </c:pt>
                <c:pt idx="108">
                  <c:v>0.39500000000000002</c:v>
                </c:pt>
                <c:pt idx="109">
                  <c:v>0.44</c:v>
                </c:pt>
                <c:pt idx="110">
                  <c:v>0.18049999999999999</c:v>
                </c:pt>
                <c:pt idx="111">
                  <c:v>1.0999999999999999E-2</c:v>
                </c:pt>
                <c:pt idx="112">
                  <c:v>0.17249999999999999</c:v>
                </c:pt>
                <c:pt idx="113">
                  <c:v>8.2500000000000004E-2</c:v>
                </c:pt>
                <c:pt idx="114">
                  <c:v>0.15049999999999999</c:v>
                </c:pt>
                <c:pt idx="115">
                  <c:v>0.33</c:v>
                </c:pt>
                <c:pt idx="116">
                  <c:v>0.27450000000000002</c:v>
                </c:pt>
                <c:pt idx="117">
                  <c:v>7.4999999999999997E-2</c:v>
                </c:pt>
                <c:pt idx="118">
                  <c:v>0.45</c:v>
                </c:pt>
                <c:pt idx="119">
                  <c:v>0.19</c:v>
                </c:pt>
                <c:pt idx="120">
                  <c:v>0.31</c:v>
                </c:pt>
                <c:pt idx="121">
                  <c:v>0.72499999999999998</c:v>
                </c:pt>
                <c:pt idx="122">
                  <c:v>0.08</c:v>
                </c:pt>
                <c:pt idx="123">
                  <c:v>0.248</c:v>
                </c:pt>
                <c:pt idx="124">
                  <c:v>0.30349999999999999</c:v>
                </c:pt>
                <c:pt idx="125">
                  <c:v>0.159</c:v>
                </c:pt>
                <c:pt idx="126">
                  <c:v>0.3</c:v>
                </c:pt>
                <c:pt idx="127">
                  <c:v>0.18</c:v>
                </c:pt>
                <c:pt idx="128">
                  <c:v>0.125</c:v>
                </c:pt>
                <c:pt idx="129">
                  <c:v>0.32500000000000001</c:v>
                </c:pt>
                <c:pt idx="130">
                  <c:v>0.2</c:v>
                </c:pt>
                <c:pt idx="131">
                  <c:v>0.156</c:v>
                </c:pt>
                <c:pt idx="132">
                  <c:v>0.20499999999999999</c:v>
                </c:pt>
                <c:pt idx="133">
                  <c:v>0.184</c:v>
                </c:pt>
                <c:pt idx="134">
                  <c:v>0.41199999999999998</c:v>
                </c:pt>
                <c:pt idx="135">
                  <c:v>0.30499999999999999</c:v>
                </c:pt>
                <c:pt idx="136">
                  <c:v>0.245</c:v>
                </c:pt>
                <c:pt idx="137">
                  <c:v>7.7499999999999999E-2</c:v>
                </c:pt>
                <c:pt idx="138">
                  <c:v>0.48949999999999999</c:v>
                </c:pt>
                <c:pt idx="139">
                  <c:v>0.21</c:v>
                </c:pt>
                <c:pt idx="140">
                  <c:v>0.23699999999999999</c:v>
                </c:pt>
                <c:pt idx="141">
                  <c:v>0.33</c:v>
                </c:pt>
                <c:pt idx="142">
                  <c:v>0.4</c:v>
                </c:pt>
                <c:pt idx="143">
                  <c:v>0.41499999999999998</c:v>
                </c:pt>
                <c:pt idx="144">
                  <c:v>0.19</c:v>
                </c:pt>
                <c:pt idx="145">
                  <c:v>0.254</c:v>
                </c:pt>
                <c:pt idx="146">
                  <c:v>0.18</c:v>
                </c:pt>
                <c:pt idx="147">
                  <c:v>0.27500000000000002</c:v>
                </c:pt>
                <c:pt idx="148">
                  <c:v>0.27500000000000002</c:v>
                </c:pt>
                <c:pt idx="149">
                  <c:v>0.40500000000000003</c:v>
                </c:pt>
                <c:pt idx="150">
                  <c:v>0.1885</c:v>
                </c:pt>
                <c:pt idx="151">
                  <c:v>0.45250000000000001</c:v>
                </c:pt>
                <c:pt idx="152">
                  <c:v>0.32050000000000001</c:v>
                </c:pt>
                <c:pt idx="153">
                  <c:v>0.3745</c:v>
                </c:pt>
                <c:pt idx="154">
                  <c:v>0.23799999999999999</c:v>
                </c:pt>
                <c:pt idx="155">
                  <c:v>0.48499999999999999</c:v>
                </c:pt>
                <c:pt idx="156">
                  <c:v>0.34499999999999997</c:v>
                </c:pt>
                <c:pt idx="157">
                  <c:v>7.4999999999999997E-2</c:v>
                </c:pt>
                <c:pt idx="158">
                  <c:v>0.254</c:v>
                </c:pt>
                <c:pt idx="159">
                  <c:v>0.19</c:v>
                </c:pt>
                <c:pt idx="160">
                  <c:v>0.29099999999999998</c:v>
                </c:pt>
                <c:pt idx="161">
                  <c:v>0.40100000000000002</c:v>
                </c:pt>
                <c:pt idx="162">
                  <c:v>0.19500000000000001</c:v>
                </c:pt>
                <c:pt idx="163">
                  <c:v>0.24</c:v>
                </c:pt>
                <c:pt idx="164">
                  <c:v>0.47099999999999997</c:v>
                </c:pt>
                <c:pt idx="165">
                  <c:v>0.27</c:v>
                </c:pt>
                <c:pt idx="166">
                  <c:v>0.36</c:v>
                </c:pt>
                <c:pt idx="167">
                  <c:v>0.27</c:v>
                </c:pt>
                <c:pt idx="168">
                  <c:v>7.0000000000000007E-2</c:v>
                </c:pt>
                <c:pt idx="169">
                  <c:v>0.22550000000000001</c:v>
                </c:pt>
                <c:pt idx="170">
                  <c:v>0.19500000000000001</c:v>
                </c:pt>
                <c:pt idx="171">
                  <c:v>0.17649999999999999</c:v>
                </c:pt>
                <c:pt idx="172">
                  <c:v>0.28499999999999998</c:v>
                </c:pt>
                <c:pt idx="173">
                  <c:v>0.16500000000000001</c:v>
                </c:pt>
                <c:pt idx="174">
                  <c:v>0.374</c:v>
                </c:pt>
                <c:pt idx="175">
                  <c:v>0.29399999999999998</c:v>
                </c:pt>
                <c:pt idx="176">
                  <c:v>0.20200000000000001</c:v>
                </c:pt>
                <c:pt idx="177">
                  <c:v>0.28000000000000003</c:v>
                </c:pt>
                <c:pt idx="178">
                  <c:v>0.2485</c:v>
                </c:pt>
                <c:pt idx="179">
                  <c:v>0.22</c:v>
                </c:pt>
                <c:pt idx="180">
                  <c:v>0.46500000000000002</c:v>
                </c:pt>
                <c:pt idx="181">
                  <c:v>0.37</c:v>
                </c:pt>
                <c:pt idx="182">
                  <c:v>9.6500000000000002E-2</c:v>
                </c:pt>
                <c:pt idx="183">
                  <c:v>0.105</c:v>
                </c:pt>
                <c:pt idx="184">
                  <c:v>0.28100000000000003</c:v>
                </c:pt>
                <c:pt idx="185">
                  <c:v>0.22500000000000001</c:v>
                </c:pt>
                <c:pt idx="186">
                  <c:v>0.317</c:v>
                </c:pt>
                <c:pt idx="187">
                  <c:v>0.35549999999999998</c:v>
                </c:pt>
                <c:pt idx="188">
                  <c:v>3.5000000000000001E-3</c:v>
                </c:pt>
                <c:pt idx="189">
                  <c:v>0.37</c:v>
                </c:pt>
                <c:pt idx="190">
                  <c:v>0.11700000000000001</c:v>
                </c:pt>
                <c:pt idx="191">
                  <c:v>0.17499999999999999</c:v>
                </c:pt>
                <c:pt idx="192">
                  <c:v>0.109</c:v>
                </c:pt>
                <c:pt idx="193">
                  <c:v>0.27500000000000002</c:v>
                </c:pt>
                <c:pt idx="194">
                  <c:v>0.255</c:v>
                </c:pt>
                <c:pt idx="195">
                  <c:v>0.1</c:v>
                </c:pt>
                <c:pt idx="196">
                  <c:v>0.11749999999999999</c:v>
                </c:pt>
                <c:pt idx="197">
                  <c:v>0.43</c:v>
                </c:pt>
                <c:pt idx="198">
                  <c:v>0.13</c:v>
                </c:pt>
                <c:pt idx="199">
                  <c:v>0.25950000000000001</c:v>
                </c:pt>
                <c:pt idx="200">
                  <c:v>0.48499999999999999</c:v>
                </c:pt>
                <c:pt idx="201">
                  <c:v>0.32500000000000001</c:v>
                </c:pt>
                <c:pt idx="202">
                  <c:v>1.7000000000000001E-2</c:v>
                </c:pt>
                <c:pt idx="203">
                  <c:v>0.106</c:v>
                </c:pt>
                <c:pt idx="204">
                  <c:v>0.39</c:v>
                </c:pt>
                <c:pt idx="205">
                  <c:v>0.13</c:v>
                </c:pt>
                <c:pt idx="206">
                  <c:v>0.89700000000000002</c:v>
                </c:pt>
                <c:pt idx="207">
                  <c:v>0.53349999999999997</c:v>
                </c:pt>
                <c:pt idx="208">
                  <c:v>0.36449999999999999</c:v>
                </c:pt>
                <c:pt idx="209">
                  <c:v>0.215</c:v>
                </c:pt>
                <c:pt idx="210">
                  <c:v>0.44850000000000001</c:v>
                </c:pt>
                <c:pt idx="211">
                  <c:v>0.253</c:v>
                </c:pt>
                <c:pt idx="212">
                  <c:v>0.22</c:v>
                </c:pt>
                <c:pt idx="213">
                  <c:v>2.5999999999999999E-2</c:v>
                </c:pt>
                <c:pt idx="214">
                  <c:v>0.34599999999999997</c:v>
                </c:pt>
                <c:pt idx="215">
                  <c:v>0.20499999999999999</c:v>
                </c:pt>
                <c:pt idx="216">
                  <c:v>0.313</c:v>
                </c:pt>
                <c:pt idx="217">
                  <c:v>0.255</c:v>
                </c:pt>
                <c:pt idx="218">
                  <c:v>0.3095</c:v>
                </c:pt>
                <c:pt idx="219">
                  <c:v>0.3</c:v>
                </c:pt>
                <c:pt idx="220">
                  <c:v>0.39500000000000002</c:v>
                </c:pt>
                <c:pt idx="221">
                  <c:v>3.2000000000000001E-2</c:v>
                </c:pt>
                <c:pt idx="222">
                  <c:v>0.43</c:v>
                </c:pt>
                <c:pt idx="223">
                  <c:v>0.36099999999999999</c:v>
                </c:pt>
                <c:pt idx="224">
                  <c:v>0.16500000000000001</c:v>
                </c:pt>
                <c:pt idx="225">
                  <c:v>0.4405</c:v>
                </c:pt>
                <c:pt idx="226">
                  <c:v>0.32500000000000001</c:v>
                </c:pt>
                <c:pt idx="227">
                  <c:v>0.26</c:v>
                </c:pt>
                <c:pt idx="228">
                  <c:v>4.4499999999999998E-2</c:v>
                </c:pt>
                <c:pt idx="229">
                  <c:v>3.9E-2</c:v>
                </c:pt>
                <c:pt idx="230">
                  <c:v>6.8000000000000005E-2</c:v>
                </c:pt>
                <c:pt idx="231">
                  <c:v>0.25</c:v>
                </c:pt>
                <c:pt idx="232">
                  <c:v>0.26550000000000001</c:v>
                </c:pt>
                <c:pt idx="233">
                  <c:v>0.23350000000000001</c:v>
                </c:pt>
                <c:pt idx="234">
                  <c:v>0.5655</c:v>
                </c:pt>
                <c:pt idx="235">
                  <c:v>0.13500000000000001</c:v>
                </c:pt>
                <c:pt idx="236">
                  <c:v>0.13500000000000001</c:v>
                </c:pt>
                <c:pt idx="237">
                  <c:v>0.34499999999999997</c:v>
                </c:pt>
                <c:pt idx="238">
                  <c:v>0.155</c:v>
                </c:pt>
                <c:pt idx="239">
                  <c:v>3.4000000000000002E-2</c:v>
                </c:pt>
                <c:pt idx="240">
                  <c:v>0.315</c:v>
                </c:pt>
                <c:pt idx="241">
                  <c:v>0.1825</c:v>
                </c:pt>
                <c:pt idx="242">
                  <c:v>0.30049999999999999</c:v>
                </c:pt>
                <c:pt idx="243">
                  <c:v>6.5000000000000002E-2</c:v>
                </c:pt>
                <c:pt idx="244">
                  <c:v>0.12</c:v>
                </c:pt>
                <c:pt idx="245">
                  <c:v>0.48499999999999999</c:v>
                </c:pt>
                <c:pt idx="246">
                  <c:v>0.155</c:v>
                </c:pt>
                <c:pt idx="247">
                  <c:v>7.2999999999999995E-2</c:v>
                </c:pt>
                <c:pt idx="248">
                  <c:v>0.14000000000000001</c:v>
                </c:pt>
                <c:pt idx="249">
                  <c:v>0.13</c:v>
                </c:pt>
                <c:pt idx="250">
                  <c:v>0.40500000000000003</c:v>
                </c:pt>
                <c:pt idx="251">
                  <c:v>0.245</c:v>
                </c:pt>
                <c:pt idx="252">
                  <c:v>0.44500000000000001</c:v>
                </c:pt>
                <c:pt idx="253">
                  <c:v>0.25</c:v>
                </c:pt>
                <c:pt idx="254">
                  <c:v>0.38500000000000001</c:v>
                </c:pt>
                <c:pt idx="255">
                  <c:v>0.189</c:v>
                </c:pt>
                <c:pt idx="256">
                  <c:v>0.27250000000000002</c:v>
                </c:pt>
                <c:pt idx="257">
                  <c:v>0.35</c:v>
                </c:pt>
                <c:pt idx="258">
                  <c:v>0.30599999999999999</c:v>
                </c:pt>
                <c:pt idx="259">
                  <c:v>0.42849999999999999</c:v>
                </c:pt>
                <c:pt idx="260">
                  <c:v>0.01</c:v>
                </c:pt>
                <c:pt idx="261">
                  <c:v>9.2499999999999999E-2</c:v>
                </c:pt>
                <c:pt idx="262">
                  <c:v>0.315</c:v>
                </c:pt>
                <c:pt idx="263">
                  <c:v>8.5500000000000007E-2</c:v>
                </c:pt>
                <c:pt idx="264">
                  <c:v>0.39600000000000002</c:v>
                </c:pt>
                <c:pt idx="265">
                  <c:v>0.29499999999999998</c:v>
                </c:pt>
                <c:pt idx="266">
                  <c:v>0.308</c:v>
                </c:pt>
                <c:pt idx="267">
                  <c:v>0.29099999999999998</c:v>
                </c:pt>
                <c:pt idx="268">
                  <c:v>0.63800000000000001</c:v>
                </c:pt>
                <c:pt idx="269">
                  <c:v>0.36</c:v>
                </c:pt>
                <c:pt idx="270">
                  <c:v>0.33500000000000002</c:v>
                </c:pt>
                <c:pt idx="271">
                  <c:v>0.44</c:v>
                </c:pt>
                <c:pt idx="272">
                  <c:v>4.4999999999999998E-2</c:v>
                </c:pt>
                <c:pt idx="273">
                  <c:v>6.8000000000000005E-2</c:v>
                </c:pt>
                <c:pt idx="274">
                  <c:v>0.184</c:v>
                </c:pt>
                <c:pt idx="275">
                  <c:v>0.17</c:v>
                </c:pt>
                <c:pt idx="276">
                  <c:v>0.255</c:v>
                </c:pt>
                <c:pt idx="277">
                  <c:v>0.39</c:v>
                </c:pt>
                <c:pt idx="278">
                  <c:v>0.28749999999999998</c:v>
                </c:pt>
                <c:pt idx="279">
                  <c:v>0.40749999999999997</c:v>
                </c:pt>
                <c:pt idx="280">
                  <c:v>0.215</c:v>
                </c:pt>
                <c:pt idx="281">
                  <c:v>0.57999999999999996</c:v>
                </c:pt>
                <c:pt idx="282">
                  <c:v>0.2495</c:v>
                </c:pt>
                <c:pt idx="283">
                  <c:v>0.18</c:v>
                </c:pt>
                <c:pt idx="284">
                  <c:v>0.31</c:v>
                </c:pt>
                <c:pt idx="285">
                  <c:v>0.09</c:v>
                </c:pt>
                <c:pt idx="286">
                  <c:v>6.3500000000000001E-2</c:v>
                </c:pt>
                <c:pt idx="287">
                  <c:v>0.25</c:v>
                </c:pt>
                <c:pt idx="288">
                  <c:v>0.5</c:v>
                </c:pt>
                <c:pt idx="289">
                  <c:v>0.253</c:v>
                </c:pt>
                <c:pt idx="290">
                  <c:v>0.32</c:v>
                </c:pt>
                <c:pt idx="291">
                  <c:v>0.45050000000000001</c:v>
                </c:pt>
                <c:pt idx="292">
                  <c:v>4.4999999999999998E-2</c:v>
                </c:pt>
                <c:pt idx="293">
                  <c:v>0.21</c:v>
                </c:pt>
                <c:pt idx="294">
                  <c:v>0.1565</c:v>
                </c:pt>
                <c:pt idx="295">
                  <c:v>0.18</c:v>
                </c:pt>
                <c:pt idx="296">
                  <c:v>0.22500000000000001</c:v>
                </c:pt>
                <c:pt idx="297">
                  <c:v>0.33900000000000002</c:v>
                </c:pt>
                <c:pt idx="298">
                  <c:v>0.26</c:v>
                </c:pt>
                <c:pt idx="299">
                  <c:v>8.5999999999999993E-2</c:v>
                </c:pt>
                <c:pt idx="300">
                  <c:v>0.17</c:v>
                </c:pt>
                <c:pt idx="301">
                  <c:v>0.33500000000000002</c:v>
                </c:pt>
                <c:pt idx="302">
                  <c:v>0.47499999999999998</c:v>
                </c:pt>
                <c:pt idx="303">
                  <c:v>0.21</c:v>
                </c:pt>
                <c:pt idx="304">
                  <c:v>0.04</c:v>
                </c:pt>
                <c:pt idx="305">
                  <c:v>0.19</c:v>
                </c:pt>
                <c:pt idx="306">
                  <c:v>0.16</c:v>
                </c:pt>
                <c:pt idx="307">
                  <c:v>0.41</c:v>
                </c:pt>
                <c:pt idx="308">
                  <c:v>0.27500000000000002</c:v>
                </c:pt>
                <c:pt idx="309">
                  <c:v>0.2215</c:v>
                </c:pt>
                <c:pt idx="310">
                  <c:v>0.09</c:v>
                </c:pt>
                <c:pt idx="311">
                  <c:v>9.0999999999999998E-2</c:v>
                </c:pt>
                <c:pt idx="312">
                  <c:v>7.1999999999999995E-2</c:v>
                </c:pt>
                <c:pt idx="313">
                  <c:v>0.185</c:v>
                </c:pt>
                <c:pt idx="314">
                  <c:v>0.08</c:v>
                </c:pt>
                <c:pt idx="315">
                  <c:v>0.28999999999999998</c:v>
                </c:pt>
                <c:pt idx="316">
                  <c:v>8.5000000000000006E-2</c:v>
                </c:pt>
                <c:pt idx="317">
                  <c:v>0.19450000000000001</c:v>
                </c:pt>
                <c:pt idx="318">
                  <c:v>0.2</c:v>
                </c:pt>
                <c:pt idx="319">
                  <c:v>8.9999999999999993E-3</c:v>
                </c:pt>
                <c:pt idx="320">
                  <c:v>0.27500000000000002</c:v>
                </c:pt>
                <c:pt idx="321">
                  <c:v>0.43</c:v>
                </c:pt>
                <c:pt idx="322">
                  <c:v>3.5000000000000003E-2</c:v>
                </c:pt>
                <c:pt idx="323">
                  <c:v>0.26</c:v>
                </c:pt>
                <c:pt idx="324">
                  <c:v>0.16500000000000001</c:v>
                </c:pt>
                <c:pt idx="325">
                  <c:v>0.16900000000000001</c:v>
                </c:pt>
                <c:pt idx="326">
                  <c:v>0.1135</c:v>
                </c:pt>
                <c:pt idx="327">
                  <c:v>0.23</c:v>
                </c:pt>
                <c:pt idx="328">
                  <c:v>0.72499999999999998</c:v>
                </c:pt>
                <c:pt idx="329">
                  <c:v>4.3999999999999997E-2</c:v>
                </c:pt>
                <c:pt idx="330">
                  <c:v>0.1</c:v>
                </c:pt>
                <c:pt idx="331">
                  <c:v>0.27</c:v>
                </c:pt>
                <c:pt idx="332">
                  <c:v>0.1</c:v>
                </c:pt>
                <c:pt idx="333">
                  <c:v>0.45500000000000002</c:v>
                </c:pt>
                <c:pt idx="334">
                  <c:v>0.316</c:v>
                </c:pt>
                <c:pt idx="335">
                  <c:v>0.28000000000000003</c:v>
                </c:pt>
                <c:pt idx="336">
                  <c:v>0.29199999999999998</c:v>
                </c:pt>
                <c:pt idx="337">
                  <c:v>5.0000000000000001E-3</c:v>
                </c:pt>
                <c:pt idx="338">
                  <c:v>0.36499999999999999</c:v>
                </c:pt>
                <c:pt idx="339">
                  <c:v>0.1125</c:v>
                </c:pt>
                <c:pt idx="340">
                  <c:v>0.32800000000000001</c:v>
                </c:pt>
                <c:pt idx="341">
                  <c:v>0.14499999999999999</c:v>
                </c:pt>
                <c:pt idx="342">
                  <c:v>0.48799999999999999</c:v>
                </c:pt>
                <c:pt idx="343">
                  <c:v>0.26200000000000001</c:v>
                </c:pt>
                <c:pt idx="344">
                  <c:v>0.155</c:v>
                </c:pt>
                <c:pt idx="345">
                  <c:v>0.13500000000000001</c:v>
                </c:pt>
                <c:pt idx="346">
                  <c:v>0.22500000000000001</c:v>
                </c:pt>
                <c:pt idx="347">
                  <c:v>3.6999999999999998E-2</c:v>
                </c:pt>
                <c:pt idx="348">
                  <c:v>0.1</c:v>
                </c:pt>
                <c:pt idx="349">
                  <c:v>0.16850000000000001</c:v>
                </c:pt>
                <c:pt idx="350">
                  <c:v>0.60499999999999998</c:v>
                </c:pt>
                <c:pt idx="351">
                  <c:v>0.48799999999999999</c:v>
                </c:pt>
                <c:pt idx="352">
                  <c:v>0.31</c:v>
                </c:pt>
                <c:pt idx="353">
                  <c:v>0.24</c:v>
                </c:pt>
                <c:pt idx="354">
                  <c:v>0.315</c:v>
                </c:pt>
                <c:pt idx="355">
                  <c:v>0.2155</c:v>
                </c:pt>
                <c:pt idx="356">
                  <c:v>0.14799999999999999</c:v>
                </c:pt>
                <c:pt idx="357">
                  <c:v>0.30499999999999999</c:v>
                </c:pt>
                <c:pt idx="358">
                  <c:v>0.109</c:v>
                </c:pt>
                <c:pt idx="359">
                  <c:v>0.32</c:v>
                </c:pt>
                <c:pt idx="360">
                  <c:v>0.05</c:v>
                </c:pt>
                <c:pt idx="361">
                  <c:v>5.5E-2</c:v>
                </c:pt>
                <c:pt idx="362">
                  <c:v>0.26</c:v>
                </c:pt>
                <c:pt idx="363">
                  <c:v>0.29799999999999999</c:v>
                </c:pt>
                <c:pt idx="364">
                  <c:v>0.22</c:v>
                </c:pt>
                <c:pt idx="365">
                  <c:v>0.2215</c:v>
                </c:pt>
                <c:pt idx="366">
                  <c:v>0.40699999999999997</c:v>
                </c:pt>
                <c:pt idx="367">
                  <c:v>0.1</c:v>
                </c:pt>
                <c:pt idx="368">
                  <c:v>2.5999999999999999E-2</c:v>
                </c:pt>
                <c:pt idx="369">
                  <c:v>7.4499999999999997E-2</c:v>
                </c:pt>
                <c:pt idx="370">
                  <c:v>0.188</c:v>
                </c:pt>
                <c:pt idx="371">
                  <c:v>0.06</c:v>
                </c:pt>
                <c:pt idx="372">
                  <c:v>0.32500000000000001</c:v>
                </c:pt>
                <c:pt idx="373">
                  <c:v>0.625</c:v>
                </c:pt>
                <c:pt idx="374">
                  <c:v>0.315</c:v>
                </c:pt>
                <c:pt idx="375">
                  <c:v>0.08</c:v>
                </c:pt>
                <c:pt idx="376">
                  <c:v>0.185</c:v>
                </c:pt>
                <c:pt idx="377">
                  <c:v>0.155</c:v>
                </c:pt>
                <c:pt idx="378">
                  <c:v>8.1500000000000003E-2</c:v>
                </c:pt>
                <c:pt idx="379">
                  <c:v>0.33500000000000002</c:v>
                </c:pt>
                <c:pt idx="380">
                  <c:v>0.19650000000000001</c:v>
                </c:pt>
                <c:pt idx="381">
                  <c:v>0.245</c:v>
                </c:pt>
                <c:pt idx="382">
                  <c:v>0.255</c:v>
                </c:pt>
                <c:pt idx="383">
                  <c:v>0.4405</c:v>
                </c:pt>
                <c:pt idx="384">
                  <c:v>0.36</c:v>
                </c:pt>
                <c:pt idx="385">
                  <c:v>0.16250000000000001</c:v>
                </c:pt>
                <c:pt idx="386">
                  <c:v>0.08</c:v>
                </c:pt>
                <c:pt idx="387">
                  <c:v>0.17649999999999999</c:v>
                </c:pt>
                <c:pt idx="388">
                  <c:v>0.30549999999999999</c:v>
                </c:pt>
                <c:pt idx="389">
                  <c:v>4.9500000000000002E-2</c:v>
                </c:pt>
                <c:pt idx="390">
                  <c:v>1.4999999999999999E-2</c:v>
                </c:pt>
                <c:pt idx="391">
                  <c:v>0.245</c:v>
                </c:pt>
                <c:pt idx="392">
                  <c:v>0.12</c:v>
                </c:pt>
                <c:pt idx="393">
                  <c:v>0.57999999999999996</c:v>
                </c:pt>
                <c:pt idx="394">
                  <c:v>0.12</c:v>
                </c:pt>
                <c:pt idx="395">
                  <c:v>0.22500000000000001</c:v>
                </c:pt>
                <c:pt idx="396">
                  <c:v>0.39500000000000002</c:v>
                </c:pt>
                <c:pt idx="397">
                  <c:v>0.29499999999999998</c:v>
                </c:pt>
                <c:pt idx="398">
                  <c:v>0.17899999999999999</c:v>
                </c:pt>
                <c:pt idx="399">
                  <c:v>0.35399999999999998</c:v>
                </c:pt>
                <c:pt idx="400">
                  <c:v>0.20499999999999999</c:v>
                </c:pt>
                <c:pt idx="401">
                  <c:v>0.4375</c:v>
                </c:pt>
                <c:pt idx="402">
                  <c:v>0.315</c:v>
                </c:pt>
                <c:pt idx="403">
                  <c:v>0.13500000000000001</c:v>
                </c:pt>
                <c:pt idx="404">
                  <c:v>6.9500000000000006E-2</c:v>
                </c:pt>
                <c:pt idx="405">
                  <c:v>0.32</c:v>
                </c:pt>
                <c:pt idx="406">
                  <c:v>0.23</c:v>
                </c:pt>
                <c:pt idx="407">
                  <c:v>0.218</c:v>
                </c:pt>
                <c:pt idx="408">
                  <c:v>0.27600000000000002</c:v>
                </c:pt>
                <c:pt idx="409">
                  <c:v>4.0500000000000001E-2</c:v>
                </c:pt>
                <c:pt idx="410">
                  <c:v>0.13500000000000001</c:v>
                </c:pt>
                <c:pt idx="411">
                  <c:v>0.71</c:v>
                </c:pt>
                <c:pt idx="412">
                  <c:v>0.34</c:v>
                </c:pt>
                <c:pt idx="413">
                  <c:v>0.44</c:v>
                </c:pt>
                <c:pt idx="414">
                  <c:v>0.1525</c:v>
                </c:pt>
                <c:pt idx="415">
                  <c:v>0.41</c:v>
                </c:pt>
                <c:pt idx="416">
                  <c:v>0.16</c:v>
                </c:pt>
                <c:pt idx="417">
                  <c:v>0.215</c:v>
                </c:pt>
                <c:pt idx="418">
                  <c:v>0.46800000000000003</c:v>
                </c:pt>
                <c:pt idx="419">
                  <c:v>0.1305</c:v>
                </c:pt>
                <c:pt idx="420">
                  <c:v>0.28899999999999998</c:v>
                </c:pt>
                <c:pt idx="421">
                  <c:v>0.03</c:v>
                </c:pt>
                <c:pt idx="422">
                  <c:v>0.28499999999999998</c:v>
                </c:pt>
                <c:pt idx="423">
                  <c:v>0.57999999999999996</c:v>
                </c:pt>
                <c:pt idx="424">
                  <c:v>0.40600000000000003</c:v>
                </c:pt>
                <c:pt idx="425">
                  <c:v>0.34499999999999997</c:v>
                </c:pt>
                <c:pt idx="426">
                  <c:v>0.185</c:v>
                </c:pt>
                <c:pt idx="427">
                  <c:v>0.24</c:v>
                </c:pt>
                <c:pt idx="428">
                  <c:v>0.39500000000000002</c:v>
                </c:pt>
                <c:pt idx="429">
                  <c:v>6.25E-2</c:v>
                </c:pt>
                <c:pt idx="430">
                  <c:v>0.16500000000000001</c:v>
                </c:pt>
                <c:pt idx="431">
                  <c:v>0.113</c:v>
                </c:pt>
                <c:pt idx="432">
                  <c:v>0.28999999999999998</c:v>
                </c:pt>
                <c:pt idx="433">
                  <c:v>0.109</c:v>
                </c:pt>
                <c:pt idx="434">
                  <c:v>0.155</c:v>
                </c:pt>
                <c:pt idx="435">
                  <c:v>0.186</c:v>
                </c:pt>
                <c:pt idx="436">
                  <c:v>7.4999999999999997E-2</c:v>
                </c:pt>
                <c:pt idx="437">
                  <c:v>0.26</c:v>
                </c:pt>
                <c:pt idx="438">
                  <c:v>0.11</c:v>
                </c:pt>
                <c:pt idx="439">
                  <c:v>0.26600000000000001</c:v>
                </c:pt>
                <c:pt idx="440">
                  <c:v>0.245</c:v>
                </c:pt>
                <c:pt idx="441">
                  <c:v>0.16</c:v>
                </c:pt>
                <c:pt idx="442">
                  <c:v>0.22</c:v>
                </c:pt>
                <c:pt idx="443">
                  <c:v>0.25</c:v>
                </c:pt>
                <c:pt idx="444">
                  <c:v>0.30499999999999999</c:v>
                </c:pt>
                <c:pt idx="445">
                  <c:v>0.06</c:v>
                </c:pt>
                <c:pt idx="446">
                  <c:v>0.253</c:v>
                </c:pt>
                <c:pt idx="447">
                  <c:v>0.155</c:v>
                </c:pt>
                <c:pt idx="448">
                  <c:v>0.30349999999999999</c:v>
                </c:pt>
                <c:pt idx="449">
                  <c:v>0.34499999999999997</c:v>
                </c:pt>
                <c:pt idx="450">
                  <c:v>0.05</c:v>
                </c:pt>
                <c:pt idx="451">
                  <c:v>0.11600000000000001</c:v>
                </c:pt>
                <c:pt idx="452">
                  <c:v>0.42</c:v>
                </c:pt>
                <c:pt idx="453">
                  <c:v>0.26300000000000001</c:v>
                </c:pt>
                <c:pt idx="454">
                  <c:v>0.31</c:v>
                </c:pt>
                <c:pt idx="455">
                  <c:v>0.19650000000000001</c:v>
                </c:pt>
                <c:pt idx="456">
                  <c:v>3.5999999999999997E-2</c:v>
                </c:pt>
                <c:pt idx="457">
                  <c:v>0.27850000000000003</c:v>
                </c:pt>
                <c:pt idx="458">
                  <c:v>0.215</c:v>
                </c:pt>
                <c:pt idx="459">
                  <c:v>0.1525</c:v>
                </c:pt>
                <c:pt idx="460">
                  <c:v>0.14299999999999999</c:v>
                </c:pt>
                <c:pt idx="461">
                  <c:v>0.317</c:v>
                </c:pt>
                <c:pt idx="462">
                  <c:v>0.16600000000000001</c:v>
                </c:pt>
                <c:pt idx="463">
                  <c:v>0.26350000000000001</c:v>
                </c:pt>
                <c:pt idx="464">
                  <c:v>0.19</c:v>
                </c:pt>
                <c:pt idx="465">
                  <c:v>0.16900000000000001</c:v>
                </c:pt>
                <c:pt idx="466">
                  <c:v>0.13500000000000001</c:v>
                </c:pt>
                <c:pt idx="467">
                  <c:v>0.35</c:v>
                </c:pt>
                <c:pt idx="468">
                  <c:v>0.28249999999999997</c:v>
                </c:pt>
                <c:pt idx="469">
                  <c:v>0.36</c:v>
                </c:pt>
                <c:pt idx="470">
                  <c:v>4.2999999999999997E-2</c:v>
                </c:pt>
                <c:pt idx="471">
                  <c:v>0.28499999999999998</c:v>
                </c:pt>
                <c:pt idx="472">
                  <c:v>0.16200000000000001</c:v>
                </c:pt>
                <c:pt idx="473">
                  <c:v>0.32</c:v>
                </c:pt>
                <c:pt idx="474">
                  <c:v>0.19500000000000001</c:v>
                </c:pt>
                <c:pt idx="475">
                  <c:v>0.38850000000000001</c:v>
                </c:pt>
                <c:pt idx="476">
                  <c:v>0.3</c:v>
                </c:pt>
                <c:pt idx="477">
                  <c:v>0.28000000000000003</c:v>
                </c:pt>
                <c:pt idx="478">
                  <c:v>0.47499999999999998</c:v>
                </c:pt>
                <c:pt idx="479">
                  <c:v>7.0000000000000007E-2</c:v>
                </c:pt>
                <c:pt idx="480">
                  <c:v>0.18099999999999999</c:v>
                </c:pt>
                <c:pt idx="481">
                  <c:v>0.27050000000000002</c:v>
                </c:pt>
                <c:pt idx="482">
                  <c:v>7.0000000000000007E-2</c:v>
                </c:pt>
                <c:pt idx="483">
                  <c:v>0.27500000000000002</c:v>
                </c:pt>
                <c:pt idx="484">
                  <c:v>0.36</c:v>
                </c:pt>
                <c:pt idx="485">
                  <c:v>0.185</c:v>
                </c:pt>
                <c:pt idx="486">
                  <c:v>0.16</c:v>
                </c:pt>
                <c:pt idx="487">
                  <c:v>8.0500000000000002E-2</c:v>
                </c:pt>
                <c:pt idx="488">
                  <c:v>0.42</c:v>
                </c:pt>
                <c:pt idx="489">
                  <c:v>0.27900000000000003</c:v>
                </c:pt>
                <c:pt idx="490">
                  <c:v>0.13900000000000001</c:v>
                </c:pt>
                <c:pt idx="491">
                  <c:v>0.374</c:v>
                </c:pt>
                <c:pt idx="492">
                  <c:v>6.4500000000000002E-2</c:v>
                </c:pt>
                <c:pt idx="493">
                  <c:v>9.35E-2</c:v>
                </c:pt>
                <c:pt idx="494">
                  <c:v>0.38250000000000001</c:v>
                </c:pt>
                <c:pt idx="495">
                  <c:v>0.43049999999999999</c:v>
                </c:pt>
                <c:pt idx="496">
                  <c:v>0.26300000000000001</c:v>
                </c:pt>
                <c:pt idx="497">
                  <c:v>0.33150000000000002</c:v>
                </c:pt>
                <c:pt idx="498">
                  <c:v>0.26500000000000001</c:v>
                </c:pt>
                <c:pt idx="499">
                  <c:v>0.52500000000000002</c:v>
                </c:pt>
                <c:pt idx="500">
                  <c:v>0.62</c:v>
                </c:pt>
                <c:pt idx="501">
                  <c:v>0.52</c:v>
                </c:pt>
                <c:pt idx="502">
                  <c:v>0.23899999999999999</c:v>
                </c:pt>
                <c:pt idx="503">
                  <c:v>0.315</c:v>
                </c:pt>
                <c:pt idx="504">
                  <c:v>0.35399999999999998</c:v>
                </c:pt>
                <c:pt idx="505">
                  <c:v>0.09</c:v>
                </c:pt>
                <c:pt idx="506">
                  <c:v>0.215</c:v>
                </c:pt>
                <c:pt idx="507">
                  <c:v>0.13500000000000001</c:v>
                </c:pt>
                <c:pt idx="508">
                  <c:v>0.30499999999999999</c:v>
                </c:pt>
                <c:pt idx="509">
                  <c:v>0.26</c:v>
                </c:pt>
                <c:pt idx="510">
                  <c:v>0.105</c:v>
                </c:pt>
                <c:pt idx="511">
                  <c:v>0.10349999999999999</c:v>
                </c:pt>
                <c:pt idx="512">
                  <c:v>0.151</c:v>
                </c:pt>
                <c:pt idx="513">
                  <c:v>0.13850000000000001</c:v>
                </c:pt>
                <c:pt idx="514">
                  <c:v>0.19400000000000001</c:v>
                </c:pt>
                <c:pt idx="515">
                  <c:v>0.18</c:v>
                </c:pt>
                <c:pt idx="516">
                  <c:v>0.32200000000000001</c:v>
                </c:pt>
                <c:pt idx="517">
                  <c:v>0.255</c:v>
                </c:pt>
                <c:pt idx="518">
                  <c:v>0.38500000000000001</c:v>
                </c:pt>
                <c:pt idx="519">
                  <c:v>0.22</c:v>
                </c:pt>
                <c:pt idx="520">
                  <c:v>0.24249999999999999</c:v>
                </c:pt>
                <c:pt idx="521">
                  <c:v>0.52</c:v>
                </c:pt>
                <c:pt idx="522">
                  <c:v>4.1000000000000002E-2</c:v>
                </c:pt>
                <c:pt idx="523">
                  <c:v>0.28499999999999998</c:v>
                </c:pt>
                <c:pt idx="524">
                  <c:v>0.22700000000000001</c:v>
                </c:pt>
                <c:pt idx="525">
                  <c:v>0.39</c:v>
                </c:pt>
                <c:pt idx="526">
                  <c:v>0.27500000000000002</c:v>
                </c:pt>
                <c:pt idx="527">
                  <c:v>0.13600000000000001</c:v>
                </c:pt>
                <c:pt idx="528">
                  <c:v>0.4375</c:v>
                </c:pt>
                <c:pt idx="529">
                  <c:v>0.22</c:v>
                </c:pt>
                <c:pt idx="530">
                  <c:v>0.3725</c:v>
                </c:pt>
                <c:pt idx="531">
                  <c:v>0.22500000000000001</c:v>
                </c:pt>
                <c:pt idx="532">
                  <c:v>0.255</c:v>
                </c:pt>
                <c:pt idx="533">
                  <c:v>5.5E-2</c:v>
                </c:pt>
                <c:pt idx="534">
                  <c:v>0.3</c:v>
                </c:pt>
                <c:pt idx="535">
                  <c:v>0.27400000000000002</c:v>
                </c:pt>
                <c:pt idx="536">
                  <c:v>0.51500000000000001</c:v>
                </c:pt>
                <c:pt idx="537">
                  <c:v>3.9E-2</c:v>
                </c:pt>
                <c:pt idx="538">
                  <c:v>0.24</c:v>
                </c:pt>
                <c:pt idx="539">
                  <c:v>3.5000000000000003E-2</c:v>
                </c:pt>
                <c:pt idx="540">
                  <c:v>0.33</c:v>
                </c:pt>
                <c:pt idx="541">
                  <c:v>0.16650000000000001</c:v>
                </c:pt>
                <c:pt idx="542">
                  <c:v>0.35</c:v>
                </c:pt>
                <c:pt idx="543">
                  <c:v>0.255</c:v>
                </c:pt>
                <c:pt idx="544">
                  <c:v>0.125</c:v>
                </c:pt>
                <c:pt idx="545">
                  <c:v>0.2545</c:v>
                </c:pt>
                <c:pt idx="546">
                  <c:v>0.79749999999999999</c:v>
                </c:pt>
                <c:pt idx="547">
                  <c:v>7.0000000000000007E-2</c:v>
                </c:pt>
                <c:pt idx="548">
                  <c:v>0.1</c:v>
                </c:pt>
                <c:pt idx="549">
                  <c:v>5.5E-2</c:v>
                </c:pt>
                <c:pt idx="550">
                  <c:v>0.22900000000000001</c:v>
                </c:pt>
                <c:pt idx="551">
                  <c:v>0.27</c:v>
                </c:pt>
                <c:pt idx="552">
                  <c:v>0.34499999999999997</c:v>
                </c:pt>
                <c:pt idx="553">
                  <c:v>0.41499999999999998</c:v>
                </c:pt>
                <c:pt idx="554">
                  <c:v>0.35049999999999998</c:v>
                </c:pt>
                <c:pt idx="555">
                  <c:v>0.26450000000000001</c:v>
                </c:pt>
                <c:pt idx="556">
                  <c:v>0.11</c:v>
                </c:pt>
                <c:pt idx="557">
                  <c:v>0.22</c:v>
                </c:pt>
                <c:pt idx="558">
                  <c:v>0.11</c:v>
                </c:pt>
                <c:pt idx="559">
                  <c:v>0.4395</c:v>
                </c:pt>
                <c:pt idx="560">
                  <c:v>0.10249999999999999</c:v>
                </c:pt>
                <c:pt idx="561">
                  <c:v>0.28499999999999998</c:v>
                </c:pt>
                <c:pt idx="562">
                  <c:v>0.32</c:v>
                </c:pt>
                <c:pt idx="563">
                  <c:v>0.41</c:v>
                </c:pt>
                <c:pt idx="564">
                  <c:v>0.37</c:v>
                </c:pt>
                <c:pt idx="565">
                  <c:v>0.13500000000000001</c:v>
                </c:pt>
                <c:pt idx="566">
                  <c:v>0.09</c:v>
                </c:pt>
                <c:pt idx="567">
                  <c:v>9.5000000000000001E-2</c:v>
                </c:pt>
                <c:pt idx="568">
                  <c:v>0.25</c:v>
                </c:pt>
                <c:pt idx="569">
                  <c:v>0.16700000000000001</c:v>
                </c:pt>
                <c:pt idx="570">
                  <c:v>0.23899999999999999</c:v>
                </c:pt>
                <c:pt idx="571">
                  <c:v>0.28999999999999998</c:v>
                </c:pt>
                <c:pt idx="572">
                  <c:v>0.125</c:v>
                </c:pt>
                <c:pt idx="573">
                  <c:v>0.10299999999999999</c:v>
                </c:pt>
                <c:pt idx="574">
                  <c:v>0.309</c:v>
                </c:pt>
                <c:pt idx="575">
                  <c:v>8.3000000000000004E-2</c:v>
                </c:pt>
                <c:pt idx="576">
                  <c:v>0.17899999999999999</c:v>
                </c:pt>
                <c:pt idx="577">
                  <c:v>0.13350000000000001</c:v>
                </c:pt>
                <c:pt idx="578">
                  <c:v>0.21199999999999999</c:v>
                </c:pt>
                <c:pt idx="579">
                  <c:v>0.37</c:v>
                </c:pt>
                <c:pt idx="580">
                  <c:v>0.13750000000000001</c:v>
                </c:pt>
                <c:pt idx="581">
                  <c:v>0.27500000000000002</c:v>
                </c:pt>
                <c:pt idx="582">
                  <c:v>0.13450000000000001</c:v>
                </c:pt>
                <c:pt idx="583">
                  <c:v>0.32500000000000001</c:v>
                </c:pt>
                <c:pt idx="584">
                  <c:v>0.30499999999999999</c:v>
                </c:pt>
                <c:pt idx="585">
                  <c:v>0.11</c:v>
                </c:pt>
                <c:pt idx="586">
                  <c:v>0.17</c:v>
                </c:pt>
                <c:pt idx="587">
                  <c:v>0.52</c:v>
                </c:pt>
                <c:pt idx="588">
                  <c:v>0.49399999999999999</c:v>
                </c:pt>
                <c:pt idx="589">
                  <c:v>7.0000000000000007E-2</c:v>
                </c:pt>
                <c:pt idx="590">
                  <c:v>0.14499999999999999</c:v>
                </c:pt>
                <c:pt idx="591">
                  <c:v>4.0000000000000001E-3</c:v>
                </c:pt>
                <c:pt idx="592">
                  <c:v>6.0499999999999998E-2</c:v>
                </c:pt>
                <c:pt idx="593">
                  <c:v>0.1065</c:v>
                </c:pt>
                <c:pt idx="594">
                  <c:v>0.109</c:v>
                </c:pt>
                <c:pt idx="595">
                  <c:v>0.29449999999999998</c:v>
                </c:pt>
                <c:pt idx="596">
                  <c:v>0.35199999999999998</c:v>
                </c:pt>
                <c:pt idx="597">
                  <c:v>0.28000000000000003</c:v>
                </c:pt>
                <c:pt idx="598">
                  <c:v>0.25750000000000001</c:v>
                </c:pt>
                <c:pt idx="599">
                  <c:v>0.245</c:v>
                </c:pt>
                <c:pt idx="600">
                  <c:v>0.17499999999999999</c:v>
                </c:pt>
                <c:pt idx="601">
                  <c:v>0.4</c:v>
                </c:pt>
                <c:pt idx="602">
                  <c:v>0.23499999999999999</c:v>
                </c:pt>
                <c:pt idx="603">
                  <c:v>0.19600000000000001</c:v>
                </c:pt>
                <c:pt idx="604">
                  <c:v>0.27450000000000002</c:v>
                </c:pt>
                <c:pt idx="605">
                  <c:v>0.14499999999999999</c:v>
                </c:pt>
                <c:pt idx="606">
                  <c:v>0.29199999999999998</c:v>
                </c:pt>
                <c:pt idx="607">
                  <c:v>7.0000000000000007E-2</c:v>
                </c:pt>
                <c:pt idx="608">
                  <c:v>0.1135</c:v>
                </c:pt>
                <c:pt idx="609">
                  <c:v>7.0000000000000007E-2</c:v>
                </c:pt>
                <c:pt idx="610">
                  <c:v>0.6855</c:v>
                </c:pt>
                <c:pt idx="611">
                  <c:v>0.109</c:v>
                </c:pt>
                <c:pt idx="612">
                  <c:v>6.2E-2</c:v>
                </c:pt>
                <c:pt idx="613">
                  <c:v>0.53</c:v>
                </c:pt>
                <c:pt idx="614">
                  <c:v>0.15049999999999999</c:v>
                </c:pt>
                <c:pt idx="615">
                  <c:v>0.27400000000000002</c:v>
                </c:pt>
                <c:pt idx="616">
                  <c:v>0.20499999999999999</c:v>
                </c:pt>
                <c:pt idx="617">
                  <c:v>0.15</c:v>
                </c:pt>
                <c:pt idx="618">
                  <c:v>0.23899999999999999</c:v>
                </c:pt>
                <c:pt idx="619">
                  <c:v>0.221</c:v>
                </c:pt>
                <c:pt idx="620">
                  <c:v>0.14199999999999999</c:v>
                </c:pt>
                <c:pt idx="621">
                  <c:v>0.26</c:v>
                </c:pt>
                <c:pt idx="622">
                  <c:v>0.3</c:v>
                </c:pt>
                <c:pt idx="623">
                  <c:v>0.3</c:v>
                </c:pt>
                <c:pt idx="624">
                  <c:v>0.17199999999999999</c:v>
                </c:pt>
                <c:pt idx="625">
                  <c:v>0.36849999999999999</c:v>
                </c:pt>
                <c:pt idx="626">
                  <c:v>0.32</c:v>
                </c:pt>
                <c:pt idx="627">
                  <c:v>0.47</c:v>
                </c:pt>
                <c:pt idx="628">
                  <c:v>0.42449999999999999</c:v>
                </c:pt>
                <c:pt idx="629">
                  <c:v>0.26500000000000001</c:v>
                </c:pt>
                <c:pt idx="630">
                  <c:v>0.40500000000000003</c:v>
                </c:pt>
                <c:pt idx="631">
                  <c:v>0.33</c:v>
                </c:pt>
                <c:pt idx="632">
                  <c:v>0.33200000000000002</c:v>
                </c:pt>
                <c:pt idx="633">
                  <c:v>0.21249999999999999</c:v>
                </c:pt>
                <c:pt idx="634">
                  <c:v>0.06</c:v>
                </c:pt>
                <c:pt idx="635">
                  <c:v>0.1845</c:v>
                </c:pt>
                <c:pt idx="636">
                  <c:v>0.255</c:v>
                </c:pt>
                <c:pt idx="637">
                  <c:v>0.40550000000000003</c:v>
                </c:pt>
                <c:pt idx="638">
                  <c:v>0.26500000000000001</c:v>
                </c:pt>
                <c:pt idx="639">
                  <c:v>0.14599999999999999</c:v>
                </c:pt>
                <c:pt idx="640">
                  <c:v>0.20899999999999999</c:v>
                </c:pt>
                <c:pt idx="641">
                  <c:v>0.27050000000000002</c:v>
                </c:pt>
                <c:pt idx="642">
                  <c:v>0.41499999999999998</c:v>
                </c:pt>
                <c:pt idx="643">
                  <c:v>0.40300000000000002</c:v>
                </c:pt>
                <c:pt idx="644">
                  <c:v>0.33500000000000002</c:v>
                </c:pt>
                <c:pt idx="645">
                  <c:v>0.16800000000000001</c:v>
                </c:pt>
                <c:pt idx="646">
                  <c:v>0.13100000000000001</c:v>
                </c:pt>
                <c:pt idx="647">
                  <c:v>0.11</c:v>
                </c:pt>
                <c:pt idx="648">
                  <c:v>0.27</c:v>
                </c:pt>
                <c:pt idx="649">
                  <c:v>0.35</c:v>
                </c:pt>
                <c:pt idx="650">
                  <c:v>0.26400000000000001</c:v>
                </c:pt>
                <c:pt idx="651">
                  <c:v>0.35099999999999998</c:v>
                </c:pt>
                <c:pt idx="652">
                  <c:v>0.25</c:v>
                </c:pt>
                <c:pt idx="653">
                  <c:v>0.185</c:v>
                </c:pt>
                <c:pt idx="654">
                  <c:v>0.27200000000000002</c:v>
                </c:pt>
                <c:pt idx="655">
                  <c:v>5.0000000000000001E-3</c:v>
                </c:pt>
                <c:pt idx="656">
                  <c:v>0.215</c:v>
                </c:pt>
                <c:pt idx="657">
                  <c:v>0.19500000000000001</c:v>
                </c:pt>
                <c:pt idx="658">
                  <c:v>0.43</c:v>
                </c:pt>
                <c:pt idx="659">
                  <c:v>0.37</c:v>
                </c:pt>
                <c:pt idx="660">
                  <c:v>0.25</c:v>
                </c:pt>
                <c:pt idx="661">
                  <c:v>0.39</c:v>
                </c:pt>
                <c:pt idx="662">
                  <c:v>0.19</c:v>
                </c:pt>
                <c:pt idx="663">
                  <c:v>3.4000000000000002E-2</c:v>
                </c:pt>
                <c:pt idx="664">
                  <c:v>0.25</c:v>
                </c:pt>
                <c:pt idx="665">
                  <c:v>0.18</c:v>
                </c:pt>
                <c:pt idx="666">
                  <c:v>0.22</c:v>
                </c:pt>
                <c:pt idx="667">
                  <c:v>8.9999999999999993E-3</c:v>
                </c:pt>
                <c:pt idx="668">
                  <c:v>0.185</c:v>
                </c:pt>
                <c:pt idx="669">
                  <c:v>0.27850000000000003</c:v>
                </c:pt>
                <c:pt idx="670">
                  <c:v>0.20499999999999999</c:v>
                </c:pt>
                <c:pt idx="671">
                  <c:v>0.02</c:v>
                </c:pt>
                <c:pt idx="672">
                  <c:v>0.185</c:v>
                </c:pt>
                <c:pt idx="673">
                  <c:v>7.4999999999999997E-3</c:v>
                </c:pt>
                <c:pt idx="674">
                  <c:v>6.7500000000000004E-2</c:v>
                </c:pt>
                <c:pt idx="675">
                  <c:v>0.41</c:v>
                </c:pt>
                <c:pt idx="676">
                  <c:v>4.4999999999999998E-2</c:v>
                </c:pt>
                <c:pt idx="677">
                  <c:v>4.3999999999999997E-2</c:v>
                </c:pt>
                <c:pt idx="678">
                  <c:v>7.4999999999999997E-2</c:v>
                </c:pt>
                <c:pt idx="679">
                  <c:v>9.6000000000000002E-2</c:v>
                </c:pt>
                <c:pt idx="680">
                  <c:v>0.39500000000000002</c:v>
                </c:pt>
                <c:pt idx="681">
                  <c:v>5.5E-2</c:v>
                </c:pt>
                <c:pt idx="682">
                  <c:v>0.41499999999999998</c:v>
                </c:pt>
                <c:pt idx="683">
                  <c:v>0.2</c:v>
                </c:pt>
                <c:pt idx="684">
                  <c:v>0.22</c:v>
                </c:pt>
                <c:pt idx="685">
                  <c:v>0.29599999999999999</c:v>
                </c:pt>
                <c:pt idx="686">
                  <c:v>0.24049999999999999</c:v>
                </c:pt>
                <c:pt idx="687">
                  <c:v>0.32</c:v>
                </c:pt>
                <c:pt idx="688">
                  <c:v>0.55000000000000004</c:v>
                </c:pt>
                <c:pt idx="689">
                  <c:v>0.26500000000000001</c:v>
                </c:pt>
                <c:pt idx="690">
                  <c:v>0.32250000000000001</c:v>
                </c:pt>
                <c:pt idx="691">
                  <c:v>0.04</c:v>
                </c:pt>
                <c:pt idx="692">
                  <c:v>0.65849999999999997</c:v>
                </c:pt>
                <c:pt idx="693">
                  <c:v>0.3</c:v>
                </c:pt>
                <c:pt idx="694">
                  <c:v>0.215</c:v>
                </c:pt>
                <c:pt idx="695">
                  <c:v>0.24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60-467F-8838-DC4B8D6FC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7080975"/>
        <c:axId val="2047078063"/>
      </c:scatterChart>
      <c:valAx>
        <c:axId val="20470809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078063"/>
        <c:crosses val="autoZero"/>
        <c:crossBetween val="midCat"/>
      </c:valAx>
      <c:valAx>
        <c:axId val="204707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0809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Shucked Weight To Shell Weight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'Stacked data analysis'!$G$1</c:f>
              <c:strCache>
                <c:ptCount val="1"/>
                <c:pt idx="0">
                  <c:v>Shell_weight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'Stacked data analysis'!$E$2:$E$697</c:f>
              <c:numCache>
                <c:formatCode>General</c:formatCode>
                <c:ptCount val="696"/>
                <c:pt idx="0">
                  <c:v>0.46899999999999997</c:v>
                </c:pt>
                <c:pt idx="1">
                  <c:v>0.16600000000000001</c:v>
                </c:pt>
                <c:pt idx="2">
                  <c:v>0.69699999999999995</c:v>
                </c:pt>
                <c:pt idx="3">
                  <c:v>0.24249999999999999</c:v>
                </c:pt>
                <c:pt idx="4">
                  <c:v>0.59050000000000002</c:v>
                </c:pt>
                <c:pt idx="5">
                  <c:v>0.49349999999999999</c:v>
                </c:pt>
                <c:pt idx="6">
                  <c:v>6.5500000000000003E-2</c:v>
                </c:pt>
                <c:pt idx="7">
                  <c:v>0.17399999999999999</c:v>
                </c:pt>
                <c:pt idx="8">
                  <c:v>0.73199999999999998</c:v>
                </c:pt>
                <c:pt idx="9">
                  <c:v>0.27350000000000002</c:v>
                </c:pt>
                <c:pt idx="10">
                  <c:v>0.152</c:v>
                </c:pt>
                <c:pt idx="11">
                  <c:v>0.20250000000000001</c:v>
                </c:pt>
                <c:pt idx="12">
                  <c:v>0.14000000000000001</c:v>
                </c:pt>
                <c:pt idx="13">
                  <c:v>0.79700000000000004</c:v>
                </c:pt>
                <c:pt idx="14">
                  <c:v>0.60350000000000004</c:v>
                </c:pt>
                <c:pt idx="15">
                  <c:v>0.161</c:v>
                </c:pt>
                <c:pt idx="16">
                  <c:v>0.23849999999999999</c:v>
                </c:pt>
                <c:pt idx="17">
                  <c:v>0.58699999999999997</c:v>
                </c:pt>
                <c:pt idx="18">
                  <c:v>0.32350000000000001</c:v>
                </c:pt>
                <c:pt idx="19">
                  <c:v>0.22550000000000001</c:v>
                </c:pt>
                <c:pt idx="20">
                  <c:v>0.1615</c:v>
                </c:pt>
                <c:pt idx="21">
                  <c:v>0.26450000000000001</c:v>
                </c:pt>
                <c:pt idx="22">
                  <c:v>0.21149999999999999</c:v>
                </c:pt>
                <c:pt idx="23">
                  <c:v>0.19650000000000001</c:v>
                </c:pt>
                <c:pt idx="24">
                  <c:v>0.6895</c:v>
                </c:pt>
                <c:pt idx="25">
                  <c:v>0.1255</c:v>
                </c:pt>
                <c:pt idx="26">
                  <c:v>9.4500000000000001E-2</c:v>
                </c:pt>
                <c:pt idx="27">
                  <c:v>0.17849999999999999</c:v>
                </c:pt>
                <c:pt idx="28">
                  <c:v>0.216</c:v>
                </c:pt>
                <c:pt idx="29">
                  <c:v>0.30649999999999999</c:v>
                </c:pt>
                <c:pt idx="30">
                  <c:v>7.9000000000000001E-2</c:v>
                </c:pt>
                <c:pt idx="31">
                  <c:v>0.192</c:v>
                </c:pt>
                <c:pt idx="32">
                  <c:v>0.1255</c:v>
                </c:pt>
                <c:pt idx="33">
                  <c:v>0.42499999999999999</c:v>
                </c:pt>
                <c:pt idx="34">
                  <c:v>0.27350000000000002</c:v>
                </c:pt>
                <c:pt idx="35">
                  <c:v>0.42199999999999999</c:v>
                </c:pt>
                <c:pt idx="36">
                  <c:v>0.26950000000000002</c:v>
                </c:pt>
                <c:pt idx="37">
                  <c:v>0.222</c:v>
                </c:pt>
                <c:pt idx="38">
                  <c:v>0.44950000000000001</c:v>
                </c:pt>
                <c:pt idx="39">
                  <c:v>0.29549999999999998</c:v>
                </c:pt>
                <c:pt idx="40">
                  <c:v>0.16850000000000001</c:v>
                </c:pt>
                <c:pt idx="41">
                  <c:v>0.63249999999999995</c:v>
                </c:pt>
                <c:pt idx="42">
                  <c:v>9.0499999999999997E-2</c:v>
                </c:pt>
                <c:pt idx="43">
                  <c:v>0.2445</c:v>
                </c:pt>
                <c:pt idx="44">
                  <c:v>1.1705000000000001</c:v>
                </c:pt>
                <c:pt idx="45">
                  <c:v>0.16400000000000001</c:v>
                </c:pt>
                <c:pt idx="46">
                  <c:v>0.39350000000000002</c:v>
                </c:pt>
                <c:pt idx="47">
                  <c:v>0.74550000000000005</c:v>
                </c:pt>
                <c:pt idx="48">
                  <c:v>0.46450000000000002</c:v>
                </c:pt>
                <c:pt idx="49">
                  <c:v>0.34200000000000003</c:v>
                </c:pt>
                <c:pt idx="50">
                  <c:v>0.87350000000000005</c:v>
                </c:pt>
                <c:pt idx="51">
                  <c:v>0.52049999999999996</c:v>
                </c:pt>
                <c:pt idx="52">
                  <c:v>0.41199999999999998</c:v>
                </c:pt>
                <c:pt idx="53">
                  <c:v>0.94550000000000001</c:v>
                </c:pt>
                <c:pt idx="54">
                  <c:v>0.4955</c:v>
                </c:pt>
                <c:pt idx="55">
                  <c:v>7.2499999999999995E-2</c:v>
                </c:pt>
                <c:pt idx="56">
                  <c:v>0.40550000000000003</c:v>
                </c:pt>
                <c:pt idx="57">
                  <c:v>0.61350000000000005</c:v>
                </c:pt>
                <c:pt idx="58">
                  <c:v>0.41249999999999998</c:v>
                </c:pt>
                <c:pt idx="59">
                  <c:v>0.1265</c:v>
                </c:pt>
                <c:pt idx="60">
                  <c:v>0.17499999999999999</c:v>
                </c:pt>
                <c:pt idx="61">
                  <c:v>0.32</c:v>
                </c:pt>
                <c:pt idx="62">
                  <c:v>1.0500000000000001E-2</c:v>
                </c:pt>
                <c:pt idx="63">
                  <c:v>0.25950000000000001</c:v>
                </c:pt>
                <c:pt idx="64">
                  <c:v>0.70550000000000002</c:v>
                </c:pt>
                <c:pt idx="65">
                  <c:v>0.64249999999999996</c:v>
                </c:pt>
                <c:pt idx="66">
                  <c:v>0.44500000000000001</c:v>
                </c:pt>
                <c:pt idx="67">
                  <c:v>0.38</c:v>
                </c:pt>
                <c:pt idx="68">
                  <c:v>0.20250000000000001</c:v>
                </c:pt>
                <c:pt idx="69">
                  <c:v>0.65800000000000003</c:v>
                </c:pt>
                <c:pt idx="70">
                  <c:v>0.58599999999999997</c:v>
                </c:pt>
                <c:pt idx="71">
                  <c:v>0.111</c:v>
                </c:pt>
                <c:pt idx="72">
                  <c:v>0.26600000000000001</c:v>
                </c:pt>
                <c:pt idx="73">
                  <c:v>0.27</c:v>
                </c:pt>
                <c:pt idx="74">
                  <c:v>0.15049999999999999</c:v>
                </c:pt>
                <c:pt idx="75">
                  <c:v>0.46250000000000002</c:v>
                </c:pt>
                <c:pt idx="76">
                  <c:v>5.6500000000000002E-2</c:v>
                </c:pt>
                <c:pt idx="77">
                  <c:v>0.50149999999999995</c:v>
                </c:pt>
                <c:pt idx="78">
                  <c:v>0.44700000000000001</c:v>
                </c:pt>
                <c:pt idx="79">
                  <c:v>0.26400000000000001</c:v>
                </c:pt>
                <c:pt idx="80">
                  <c:v>0.57999999999999996</c:v>
                </c:pt>
                <c:pt idx="81">
                  <c:v>1.2999999999999999E-2</c:v>
                </c:pt>
                <c:pt idx="82">
                  <c:v>0.34200000000000003</c:v>
                </c:pt>
                <c:pt idx="83">
                  <c:v>0.32950000000000002</c:v>
                </c:pt>
                <c:pt idx="84">
                  <c:v>0.36149999999999999</c:v>
                </c:pt>
                <c:pt idx="85">
                  <c:v>0.41749999999999998</c:v>
                </c:pt>
                <c:pt idx="86">
                  <c:v>0.44450000000000001</c:v>
                </c:pt>
                <c:pt idx="87">
                  <c:v>0.55249999999999999</c:v>
                </c:pt>
                <c:pt idx="88">
                  <c:v>0.124</c:v>
                </c:pt>
                <c:pt idx="89">
                  <c:v>0.36099999999999999</c:v>
                </c:pt>
                <c:pt idx="90">
                  <c:v>0.52649999999999997</c:v>
                </c:pt>
                <c:pt idx="91">
                  <c:v>0.46700000000000003</c:v>
                </c:pt>
                <c:pt idx="92">
                  <c:v>0.25</c:v>
                </c:pt>
                <c:pt idx="93">
                  <c:v>0.69199999999999995</c:v>
                </c:pt>
                <c:pt idx="94">
                  <c:v>0.16500000000000001</c:v>
                </c:pt>
                <c:pt idx="95">
                  <c:v>0.60499999999999998</c:v>
                </c:pt>
                <c:pt idx="96">
                  <c:v>0.54</c:v>
                </c:pt>
                <c:pt idx="97">
                  <c:v>6.7500000000000004E-2</c:v>
                </c:pt>
                <c:pt idx="98">
                  <c:v>0.13600000000000001</c:v>
                </c:pt>
                <c:pt idx="99">
                  <c:v>0.88200000000000001</c:v>
                </c:pt>
                <c:pt idx="100">
                  <c:v>0.35049999999999998</c:v>
                </c:pt>
                <c:pt idx="101">
                  <c:v>7.0000000000000007E-2</c:v>
                </c:pt>
                <c:pt idx="102">
                  <c:v>0.28849999999999998</c:v>
                </c:pt>
                <c:pt idx="103">
                  <c:v>0.54549999999999998</c:v>
                </c:pt>
                <c:pt idx="104">
                  <c:v>0.64100000000000001</c:v>
                </c:pt>
                <c:pt idx="105">
                  <c:v>0.59599999999999997</c:v>
                </c:pt>
                <c:pt idx="106">
                  <c:v>0.53900000000000003</c:v>
                </c:pt>
                <c:pt idx="107">
                  <c:v>0.435</c:v>
                </c:pt>
                <c:pt idx="108">
                  <c:v>0.69499999999999995</c:v>
                </c:pt>
                <c:pt idx="109">
                  <c:v>0.33900000000000002</c:v>
                </c:pt>
                <c:pt idx="110">
                  <c:v>0.32700000000000001</c:v>
                </c:pt>
                <c:pt idx="111">
                  <c:v>1.7999999999999999E-2</c:v>
                </c:pt>
                <c:pt idx="112">
                  <c:v>0.3095</c:v>
                </c:pt>
                <c:pt idx="113">
                  <c:v>0.14000000000000001</c:v>
                </c:pt>
                <c:pt idx="114">
                  <c:v>0.20549999999999999</c:v>
                </c:pt>
                <c:pt idx="115">
                  <c:v>0.3135</c:v>
                </c:pt>
                <c:pt idx="116">
                  <c:v>0.49349999999999999</c:v>
                </c:pt>
                <c:pt idx="117">
                  <c:v>0.11550000000000001</c:v>
                </c:pt>
                <c:pt idx="118">
                  <c:v>0.74299999999999999</c:v>
                </c:pt>
                <c:pt idx="119">
                  <c:v>0.3795</c:v>
                </c:pt>
                <c:pt idx="120">
                  <c:v>0.66049999999999998</c:v>
                </c:pt>
                <c:pt idx="121">
                  <c:v>0.59499999999999997</c:v>
                </c:pt>
                <c:pt idx="122">
                  <c:v>0.122</c:v>
                </c:pt>
                <c:pt idx="123">
                  <c:v>0.41299999999999998</c:v>
                </c:pt>
                <c:pt idx="124">
                  <c:v>0.435</c:v>
                </c:pt>
                <c:pt idx="125">
                  <c:v>0.30299999999999999</c:v>
                </c:pt>
                <c:pt idx="126">
                  <c:v>0.54749999999999999</c:v>
                </c:pt>
                <c:pt idx="127">
                  <c:v>0.36799999999999999</c:v>
                </c:pt>
                <c:pt idx="128">
                  <c:v>0.152</c:v>
                </c:pt>
                <c:pt idx="129">
                  <c:v>0.4355</c:v>
                </c:pt>
                <c:pt idx="130">
                  <c:v>0.17349999999999999</c:v>
                </c:pt>
                <c:pt idx="131">
                  <c:v>0.42249999999999999</c:v>
                </c:pt>
                <c:pt idx="132">
                  <c:v>0.28649999999999998</c:v>
                </c:pt>
                <c:pt idx="133">
                  <c:v>0.17100000000000001</c:v>
                </c:pt>
                <c:pt idx="134">
                  <c:v>0.71050000000000002</c:v>
                </c:pt>
                <c:pt idx="135">
                  <c:v>0.35299999999999998</c:v>
                </c:pt>
                <c:pt idx="136">
                  <c:v>0.35899999999999999</c:v>
                </c:pt>
                <c:pt idx="137">
                  <c:v>0.106</c:v>
                </c:pt>
                <c:pt idx="138">
                  <c:v>0.89</c:v>
                </c:pt>
                <c:pt idx="139">
                  <c:v>0.22650000000000001</c:v>
                </c:pt>
                <c:pt idx="140">
                  <c:v>0.58599999999999997</c:v>
                </c:pt>
                <c:pt idx="141">
                  <c:v>0.60450000000000004</c:v>
                </c:pt>
                <c:pt idx="142">
                  <c:v>0.70899999999999996</c:v>
                </c:pt>
                <c:pt idx="143">
                  <c:v>0.4955</c:v>
                </c:pt>
                <c:pt idx="144">
                  <c:v>0.20150000000000001</c:v>
                </c:pt>
                <c:pt idx="145">
                  <c:v>0.45450000000000002</c:v>
                </c:pt>
                <c:pt idx="146">
                  <c:v>0.23899999999999999</c:v>
                </c:pt>
                <c:pt idx="147">
                  <c:v>0.38850000000000001</c:v>
                </c:pt>
                <c:pt idx="148">
                  <c:v>0.42249999999999999</c:v>
                </c:pt>
                <c:pt idx="149">
                  <c:v>0.82550000000000001</c:v>
                </c:pt>
                <c:pt idx="150">
                  <c:v>0.34699999999999998</c:v>
                </c:pt>
                <c:pt idx="151">
                  <c:v>0.77549999999999997</c:v>
                </c:pt>
                <c:pt idx="152">
                  <c:v>0.4995</c:v>
                </c:pt>
                <c:pt idx="153">
                  <c:v>0.58850000000000002</c:v>
                </c:pt>
                <c:pt idx="154">
                  <c:v>0.39300000000000002</c:v>
                </c:pt>
                <c:pt idx="155">
                  <c:v>0.41599999999999998</c:v>
                </c:pt>
                <c:pt idx="156">
                  <c:v>0.48499999999999999</c:v>
                </c:pt>
                <c:pt idx="157">
                  <c:v>9.4500000000000001E-2</c:v>
                </c:pt>
                <c:pt idx="158">
                  <c:v>0.52300000000000002</c:v>
                </c:pt>
                <c:pt idx="159">
                  <c:v>0.2525</c:v>
                </c:pt>
                <c:pt idx="160">
                  <c:v>0.53300000000000003</c:v>
                </c:pt>
                <c:pt idx="161">
                  <c:v>0.749</c:v>
                </c:pt>
                <c:pt idx="162">
                  <c:v>0.19350000000000001</c:v>
                </c:pt>
                <c:pt idx="163">
                  <c:v>0.31950000000000001</c:v>
                </c:pt>
                <c:pt idx="164">
                  <c:v>0.66700000000000004</c:v>
                </c:pt>
                <c:pt idx="165">
                  <c:v>0.42749999999999999</c:v>
                </c:pt>
                <c:pt idx="166">
                  <c:v>0.63900000000000001</c:v>
                </c:pt>
                <c:pt idx="167">
                  <c:v>0.36749999999999999</c:v>
                </c:pt>
                <c:pt idx="168">
                  <c:v>8.3500000000000005E-2</c:v>
                </c:pt>
                <c:pt idx="169">
                  <c:v>0.41149999999999998</c:v>
                </c:pt>
                <c:pt idx="170">
                  <c:v>0.2505</c:v>
                </c:pt>
                <c:pt idx="171">
                  <c:v>0.27550000000000002</c:v>
                </c:pt>
                <c:pt idx="172">
                  <c:v>0.43049999999999999</c:v>
                </c:pt>
                <c:pt idx="173">
                  <c:v>0.13</c:v>
                </c:pt>
                <c:pt idx="174">
                  <c:v>0.56399999999999995</c:v>
                </c:pt>
                <c:pt idx="175">
                  <c:v>0.56499999999999995</c:v>
                </c:pt>
                <c:pt idx="176">
                  <c:v>0.32800000000000001</c:v>
                </c:pt>
                <c:pt idx="177">
                  <c:v>0.3705</c:v>
                </c:pt>
                <c:pt idx="178">
                  <c:v>0.50749999999999995</c:v>
                </c:pt>
                <c:pt idx="179">
                  <c:v>0.26100000000000001</c:v>
                </c:pt>
                <c:pt idx="180">
                  <c:v>0.54500000000000004</c:v>
                </c:pt>
                <c:pt idx="181">
                  <c:v>0.39600000000000002</c:v>
                </c:pt>
                <c:pt idx="182">
                  <c:v>0.13900000000000001</c:v>
                </c:pt>
                <c:pt idx="183">
                  <c:v>0.16250000000000001</c:v>
                </c:pt>
                <c:pt idx="184">
                  <c:v>0.5635</c:v>
                </c:pt>
                <c:pt idx="185">
                  <c:v>0.28199999999999997</c:v>
                </c:pt>
                <c:pt idx="186">
                  <c:v>0.5675</c:v>
                </c:pt>
                <c:pt idx="187">
                  <c:v>0.49199999999999999</c:v>
                </c:pt>
                <c:pt idx="188">
                  <c:v>5.0000000000000001E-3</c:v>
                </c:pt>
                <c:pt idx="189">
                  <c:v>0.32200000000000001</c:v>
                </c:pt>
                <c:pt idx="190">
                  <c:v>0.151</c:v>
                </c:pt>
                <c:pt idx="191">
                  <c:v>0.51500000000000001</c:v>
                </c:pt>
                <c:pt idx="192">
                  <c:v>0.17499999999999999</c:v>
                </c:pt>
                <c:pt idx="193">
                  <c:v>0.28199999999999997</c:v>
                </c:pt>
                <c:pt idx="194">
                  <c:v>0.43149999999999999</c:v>
                </c:pt>
                <c:pt idx="195">
                  <c:v>0.108</c:v>
                </c:pt>
                <c:pt idx="196">
                  <c:v>0.14799999999999999</c:v>
                </c:pt>
                <c:pt idx="197">
                  <c:v>0.753</c:v>
                </c:pt>
                <c:pt idx="198">
                  <c:v>0.215</c:v>
                </c:pt>
                <c:pt idx="199">
                  <c:v>0.36549999999999999</c:v>
                </c:pt>
                <c:pt idx="200">
                  <c:v>0.58799999999999997</c:v>
                </c:pt>
                <c:pt idx="201">
                  <c:v>0.38350000000000001</c:v>
                </c:pt>
                <c:pt idx="202">
                  <c:v>3.1E-2</c:v>
                </c:pt>
                <c:pt idx="203">
                  <c:v>0.13200000000000001</c:v>
                </c:pt>
                <c:pt idx="204">
                  <c:v>0.40150000000000002</c:v>
                </c:pt>
                <c:pt idx="205">
                  <c:v>0.2</c:v>
                </c:pt>
                <c:pt idx="206">
                  <c:v>1.1465000000000001</c:v>
                </c:pt>
                <c:pt idx="207">
                  <c:v>1.1279999999999999</c:v>
                </c:pt>
                <c:pt idx="208">
                  <c:v>0.48299999999999998</c:v>
                </c:pt>
                <c:pt idx="209">
                  <c:v>0.47499999999999998</c:v>
                </c:pt>
                <c:pt idx="210">
                  <c:v>0.53249999999999997</c:v>
                </c:pt>
                <c:pt idx="211">
                  <c:v>0.24049999999999999</c:v>
                </c:pt>
                <c:pt idx="212">
                  <c:v>0.30549999999999999</c:v>
                </c:pt>
                <c:pt idx="213">
                  <c:v>3.7999999999999999E-2</c:v>
                </c:pt>
                <c:pt idx="214">
                  <c:v>0.55649999999999999</c:v>
                </c:pt>
                <c:pt idx="215">
                  <c:v>0.3105</c:v>
                </c:pt>
                <c:pt idx="216">
                  <c:v>0.42349999999999999</c:v>
                </c:pt>
                <c:pt idx="217">
                  <c:v>0.3695</c:v>
                </c:pt>
                <c:pt idx="218">
                  <c:v>0.45450000000000002</c:v>
                </c:pt>
                <c:pt idx="219">
                  <c:v>0.47949999999999998</c:v>
                </c:pt>
                <c:pt idx="220">
                  <c:v>0.53500000000000003</c:v>
                </c:pt>
                <c:pt idx="221">
                  <c:v>5.2999999999999999E-2</c:v>
                </c:pt>
                <c:pt idx="222">
                  <c:v>0.70699999999999996</c:v>
                </c:pt>
                <c:pt idx="223">
                  <c:v>0.57250000000000001</c:v>
                </c:pt>
                <c:pt idx="224">
                  <c:v>0.20100000000000001</c:v>
                </c:pt>
                <c:pt idx="225">
                  <c:v>0.69299999999999995</c:v>
                </c:pt>
                <c:pt idx="226">
                  <c:v>0.48449999999999999</c:v>
                </c:pt>
                <c:pt idx="227">
                  <c:v>0.34799999999999998</c:v>
                </c:pt>
                <c:pt idx="228">
                  <c:v>5.45E-2</c:v>
                </c:pt>
                <c:pt idx="229">
                  <c:v>6.5000000000000002E-2</c:v>
                </c:pt>
                <c:pt idx="230">
                  <c:v>5.7500000000000002E-2</c:v>
                </c:pt>
                <c:pt idx="231">
                  <c:v>0.26500000000000001</c:v>
                </c:pt>
                <c:pt idx="232">
                  <c:v>0.39700000000000002</c:v>
                </c:pt>
                <c:pt idx="233">
                  <c:v>0.40949999999999998</c:v>
                </c:pt>
                <c:pt idx="234">
                  <c:v>0.79900000000000004</c:v>
                </c:pt>
                <c:pt idx="235">
                  <c:v>0.15049999999999999</c:v>
                </c:pt>
                <c:pt idx="236">
                  <c:v>0.35199999999999998</c:v>
                </c:pt>
                <c:pt idx="237">
                  <c:v>0.34100000000000003</c:v>
                </c:pt>
                <c:pt idx="238">
                  <c:v>0.24099999999999999</c:v>
                </c:pt>
                <c:pt idx="239">
                  <c:v>4.1000000000000002E-2</c:v>
                </c:pt>
                <c:pt idx="240">
                  <c:v>0.34699999999999998</c:v>
                </c:pt>
                <c:pt idx="241">
                  <c:v>0.30599999999999999</c:v>
                </c:pt>
                <c:pt idx="242">
                  <c:v>0.37</c:v>
                </c:pt>
                <c:pt idx="243">
                  <c:v>0.122</c:v>
                </c:pt>
                <c:pt idx="244">
                  <c:v>0.28699999999999998</c:v>
                </c:pt>
                <c:pt idx="245">
                  <c:v>0.62749999999999995</c:v>
                </c:pt>
                <c:pt idx="246">
                  <c:v>0.22600000000000001</c:v>
                </c:pt>
                <c:pt idx="247">
                  <c:v>9.5000000000000001E-2</c:v>
                </c:pt>
                <c:pt idx="248">
                  <c:v>0.159</c:v>
                </c:pt>
                <c:pt idx="249">
                  <c:v>0.20150000000000001</c:v>
                </c:pt>
                <c:pt idx="250">
                  <c:v>0.73950000000000005</c:v>
                </c:pt>
                <c:pt idx="251">
                  <c:v>0.36649999999999999</c:v>
                </c:pt>
                <c:pt idx="252">
                  <c:v>0.72699999999999998</c:v>
                </c:pt>
                <c:pt idx="253">
                  <c:v>0.39100000000000001</c:v>
                </c:pt>
                <c:pt idx="254">
                  <c:v>0.52400000000000002</c:v>
                </c:pt>
                <c:pt idx="255">
                  <c:v>0.34599999999999997</c:v>
                </c:pt>
                <c:pt idx="256">
                  <c:v>0.41349999999999998</c:v>
                </c:pt>
                <c:pt idx="257">
                  <c:v>0.55300000000000005</c:v>
                </c:pt>
                <c:pt idx="258">
                  <c:v>0.51100000000000001</c:v>
                </c:pt>
                <c:pt idx="259">
                  <c:v>0.55649999999999999</c:v>
                </c:pt>
                <c:pt idx="260">
                  <c:v>1.15E-2</c:v>
                </c:pt>
                <c:pt idx="261">
                  <c:v>0.13850000000000001</c:v>
                </c:pt>
                <c:pt idx="262">
                  <c:v>0.48099999999999998</c:v>
                </c:pt>
                <c:pt idx="263">
                  <c:v>0.17849999999999999</c:v>
                </c:pt>
                <c:pt idx="264">
                  <c:v>0.58350000000000002</c:v>
                </c:pt>
                <c:pt idx="265">
                  <c:v>0.35949999999999999</c:v>
                </c:pt>
                <c:pt idx="266">
                  <c:v>0.53049999999999997</c:v>
                </c:pt>
                <c:pt idx="267">
                  <c:v>0.34250000000000003</c:v>
                </c:pt>
                <c:pt idx="268">
                  <c:v>1.095</c:v>
                </c:pt>
                <c:pt idx="269">
                  <c:v>0.38</c:v>
                </c:pt>
                <c:pt idx="270">
                  <c:v>0.51849999999999996</c:v>
                </c:pt>
                <c:pt idx="271">
                  <c:v>0.61199999999999999</c:v>
                </c:pt>
                <c:pt idx="272">
                  <c:v>6.4000000000000001E-2</c:v>
                </c:pt>
                <c:pt idx="273">
                  <c:v>0.1215</c:v>
                </c:pt>
                <c:pt idx="274">
                  <c:v>0.26550000000000001</c:v>
                </c:pt>
                <c:pt idx="275">
                  <c:v>0.40300000000000002</c:v>
                </c:pt>
                <c:pt idx="276">
                  <c:v>0.47899999999999998</c:v>
                </c:pt>
                <c:pt idx="277">
                  <c:v>0.441</c:v>
                </c:pt>
                <c:pt idx="278">
                  <c:v>0.40050000000000002</c:v>
                </c:pt>
                <c:pt idx="279">
                  <c:v>0.66149999999999998</c:v>
                </c:pt>
                <c:pt idx="280">
                  <c:v>0.23499999999999999</c:v>
                </c:pt>
                <c:pt idx="281">
                  <c:v>0.63700000000000001</c:v>
                </c:pt>
                <c:pt idx="282">
                  <c:v>0.2145</c:v>
                </c:pt>
                <c:pt idx="283">
                  <c:v>0.22950000000000001</c:v>
                </c:pt>
                <c:pt idx="284">
                  <c:v>0.40500000000000003</c:v>
                </c:pt>
                <c:pt idx="285">
                  <c:v>0.124</c:v>
                </c:pt>
                <c:pt idx="286">
                  <c:v>0.11650000000000001</c:v>
                </c:pt>
                <c:pt idx="287">
                  <c:v>0.36</c:v>
                </c:pt>
                <c:pt idx="288">
                  <c:v>0.89600000000000002</c:v>
                </c:pt>
                <c:pt idx="289">
                  <c:v>0.44500000000000001</c:v>
                </c:pt>
                <c:pt idx="290">
                  <c:v>0.58099999999999996</c:v>
                </c:pt>
                <c:pt idx="291">
                  <c:v>1.026</c:v>
                </c:pt>
                <c:pt idx="292">
                  <c:v>6.7500000000000004E-2</c:v>
                </c:pt>
                <c:pt idx="293">
                  <c:v>0.38</c:v>
                </c:pt>
                <c:pt idx="294">
                  <c:v>0.3145</c:v>
                </c:pt>
                <c:pt idx="295">
                  <c:v>0.23949999999999999</c:v>
                </c:pt>
                <c:pt idx="296">
                  <c:v>0.22850000000000001</c:v>
                </c:pt>
                <c:pt idx="297">
                  <c:v>0.52549999999999997</c:v>
                </c:pt>
                <c:pt idx="298">
                  <c:v>0.2</c:v>
                </c:pt>
                <c:pt idx="299">
                  <c:v>0.16450000000000001</c:v>
                </c:pt>
                <c:pt idx="300">
                  <c:v>0.2</c:v>
                </c:pt>
                <c:pt idx="301">
                  <c:v>0.313</c:v>
                </c:pt>
                <c:pt idx="302">
                  <c:v>0.87250000000000005</c:v>
                </c:pt>
                <c:pt idx="303">
                  <c:v>0.245</c:v>
                </c:pt>
                <c:pt idx="304">
                  <c:v>3.6999999999999998E-2</c:v>
                </c:pt>
                <c:pt idx="305">
                  <c:v>0.2165</c:v>
                </c:pt>
                <c:pt idx="306">
                  <c:v>0.2</c:v>
                </c:pt>
                <c:pt idx="307">
                  <c:v>0.4945</c:v>
                </c:pt>
                <c:pt idx="308">
                  <c:v>0.504</c:v>
                </c:pt>
                <c:pt idx="309">
                  <c:v>0.2495</c:v>
                </c:pt>
                <c:pt idx="310">
                  <c:v>0.14899999999999999</c:v>
                </c:pt>
                <c:pt idx="311">
                  <c:v>0.14299999999999999</c:v>
                </c:pt>
                <c:pt idx="312">
                  <c:v>8.5500000000000007E-2</c:v>
                </c:pt>
                <c:pt idx="313">
                  <c:v>0.26350000000000001</c:v>
                </c:pt>
                <c:pt idx="314">
                  <c:v>0.13850000000000001</c:v>
                </c:pt>
                <c:pt idx="315">
                  <c:v>0.377</c:v>
                </c:pt>
                <c:pt idx="316">
                  <c:v>0.13850000000000001</c:v>
                </c:pt>
                <c:pt idx="317">
                  <c:v>0.33950000000000002</c:v>
                </c:pt>
                <c:pt idx="318">
                  <c:v>0.2135</c:v>
                </c:pt>
                <c:pt idx="319">
                  <c:v>8.9999999999999993E-3</c:v>
                </c:pt>
                <c:pt idx="320">
                  <c:v>0.27450000000000002</c:v>
                </c:pt>
                <c:pt idx="321">
                  <c:v>0.63749999999999996</c:v>
                </c:pt>
                <c:pt idx="322">
                  <c:v>4.4999999999999998E-2</c:v>
                </c:pt>
                <c:pt idx="323">
                  <c:v>0.38100000000000001</c:v>
                </c:pt>
                <c:pt idx="324">
                  <c:v>0.2175</c:v>
                </c:pt>
                <c:pt idx="325">
                  <c:v>0.25950000000000001</c:v>
                </c:pt>
                <c:pt idx="326">
                  <c:v>0.1</c:v>
                </c:pt>
                <c:pt idx="327">
                  <c:v>0.32800000000000001</c:v>
                </c:pt>
                <c:pt idx="328">
                  <c:v>0.64300000000000002</c:v>
                </c:pt>
                <c:pt idx="329">
                  <c:v>5.8999999999999997E-2</c:v>
                </c:pt>
                <c:pt idx="330">
                  <c:v>0.17050000000000001</c:v>
                </c:pt>
                <c:pt idx="331">
                  <c:v>0.49</c:v>
                </c:pt>
                <c:pt idx="332">
                  <c:v>0.124</c:v>
                </c:pt>
                <c:pt idx="333">
                  <c:v>0.78400000000000003</c:v>
                </c:pt>
                <c:pt idx="334">
                  <c:v>0.52600000000000002</c:v>
                </c:pt>
                <c:pt idx="335">
                  <c:v>0.316</c:v>
                </c:pt>
                <c:pt idx="336">
                  <c:v>0.5585</c:v>
                </c:pt>
                <c:pt idx="337">
                  <c:v>6.4999999999999997E-3</c:v>
                </c:pt>
                <c:pt idx="338">
                  <c:v>0.63949999999999996</c:v>
                </c:pt>
                <c:pt idx="339">
                  <c:v>0.18149999999999999</c:v>
                </c:pt>
                <c:pt idx="340">
                  <c:v>0.60499999999999998</c:v>
                </c:pt>
                <c:pt idx="341">
                  <c:v>0.25600000000000001</c:v>
                </c:pt>
                <c:pt idx="342">
                  <c:v>0.747</c:v>
                </c:pt>
                <c:pt idx="343">
                  <c:v>0.4335</c:v>
                </c:pt>
                <c:pt idx="344">
                  <c:v>0.1845</c:v>
                </c:pt>
                <c:pt idx="345">
                  <c:v>0.34899999999999998</c:v>
                </c:pt>
                <c:pt idx="346">
                  <c:v>0.17399999999999999</c:v>
                </c:pt>
                <c:pt idx="347">
                  <c:v>6.2E-2</c:v>
                </c:pt>
                <c:pt idx="348">
                  <c:v>0.109</c:v>
                </c:pt>
                <c:pt idx="349">
                  <c:v>0.1925</c:v>
                </c:pt>
                <c:pt idx="350">
                  <c:v>0.6845</c:v>
                </c:pt>
                <c:pt idx="351">
                  <c:v>0.74399999999999999</c:v>
                </c:pt>
                <c:pt idx="352">
                  <c:v>0.502</c:v>
                </c:pt>
                <c:pt idx="353">
                  <c:v>0.34449999999999997</c:v>
                </c:pt>
                <c:pt idx="354">
                  <c:v>0.45800000000000002</c:v>
                </c:pt>
                <c:pt idx="355">
                  <c:v>0.43</c:v>
                </c:pt>
                <c:pt idx="356">
                  <c:v>0.28649999999999998</c:v>
                </c:pt>
                <c:pt idx="357">
                  <c:v>0.48099999999999998</c:v>
                </c:pt>
                <c:pt idx="358">
                  <c:v>0.21199999999999999</c:v>
                </c:pt>
                <c:pt idx="359">
                  <c:v>0.36799999999999999</c:v>
                </c:pt>
                <c:pt idx="360">
                  <c:v>8.2500000000000004E-2</c:v>
                </c:pt>
                <c:pt idx="361">
                  <c:v>8.4500000000000006E-2</c:v>
                </c:pt>
                <c:pt idx="362">
                  <c:v>0.25600000000000001</c:v>
                </c:pt>
                <c:pt idx="363">
                  <c:v>0.46600000000000003</c:v>
                </c:pt>
                <c:pt idx="364">
                  <c:v>0.45300000000000001</c:v>
                </c:pt>
                <c:pt idx="365">
                  <c:v>0.40550000000000003</c:v>
                </c:pt>
                <c:pt idx="366">
                  <c:v>0.60650000000000004</c:v>
                </c:pt>
                <c:pt idx="367">
                  <c:v>0.12</c:v>
                </c:pt>
                <c:pt idx="368">
                  <c:v>4.4499999999999998E-2</c:v>
                </c:pt>
                <c:pt idx="369">
                  <c:v>0.11849999999999999</c:v>
                </c:pt>
                <c:pt idx="370">
                  <c:v>0.24399999999999999</c:v>
                </c:pt>
                <c:pt idx="371">
                  <c:v>7.0499999999999993E-2</c:v>
                </c:pt>
                <c:pt idx="372">
                  <c:v>0.44950000000000001</c:v>
                </c:pt>
                <c:pt idx="373">
                  <c:v>0.59750000000000003</c:v>
                </c:pt>
                <c:pt idx="374">
                  <c:v>0.32150000000000001</c:v>
                </c:pt>
                <c:pt idx="375">
                  <c:v>9.7000000000000003E-2</c:v>
                </c:pt>
                <c:pt idx="376">
                  <c:v>0.33250000000000002</c:v>
                </c:pt>
                <c:pt idx="377">
                  <c:v>0.19550000000000001</c:v>
                </c:pt>
                <c:pt idx="378">
                  <c:v>0.104</c:v>
                </c:pt>
                <c:pt idx="379">
                  <c:v>0.32700000000000001</c:v>
                </c:pt>
                <c:pt idx="380">
                  <c:v>0.3695</c:v>
                </c:pt>
                <c:pt idx="381">
                  <c:v>0.38700000000000001</c:v>
                </c:pt>
                <c:pt idx="382">
                  <c:v>0.29699999999999999</c:v>
                </c:pt>
                <c:pt idx="383">
                  <c:v>0.41599999999999998</c:v>
                </c:pt>
                <c:pt idx="384">
                  <c:v>0.57350000000000001</c:v>
                </c:pt>
                <c:pt idx="385">
                  <c:v>0.1915</c:v>
                </c:pt>
                <c:pt idx="386">
                  <c:v>0.151</c:v>
                </c:pt>
                <c:pt idx="387">
                  <c:v>0.28649999999999998</c:v>
                </c:pt>
                <c:pt idx="388">
                  <c:v>0.54500000000000004</c:v>
                </c:pt>
                <c:pt idx="389">
                  <c:v>8.7999999999999995E-2</c:v>
                </c:pt>
                <c:pt idx="390">
                  <c:v>2.6499999999999999E-2</c:v>
                </c:pt>
                <c:pt idx="391">
                  <c:v>0.44650000000000001</c:v>
                </c:pt>
                <c:pt idx="392">
                  <c:v>0.14649999999999999</c:v>
                </c:pt>
                <c:pt idx="393">
                  <c:v>0.65349999999999997</c:v>
                </c:pt>
                <c:pt idx="394">
                  <c:v>0.13400000000000001</c:v>
                </c:pt>
                <c:pt idx="395">
                  <c:v>0.39450000000000002</c:v>
                </c:pt>
                <c:pt idx="396">
                  <c:v>0.60599999999999998</c:v>
                </c:pt>
                <c:pt idx="397">
                  <c:v>0.38</c:v>
                </c:pt>
                <c:pt idx="398">
                  <c:v>0.24199999999999999</c:v>
                </c:pt>
                <c:pt idx="399">
                  <c:v>0.64200000000000002</c:v>
                </c:pt>
                <c:pt idx="400">
                  <c:v>0.35349999999999998</c:v>
                </c:pt>
                <c:pt idx="401">
                  <c:v>0.88500000000000001</c:v>
                </c:pt>
                <c:pt idx="402">
                  <c:v>0.3695</c:v>
                </c:pt>
                <c:pt idx="403">
                  <c:v>0.18</c:v>
                </c:pt>
                <c:pt idx="404">
                  <c:v>0.11799999999999999</c:v>
                </c:pt>
                <c:pt idx="405">
                  <c:v>0.3155</c:v>
                </c:pt>
                <c:pt idx="406">
                  <c:v>0.374</c:v>
                </c:pt>
                <c:pt idx="407">
                  <c:v>0.47199999999999998</c:v>
                </c:pt>
                <c:pt idx="408">
                  <c:v>0.52</c:v>
                </c:pt>
                <c:pt idx="409">
                  <c:v>5.0999999999999997E-2</c:v>
                </c:pt>
                <c:pt idx="410">
                  <c:v>0.2205</c:v>
                </c:pt>
                <c:pt idx="411">
                  <c:v>0.66749999999999998</c:v>
                </c:pt>
                <c:pt idx="412">
                  <c:v>0.372</c:v>
                </c:pt>
                <c:pt idx="413">
                  <c:v>0.60699999999999998</c:v>
                </c:pt>
                <c:pt idx="414">
                  <c:v>0.2175</c:v>
                </c:pt>
                <c:pt idx="415">
                  <c:v>0.50049999999999994</c:v>
                </c:pt>
                <c:pt idx="416">
                  <c:v>0.2235</c:v>
                </c:pt>
                <c:pt idx="417">
                  <c:v>0.32250000000000001</c:v>
                </c:pt>
                <c:pt idx="418">
                  <c:v>0.79249999999999998</c:v>
                </c:pt>
                <c:pt idx="419">
                  <c:v>0.2</c:v>
                </c:pt>
                <c:pt idx="420">
                  <c:v>0.49099999999999999</c:v>
                </c:pt>
                <c:pt idx="421">
                  <c:v>4.7500000000000001E-2</c:v>
                </c:pt>
                <c:pt idx="422">
                  <c:v>0.4</c:v>
                </c:pt>
                <c:pt idx="423">
                  <c:v>0.40799999999999997</c:v>
                </c:pt>
                <c:pt idx="424">
                  <c:v>0.64400000000000002</c:v>
                </c:pt>
                <c:pt idx="425">
                  <c:v>0.59450000000000003</c:v>
                </c:pt>
                <c:pt idx="426">
                  <c:v>0.30199999999999999</c:v>
                </c:pt>
                <c:pt idx="427">
                  <c:v>0.47399999999999998</c:v>
                </c:pt>
                <c:pt idx="428">
                  <c:v>0.52400000000000002</c:v>
                </c:pt>
                <c:pt idx="429">
                  <c:v>0.108</c:v>
                </c:pt>
                <c:pt idx="430">
                  <c:v>0.22900000000000001</c:v>
                </c:pt>
                <c:pt idx="431">
                  <c:v>0.23150000000000001</c:v>
                </c:pt>
                <c:pt idx="432">
                  <c:v>0.378</c:v>
                </c:pt>
                <c:pt idx="433">
                  <c:v>0.17399999999999999</c:v>
                </c:pt>
                <c:pt idx="434">
                  <c:v>0.20250000000000001</c:v>
                </c:pt>
                <c:pt idx="435">
                  <c:v>0.3155</c:v>
                </c:pt>
                <c:pt idx="436">
                  <c:v>6.6000000000000003E-2</c:v>
                </c:pt>
                <c:pt idx="437">
                  <c:v>0.34100000000000003</c:v>
                </c:pt>
                <c:pt idx="438">
                  <c:v>0.35799999999999998</c:v>
                </c:pt>
                <c:pt idx="439">
                  <c:v>0.45650000000000002</c:v>
                </c:pt>
                <c:pt idx="440">
                  <c:v>0.38950000000000001</c:v>
                </c:pt>
                <c:pt idx="441">
                  <c:v>0.32650000000000001</c:v>
                </c:pt>
                <c:pt idx="442">
                  <c:v>0.25650000000000001</c:v>
                </c:pt>
                <c:pt idx="443">
                  <c:v>0.27600000000000002</c:v>
                </c:pt>
                <c:pt idx="444">
                  <c:v>0.55149999999999999</c:v>
                </c:pt>
                <c:pt idx="445">
                  <c:v>7.4499999999999997E-2</c:v>
                </c:pt>
                <c:pt idx="446">
                  <c:v>0.43049999999999999</c:v>
                </c:pt>
                <c:pt idx="447">
                  <c:v>0.2155</c:v>
                </c:pt>
                <c:pt idx="448">
                  <c:v>0.49049999999999999</c:v>
                </c:pt>
                <c:pt idx="449">
                  <c:v>0.629</c:v>
                </c:pt>
                <c:pt idx="450">
                  <c:v>7.5999999999999998E-2</c:v>
                </c:pt>
                <c:pt idx="451">
                  <c:v>0.22900000000000001</c:v>
                </c:pt>
                <c:pt idx="452">
                  <c:v>0.52600000000000002</c:v>
                </c:pt>
                <c:pt idx="453">
                  <c:v>0.3145</c:v>
                </c:pt>
                <c:pt idx="454">
                  <c:v>0.39100000000000001</c:v>
                </c:pt>
                <c:pt idx="455">
                  <c:v>0.46250000000000002</c:v>
                </c:pt>
                <c:pt idx="456">
                  <c:v>1.9E-2</c:v>
                </c:pt>
                <c:pt idx="457">
                  <c:v>0.497</c:v>
                </c:pt>
                <c:pt idx="458">
                  <c:v>0.44900000000000001</c:v>
                </c:pt>
                <c:pt idx="459">
                  <c:v>0.26150000000000001</c:v>
                </c:pt>
                <c:pt idx="460">
                  <c:v>0.26100000000000001</c:v>
                </c:pt>
                <c:pt idx="461">
                  <c:v>0.66649999999999998</c:v>
                </c:pt>
                <c:pt idx="462">
                  <c:v>0.27</c:v>
                </c:pt>
                <c:pt idx="463">
                  <c:v>0.5625</c:v>
                </c:pt>
                <c:pt idx="464">
                  <c:v>0.30449999999999999</c:v>
                </c:pt>
                <c:pt idx="465">
                  <c:v>0.185</c:v>
                </c:pt>
                <c:pt idx="466">
                  <c:v>0.192</c:v>
                </c:pt>
                <c:pt idx="467">
                  <c:v>0.46700000000000003</c:v>
                </c:pt>
                <c:pt idx="468">
                  <c:v>0.34849999999999998</c:v>
                </c:pt>
                <c:pt idx="469">
                  <c:v>0.42499999999999999</c:v>
                </c:pt>
                <c:pt idx="470">
                  <c:v>7.1999999999999995E-2</c:v>
                </c:pt>
                <c:pt idx="471">
                  <c:v>0.27150000000000002</c:v>
                </c:pt>
                <c:pt idx="472">
                  <c:v>0.20150000000000001</c:v>
                </c:pt>
                <c:pt idx="473">
                  <c:v>0.42599999999999999</c:v>
                </c:pt>
                <c:pt idx="474">
                  <c:v>0.23050000000000001</c:v>
                </c:pt>
                <c:pt idx="475">
                  <c:v>0.56399999999999995</c:v>
                </c:pt>
                <c:pt idx="476">
                  <c:v>0.45800000000000002</c:v>
                </c:pt>
                <c:pt idx="477">
                  <c:v>0.35599999999999998</c:v>
                </c:pt>
                <c:pt idx="478">
                  <c:v>0.83650000000000002</c:v>
                </c:pt>
                <c:pt idx="479">
                  <c:v>9.5000000000000001E-2</c:v>
                </c:pt>
                <c:pt idx="480">
                  <c:v>0.26450000000000001</c:v>
                </c:pt>
                <c:pt idx="481">
                  <c:v>0.442</c:v>
                </c:pt>
                <c:pt idx="482">
                  <c:v>0.105</c:v>
                </c:pt>
                <c:pt idx="483">
                  <c:v>0.45300000000000001</c:v>
                </c:pt>
                <c:pt idx="484">
                  <c:v>0.36699999999999999</c:v>
                </c:pt>
                <c:pt idx="485">
                  <c:v>0.27600000000000002</c:v>
                </c:pt>
                <c:pt idx="486">
                  <c:v>0.19650000000000001</c:v>
                </c:pt>
                <c:pt idx="487">
                  <c:v>0.128</c:v>
                </c:pt>
                <c:pt idx="488">
                  <c:v>0.88900000000000001</c:v>
                </c:pt>
                <c:pt idx="489">
                  <c:v>0.34549999999999997</c:v>
                </c:pt>
                <c:pt idx="490">
                  <c:v>0.27100000000000002</c:v>
                </c:pt>
                <c:pt idx="491">
                  <c:v>0.62749999999999995</c:v>
                </c:pt>
                <c:pt idx="492">
                  <c:v>0.1255</c:v>
                </c:pt>
                <c:pt idx="493">
                  <c:v>0.13350000000000001</c:v>
                </c:pt>
                <c:pt idx="494">
                  <c:v>0.57699999999999996</c:v>
                </c:pt>
                <c:pt idx="495">
                  <c:v>0.95</c:v>
                </c:pt>
                <c:pt idx="496">
                  <c:v>0.34649999999999997</c:v>
                </c:pt>
                <c:pt idx="497">
                  <c:v>0.54749999999999999</c:v>
                </c:pt>
                <c:pt idx="498">
                  <c:v>0.39900000000000002</c:v>
                </c:pt>
                <c:pt idx="499">
                  <c:v>0.63700000000000001</c:v>
                </c:pt>
                <c:pt idx="500">
                  <c:v>0.51249999999999996</c:v>
                </c:pt>
                <c:pt idx="501">
                  <c:v>1.2529999999999999</c:v>
                </c:pt>
                <c:pt idx="502">
                  <c:v>0.221</c:v>
                </c:pt>
                <c:pt idx="503">
                  <c:v>0.61799999999999999</c:v>
                </c:pt>
                <c:pt idx="504">
                  <c:v>0.46450000000000002</c:v>
                </c:pt>
                <c:pt idx="505">
                  <c:v>0.19700000000000001</c:v>
                </c:pt>
                <c:pt idx="506">
                  <c:v>0.34599999999999997</c:v>
                </c:pt>
                <c:pt idx="507">
                  <c:v>0.16550000000000001</c:v>
                </c:pt>
                <c:pt idx="508">
                  <c:v>0.51749999999999996</c:v>
                </c:pt>
                <c:pt idx="509">
                  <c:v>0.39400000000000002</c:v>
                </c:pt>
                <c:pt idx="510">
                  <c:v>0.14199999999999999</c:v>
                </c:pt>
                <c:pt idx="511">
                  <c:v>0.22</c:v>
                </c:pt>
                <c:pt idx="512">
                  <c:v>0.16300000000000001</c:v>
                </c:pt>
                <c:pt idx="513">
                  <c:v>0.16350000000000001</c:v>
                </c:pt>
                <c:pt idx="514">
                  <c:v>0.34749999999999998</c:v>
                </c:pt>
                <c:pt idx="515">
                  <c:v>0.36549999999999999</c:v>
                </c:pt>
                <c:pt idx="516">
                  <c:v>0.53</c:v>
                </c:pt>
                <c:pt idx="517">
                  <c:v>0.38450000000000001</c:v>
                </c:pt>
                <c:pt idx="518">
                  <c:v>0.55700000000000005</c:v>
                </c:pt>
                <c:pt idx="519">
                  <c:v>0.41499999999999998</c:v>
                </c:pt>
                <c:pt idx="520">
                  <c:v>0.37</c:v>
                </c:pt>
                <c:pt idx="521">
                  <c:v>0.64649999999999996</c:v>
                </c:pt>
                <c:pt idx="522">
                  <c:v>8.3500000000000005E-2</c:v>
                </c:pt>
                <c:pt idx="523">
                  <c:v>0.32450000000000001</c:v>
                </c:pt>
                <c:pt idx="524">
                  <c:v>0.372</c:v>
                </c:pt>
                <c:pt idx="525">
                  <c:v>0.57150000000000001</c:v>
                </c:pt>
                <c:pt idx="526">
                  <c:v>0.30049999999999999</c:v>
                </c:pt>
                <c:pt idx="527">
                  <c:v>0.23300000000000001</c:v>
                </c:pt>
                <c:pt idx="528">
                  <c:v>0.80449999999999999</c:v>
                </c:pt>
                <c:pt idx="529">
                  <c:v>0.35799999999999998</c:v>
                </c:pt>
                <c:pt idx="530">
                  <c:v>0.61650000000000005</c:v>
                </c:pt>
                <c:pt idx="531">
                  <c:v>0.46700000000000003</c:v>
                </c:pt>
                <c:pt idx="532">
                  <c:v>0.3695</c:v>
                </c:pt>
                <c:pt idx="533">
                  <c:v>9.2499999999999999E-2</c:v>
                </c:pt>
                <c:pt idx="534">
                  <c:v>0.33650000000000002</c:v>
                </c:pt>
                <c:pt idx="535">
                  <c:v>0.55500000000000005</c:v>
                </c:pt>
                <c:pt idx="536">
                  <c:v>0.53500000000000003</c:v>
                </c:pt>
                <c:pt idx="537">
                  <c:v>5.5E-2</c:v>
                </c:pt>
                <c:pt idx="538">
                  <c:v>0.36849999999999999</c:v>
                </c:pt>
                <c:pt idx="539">
                  <c:v>3.5999999999999997E-2</c:v>
                </c:pt>
                <c:pt idx="540">
                  <c:v>0.50349999999999995</c:v>
                </c:pt>
                <c:pt idx="541">
                  <c:v>0.33950000000000002</c:v>
                </c:pt>
                <c:pt idx="542">
                  <c:v>0.53900000000000003</c:v>
                </c:pt>
                <c:pt idx="543">
                  <c:v>0.40400000000000003</c:v>
                </c:pt>
                <c:pt idx="544">
                  <c:v>0.16850000000000001</c:v>
                </c:pt>
                <c:pt idx="545">
                  <c:v>0.30199999999999999</c:v>
                </c:pt>
                <c:pt idx="546">
                  <c:v>0.89049999999999996</c:v>
                </c:pt>
                <c:pt idx="547">
                  <c:v>7.85E-2</c:v>
                </c:pt>
                <c:pt idx="548">
                  <c:v>0.14050000000000001</c:v>
                </c:pt>
                <c:pt idx="549">
                  <c:v>0.09</c:v>
                </c:pt>
                <c:pt idx="550">
                  <c:v>0.4</c:v>
                </c:pt>
                <c:pt idx="551">
                  <c:v>0.54</c:v>
                </c:pt>
                <c:pt idx="552">
                  <c:v>0.54400000000000004</c:v>
                </c:pt>
                <c:pt idx="553">
                  <c:v>0.66449999999999998</c:v>
                </c:pt>
                <c:pt idx="554">
                  <c:v>5.7500000000000002E-2</c:v>
                </c:pt>
                <c:pt idx="555">
                  <c:v>0.44700000000000001</c:v>
                </c:pt>
                <c:pt idx="556">
                  <c:v>0.2165</c:v>
                </c:pt>
                <c:pt idx="557">
                  <c:v>0.40799999999999997</c:v>
                </c:pt>
                <c:pt idx="558">
                  <c:v>0.17349999999999999</c:v>
                </c:pt>
                <c:pt idx="559">
                  <c:v>0.92900000000000005</c:v>
                </c:pt>
                <c:pt idx="560">
                  <c:v>0.24349999999999999</c:v>
                </c:pt>
                <c:pt idx="561">
                  <c:v>0.53949999999999998</c:v>
                </c:pt>
                <c:pt idx="562">
                  <c:v>0.51349999999999996</c:v>
                </c:pt>
                <c:pt idx="563">
                  <c:v>0.56699999999999995</c:v>
                </c:pt>
                <c:pt idx="564">
                  <c:v>0.66049999999999998</c:v>
                </c:pt>
                <c:pt idx="565">
                  <c:v>0.1575</c:v>
                </c:pt>
                <c:pt idx="566">
                  <c:v>0.13400000000000001</c:v>
                </c:pt>
                <c:pt idx="567">
                  <c:v>0.13400000000000001</c:v>
                </c:pt>
                <c:pt idx="568">
                  <c:v>0.3755</c:v>
                </c:pt>
                <c:pt idx="569">
                  <c:v>0.33150000000000002</c:v>
                </c:pt>
                <c:pt idx="570">
                  <c:v>0.34150000000000003</c:v>
                </c:pt>
                <c:pt idx="571">
                  <c:v>0.39800000000000002</c:v>
                </c:pt>
                <c:pt idx="572">
                  <c:v>0.18149999999999999</c:v>
                </c:pt>
                <c:pt idx="573">
                  <c:v>0.13150000000000001</c:v>
                </c:pt>
                <c:pt idx="574">
                  <c:v>0.53949999999999998</c:v>
                </c:pt>
                <c:pt idx="575">
                  <c:v>0.11799999999999999</c:v>
                </c:pt>
                <c:pt idx="576">
                  <c:v>0.2</c:v>
                </c:pt>
                <c:pt idx="577">
                  <c:v>0.28100000000000003</c:v>
                </c:pt>
                <c:pt idx="578">
                  <c:v>0.17499999999999999</c:v>
                </c:pt>
                <c:pt idx="579">
                  <c:v>0.52800000000000002</c:v>
                </c:pt>
                <c:pt idx="580">
                  <c:v>0.19450000000000001</c:v>
                </c:pt>
                <c:pt idx="581">
                  <c:v>0.39100000000000001</c:v>
                </c:pt>
                <c:pt idx="582">
                  <c:v>0.17100000000000001</c:v>
                </c:pt>
                <c:pt idx="583">
                  <c:v>0.31</c:v>
                </c:pt>
                <c:pt idx="584">
                  <c:v>0.51300000000000001</c:v>
                </c:pt>
                <c:pt idx="585">
                  <c:v>0.17299999999999999</c:v>
                </c:pt>
                <c:pt idx="586">
                  <c:v>0.29349999999999998</c:v>
                </c:pt>
                <c:pt idx="587">
                  <c:v>0.47149999999999997</c:v>
                </c:pt>
                <c:pt idx="588">
                  <c:v>1.0169999999999999</c:v>
                </c:pt>
                <c:pt idx="589">
                  <c:v>0.09</c:v>
                </c:pt>
                <c:pt idx="590">
                  <c:v>0.1845</c:v>
                </c:pt>
                <c:pt idx="591">
                  <c:v>4.4999999999999997E-3</c:v>
                </c:pt>
                <c:pt idx="592">
                  <c:v>0.109</c:v>
                </c:pt>
                <c:pt idx="593">
                  <c:v>0.27400000000000002</c:v>
                </c:pt>
                <c:pt idx="594">
                  <c:v>0.19850000000000001</c:v>
                </c:pt>
                <c:pt idx="595">
                  <c:v>0.44900000000000001</c:v>
                </c:pt>
                <c:pt idx="596">
                  <c:v>0.48199999999999998</c:v>
                </c:pt>
                <c:pt idx="597">
                  <c:v>0.47549999999999998</c:v>
                </c:pt>
                <c:pt idx="598">
                  <c:v>0.36049999999999999</c:v>
                </c:pt>
                <c:pt idx="599">
                  <c:v>0.29349999999999998</c:v>
                </c:pt>
                <c:pt idx="600">
                  <c:v>0.29849999999999999</c:v>
                </c:pt>
                <c:pt idx="601">
                  <c:v>0.755</c:v>
                </c:pt>
                <c:pt idx="602">
                  <c:v>0.28199999999999997</c:v>
                </c:pt>
                <c:pt idx="603">
                  <c:v>0.32500000000000001</c:v>
                </c:pt>
                <c:pt idx="604">
                  <c:v>0.38950000000000001</c:v>
                </c:pt>
                <c:pt idx="605">
                  <c:v>0.27300000000000002</c:v>
                </c:pt>
                <c:pt idx="606">
                  <c:v>0.50849999999999995</c:v>
                </c:pt>
                <c:pt idx="607">
                  <c:v>0.115</c:v>
                </c:pt>
                <c:pt idx="608">
                  <c:v>0.23549999999999999</c:v>
                </c:pt>
                <c:pt idx="609">
                  <c:v>6.6500000000000004E-2</c:v>
                </c:pt>
                <c:pt idx="610">
                  <c:v>0.67549999999999999</c:v>
                </c:pt>
                <c:pt idx="611">
                  <c:v>0.154</c:v>
                </c:pt>
                <c:pt idx="612">
                  <c:v>7.4999999999999997E-2</c:v>
                </c:pt>
                <c:pt idx="613">
                  <c:v>0.45050000000000001</c:v>
                </c:pt>
                <c:pt idx="614">
                  <c:v>0.41</c:v>
                </c:pt>
                <c:pt idx="615">
                  <c:v>0.40250000000000002</c:v>
                </c:pt>
                <c:pt idx="616">
                  <c:v>0.32500000000000001</c:v>
                </c:pt>
                <c:pt idx="617">
                  <c:v>0.251</c:v>
                </c:pt>
                <c:pt idx="618">
                  <c:v>0.35449999999999998</c:v>
                </c:pt>
                <c:pt idx="619">
                  <c:v>0.33150000000000002</c:v>
                </c:pt>
                <c:pt idx="620">
                  <c:v>0.34699999999999998</c:v>
                </c:pt>
                <c:pt idx="621">
                  <c:v>0.21049999999999999</c:v>
                </c:pt>
                <c:pt idx="622">
                  <c:v>0.42499999999999999</c:v>
                </c:pt>
                <c:pt idx="623">
                  <c:v>0.312</c:v>
                </c:pt>
                <c:pt idx="624">
                  <c:v>0.2535</c:v>
                </c:pt>
                <c:pt idx="625">
                  <c:v>0.75</c:v>
                </c:pt>
                <c:pt idx="626">
                  <c:v>0.39600000000000002</c:v>
                </c:pt>
                <c:pt idx="627">
                  <c:v>0.87450000000000006</c:v>
                </c:pt>
                <c:pt idx="628">
                  <c:v>0.62949999999999995</c:v>
                </c:pt>
                <c:pt idx="629">
                  <c:v>0.59699999999999998</c:v>
                </c:pt>
                <c:pt idx="630">
                  <c:v>0.58599999999999997</c:v>
                </c:pt>
                <c:pt idx="631">
                  <c:v>0.56999999999999995</c:v>
                </c:pt>
                <c:pt idx="632">
                  <c:v>0.72599999999999998</c:v>
                </c:pt>
                <c:pt idx="633">
                  <c:v>0.46100000000000002</c:v>
                </c:pt>
                <c:pt idx="634">
                  <c:v>6.8000000000000005E-2</c:v>
                </c:pt>
                <c:pt idx="635">
                  <c:v>0.215</c:v>
                </c:pt>
                <c:pt idx="636">
                  <c:v>0.29199999999999998</c:v>
                </c:pt>
                <c:pt idx="637">
                  <c:v>0.68600000000000005</c:v>
                </c:pt>
                <c:pt idx="638">
                  <c:v>0.36799999999999999</c:v>
                </c:pt>
                <c:pt idx="639">
                  <c:v>0.28999999999999998</c:v>
                </c:pt>
                <c:pt idx="640">
                  <c:v>0.29249999999999998</c:v>
                </c:pt>
                <c:pt idx="641">
                  <c:v>0.36449999999999999</c:v>
                </c:pt>
                <c:pt idx="642">
                  <c:v>0.65400000000000003</c:v>
                </c:pt>
                <c:pt idx="643">
                  <c:v>0.56699999999999995</c:v>
                </c:pt>
                <c:pt idx="644">
                  <c:v>0.316</c:v>
                </c:pt>
                <c:pt idx="645">
                  <c:v>0.245</c:v>
                </c:pt>
                <c:pt idx="646">
                  <c:v>0.21</c:v>
                </c:pt>
                <c:pt idx="647">
                  <c:v>0.19500000000000001</c:v>
                </c:pt>
                <c:pt idx="648">
                  <c:v>0.46949999999999997</c:v>
                </c:pt>
                <c:pt idx="649">
                  <c:v>0.38500000000000001</c:v>
                </c:pt>
                <c:pt idx="650">
                  <c:v>0.42849999999999999</c:v>
                </c:pt>
                <c:pt idx="651">
                  <c:v>0.57599999999999996</c:v>
                </c:pt>
                <c:pt idx="652">
                  <c:v>0.36449999999999999</c:v>
                </c:pt>
                <c:pt idx="653">
                  <c:v>0.16550000000000001</c:v>
                </c:pt>
                <c:pt idx="654">
                  <c:v>0.38900000000000001</c:v>
                </c:pt>
                <c:pt idx="655">
                  <c:v>7.0000000000000001E-3</c:v>
                </c:pt>
                <c:pt idx="656">
                  <c:v>0.39050000000000001</c:v>
                </c:pt>
                <c:pt idx="657">
                  <c:v>0.23549999999999999</c:v>
                </c:pt>
                <c:pt idx="658">
                  <c:v>0.65649999999999997</c:v>
                </c:pt>
                <c:pt idx="659">
                  <c:v>0.51749999999999996</c:v>
                </c:pt>
                <c:pt idx="660">
                  <c:v>0.20150000000000001</c:v>
                </c:pt>
                <c:pt idx="661">
                  <c:v>0.61450000000000005</c:v>
                </c:pt>
                <c:pt idx="662">
                  <c:v>0.23849999999999999</c:v>
                </c:pt>
                <c:pt idx="663">
                  <c:v>4.4999999999999998E-2</c:v>
                </c:pt>
                <c:pt idx="664">
                  <c:v>0.30199999999999999</c:v>
                </c:pt>
                <c:pt idx="665">
                  <c:v>0.30149999999999999</c:v>
                </c:pt>
                <c:pt idx="666">
                  <c:v>0.32750000000000001</c:v>
                </c:pt>
                <c:pt idx="667">
                  <c:v>9.4999999999999998E-3</c:v>
                </c:pt>
                <c:pt idx="668">
                  <c:v>0.23949999999999999</c:v>
                </c:pt>
                <c:pt idx="669">
                  <c:v>0.65749999999999997</c:v>
                </c:pt>
                <c:pt idx="670">
                  <c:v>0.16500000000000001</c:v>
                </c:pt>
                <c:pt idx="671">
                  <c:v>2.0500000000000001E-2</c:v>
                </c:pt>
                <c:pt idx="672">
                  <c:v>0.245</c:v>
                </c:pt>
                <c:pt idx="673">
                  <c:v>8.9999999999999993E-3</c:v>
                </c:pt>
                <c:pt idx="674">
                  <c:v>0.11899999999999999</c:v>
                </c:pt>
                <c:pt idx="675">
                  <c:v>0.53149999999999997</c:v>
                </c:pt>
                <c:pt idx="676">
                  <c:v>3.6999999999999998E-2</c:v>
                </c:pt>
                <c:pt idx="677">
                  <c:v>4.5499999999999999E-2</c:v>
                </c:pt>
                <c:pt idx="678">
                  <c:v>8.6499999999999994E-2</c:v>
                </c:pt>
                <c:pt idx="679">
                  <c:v>0.20549999999999999</c:v>
                </c:pt>
                <c:pt idx="680">
                  <c:v>0.70350000000000001</c:v>
                </c:pt>
                <c:pt idx="681">
                  <c:v>7.2499999999999995E-2</c:v>
                </c:pt>
                <c:pt idx="682">
                  <c:v>0.38200000000000001</c:v>
                </c:pt>
                <c:pt idx="683">
                  <c:v>0.313</c:v>
                </c:pt>
                <c:pt idx="684">
                  <c:v>0.26700000000000002</c:v>
                </c:pt>
                <c:pt idx="685">
                  <c:v>0.53100000000000003</c:v>
                </c:pt>
                <c:pt idx="686">
                  <c:v>0.3155</c:v>
                </c:pt>
                <c:pt idx="687">
                  <c:v>0.75349999999999995</c:v>
                </c:pt>
                <c:pt idx="688">
                  <c:v>0.45350000000000001</c:v>
                </c:pt>
                <c:pt idx="689">
                  <c:v>0.42549999999999999</c:v>
                </c:pt>
                <c:pt idx="690">
                  <c:v>0.54549999999999998</c:v>
                </c:pt>
                <c:pt idx="691">
                  <c:v>4.9000000000000002E-2</c:v>
                </c:pt>
                <c:pt idx="692">
                  <c:v>0.73499999999999999</c:v>
                </c:pt>
                <c:pt idx="693">
                  <c:v>0.58450000000000002</c:v>
                </c:pt>
                <c:pt idx="694">
                  <c:v>0.26300000000000001</c:v>
                </c:pt>
                <c:pt idx="695">
                  <c:v>0.34849999999999998</c:v>
                </c:pt>
              </c:numCache>
            </c:numRef>
          </c:xVal>
          <c:yVal>
            <c:numRef>
              <c:f>'Stacked data analysis'!$G$2:$G$697</c:f>
              <c:numCache>
                <c:formatCode>General</c:formatCode>
                <c:ptCount val="696"/>
                <c:pt idx="0">
                  <c:v>0.33500000000000002</c:v>
                </c:pt>
                <c:pt idx="1">
                  <c:v>0.13450000000000001</c:v>
                </c:pt>
                <c:pt idx="2">
                  <c:v>0.59499999999999997</c:v>
                </c:pt>
                <c:pt idx="3">
                  <c:v>0.14649999999999999</c:v>
                </c:pt>
                <c:pt idx="4">
                  <c:v>0.45300000000000001</c:v>
                </c:pt>
                <c:pt idx="5">
                  <c:v>0.46500000000000002</c:v>
                </c:pt>
                <c:pt idx="6">
                  <c:v>4.9000000000000002E-2</c:v>
                </c:pt>
                <c:pt idx="7">
                  <c:v>0.105</c:v>
                </c:pt>
                <c:pt idx="8">
                  <c:v>0.501</c:v>
                </c:pt>
                <c:pt idx="9">
                  <c:v>0.255</c:v>
                </c:pt>
                <c:pt idx="10">
                  <c:v>0.12</c:v>
                </c:pt>
                <c:pt idx="11">
                  <c:v>0.123</c:v>
                </c:pt>
                <c:pt idx="12">
                  <c:v>8.2000000000000003E-2</c:v>
                </c:pt>
                <c:pt idx="13">
                  <c:v>0.38800000000000001</c:v>
                </c:pt>
                <c:pt idx="14">
                  <c:v>0.311</c:v>
                </c:pt>
                <c:pt idx="15">
                  <c:v>0.19500000000000001</c:v>
                </c:pt>
                <c:pt idx="16">
                  <c:v>0.15</c:v>
                </c:pt>
                <c:pt idx="17">
                  <c:v>0.28599999999999998</c:v>
                </c:pt>
                <c:pt idx="18">
                  <c:v>0.19500000000000001</c:v>
                </c:pt>
                <c:pt idx="19">
                  <c:v>0.17</c:v>
                </c:pt>
                <c:pt idx="20">
                  <c:v>0.19800000000000001</c:v>
                </c:pt>
                <c:pt idx="21">
                  <c:v>0.13450000000000001</c:v>
                </c:pt>
                <c:pt idx="22">
                  <c:v>0.255</c:v>
                </c:pt>
                <c:pt idx="23">
                  <c:v>0.112</c:v>
                </c:pt>
                <c:pt idx="24">
                  <c:v>0.1825</c:v>
                </c:pt>
                <c:pt idx="25">
                  <c:v>8.1000000000000003E-2</c:v>
                </c:pt>
                <c:pt idx="26">
                  <c:v>4.2500000000000003E-2</c:v>
                </c:pt>
                <c:pt idx="27">
                  <c:v>0.15049999999999999</c:v>
                </c:pt>
                <c:pt idx="28">
                  <c:v>0.13500000000000001</c:v>
                </c:pt>
                <c:pt idx="29">
                  <c:v>0.14849999999999999</c:v>
                </c:pt>
                <c:pt idx="30">
                  <c:v>5.0500000000000003E-2</c:v>
                </c:pt>
                <c:pt idx="31">
                  <c:v>0.1</c:v>
                </c:pt>
                <c:pt idx="32">
                  <c:v>8.7499999999999994E-2</c:v>
                </c:pt>
                <c:pt idx="33">
                  <c:v>0.32</c:v>
                </c:pt>
                <c:pt idx="34">
                  <c:v>0.184</c:v>
                </c:pt>
                <c:pt idx="35">
                  <c:v>0.28499999999999998</c:v>
                </c:pt>
                <c:pt idx="36">
                  <c:v>0.20499999999999999</c:v>
                </c:pt>
                <c:pt idx="37">
                  <c:v>0.17</c:v>
                </c:pt>
                <c:pt idx="38">
                  <c:v>0.34499999999999997</c:v>
                </c:pt>
                <c:pt idx="39">
                  <c:v>0.185</c:v>
                </c:pt>
                <c:pt idx="40">
                  <c:v>0.15</c:v>
                </c:pt>
                <c:pt idx="41">
                  <c:v>0.34399999999999997</c:v>
                </c:pt>
                <c:pt idx="42">
                  <c:v>7.0000000000000007E-2</c:v>
                </c:pt>
                <c:pt idx="43">
                  <c:v>0.16500000000000001</c:v>
                </c:pt>
                <c:pt idx="44">
                  <c:v>0.53149999999999997</c:v>
                </c:pt>
                <c:pt idx="45">
                  <c:v>0.1</c:v>
                </c:pt>
                <c:pt idx="46">
                  <c:v>0.215</c:v>
                </c:pt>
                <c:pt idx="47">
                  <c:v>0.4325</c:v>
                </c:pt>
                <c:pt idx="48">
                  <c:v>0.27</c:v>
                </c:pt>
                <c:pt idx="49">
                  <c:v>0.35</c:v>
                </c:pt>
                <c:pt idx="50">
                  <c:v>0.50849999999999995</c:v>
                </c:pt>
                <c:pt idx="51">
                  <c:v>0.34699999999999998</c:v>
                </c:pt>
                <c:pt idx="52">
                  <c:v>0.24249999999999999</c:v>
                </c:pt>
                <c:pt idx="53">
                  <c:v>0.495</c:v>
                </c:pt>
                <c:pt idx="54">
                  <c:v>0.30399999999999999</c:v>
                </c:pt>
                <c:pt idx="55">
                  <c:v>4.9500000000000002E-2</c:v>
                </c:pt>
                <c:pt idx="56">
                  <c:v>0.251</c:v>
                </c:pt>
                <c:pt idx="57">
                  <c:v>0.34</c:v>
                </c:pt>
                <c:pt idx="58">
                  <c:v>0.54500000000000004</c:v>
                </c:pt>
                <c:pt idx="59">
                  <c:v>8.9499999999999996E-2</c:v>
                </c:pt>
                <c:pt idx="60">
                  <c:v>0.17499999999999999</c:v>
                </c:pt>
                <c:pt idx="61">
                  <c:v>0.21</c:v>
                </c:pt>
                <c:pt idx="62">
                  <c:v>8.9999999999999993E-3</c:v>
                </c:pt>
                <c:pt idx="63">
                  <c:v>0.19</c:v>
                </c:pt>
                <c:pt idx="64">
                  <c:v>0.47499999999999998</c:v>
                </c:pt>
                <c:pt idx="65">
                  <c:v>0.42</c:v>
                </c:pt>
                <c:pt idx="66">
                  <c:v>0.25650000000000001</c:v>
                </c:pt>
                <c:pt idx="67">
                  <c:v>0.255</c:v>
                </c:pt>
                <c:pt idx="68">
                  <c:v>0.11650000000000001</c:v>
                </c:pt>
                <c:pt idx="69">
                  <c:v>0.41149999999999998</c:v>
                </c:pt>
                <c:pt idx="70">
                  <c:v>0.36499999999999999</c:v>
                </c:pt>
                <c:pt idx="71">
                  <c:v>9.5000000000000001E-2</c:v>
                </c:pt>
                <c:pt idx="72">
                  <c:v>0.157</c:v>
                </c:pt>
                <c:pt idx="73">
                  <c:v>0.20499999999999999</c:v>
                </c:pt>
                <c:pt idx="74">
                  <c:v>7.9500000000000001E-2</c:v>
                </c:pt>
                <c:pt idx="75">
                  <c:v>0.27500000000000002</c:v>
                </c:pt>
                <c:pt idx="76">
                  <c:v>5.3999999999999999E-2</c:v>
                </c:pt>
                <c:pt idx="77">
                  <c:v>0.34200000000000003</c:v>
                </c:pt>
                <c:pt idx="78">
                  <c:v>0.26500000000000001</c:v>
                </c:pt>
                <c:pt idx="79">
                  <c:v>0.27500000000000002</c:v>
                </c:pt>
                <c:pt idx="80">
                  <c:v>0.3095</c:v>
                </c:pt>
                <c:pt idx="81">
                  <c:v>0.01</c:v>
                </c:pt>
                <c:pt idx="82">
                  <c:v>0.253</c:v>
                </c:pt>
                <c:pt idx="83">
                  <c:v>0.20300000000000001</c:v>
                </c:pt>
                <c:pt idx="84">
                  <c:v>0.23899999999999999</c:v>
                </c:pt>
                <c:pt idx="85">
                  <c:v>0.26500000000000001</c:v>
                </c:pt>
                <c:pt idx="86">
                  <c:v>0.375</c:v>
                </c:pt>
                <c:pt idx="87">
                  <c:v>0.30149999999999999</c:v>
                </c:pt>
                <c:pt idx="88">
                  <c:v>9.5000000000000001E-2</c:v>
                </c:pt>
                <c:pt idx="89">
                  <c:v>0.161</c:v>
                </c:pt>
                <c:pt idx="90">
                  <c:v>0.29249999999999998</c:v>
                </c:pt>
                <c:pt idx="91">
                  <c:v>0.32900000000000001</c:v>
                </c:pt>
                <c:pt idx="92">
                  <c:v>0.184</c:v>
                </c:pt>
                <c:pt idx="93">
                  <c:v>0.5</c:v>
                </c:pt>
                <c:pt idx="94">
                  <c:v>0.17</c:v>
                </c:pt>
                <c:pt idx="95">
                  <c:v>0.48</c:v>
                </c:pt>
                <c:pt idx="96">
                  <c:v>0.55500000000000005</c:v>
                </c:pt>
                <c:pt idx="97">
                  <c:v>4.8000000000000001E-2</c:v>
                </c:pt>
                <c:pt idx="98">
                  <c:v>0.115</c:v>
                </c:pt>
                <c:pt idx="99">
                  <c:v>0.5</c:v>
                </c:pt>
                <c:pt idx="100">
                  <c:v>0.3</c:v>
                </c:pt>
                <c:pt idx="101">
                  <c:v>6.5000000000000002E-2</c:v>
                </c:pt>
                <c:pt idx="102">
                  <c:v>0.48</c:v>
                </c:pt>
                <c:pt idx="103">
                  <c:v>0.35499999999999998</c:v>
                </c:pt>
                <c:pt idx="104">
                  <c:v>0.33500000000000002</c:v>
                </c:pt>
                <c:pt idx="105">
                  <c:v>0.48499999999999999</c:v>
                </c:pt>
                <c:pt idx="106">
                  <c:v>0.307</c:v>
                </c:pt>
                <c:pt idx="107">
                  <c:v>0.32500000000000001</c:v>
                </c:pt>
                <c:pt idx="108">
                  <c:v>0.39500000000000002</c:v>
                </c:pt>
                <c:pt idx="109">
                  <c:v>0.44</c:v>
                </c:pt>
                <c:pt idx="110">
                  <c:v>0.18049999999999999</c:v>
                </c:pt>
                <c:pt idx="111">
                  <c:v>1.0999999999999999E-2</c:v>
                </c:pt>
                <c:pt idx="112">
                  <c:v>0.17249999999999999</c:v>
                </c:pt>
                <c:pt idx="113">
                  <c:v>8.2500000000000004E-2</c:v>
                </c:pt>
                <c:pt idx="114">
                  <c:v>0.15049999999999999</c:v>
                </c:pt>
                <c:pt idx="115">
                  <c:v>0.33</c:v>
                </c:pt>
                <c:pt idx="116">
                  <c:v>0.27450000000000002</c:v>
                </c:pt>
                <c:pt idx="117">
                  <c:v>7.4999999999999997E-2</c:v>
                </c:pt>
                <c:pt idx="118">
                  <c:v>0.45</c:v>
                </c:pt>
                <c:pt idx="119">
                  <c:v>0.19</c:v>
                </c:pt>
                <c:pt idx="120">
                  <c:v>0.31</c:v>
                </c:pt>
                <c:pt idx="121">
                  <c:v>0.72499999999999998</c:v>
                </c:pt>
                <c:pt idx="122">
                  <c:v>0.08</c:v>
                </c:pt>
                <c:pt idx="123">
                  <c:v>0.248</c:v>
                </c:pt>
                <c:pt idx="124">
                  <c:v>0.30349999999999999</c:v>
                </c:pt>
                <c:pt idx="125">
                  <c:v>0.159</c:v>
                </c:pt>
                <c:pt idx="126">
                  <c:v>0.3</c:v>
                </c:pt>
                <c:pt idx="127">
                  <c:v>0.18</c:v>
                </c:pt>
                <c:pt idx="128">
                  <c:v>0.125</c:v>
                </c:pt>
                <c:pt idx="129">
                  <c:v>0.32500000000000001</c:v>
                </c:pt>
                <c:pt idx="130">
                  <c:v>0.2</c:v>
                </c:pt>
                <c:pt idx="131">
                  <c:v>0.156</c:v>
                </c:pt>
                <c:pt idx="132">
                  <c:v>0.20499999999999999</c:v>
                </c:pt>
                <c:pt idx="133">
                  <c:v>0.184</c:v>
                </c:pt>
                <c:pt idx="134">
                  <c:v>0.41199999999999998</c:v>
                </c:pt>
                <c:pt idx="135">
                  <c:v>0.30499999999999999</c:v>
                </c:pt>
                <c:pt idx="136">
                  <c:v>0.245</c:v>
                </c:pt>
                <c:pt idx="137">
                  <c:v>7.7499999999999999E-2</c:v>
                </c:pt>
                <c:pt idx="138">
                  <c:v>0.48949999999999999</c:v>
                </c:pt>
                <c:pt idx="139">
                  <c:v>0.21</c:v>
                </c:pt>
                <c:pt idx="140">
                  <c:v>0.23699999999999999</c:v>
                </c:pt>
                <c:pt idx="141">
                  <c:v>0.33</c:v>
                </c:pt>
                <c:pt idx="142">
                  <c:v>0.4</c:v>
                </c:pt>
                <c:pt idx="143">
                  <c:v>0.41499999999999998</c:v>
                </c:pt>
                <c:pt idx="144">
                  <c:v>0.19</c:v>
                </c:pt>
                <c:pt idx="145">
                  <c:v>0.254</c:v>
                </c:pt>
                <c:pt idx="146">
                  <c:v>0.18</c:v>
                </c:pt>
                <c:pt idx="147">
                  <c:v>0.27500000000000002</c:v>
                </c:pt>
                <c:pt idx="148">
                  <c:v>0.27500000000000002</c:v>
                </c:pt>
                <c:pt idx="149">
                  <c:v>0.40500000000000003</c:v>
                </c:pt>
                <c:pt idx="150">
                  <c:v>0.1885</c:v>
                </c:pt>
                <c:pt idx="151">
                  <c:v>0.45250000000000001</c:v>
                </c:pt>
                <c:pt idx="152">
                  <c:v>0.32050000000000001</c:v>
                </c:pt>
                <c:pt idx="153">
                  <c:v>0.3745</c:v>
                </c:pt>
                <c:pt idx="154">
                  <c:v>0.23799999999999999</c:v>
                </c:pt>
                <c:pt idx="155">
                  <c:v>0.48499999999999999</c:v>
                </c:pt>
                <c:pt idx="156">
                  <c:v>0.34499999999999997</c:v>
                </c:pt>
                <c:pt idx="157">
                  <c:v>7.4999999999999997E-2</c:v>
                </c:pt>
                <c:pt idx="158">
                  <c:v>0.254</c:v>
                </c:pt>
                <c:pt idx="159">
                  <c:v>0.19</c:v>
                </c:pt>
                <c:pt idx="160">
                  <c:v>0.29099999999999998</c:v>
                </c:pt>
                <c:pt idx="161">
                  <c:v>0.40100000000000002</c:v>
                </c:pt>
                <c:pt idx="162">
                  <c:v>0.19500000000000001</c:v>
                </c:pt>
                <c:pt idx="163">
                  <c:v>0.24</c:v>
                </c:pt>
                <c:pt idx="164">
                  <c:v>0.47099999999999997</c:v>
                </c:pt>
                <c:pt idx="165">
                  <c:v>0.27</c:v>
                </c:pt>
                <c:pt idx="166">
                  <c:v>0.36</c:v>
                </c:pt>
                <c:pt idx="167">
                  <c:v>0.27</c:v>
                </c:pt>
                <c:pt idx="168">
                  <c:v>7.0000000000000007E-2</c:v>
                </c:pt>
                <c:pt idx="169">
                  <c:v>0.22550000000000001</c:v>
                </c:pt>
                <c:pt idx="170">
                  <c:v>0.19500000000000001</c:v>
                </c:pt>
                <c:pt idx="171">
                  <c:v>0.17649999999999999</c:v>
                </c:pt>
                <c:pt idx="172">
                  <c:v>0.28499999999999998</c:v>
                </c:pt>
                <c:pt idx="173">
                  <c:v>0.16500000000000001</c:v>
                </c:pt>
                <c:pt idx="174">
                  <c:v>0.374</c:v>
                </c:pt>
                <c:pt idx="175">
                  <c:v>0.29399999999999998</c:v>
                </c:pt>
                <c:pt idx="176">
                  <c:v>0.20200000000000001</c:v>
                </c:pt>
                <c:pt idx="177">
                  <c:v>0.28000000000000003</c:v>
                </c:pt>
                <c:pt idx="178">
                  <c:v>0.2485</c:v>
                </c:pt>
                <c:pt idx="179">
                  <c:v>0.22</c:v>
                </c:pt>
                <c:pt idx="180">
                  <c:v>0.46500000000000002</c:v>
                </c:pt>
                <c:pt idx="181">
                  <c:v>0.37</c:v>
                </c:pt>
                <c:pt idx="182">
                  <c:v>9.6500000000000002E-2</c:v>
                </c:pt>
                <c:pt idx="183">
                  <c:v>0.105</c:v>
                </c:pt>
                <c:pt idx="184">
                  <c:v>0.28100000000000003</c:v>
                </c:pt>
                <c:pt idx="185">
                  <c:v>0.22500000000000001</c:v>
                </c:pt>
                <c:pt idx="186">
                  <c:v>0.317</c:v>
                </c:pt>
                <c:pt idx="187">
                  <c:v>0.35549999999999998</c:v>
                </c:pt>
                <c:pt idx="188">
                  <c:v>3.5000000000000001E-3</c:v>
                </c:pt>
                <c:pt idx="189">
                  <c:v>0.37</c:v>
                </c:pt>
                <c:pt idx="190">
                  <c:v>0.11700000000000001</c:v>
                </c:pt>
                <c:pt idx="191">
                  <c:v>0.17499999999999999</c:v>
                </c:pt>
                <c:pt idx="192">
                  <c:v>0.109</c:v>
                </c:pt>
                <c:pt idx="193">
                  <c:v>0.27500000000000002</c:v>
                </c:pt>
                <c:pt idx="194">
                  <c:v>0.255</c:v>
                </c:pt>
                <c:pt idx="195">
                  <c:v>0.1</c:v>
                </c:pt>
                <c:pt idx="196">
                  <c:v>0.11749999999999999</c:v>
                </c:pt>
                <c:pt idx="197">
                  <c:v>0.43</c:v>
                </c:pt>
                <c:pt idx="198">
                  <c:v>0.13</c:v>
                </c:pt>
                <c:pt idx="199">
                  <c:v>0.25950000000000001</c:v>
                </c:pt>
                <c:pt idx="200">
                  <c:v>0.48499999999999999</c:v>
                </c:pt>
                <c:pt idx="201">
                  <c:v>0.32500000000000001</c:v>
                </c:pt>
                <c:pt idx="202">
                  <c:v>1.7000000000000001E-2</c:v>
                </c:pt>
                <c:pt idx="203">
                  <c:v>0.106</c:v>
                </c:pt>
                <c:pt idx="204">
                  <c:v>0.39</c:v>
                </c:pt>
                <c:pt idx="205">
                  <c:v>0.13</c:v>
                </c:pt>
                <c:pt idx="206">
                  <c:v>0.89700000000000002</c:v>
                </c:pt>
                <c:pt idx="207">
                  <c:v>0.53349999999999997</c:v>
                </c:pt>
                <c:pt idx="208">
                  <c:v>0.36449999999999999</c:v>
                </c:pt>
                <c:pt idx="209">
                  <c:v>0.215</c:v>
                </c:pt>
                <c:pt idx="210">
                  <c:v>0.44850000000000001</c:v>
                </c:pt>
                <c:pt idx="211">
                  <c:v>0.253</c:v>
                </c:pt>
                <c:pt idx="212">
                  <c:v>0.22</c:v>
                </c:pt>
                <c:pt idx="213">
                  <c:v>2.5999999999999999E-2</c:v>
                </c:pt>
                <c:pt idx="214">
                  <c:v>0.34599999999999997</c:v>
                </c:pt>
                <c:pt idx="215">
                  <c:v>0.20499999999999999</c:v>
                </c:pt>
                <c:pt idx="216">
                  <c:v>0.313</c:v>
                </c:pt>
                <c:pt idx="217">
                  <c:v>0.255</c:v>
                </c:pt>
                <c:pt idx="218">
                  <c:v>0.3095</c:v>
                </c:pt>
                <c:pt idx="219">
                  <c:v>0.3</c:v>
                </c:pt>
                <c:pt idx="220">
                  <c:v>0.39500000000000002</c:v>
                </c:pt>
                <c:pt idx="221">
                  <c:v>3.2000000000000001E-2</c:v>
                </c:pt>
                <c:pt idx="222">
                  <c:v>0.43</c:v>
                </c:pt>
                <c:pt idx="223">
                  <c:v>0.36099999999999999</c:v>
                </c:pt>
                <c:pt idx="224">
                  <c:v>0.16500000000000001</c:v>
                </c:pt>
                <c:pt idx="225">
                  <c:v>0.4405</c:v>
                </c:pt>
                <c:pt idx="226">
                  <c:v>0.32500000000000001</c:v>
                </c:pt>
                <c:pt idx="227">
                  <c:v>0.26</c:v>
                </c:pt>
                <c:pt idx="228">
                  <c:v>4.4499999999999998E-2</c:v>
                </c:pt>
                <c:pt idx="229">
                  <c:v>3.9E-2</c:v>
                </c:pt>
                <c:pt idx="230">
                  <c:v>6.8000000000000005E-2</c:v>
                </c:pt>
                <c:pt idx="231">
                  <c:v>0.25</c:v>
                </c:pt>
                <c:pt idx="232">
                  <c:v>0.26550000000000001</c:v>
                </c:pt>
                <c:pt idx="233">
                  <c:v>0.23350000000000001</c:v>
                </c:pt>
                <c:pt idx="234">
                  <c:v>0.5655</c:v>
                </c:pt>
                <c:pt idx="235">
                  <c:v>0.13500000000000001</c:v>
                </c:pt>
                <c:pt idx="236">
                  <c:v>0.13500000000000001</c:v>
                </c:pt>
                <c:pt idx="237">
                  <c:v>0.34499999999999997</c:v>
                </c:pt>
                <c:pt idx="238">
                  <c:v>0.155</c:v>
                </c:pt>
                <c:pt idx="239">
                  <c:v>3.4000000000000002E-2</c:v>
                </c:pt>
                <c:pt idx="240">
                  <c:v>0.315</c:v>
                </c:pt>
                <c:pt idx="241">
                  <c:v>0.1825</c:v>
                </c:pt>
                <c:pt idx="242">
                  <c:v>0.30049999999999999</c:v>
                </c:pt>
                <c:pt idx="243">
                  <c:v>6.5000000000000002E-2</c:v>
                </c:pt>
                <c:pt idx="244">
                  <c:v>0.12</c:v>
                </c:pt>
                <c:pt idx="245">
                  <c:v>0.48499999999999999</c:v>
                </c:pt>
                <c:pt idx="246">
                  <c:v>0.155</c:v>
                </c:pt>
                <c:pt idx="247">
                  <c:v>7.2999999999999995E-2</c:v>
                </c:pt>
                <c:pt idx="248">
                  <c:v>0.14000000000000001</c:v>
                </c:pt>
                <c:pt idx="249">
                  <c:v>0.13</c:v>
                </c:pt>
                <c:pt idx="250">
                  <c:v>0.40500000000000003</c:v>
                </c:pt>
                <c:pt idx="251">
                  <c:v>0.245</c:v>
                </c:pt>
                <c:pt idx="252">
                  <c:v>0.44500000000000001</c:v>
                </c:pt>
                <c:pt idx="253">
                  <c:v>0.25</c:v>
                </c:pt>
                <c:pt idx="254">
                  <c:v>0.38500000000000001</c:v>
                </c:pt>
                <c:pt idx="255">
                  <c:v>0.189</c:v>
                </c:pt>
                <c:pt idx="256">
                  <c:v>0.27250000000000002</c:v>
                </c:pt>
                <c:pt idx="257">
                  <c:v>0.35</c:v>
                </c:pt>
                <c:pt idx="258">
                  <c:v>0.30599999999999999</c:v>
                </c:pt>
                <c:pt idx="259">
                  <c:v>0.42849999999999999</c:v>
                </c:pt>
                <c:pt idx="260">
                  <c:v>0.01</c:v>
                </c:pt>
                <c:pt idx="261">
                  <c:v>9.2499999999999999E-2</c:v>
                </c:pt>
                <c:pt idx="262">
                  <c:v>0.315</c:v>
                </c:pt>
                <c:pt idx="263">
                  <c:v>8.5500000000000007E-2</c:v>
                </c:pt>
                <c:pt idx="264">
                  <c:v>0.39600000000000002</c:v>
                </c:pt>
                <c:pt idx="265">
                  <c:v>0.29499999999999998</c:v>
                </c:pt>
                <c:pt idx="266">
                  <c:v>0.308</c:v>
                </c:pt>
                <c:pt idx="267">
                  <c:v>0.29099999999999998</c:v>
                </c:pt>
                <c:pt idx="268">
                  <c:v>0.63800000000000001</c:v>
                </c:pt>
                <c:pt idx="269">
                  <c:v>0.36</c:v>
                </c:pt>
                <c:pt idx="270">
                  <c:v>0.33500000000000002</c:v>
                </c:pt>
                <c:pt idx="271">
                  <c:v>0.44</c:v>
                </c:pt>
                <c:pt idx="272">
                  <c:v>4.4999999999999998E-2</c:v>
                </c:pt>
                <c:pt idx="273">
                  <c:v>6.8000000000000005E-2</c:v>
                </c:pt>
                <c:pt idx="274">
                  <c:v>0.184</c:v>
                </c:pt>
                <c:pt idx="275">
                  <c:v>0.17</c:v>
                </c:pt>
                <c:pt idx="276">
                  <c:v>0.255</c:v>
                </c:pt>
                <c:pt idx="277">
                  <c:v>0.39</c:v>
                </c:pt>
                <c:pt idx="278">
                  <c:v>0.28749999999999998</c:v>
                </c:pt>
                <c:pt idx="279">
                  <c:v>0.40749999999999997</c:v>
                </c:pt>
                <c:pt idx="280">
                  <c:v>0.215</c:v>
                </c:pt>
                <c:pt idx="281">
                  <c:v>0.57999999999999996</c:v>
                </c:pt>
                <c:pt idx="282">
                  <c:v>0.2495</c:v>
                </c:pt>
                <c:pt idx="283">
                  <c:v>0.18</c:v>
                </c:pt>
                <c:pt idx="284">
                  <c:v>0.31</c:v>
                </c:pt>
                <c:pt idx="285">
                  <c:v>0.09</c:v>
                </c:pt>
                <c:pt idx="286">
                  <c:v>6.3500000000000001E-2</c:v>
                </c:pt>
                <c:pt idx="287">
                  <c:v>0.25</c:v>
                </c:pt>
                <c:pt idx="288">
                  <c:v>0.5</c:v>
                </c:pt>
                <c:pt idx="289">
                  <c:v>0.253</c:v>
                </c:pt>
                <c:pt idx="290">
                  <c:v>0.32</c:v>
                </c:pt>
                <c:pt idx="291">
                  <c:v>0.45050000000000001</c:v>
                </c:pt>
                <c:pt idx="292">
                  <c:v>4.4999999999999998E-2</c:v>
                </c:pt>
                <c:pt idx="293">
                  <c:v>0.21</c:v>
                </c:pt>
                <c:pt idx="294">
                  <c:v>0.1565</c:v>
                </c:pt>
                <c:pt idx="295">
                  <c:v>0.18</c:v>
                </c:pt>
                <c:pt idx="296">
                  <c:v>0.22500000000000001</c:v>
                </c:pt>
                <c:pt idx="297">
                  <c:v>0.33900000000000002</c:v>
                </c:pt>
                <c:pt idx="298">
                  <c:v>0.26</c:v>
                </c:pt>
                <c:pt idx="299">
                  <c:v>8.5999999999999993E-2</c:v>
                </c:pt>
                <c:pt idx="300">
                  <c:v>0.17</c:v>
                </c:pt>
                <c:pt idx="301">
                  <c:v>0.33500000000000002</c:v>
                </c:pt>
                <c:pt idx="302">
                  <c:v>0.47499999999999998</c:v>
                </c:pt>
                <c:pt idx="303">
                  <c:v>0.21</c:v>
                </c:pt>
                <c:pt idx="304">
                  <c:v>0.04</c:v>
                </c:pt>
                <c:pt idx="305">
                  <c:v>0.19</c:v>
                </c:pt>
                <c:pt idx="306">
                  <c:v>0.16</c:v>
                </c:pt>
                <c:pt idx="307">
                  <c:v>0.41</c:v>
                </c:pt>
                <c:pt idx="308">
                  <c:v>0.27500000000000002</c:v>
                </c:pt>
                <c:pt idx="309">
                  <c:v>0.2215</c:v>
                </c:pt>
                <c:pt idx="310">
                  <c:v>0.09</c:v>
                </c:pt>
                <c:pt idx="311">
                  <c:v>9.0999999999999998E-2</c:v>
                </c:pt>
                <c:pt idx="312">
                  <c:v>7.1999999999999995E-2</c:v>
                </c:pt>
                <c:pt idx="313">
                  <c:v>0.185</c:v>
                </c:pt>
                <c:pt idx="314">
                  <c:v>0.08</c:v>
                </c:pt>
                <c:pt idx="315">
                  <c:v>0.28999999999999998</c:v>
                </c:pt>
                <c:pt idx="316">
                  <c:v>8.5000000000000006E-2</c:v>
                </c:pt>
                <c:pt idx="317">
                  <c:v>0.19450000000000001</c:v>
                </c:pt>
                <c:pt idx="318">
                  <c:v>0.2</c:v>
                </c:pt>
                <c:pt idx="319">
                  <c:v>8.9999999999999993E-3</c:v>
                </c:pt>
                <c:pt idx="320">
                  <c:v>0.27500000000000002</c:v>
                </c:pt>
                <c:pt idx="321">
                  <c:v>0.43</c:v>
                </c:pt>
                <c:pt idx="322">
                  <c:v>3.5000000000000003E-2</c:v>
                </c:pt>
                <c:pt idx="323">
                  <c:v>0.26</c:v>
                </c:pt>
                <c:pt idx="324">
                  <c:v>0.16500000000000001</c:v>
                </c:pt>
                <c:pt idx="325">
                  <c:v>0.16900000000000001</c:v>
                </c:pt>
                <c:pt idx="326">
                  <c:v>0.1135</c:v>
                </c:pt>
                <c:pt idx="327">
                  <c:v>0.23</c:v>
                </c:pt>
                <c:pt idx="328">
                  <c:v>0.72499999999999998</c:v>
                </c:pt>
                <c:pt idx="329">
                  <c:v>4.3999999999999997E-2</c:v>
                </c:pt>
                <c:pt idx="330">
                  <c:v>0.1</c:v>
                </c:pt>
                <c:pt idx="331">
                  <c:v>0.27</c:v>
                </c:pt>
                <c:pt idx="332">
                  <c:v>0.1</c:v>
                </c:pt>
                <c:pt idx="333">
                  <c:v>0.45500000000000002</c:v>
                </c:pt>
                <c:pt idx="334">
                  <c:v>0.316</c:v>
                </c:pt>
                <c:pt idx="335">
                  <c:v>0.28000000000000003</c:v>
                </c:pt>
                <c:pt idx="336">
                  <c:v>0.29199999999999998</c:v>
                </c:pt>
                <c:pt idx="337">
                  <c:v>5.0000000000000001E-3</c:v>
                </c:pt>
                <c:pt idx="338">
                  <c:v>0.36499999999999999</c:v>
                </c:pt>
                <c:pt idx="339">
                  <c:v>0.1125</c:v>
                </c:pt>
                <c:pt idx="340">
                  <c:v>0.32800000000000001</c:v>
                </c:pt>
                <c:pt idx="341">
                  <c:v>0.14499999999999999</c:v>
                </c:pt>
                <c:pt idx="342">
                  <c:v>0.48799999999999999</c:v>
                </c:pt>
                <c:pt idx="343">
                  <c:v>0.26200000000000001</c:v>
                </c:pt>
                <c:pt idx="344">
                  <c:v>0.155</c:v>
                </c:pt>
                <c:pt idx="345">
                  <c:v>0.13500000000000001</c:v>
                </c:pt>
                <c:pt idx="346">
                  <c:v>0.22500000000000001</c:v>
                </c:pt>
                <c:pt idx="347">
                  <c:v>3.6999999999999998E-2</c:v>
                </c:pt>
                <c:pt idx="348">
                  <c:v>0.1</c:v>
                </c:pt>
                <c:pt idx="349">
                  <c:v>0.16850000000000001</c:v>
                </c:pt>
                <c:pt idx="350">
                  <c:v>0.60499999999999998</c:v>
                </c:pt>
                <c:pt idx="351">
                  <c:v>0.48799999999999999</c:v>
                </c:pt>
                <c:pt idx="352">
                  <c:v>0.31</c:v>
                </c:pt>
                <c:pt idx="353">
                  <c:v>0.24</c:v>
                </c:pt>
                <c:pt idx="354">
                  <c:v>0.315</c:v>
                </c:pt>
                <c:pt idx="355">
                  <c:v>0.2155</c:v>
                </c:pt>
                <c:pt idx="356">
                  <c:v>0.14799999999999999</c:v>
                </c:pt>
                <c:pt idx="357">
                  <c:v>0.30499999999999999</c:v>
                </c:pt>
                <c:pt idx="358">
                  <c:v>0.109</c:v>
                </c:pt>
                <c:pt idx="359">
                  <c:v>0.32</c:v>
                </c:pt>
                <c:pt idx="360">
                  <c:v>0.05</c:v>
                </c:pt>
                <c:pt idx="361">
                  <c:v>5.5E-2</c:v>
                </c:pt>
                <c:pt idx="362">
                  <c:v>0.26</c:v>
                </c:pt>
                <c:pt idx="363">
                  <c:v>0.29799999999999999</c:v>
                </c:pt>
                <c:pt idx="364">
                  <c:v>0.22</c:v>
                </c:pt>
                <c:pt idx="365">
                  <c:v>0.2215</c:v>
                </c:pt>
                <c:pt idx="366">
                  <c:v>0.40699999999999997</c:v>
                </c:pt>
                <c:pt idx="367">
                  <c:v>0.1</c:v>
                </c:pt>
                <c:pt idx="368">
                  <c:v>2.5999999999999999E-2</c:v>
                </c:pt>
                <c:pt idx="369">
                  <c:v>7.4499999999999997E-2</c:v>
                </c:pt>
                <c:pt idx="370">
                  <c:v>0.188</c:v>
                </c:pt>
                <c:pt idx="371">
                  <c:v>0.06</c:v>
                </c:pt>
                <c:pt idx="372">
                  <c:v>0.32500000000000001</c:v>
                </c:pt>
                <c:pt idx="373">
                  <c:v>0.625</c:v>
                </c:pt>
                <c:pt idx="374">
                  <c:v>0.315</c:v>
                </c:pt>
                <c:pt idx="375">
                  <c:v>0.08</c:v>
                </c:pt>
                <c:pt idx="376">
                  <c:v>0.185</c:v>
                </c:pt>
                <c:pt idx="377">
                  <c:v>0.155</c:v>
                </c:pt>
                <c:pt idx="378">
                  <c:v>8.1500000000000003E-2</c:v>
                </c:pt>
                <c:pt idx="379">
                  <c:v>0.33500000000000002</c:v>
                </c:pt>
                <c:pt idx="380">
                  <c:v>0.19650000000000001</c:v>
                </c:pt>
                <c:pt idx="381">
                  <c:v>0.245</c:v>
                </c:pt>
                <c:pt idx="382">
                  <c:v>0.255</c:v>
                </c:pt>
                <c:pt idx="383">
                  <c:v>0.4405</c:v>
                </c:pt>
                <c:pt idx="384">
                  <c:v>0.36</c:v>
                </c:pt>
                <c:pt idx="385">
                  <c:v>0.16250000000000001</c:v>
                </c:pt>
                <c:pt idx="386">
                  <c:v>0.08</c:v>
                </c:pt>
                <c:pt idx="387">
                  <c:v>0.17649999999999999</c:v>
                </c:pt>
                <c:pt idx="388">
                  <c:v>0.30549999999999999</c:v>
                </c:pt>
                <c:pt idx="389">
                  <c:v>4.9500000000000002E-2</c:v>
                </c:pt>
                <c:pt idx="390">
                  <c:v>1.4999999999999999E-2</c:v>
                </c:pt>
                <c:pt idx="391">
                  <c:v>0.245</c:v>
                </c:pt>
                <c:pt idx="392">
                  <c:v>0.12</c:v>
                </c:pt>
                <c:pt idx="393">
                  <c:v>0.57999999999999996</c:v>
                </c:pt>
                <c:pt idx="394">
                  <c:v>0.12</c:v>
                </c:pt>
                <c:pt idx="395">
                  <c:v>0.22500000000000001</c:v>
                </c:pt>
                <c:pt idx="396">
                  <c:v>0.39500000000000002</c:v>
                </c:pt>
                <c:pt idx="397">
                  <c:v>0.29499999999999998</c:v>
                </c:pt>
                <c:pt idx="398">
                  <c:v>0.17899999999999999</c:v>
                </c:pt>
                <c:pt idx="399">
                  <c:v>0.35399999999999998</c:v>
                </c:pt>
                <c:pt idx="400">
                  <c:v>0.20499999999999999</c:v>
                </c:pt>
                <c:pt idx="401">
                  <c:v>0.4375</c:v>
                </c:pt>
                <c:pt idx="402">
                  <c:v>0.315</c:v>
                </c:pt>
                <c:pt idx="403">
                  <c:v>0.13500000000000001</c:v>
                </c:pt>
                <c:pt idx="404">
                  <c:v>6.9500000000000006E-2</c:v>
                </c:pt>
                <c:pt idx="405">
                  <c:v>0.32</c:v>
                </c:pt>
                <c:pt idx="406">
                  <c:v>0.23</c:v>
                </c:pt>
                <c:pt idx="407">
                  <c:v>0.218</c:v>
                </c:pt>
                <c:pt idx="408">
                  <c:v>0.27600000000000002</c:v>
                </c:pt>
                <c:pt idx="409">
                  <c:v>4.0500000000000001E-2</c:v>
                </c:pt>
                <c:pt idx="410">
                  <c:v>0.13500000000000001</c:v>
                </c:pt>
                <c:pt idx="411">
                  <c:v>0.71</c:v>
                </c:pt>
                <c:pt idx="412">
                  <c:v>0.34</c:v>
                </c:pt>
                <c:pt idx="413">
                  <c:v>0.44</c:v>
                </c:pt>
                <c:pt idx="414">
                  <c:v>0.1525</c:v>
                </c:pt>
                <c:pt idx="415">
                  <c:v>0.41</c:v>
                </c:pt>
                <c:pt idx="416">
                  <c:v>0.16</c:v>
                </c:pt>
                <c:pt idx="417">
                  <c:v>0.215</c:v>
                </c:pt>
                <c:pt idx="418">
                  <c:v>0.46800000000000003</c:v>
                </c:pt>
                <c:pt idx="419">
                  <c:v>0.1305</c:v>
                </c:pt>
                <c:pt idx="420">
                  <c:v>0.28899999999999998</c:v>
                </c:pt>
                <c:pt idx="421">
                  <c:v>0.03</c:v>
                </c:pt>
                <c:pt idx="422">
                  <c:v>0.28499999999999998</c:v>
                </c:pt>
                <c:pt idx="423">
                  <c:v>0.57999999999999996</c:v>
                </c:pt>
                <c:pt idx="424">
                  <c:v>0.40600000000000003</c:v>
                </c:pt>
                <c:pt idx="425">
                  <c:v>0.34499999999999997</c:v>
                </c:pt>
                <c:pt idx="426">
                  <c:v>0.185</c:v>
                </c:pt>
                <c:pt idx="427">
                  <c:v>0.24</c:v>
                </c:pt>
                <c:pt idx="428">
                  <c:v>0.39500000000000002</c:v>
                </c:pt>
                <c:pt idx="429">
                  <c:v>6.25E-2</c:v>
                </c:pt>
                <c:pt idx="430">
                  <c:v>0.16500000000000001</c:v>
                </c:pt>
                <c:pt idx="431">
                  <c:v>0.113</c:v>
                </c:pt>
                <c:pt idx="432">
                  <c:v>0.28999999999999998</c:v>
                </c:pt>
                <c:pt idx="433">
                  <c:v>0.109</c:v>
                </c:pt>
                <c:pt idx="434">
                  <c:v>0.155</c:v>
                </c:pt>
                <c:pt idx="435">
                  <c:v>0.186</c:v>
                </c:pt>
                <c:pt idx="436">
                  <c:v>7.4999999999999997E-2</c:v>
                </c:pt>
                <c:pt idx="437">
                  <c:v>0.26</c:v>
                </c:pt>
                <c:pt idx="438">
                  <c:v>0.11</c:v>
                </c:pt>
                <c:pt idx="439">
                  <c:v>0.26600000000000001</c:v>
                </c:pt>
                <c:pt idx="440">
                  <c:v>0.245</c:v>
                </c:pt>
                <c:pt idx="441">
                  <c:v>0.16</c:v>
                </c:pt>
                <c:pt idx="442">
                  <c:v>0.22</c:v>
                </c:pt>
                <c:pt idx="443">
                  <c:v>0.25</c:v>
                </c:pt>
                <c:pt idx="444">
                  <c:v>0.30499999999999999</c:v>
                </c:pt>
                <c:pt idx="445">
                  <c:v>0.06</c:v>
                </c:pt>
                <c:pt idx="446">
                  <c:v>0.253</c:v>
                </c:pt>
                <c:pt idx="447">
                  <c:v>0.155</c:v>
                </c:pt>
                <c:pt idx="448">
                  <c:v>0.30349999999999999</c:v>
                </c:pt>
                <c:pt idx="449">
                  <c:v>0.34499999999999997</c:v>
                </c:pt>
                <c:pt idx="450">
                  <c:v>0.05</c:v>
                </c:pt>
                <c:pt idx="451">
                  <c:v>0.11600000000000001</c:v>
                </c:pt>
                <c:pt idx="452">
                  <c:v>0.42</c:v>
                </c:pt>
                <c:pt idx="453">
                  <c:v>0.26300000000000001</c:v>
                </c:pt>
                <c:pt idx="454">
                  <c:v>0.31</c:v>
                </c:pt>
                <c:pt idx="455">
                  <c:v>0.19650000000000001</c:v>
                </c:pt>
                <c:pt idx="456">
                  <c:v>3.5999999999999997E-2</c:v>
                </c:pt>
                <c:pt idx="457">
                  <c:v>0.27850000000000003</c:v>
                </c:pt>
                <c:pt idx="458">
                  <c:v>0.215</c:v>
                </c:pt>
                <c:pt idx="459">
                  <c:v>0.1525</c:v>
                </c:pt>
                <c:pt idx="460">
                  <c:v>0.14299999999999999</c:v>
                </c:pt>
                <c:pt idx="461">
                  <c:v>0.317</c:v>
                </c:pt>
                <c:pt idx="462">
                  <c:v>0.16600000000000001</c:v>
                </c:pt>
                <c:pt idx="463">
                  <c:v>0.26350000000000001</c:v>
                </c:pt>
                <c:pt idx="464">
                  <c:v>0.19</c:v>
                </c:pt>
                <c:pt idx="465">
                  <c:v>0.16900000000000001</c:v>
                </c:pt>
                <c:pt idx="466">
                  <c:v>0.13500000000000001</c:v>
                </c:pt>
                <c:pt idx="467">
                  <c:v>0.35</c:v>
                </c:pt>
                <c:pt idx="468">
                  <c:v>0.28249999999999997</c:v>
                </c:pt>
                <c:pt idx="469">
                  <c:v>0.36</c:v>
                </c:pt>
                <c:pt idx="470">
                  <c:v>4.2999999999999997E-2</c:v>
                </c:pt>
                <c:pt idx="471">
                  <c:v>0.28499999999999998</c:v>
                </c:pt>
                <c:pt idx="472">
                  <c:v>0.16200000000000001</c:v>
                </c:pt>
                <c:pt idx="473">
                  <c:v>0.32</c:v>
                </c:pt>
                <c:pt idx="474">
                  <c:v>0.19500000000000001</c:v>
                </c:pt>
                <c:pt idx="475">
                  <c:v>0.38850000000000001</c:v>
                </c:pt>
                <c:pt idx="476">
                  <c:v>0.3</c:v>
                </c:pt>
                <c:pt idx="477">
                  <c:v>0.28000000000000003</c:v>
                </c:pt>
                <c:pt idx="478">
                  <c:v>0.47499999999999998</c:v>
                </c:pt>
                <c:pt idx="479">
                  <c:v>7.0000000000000007E-2</c:v>
                </c:pt>
                <c:pt idx="480">
                  <c:v>0.18099999999999999</c:v>
                </c:pt>
                <c:pt idx="481">
                  <c:v>0.27050000000000002</c:v>
                </c:pt>
                <c:pt idx="482">
                  <c:v>7.0000000000000007E-2</c:v>
                </c:pt>
                <c:pt idx="483">
                  <c:v>0.27500000000000002</c:v>
                </c:pt>
                <c:pt idx="484">
                  <c:v>0.36</c:v>
                </c:pt>
                <c:pt idx="485">
                  <c:v>0.185</c:v>
                </c:pt>
                <c:pt idx="486">
                  <c:v>0.16</c:v>
                </c:pt>
                <c:pt idx="487">
                  <c:v>8.0500000000000002E-2</c:v>
                </c:pt>
                <c:pt idx="488">
                  <c:v>0.42</c:v>
                </c:pt>
                <c:pt idx="489">
                  <c:v>0.27900000000000003</c:v>
                </c:pt>
                <c:pt idx="490">
                  <c:v>0.13900000000000001</c:v>
                </c:pt>
                <c:pt idx="491">
                  <c:v>0.374</c:v>
                </c:pt>
                <c:pt idx="492">
                  <c:v>6.4500000000000002E-2</c:v>
                </c:pt>
                <c:pt idx="493">
                  <c:v>9.35E-2</c:v>
                </c:pt>
                <c:pt idx="494">
                  <c:v>0.38250000000000001</c:v>
                </c:pt>
                <c:pt idx="495">
                  <c:v>0.43049999999999999</c:v>
                </c:pt>
                <c:pt idx="496">
                  <c:v>0.26300000000000001</c:v>
                </c:pt>
                <c:pt idx="497">
                  <c:v>0.33150000000000002</c:v>
                </c:pt>
                <c:pt idx="498">
                  <c:v>0.26500000000000001</c:v>
                </c:pt>
                <c:pt idx="499">
                  <c:v>0.52500000000000002</c:v>
                </c:pt>
                <c:pt idx="500">
                  <c:v>0.62</c:v>
                </c:pt>
                <c:pt idx="501">
                  <c:v>0.52</c:v>
                </c:pt>
                <c:pt idx="502">
                  <c:v>0.23899999999999999</c:v>
                </c:pt>
                <c:pt idx="503">
                  <c:v>0.315</c:v>
                </c:pt>
                <c:pt idx="504">
                  <c:v>0.35399999999999998</c:v>
                </c:pt>
                <c:pt idx="505">
                  <c:v>0.09</c:v>
                </c:pt>
                <c:pt idx="506">
                  <c:v>0.215</c:v>
                </c:pt>
                <c:pt idx="507">
                  <c:v>0.13500000000000001</c:v>
                </c:pt>
                <c:pt idx="508">
                  <c:v>0.30499999999999999</c:v>
                </c:pt>
                <c:pt idx="509">
                  <c:v>0.26</c:v>
                </c:pt>
                <c:pt idx="510">
                  <c:v>0.105</c:v>
                </c:pt>
                <c:pt idx="511">
                  <c:v>0.10349999999999999</c:v>
                </c:pt>
                <c:pt idx="512">
                  <c:v>0.151</c:v>
                </c:pt>
                <c:pt idx="513">
                  <c:v>0.13850000000000001</c:v>
                </c:pt>
                <c:pt idx="514">
                  <c:v>0.19400000000000001</c:v>
                </c:pt>
                <c:pt idx="515">
                  <c:v>0.18</c:v>
                </c:pt>
                <c:pt idx="516">
                  <c:v>0.32200000000000001</c:v>
                </c:pt>
                <c:pt idx="517">
                  <c:v>0.255</c:v>
                </c:pt>
                <c:pt idx="518">
                  <c:v>0.38500000000000001</c:v>
                </c:pt>
                <c:pt idx="519">
                  <c:v>0.22</c:v>
                </c:pt>
                <c:pt idx="520">
                  <c:v>0.24249999999999999</c:v>
                </c:pt>
                <c:pt idx="521">
                  <c:v>0.52</c:v>
                </c:pt>
                <c:pt idx="522">
                  <c:v>4.1000000000000002E-2</c:v>
                </c:pt>
                <c:pt idx="523">
                  <c:v>0.28499999999999998</c:v>
                </c:pt>
                <c:pt idx="524">
                  <c:v>0.22700000000000001</c:v>
                </c:pt>
                <c:pt idx="525">
                  <c:v>0.39</c:v>
                </c:pt>
                <c:pt idx="526">
                  <c:v>0.27500000000000002</c:v>
                </c:pt>
                <c:pt idx="527">
                  <c:v>0.13600000000000001</c:v>
                </c:pt>
                <c:pt idx="528">
                  <c:v>0.4375</c:v>
                </c:pt>
                <c:pt idx="529">
                  <c:v>0.22</c:v>
                </c:pt>
                <c:pt idx="530">
                  <c:v>0.3725</c:v>
                </c:pt>
                <c:pt idx="531">
                  <c:v>0.22500000000000001</c:v>
                </c:pt>
                <c:pt idx="532">
                  <c:v>0.255</c:v>
                </c:pt>
                <c:pt idx="533">
                  <c:v>5.5E-2</c:v>
                </c:pt>
                <c:pt idx="534">
                  <c:v>0.3</c:v>
                </c:pt>
                <c:pt idx="535">
                  <c:v>0.27400000000000002</c:v>
                </c:pt>
                <c:pt idx="536">
                  <c:v>0.51500000000000001</c:v>
                </c:pt>
                <c:pt idx="537">
                  <c:v>3.9E-2</c:v>
                </c:pt>
                <c:pt idx="538">
                  <c:v>0.24</c:v>
                </c:pt>
                <c:pt idx="539">
                  <c:v>3.5000000000000003E-2</c:v>
                </c:pt>
                <c:pt idx="540">
                  <c:v>0.33</c:v>
                </c:pt>
                <c:pt idx="541">
                  <c:v>0.16650000000000001</c:v>
                </c:pt>
                <c:pt idx="542">
                  <c:v>0.35</c:v>
                </c:pt>
                <c:pt idx="543">
                  <c:v>0.255</c:v>
                </c:pt>
                <c:pt idx="544">
                  <c:v>0.125</c:v>
                </c:pt>
                <c:pt idx="545">
                  <c:v>0.2545</c:v>
                </c:pt>
                <c:pt idx="546">
                  <c:v>0.79749999999999999</c:v>
                </c:pt>
                <c:pt idx="547">
                  <c:v>7.0000000000000007E-2</c:v>
                </c:pt>
                <c:pt idx="548">
                  <c:v>0.1</c:v>
                </c:pt>
                <c:pt idx="549">
                  <c:v>5.5E-2</c:v>
                </c:pt>
                <c:pt idx="550">
                  <c:v>0.22900000000000001</c:v>
                </c:pt>
                <c:pt idx="551">
                  <c:v>0.27</c:v>
                </c:pt>
                <c:pt idx="552">
                  <c:v>0.34499999999999997</c:v>
                </c:pt>
                <c:pt idx="553">
                  <c:v>0.41499999999999998</c:v>
                </c:pt>
                <c:pt idx="554">
                  <c:v>0.35049999999999998</c:v>
                </c:pt>
                <c:pt idx="555">
                  <c:v>0.26450000000000001</c:v>
                </c:pt>
                <c:pt idx="556">
                  <c:v>0.11</c:v>
                </c:pt>
                <c:pt idx="557">
                  <c:v>0.22</c:v>
                </c:pt>
                <c:pt idx="558">
                  <c:v>0.11</c:v>
                </c:pt>
                <c:pt idx="559">
                  <c:v>0.4395</c:v>
                </c:pt>
                <c:pt idx="560">
                  <c:v>0.10249999999999999</c:v>
                </c:pt>
                <c:pt idx="561">
                  <c:v>0.28499999999999998</c:v>
                </c:pt>
                <c:pt idx="562">
                  <c:v>0.32</c:v>
                </c:pt>
                <c:pt idx="563">
                  <c:v>0.41</c:v>
                </c:pt>
                <c:pt idx="564">
                  <c:v>0.37</c:v>
                </c:pt>
                <c:pt idx="565">
                  <c:v>0.13500000000000001</c:v>
                </c:pt>
                <c:pt idx="566">
                  <c:v>0.09</c:v>
                </c:pt>
                <c:pt idx="567">
                  <c:v>9.5000000000000001E-2</c:v>
                </c:pt>
                <c:pt idx="568">
                  <c:v>0.25</c:v>
                </c:pt>
                <c:pt idx="569">
                  <c:v>0.16700000000000001</c:v>
                </c:pt>
                <c:pt idx="570">
                  <c:v>0.23899999999999999</c:v>
                </c:pt>
                <c:pt idx="571">
                  <c:v>0.28999999999999998</c:v>
                </c:pt>
                <c:pt idx="572">
                  <c:v>0.125</c:v>
                </c:pt>
                <c:pt idx="573">
                  <c:v>0.10299999999999999</c:v>
                </c:pt>
                <c:pt idx="574">
                  <c:v>0.309</c:v>
                </c:pt>
                <c:pt idx="575">
                  <c:v>8.3000000000000004E-2</c:v>
                </c:pt>
                <c:pt idx="576">
                  <c:v>0.17899999999999999</c:v>
                </c:pt>
                <c:pt idx="577">
                  <c:v>0.13350000000000001</c:v>
                </c:pt>
                <c:pt idx="578">
                  <c:v>0.21199999999999999</c:v>
                </c:pt>
                <c:pt idx="579">
                  <c:v>0.37</c:v>
                </c:pt>
                <c:pt idx="580">
                  <c:v>0.13750000000000001</c:v>
                </c:pt>
                <c:pt idx="581">
                  <c:v>0.27500000000000002</c:v>
                </c:pt>
                <c:pt idx="582">
                  <c:v>0.13450000000000001</c:v>
                </c:pt>
                <c:pt idx="583">
                  <c:v>0.32500000000000001</c:v>
                </c:pt>
                <c:pt idx="584">
                  <c:v>0.30499999999999999</c:v>
                </c:pt>
                <c:pt idx="585">
                  <c:v>0.11</c:v>
                </c:pt>
                <c:pt idx="586">
                  <c:v>0.17</c:v>
                </c:pt>
                <c:pt idx="587">
                  <c:v>0.52</c:v>
                </c:pt>
                <c:pt idx="588">
                  <c:v>0.49399999999999999</c:v>
                </c:pt>
                <c:pt idx="589">
                  <c:v>7.0000000000000007E-2</c:v>
                </c:pt>
                <c:pt idx="590">
                  <c:v>0.14499999999999999</c:v>
                </c:pt>
                <c:pt idx="591">
                  <c:v>4.0000000000000001E-3</c:v>
                </c:pt>
                <c:pt idx="592">
                  <c:v>6.0499999999999998E-2</c:v>
                </c:pt>
                <c:pt idx="593">
                  <c:v>0.1065</c:v>
                </c:pt>
                <c:pt idx="594">
                  <c:v>0.109</c:v>
                </c:pt>
                <c:pt idx="595">
                  <c:v>0.29449999999999998</c:v>
                </c:pt>
                <c:pt idx="596">
                  <c:v>0.35199999999999998</c:v>
                </c:pt>
                <c:pt idx="597">
                  <c:v>0.28000000000000003</c:v>
                </c:pt>
                <c:pt idx="598">
                  <c:v>0.25750000000000001</c:v>
                </c:pt>
                <c:pt idx="599">
                  <c:v>0.245</c:v>
                </c:pt>
                <c:pt idx="600">
                  <c:v>0.17499999999999999</c:v>
                </c:pt>
                <c:pt idx="601">
                  <c:v>0.4</c:v>
                </c:pt>
                <c:pt idx="602">
                  <c:v>0.23499999999999999</c:v>
                </c:pt>
                <c:pt idx="603">
                  <c:v>0.19600000000000001</c:v>
                </c:pt>
                <c:pt idx="604">
                  <c:v>0.27450000000000002</c:v>
                </c:pt>
                <c:pt idx="605">
                  <c:v>0.14499999999999999</c:v>
                </c:pt>
                <c:pt idx="606">
                  <c:v>0.29199999999999998</c:v>
                </c:pt>
                <c:pt idx="607">
                  <c:v>7.0000000000000007E-2</c:v>
                </c:pt>
                <c:pt idx="608">
                  <c:v>0.1135</c:v>
                </c:pt>
                <c:pt idx="609">
                  <c:v>7.0000000000000007E-2</c:v>
                </c:pt>
                <c:pt idx="610">
                  <c:v>0.6855</c:v>
                </c:pt>
                <c:pt idx="611">
                  <c:v>0.109</c:v>
                </c:pt>
                <c:pt idx="612">
                  <c:v>6.2E-2</c:v>
                </c:pt>
                <c:pt idx="613">
                  <c:v>0.53</c:v>
                </c:pt>
                <c:pt idx="614">
                  <c:v>0.15049999999999999</c:v>
                </c:pt>
                <c:pt idx="615">
                  <c:v>0.27400000000000002</c:v>
                </c:pt>
                <c:pt idx="616">
                  <c:v>0.20499999999999999</c:v>
                </c:pt>
                <c:pt idx="617">
                  <c:v>0.15</c:v>
                </c:pt>
                <c:pt idx="618">
                  <c:v>0.23899999999999999</c:v>
                </c:pt>
                <c:pt idx="619">
                  <c:v>0.221</c:v>
                </c:pt>
                <c:pt idx="620">
                  <c:v>0.14199999999999999</c:v>
                </c:pt>
                <c:pt idx="621">
                  <c:v>0.26</c:v>
                </c:pt>
                <c:pt idx="622">
                  <c:v>0.3</c:v>
                </c:pt>
                <c:pt idx="623">
                  <c:v>0.3</c:v>
                </c:pt>
                <c:pt idx="624">
                  <c:v>0.17199999999999999</c:v>
                </c:pt>
                <c:pt idx="625">
                  <c:v>0.36849999999999999</c:v>
                </c:pt>
                <c:pt idx="626">
                  <c:v>0.32</c:v>
                </c:pt>
                <c:pt idx="627">
                  <c:v>0.47</c:v>
                </c:pt>
                <c:pt idx="628">
                  <c:v>0.42449999999999999</c:v>
                </c:pt>
                <c:pt idx="629">
                  <c:v>0.26500000000000001</c:v>
                </c:pt>
                <c:pt idx="630">
                  <c:v>0.40500000000000003</c:v>
                </c:pt>
                <c:pt idx="631">
                  <c:v>0.33</c:v>
                </c:pt>
                <c:pt idx="632">
                  <c:v>0.33200000000000002</c:v>
                </c:pt>
                <c:pt idx="633">
                  <c:v>0.21249999999999999</c:v>
                </c:pt>
                <c:pt idx="634">
                  <c:v>0.06</c:v>
                </c:pt>
                <c:pt idx="635">
                  <c:v>0.1845</c:v>
                </c:pt>
                <c:pt idx="636">
                  <c:v>0.255</c:v>
                </c:pt>
                <c:pt idx="637">
                  <c:v>0.40550000000000003</c:v>
                </c:pt>
                <c:pt idx="638">
                  <c:v>0.26500000000000001</c:v>
                </c:pt>
                <c:pt idx="639">
                  <c:v>0.14599999999999999</c:v>
                </c:pt>
                <c:pt idx="640">
                  <c:v>0.20899999999999999</c:v>
                </c:pt>
                <c:pt idx="641">
                  <c:v>0.27050000000000002</c:v>
                </c:pt>
                <c:pt idx="642">
                  <c:v>0.41499999999999998</c:v>
                </c:pt>
                <c:pt idx="643">
                  <c:v>0.40300000000000002</c:v>
                </c:pt>
                <c:pt idx="644">
                  <c:v>0.33500000000000002</c:v>
                </c:pt>
                <c:pt idx="645">
                  <c:v>0.16800000000000001</c:v>
                </c:pt>
                <c:pt idx="646">
                  <c:v>0.13100000000000001</c:v>
                </c:pt>
                <c:pt idx="647">
                  <c:v>0.11</c:v>
                </c:pt>
                <c:pt idx="648">
                  <c:v>0.27</c:v>
                </c:pt>
                <c:pt idx="649">
                  <c:v>0.35</c:v>
                </c:pt>
                <c:pt idx="650">
                  <c:v>0.26400000000000001</c:v>
                </c:pt>
                <c:pt idx="651">
                  <c:v>0.35099999999999998</c:v>
                </c:pt>
                <c:pt idx="652">
                  <c:v>0.25</c:v>
                </c:pt>
                <c:pt idx="653">
                  <c:v>0.185</c:v>
                </c:pt>
                <c:pt idx="654">
                  <c:v>0.27200000000000002</c:v>
                </c:pt>
                <c:pt idx="655">
                  <c:v>5.0000000000000001E-3</c:v>
                </c:pt>
                <c:pt idx="656">
                  <c:v>0.215</c:v>
                </c:pt>
                <c:pt idx="657">
                  <c:v>0.19500000000000001</c:v>
                </c:pt>
                <c:pt idx="658">
                  <c:v>0.43</c:v>
                </c:pt>
                <c:pt idx="659">
                  <c:v>0.37</c:v>
                </c:pt>
                <c:pt idx="660">
                  <c:v>0.25</c:v>
                </c:pt>
                <c:pt idx="661">
                  <c:v>0.39</c:v>
                </c:pt>
                <c:pt idx="662">
                  <c:v>0.19</c:v>
                </c:pt>
                <c:pt idx="663">
                  <c:v>3.4000000000000002E-2</c:v>
                </c:pt>
                <c:pt idx="664">
                  <c:v>0.25</c:v>
                </c:pt>
                <c:pt idx="665">
                  <c:v>0.18</c:v>
                </c:pt>
                <c:pt idx="666">
                  <c:v>0.22</c:v>
                </c:pt>
                <c:pt idx="667">
                  <c:v>8.9999999999999993E-3</c:v>
                </c:pt>
                <c:pt idx="668">
                  <c:v>0.185</c:v>
                </c:pt>
                <c:pt idx="669">
                  <c:v>0.27850000000000003</c:v>
                </c:pt>
                <c:pt idx="670">
                  <c:v>0.20499999999999999</c:v>
                </c:pt>
                <c:pt idx="671">
                  <c:v>0.02</c:v>
                </c:pt>
                <c:pt idx="672">
                  <c:v>0.185</c:v>
                </c:pt>
                <c:pt idx="673">
                  <c:v>7.4999999999999997E-3</c:v>
                </c:pt>
                <c:pt idx="674">
                  <c:v>6.7500000000000004E-2</c:v>
                </c:pt>
                <c:pt idx="675">
                  <c:v>0.41</c:v>
                </c:pt>
                <c:pt idx="676">
                  <c:v>4.4999999999999998E-2</c:v>
                </c:pt>
                <c:pt idx="677">
                  <c:v>4.3999999999999997E-2</c:v>
                </c:pt>
                <c:pt idx="678">
                  <c:v>7.4999999999999997E-2</c:v>
                </c:pt>
                <c:pt idx="679">
                  <c:v>9.6000000000000002E-2</c:v>
                </c:pt>
                <c:pt idx="680">
                  <c:v>0.39500000000000002</c:v>
                </c:pt>
                <c:pt idx="681">
                  <c:v>5.5E-2</c:v>
                </c:pt>
                <c:pt idx="682">
                  <c:v>0.41499999999999998</c:v>
                </c:pt>
                <c:pt idx="683">
                  <c:v>0.2</c:v>
                </c:pt>
                <c:pt idx="684">
                  <c:v>0.22</c:v>
                </c:pt>
                <c:pt idx="685">
                  <c:v>0.29599999999999999</c:v>
                </c:pt>
                <c:pt idx="686">
                  <c:v>0.24049999999999999</c:v>
                </c:pt>
                <c:pt idx="687">
                  <c:v>0.32</c:v>
                </c:pt>
                <c:pt idx="688">
                  <c:v>0.55000000000000004</c:v>
                </c:pt>
                <c:pt idx="689">
                  <c:v>0.26500000000000001</c:v>
                </c:pt>
                <c:pt idx="690">
                  <c:v>0.32250000000000001</c:v>
                </c:pt>
                <c:pt idx="691">
                  <c:v>0.04</c:v>
                </c:pt>
                <c:pt idx="692">
                  <c:v>0.65849999999999997</c:v>
                </c:pt>
                <c:pt idx="693">
                  <c:v>0.3</c:v>
                </c:pt>
                <c:pt idx="694">
                  <c:v>0.215</c:v>
                </c:pt>
                <c:pt idx="695">
                  <c:v>0.24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17-4614-861A-DFF95BF1C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7080975"/>
        <c:axId val="2047078063"/>
      </c:scatterChart>
      <c:valAx>
        <c:axId val="20470809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078063"/>
        <c:crosses val="autoZero"/>
        <c:crossBetween val="midCat"/>
      </c:valAx>
      <c:valAx>
        <c:axId val="204707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0809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Male Diameter To Length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'Unstacked Training set'!$D$1</c:f>
              <c:strCache>
                <c:ptCount val="1"/>
                <c:pt idx="0">
                  <c:v>Diameter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'Unstacked Training set'!$C$2:$C$116</c:f>
              <c:numCache>
                <c:formatCode>General</c:formatCode>
                <c:ptCount val="115"/>
                <c:pt idx="0">
                  <c:v>0.53</c:v>
                </c:pt>
                <c:pt idx="1">
                  <c:v>0.625</c:v>
                </c:pt>
                <c:pt idx="2">
                  <c:v>0.49</c:v>
                </c:pt>
                <c:pt idx="3">
                  <c:v>0.155</c:v>
                </c:pt>
                <c:pt idx="4">
                  <c:v>0.61499999999999999</c:v>
                </c:pt>
                <c:pt idx="5">
                  <c:v>0.31</c:v>
                </c:pt>
                <c:pt idx="6">
                  <c:v>0.48499999999999999</c:v>
                </c:pt>
                <c:pt idx="7">
                  <c:v>0.55000000000000004</c:v>
                </c:pt>
                <c:pt idx="8">
                  <c:v>0.77500000000000002</c:v>
                </c:pt>
                <c:pt idx="9">
                  <c:v>0.63</c:v>
                </c:pt>
                <c:pt idx="10">
                  <c:v>0.495</c:v>
                </c:pt>
                <c:pt idx="11">
                  <c:v>0.57499999999999996</c:v>
                </c:pt>
                <c:pt idx="12">
                  <c:v>0.45500000000000002</c:v>
                </c:pt>
                <c:pt idx="13">
                  <c:v>0.73499999999999999</c:v>
                </c:pt>
                <c:pt idx="14">
                  <c:v>0.56499999999999995</c:v>
                </c:pt>
                <c:pt idx="15">
                  <c:v>0.68</c:v>
                </c:pt>
                <c:pt idx="16">
                  <c:v>0.39500000000000002</c:v>
                </c:pt>
                <c:pt idx="17">
                  <c:v>0.62</c:v>
                </c:pt>
                <c:pt idx="18">
                  <c:v>0.73499999999999999</c:v>
                </c:pt>
                <c:pt idx="19">
                  <c:v>0.61</c:v>
                </c:pt>
                <c:pt idx="20">
                  <c:v>0.53</c:v>
                </c:pt>
                <c:pt idx="21">
                  <c:v>0.49</c:v>
                </c:pt>
                <c:pt idx="22">
                  <c:v>0.57499999999999996</c:v>
                </c:pt>
                <c:pt idx="23">
                  <c:v>0.57999999999999996</c:v>
                </c:pt>
                <c:pt idx="24">
                  <c:v>0.51500000000000001</c:v>
                </c:pt>
                <c:pt idx="25">
                  <c:v>0.55500000000000005</c:v>
                </c:pt>
                <c:pt idx="26">
                  <c:v>0.5</c:v>
                </c:pt>
                <c:pt idx="27">
                  <c:v>0.56999999999999995</c:v>
                </c:pt>
                <c:pt idx="28">
                  <c:v>0.45</c:v>
                </c:pt>
                <c:pt idx="29">
                  <c:v>0.63</c:v>
                </c:pt>
                <c:pt idx="30">
                  <c:v>0.64</c:v>
                </c:pt>
                <c:pt idx="31">
                  <c:v>0.16500000000000001</c:v>
                </c:pt>
                <c:pt idx="32">
                  <c:v>0.505</c:v>
                </c:pt>
                <c:pt idx="33">
                  <c:v>0.52</c:v>
                </c:pt>
                <c:pt idx="34">
                  <c:v>0.62</c:v>
                </c:pt>
                <c:pt idx="35">
                  <c:v>0.59</c:v>
                </c:pt>
                <c:pt idx="36">
                  <c:v>0.68</c:v>
                </c:pt>
                <c:pt idx="37">
                  <c:v>0.67500000000000004</c:v>
                </c:pt>
                <c:pt idx="38">
                  <c:v>0.33</c:v>
                </c:pt>
                <c:pt idx="39">
                  <c:v>0.57499999999999996</c:v>
                </c:pt>
                <c:pt idx="40">
                  <c:v>0.57999999999999996</c:v>
                </c:pt>
                <c:pt idx="41">
                  <c:v>0.69</c:v>
                </c:pt>
                <c:pt idx="42">
                  <c:v>0.64</c:v>
                </c:pt>
                <c:pt idx="43">
                  <c:v>0.63</c:v>
                </c:pt>
                <c:pt idx="44">
                  <c:v>0.63</c:v>
                </c:pt>
                <c:pt idx="45">
                  <c:v>0.48</c:v>
                </c:pt>
                <c:pt idx="46">
                  <c:v>0.57999999999999996</c:v>
                </c:pt>
                <c:pt idx="47">
                  <c:v>0.65500000000000003</c:v>
                </c:pt>
                <c:pt idx="48">
                  <c:v>0.68500000000000005</c:v>
                </c:pt>
                <c:pt idx="49">
                  <c:v>0.5</c:v>
                </c:pt>
                <c:pt idx="50">
                  <c:v>0.58499999999999996</c:v>
                </c:pt>
                <c:pt idx="51">
                  <c:v>0.57499999999999996</c:v>
                </c:pt>
                <c:pt idx="52">
                  <c:v>0.505</c:v>
                </c:pt>
                <c:pt idx="53">
                  <c:v>0.60499999999999998</c:v>
                </c:pt>
                <c:pt idx="54">
                  <c:v>0.46</c:v>
                </c:pt>
                <c:pt idx="55">
                  <c:v>0.62</c:v>
                </c:pt>
                <c:pt idx="56">
                  <c:v>0.27</c:v>
                </c:pt>
                <c:pt idx="57">
                  <c:v>0.54500000000000004</c:v>
                </c:pt>
                <c:pt idx="58">
                  <c:v>0.625</c:v>
                </c:pt>
                <c:pt idx="59">
                  <c:v>0.35</c:v>
                </c:pt>
                <c:pt idx="60">
                  <c:v>0.61499999999999999</c:v>
                </c:pt>
                <c:pt idx="61">
                  <c:v>0.46</c:v>
                </c:pt>
                <c:pt idx="62">
                  <c:v>0.52</c:v>
                </c:pt>
                <c:pt idx="63">
                  <c:v>0.56499999999999995</c:v>
                </c:pt>
                <c:pt idx="64">
                  <c:v>0.75</c:v>
                </c:pt>
                <c:pt idx="65">
                  <c:v>0.65500000000000003</c:v>
                </c:pt>
                <c:pt idx="66">
                  <c:v>0.57499999999999996</c:v>
                </c:pt>
                <c:pt idx="67">
                  <c:v>0.57499999999999996</c:v>
                </c:pt>
                <c:pt idx="68">
                  <c:v>0.53</c:v>
                </c:pt>
                <c:pt idx="69">
                  <c:v>0.55500000000000005</c:v>
                </c:pt>
                <c:pt idx="70">
                  <c:v>0.68500000000000005</c:v>
                </c:pt>
                <c:pt idx="71">
                  <c:v>0.505</c:v>
                </c:pt>
                <c:pt idx="72">
                  <c:v>0.17499999999999999</c:v>
                </c:pt>
                <c:pt idx="73">
                  <c:v>0.66</c:v>
                </c:pt>
                <c:pt idx="74">
                  <c:v>0.57499999999999996</c:v>
                </c:pt>
                <c:pt idx="75">
                  <c:v>0.64500000000000002</c:v>
                </c:pt>
                <c:pt idx="76">
                  <c:v>0.49</c:v>
                </c:pt>
                <c:pt idx="77">
                  <c:v>0.73</c:v>
                </c:pt>
                <c:pt idx="78">
                  <c:v>0.53500000000000003</c:v>
                </c:pt>
                <c:pt idx="79">
                  <c:v>0.625</c:v>
                </c:pt>
                <c:pt idx="80">
                  <c:v>0.52500000000000002</c:v>
                </c:pt>
                <c:pt idx="81">
                  <c:v>0.57499999999999996</c:v>
                </c:pt>
                <c:pt idx="82">
                  <c:v>0.52</c:v>
                </c:pt>
                <c:pt idx="83">
                  <c:v>0.64</c:v>
                </c:pt>
                <c:pt idx="84">
                  <c:v>0.67500000000000004</c:v>
                </c:pt>
                <c:pt idx="85">
                  <c:v>0.48499999999999999</c:v>
                </c:pt>
                <c:pt idx="86">
                  <c:v>0.56000000000000005</c:v>
                </c:pt>
                <c:pt idx="87">
                  <c:v>0.56000000000000005</c:v>
                </c:pt>
                <c:pt idx="88">
                  <c:v>0.55500000000000005</c:v>
                </c:pt>
                <c:pt idx="89">
                  <c:v>0.28000000000000003</c:v>
                </c:pt>
                <c:pt idx="90">
                  <c:v>0.44500000000000001</c:v>
                </c:pt>
                <c:pt idx="91">
                  <c:v>0.63</c:v>
                </c:pt>
                <c:pt idx="92">
                  <c:v>0.44</c:v>
                </c:pt>
                <c:pt idx="93">
                  <c:v>0.54500000000000004</c:v>
                </c:pt>
                <c:pt idx="94">
                  <c:v>0.52</c:v>
                </c:pt>
                <c:pt idx="95">
                  <c:v>0.68</c:v>
                </c:pt>
                <c:pt idx="96">
                  <c:v>0.7</c:v>
                </c:pt>
                <c:pt idx="97">
                  <c:v>0.48</c:v>
                </c:pt>
                <c:pt idx="98">
                  <c:v>0.53</c:v>
                </c:pt>
                <c:pt idx="99">
                  <c:v>0.59</c:v>
                </c:pt>
                <c:pt idx="100">
                  <c:v>0.61</c:v>
                </c:pt>
                <c:pt idx="101">
                  <c:v>0.57999999999999996</c:v>
                </c:pt>
                <c:pt idx="102">
                  <c:v>0.51</c:v>
                </c:pt>
                <c:pt idx="103">
                  <c:v>0.48499999999999999</c:v>
                </c:pt>
                <c:pt idx="104">
                  <c:v>0.41</c:v>
                </c:pt>
                <c:pt idx="105">
                  <c:v>0.495</c:v>
                </c:pt>
                <c:pt idx="106">
                  <c:v>0.68</c:v>
                </c:pt>
                <c:pt idx="107">
                  <c:v>0.375</c:v>
                </c:pt>
                <c:pt idx="108">
                  <c:v>0.52</c:v>
                </c:pt>
                <c:pt idx="109">
                  <c:v>0.56999999999999995</c:v>
                </c:pt>
                <c:pt idx="110">
                  <c:v>0.61499999999999999</c:v>
                </c:pt>
                <c:pt idx="111">
                  <c:v>0.54</c:v>
                </c:pt>
                <c:pt idx="112">
                  <c:v>0.67500000000000004</c:v>
                </c:pt>
                <c:pt idx="113">
                  <c:v>0.6</c:v>
                </c:pt>
                <c:pt idx="114">
                  <c:v>0.625</c:v>
                </c:pt>
              </c:numCache>
            </c:numRef>
          </c:xVal>
          <c:yVal>
            <c:numRef>
              <c:f>'Unstacked Training set'!$D$2:$D$116</c:f>
              <c:numCache>
                <c:formatCode>General</c:formatCode>
                <c:ptCount val="115"/>
                <c:pt idx="0">
                  <c:v>0.435</c:v>
                </c:pt>
                <c:pt idx="1">
                  <c:v>0.48</c:v>
                </c:pt>
                <c:pt idx="2">
                  <c:v>0.38</c:v>
                </c:pt>
                <c:pt idx="3">
                  <c:v>0.115</c:v>
                </c:pt>
                <c:pt idx="4">
                  <c:v>0.505</c:v>
                </c:pt>
                <c:pt idx="5">
                  <c:v>0.22500000000000001</c:v>
                </c:pt>
                <c:pt idx="6">
                  <c:v>0.4</c:v>
                </c:pt>
                <c:pt idx="7">
                  <c:v>0.43</c:v>
                </c:pt>
                <c:pt idx="8">
                  <c:v>0.56999999999999995</c:v>
                </c:pt>
                <c:pt idx="9">
                  <c:v>0.49</c:v>
                </c:pt>
                <c:pt idx="10">
                  <c:v>0.38</c:v>
                </c:pt>
                <c:pt idx="11">
                  <c:v>0.47</c:v>
                </c:pt>
                <c:pt idx="12">
                  <c:v>0.34499999999999997</c:v>
                </c:pt>
                <c:pt idx="13">
                  <c:v>0.59</c:v>
                </c:pt>
                <c:pt idx="14">
                  <c:v>0.45</c:v>
                </c:pt>
                <c:pt idx="15">
                  <c:v>0.54</c:v>
                </c:pt>
                <c:pt idx="16">
                  <c:v>0.30499999999999999</c:v>
                </c:pt>
                <c:pt idx="17">
                  <c:v>0.48499999999999999</c:v>
                </c:pt>
                <c:pt idx="18">
                  <c:v>0.59</c:v>
                </c:pt>
                <c:pt idx="19">
                  <c:v>0.5</c:v>
                </c:pt>
                <c:pt idx="20">
                  <c:v>0.435</c:v>
                </c:pt>
                <c:pt idx="21">
                  <c:v>0.39</c:v>
                </c:pt>
                <c:pt idx="22">
                  <c:v>0.45500000000000002</c:v>
                </c:pt>
                <c:pt idx="23">
                  <c:v>0.46</c:v>
                </c:pt>
                <c:pt idx="24">
                  <c:v>0.40500000000000003</c:v>
                </c:pt>
                <c:pt idx="25">
                  <c:v>0.435</c:v>
                </c:pt>
                <c:pt idx="26">
                  <c:v>0.41499999999999998</c:v>
                </c:pt>
                <c:pt idx="27">
                  <c:v>0.46</c:v>
                </c:pt>
                <c:pt idx="28">
                  <c:v>0.34</c:v>
                </c:pt>
                <c:pt idx="29">
                  <c:v>0.51500000000000001</c:v>
                </c:pt>
                <c:pt idx="30">
                  <c:v>0.57499999999999996</c:v>
                </c:pt>
                <c:pt idx="31">
                  <c:v>0.125</c:v>
                </c:pt>
                <c:pt idx="32">
                  <c:v>0.38500000000000001</c:v>
                </c:pt>
                <c:pt idx="33">
                  <c:v>0.4</c:v>
                </c:pt>
                <c:pt idx="34">
                  <c:v>0.48</c:v>
                </c:pt>
                <c:pt idx="35">
                  <c:v>0.47</c:v>
                </c:pt>
                <c:pt idx="36">
                  <c:v>0.53</c:v>
                </c:pt>
                <c:pt idx="37">
                  <c:v>0.54500000000000004</c:v>
                </c:pt>
                <c:pt idx="38">
                  <c:v>0.245</c:v>
                </c:pt>
                <c:pt idx="39">
                  <c:v>0.47</c:v>
                </c:pt>
                <c:pt idx="40">
                  <c:v>0.45500000000000002</c:v>
                </c:pt>
                <c:pt idx="41">
                  <c:v>0.54</c:v>
                </c:pt>
                <c:pt idx="42">
                  <c:v>0.5</c:v>
                </c:pt>
                <c:pt idx="43">
                  <c:v>0.49</c:v>
                </c:pt>
                <c:pt idx="44">
                  <c:v>0.51</c:v>
                </c:pt>
                <c:pt idx="45">
                  <c:v>0.36499999999999999</c:v>
                </c:pt>
                <c:pt idx="46">
                  <c:v>0.44</c:v>
                </c:pt>
                <c:pt idx="47">
                  <c:v>0.52500000000000002</c:v>
                </c:pt>
                <c:pt idx="48">
                  <c:v>0.51</c:v>
                </c:pt>
                <c:pt idx="49">
                  <c:v>0.38</c:v>
                </c:pt>
                <c:pt idx="50">
                  <c:v>0.45</c:v>
                </c:pt>
                <c:pt idx="51">
                  <c:v>0.44</c:v>
                </c:pt>
                <c:pt idx="52">
                  <c:v>0.38500000000000001</c:v>
                </c:pt>
                <c:pt idx="53">
                  <c:v>0.47</c:v>
                </c:pt>
                <c:pt idx="54">
                  <c:v>0.375</c:v>
                </c:pt>
                <c:pt idx="55">
                  <c:v>0.46</c:v>
                </c:pt>
                <c:pt idx="56">
                  <c:v>0.19500000000000001</c:v>
                </c:pt>
                <c:pt idx="57">
                  <c:v>0.43</c:v>
                </c:pt>
                <c:pt idx="58">
                  <c:v>0.5</c:v>
                </c:pt>
                <c:pt idx="59">
                  <c:v>0.26500000000000001</c:v>
                </c:pt>
                <c:pt idx="60">
                  <c:v>0.45500000000000002</c:v>
                </c:pt>
                <c:pt idx="61">
                  <c:v>0.35</c:v>
                </c:pt>
                <c:pt idx="62">
                  <c:v>0.4</c:v>
                </c:pt>
                <c:pt idx="63">
                  <c:v>0.435</c:v>
                </c:pt>
                <c:pt idx="64">
                  <c:v>0.59499999999999997</c:v>
                </c:pt>
                <c:pt idx="65">
                  <c:v>0.54</c:v>
                </c:pt>
                <c:pt idx="66">
                  <c:v>0.47499999999999998</c:v>
                </c:pt>
                <c:pt idx="67">
                  <c:v>0.47499999999999998</c:v>
                </c:pt>
                <c:pt idx="68">
                  <c:v>0.42499999999999999</c:v>
                </c:pt>
                <c:pt idx="69">
                  <c:v>0.44</c:v>
                </c:pt>
                <c:pt idx="70">
                  <c:v>0.54500000000000004</c:v>
                </c:pt>
                <c:pt idx="71">
                  <c:v>0.40500000000000003</c:v>
                </c:pt>
                <c:pt idx="72">
                  <c:v>0.125</c:v>
                </c:pt>
                <c:pt idx="73">
                  <c:v>0.51500000000000001</c:v>
                </c:pt>
                <c:pt idx="74">
                  <c:v>0.45</c:v>
                </c:pt>
                <c:pt idx="75">
                  <c:v>0.51</c:v>
                </c:pt>
                <c:pt idx="76">
                  <c:v>0.46500000000000002</c:v>
                </c:pt>
                <c:pt idx="77">
                  <c:v>0.58499999999999996</c:v>
                </c:pt>
                <c:pt idx="78">
                  <c:v>0.41</c:v>
                </c:pt>
                <c:pt idx="79">
                  <c:v>0.495</c:v>
                </c:pt>
                <c:pt idx="80">
                  <c:v>0.41</c:v>
                </c:pt>
                <c:pt idx="81">
                  <c:v>0.45</c:v>
                </c:pt>
                <c:pt idx="82">
                  <c:v>0.41</c:v>
                </c:pt>
                <c:pt idx="83">
                  <c:v>0.48499999999999999</c:v>
                </c:pt>
                <c:pt idx="84">
                  <c:v>0.52500000000000002</c:v>
                </c:pt>
                <c:pt idx="85">
                  <c:v>0.37</c:v>
                </c:pt>
                <c:pt idx="86">
                  <c:v>0.45</c:v>
                </c:pt>
                <c:pt idx="87">
                  <c:v>0.46</c:v>
                </c:pt>
                <c:pt idx="88">
                  <c:v>0.45</c:v>
                </c:pt>
                <c:pt idx="89">
                  <c:v>0.2</c:v>
                </c:pt>
                <c:pt idx="90">
                  <c:v>0.35499999999999998</c:v>
                </c:pt>
                <c:pt idx="91">
                  <c:v>0.51500000000000001</c:v>
                </c:pt>
                <c:pt idx="92">
                  <c:v>0.32500000000000001</c:v>
                </c:pt>
                <c:pt idx="93">
                  <c:v>0.44</c:v>
                </c:pt>
                <c:pt idx="94">
                  <c:v>0.38</c:v>
                </c:pt>
                <c:pt idx="95">
                  <c:v>0.53500000000000003</c:v>
                </c:pt>
                <c:pt idx="96">
                  <c:v>0.55000000000000004</c:v>
                </c:pt>
                <c:pt idx="97">
                  <c:v>0.37</c:v>
                </c:pt>
                <c:pt idx="98">
                  <c:v>0.40500000000000003</c:v>
                </c:pt>
                <c:pt idx="99">
                  <c:v>0.46500000000000002</c:v>
                </c:pt>
                <c:pt idx="100">
                  <c:v>0.48499999999999999</c:v>
                </c:pt>
                <c:pt idx="101">
                  <c:v>0.43</c:v>
                </c:pt>
                <c:pt idx="102">
                  <c:v>0.4</c:v>
                </c:pt>
                <c:pt idx="103">
                  <c:v>0.39</c:v>
                </c:pt>
                <c:pt idx="104">
                  <c:v>0.32500000000000001</c:v>
                </c:pt>
                <c:pt idx="105">
                  <c:v>0.39500000000000002</c:v>
                </c:pt>
                <c:pt idx="106">
                  <c:v>0.53</c:v>
                </c:pt>
                <c:pt idx="107">
                  <c:v>0.28999999999999998</c:v>
                </c:pt>
                <c:pt idx="108">
                  <c:v>0.4</c:v>
                </c:pt>
                <c:pt idx="109">
                  <c:v>0.45500000000000002</c:v>
                </c:pt>
                <c:pt idx="110">
                  <c:v>0.47499999999999998</c:v>
                </c:pt>
                <c:pt idx="111">
                  <c:v>0.42</c:v>
                </c:pt>
                <c:pt idx="112">
                  <c:v>0.52500000000000002</c:v>
                </c:pt>
                <c:pt idx="113">
                  <c:v>0.47499999999999998</c:v>
                </c:pt>
                <c:pt idx="114">
                  <c:v>0.495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12-46AD-B092-5AE2C43CB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0283823"/>
        <c:axId val="1610285903"/>
      </c:scatterChart>
      <c:valAx>
        <c:axId val="1610283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5903"/>
        <c:crosses val="autoZero"/>
        <c:crossBetween val="midCat"/>
      </c:valAx>
      <c:valAx>
        <c:axId val="161028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3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Male Whole Weight To Shucked Weight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'Unstacked Training set'!$G$1</c:f>
              <c:strCache>
                <c:ptCount val="1"/>
                <c:pt idx="0">
                  <c:v>Shucked_weight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'Unstacked Training set'!$F$2:$F$116</c:f>
              <c:numCache>
                <c:formatCode>General</c:formatCode>
                <c:ptCount val="115"/>
                <c:pt idx="0">
                  <c:v>0.73650000000000004</c:v>
                </c:pt>
                <c:pt idx="1">
                  <c:v>1.2415</c:v>
                </c:pt>
                <c:pt idx="2">
                  <c:v>0.76049999999999995</c:v>
                </c:pt>
                <c:pt idx="3">
                  <c:v>2.4E-2</c:v>
                </c:pt>
                <c:pt idx="4">
                  <c:v>1.34</c:v>
                </c:pt>
                <c:pt idx="5">
                  <c:v>0.1295</c:v>
                </c:pt>
                <c:pt idx="6">
                  <c:v>0.66300000000000003</c:v>
                </c:pt>
                <c:pt idx="7">
                  <c:v>0.83950000000000002</c:v>
                </c:pt>
                <c:pt idx="8">
                  <c:v>2.032</c:v>
                </c:pt>
                <c:pt idx="9">
                  <c:v>1.1955</c:v>
                </c:pt>
                <c:pt idx="10">
                  <c:v>0.62949999999999995</c:v>
                </c:pt>
                <c:pt idx="11">
                  <c:v>0.83750000000000002</c:v>
                </c:pt>
                <c:pt idx="12">
                  <c:v>0.44</c:v>
                </c:pt>
                <c:pt idx="13">
                  <c:v>2.0870000000000002</c:v>
                </c:pt>
                <c:pt idx="14">
                  <c:v>0.89500000000000002</c:v>
                </c:pt>
                <c:pt idx="15">
                  <c:v>1.534</c:v>
                </c:pt>
                <c:pt idx="16">
                  <c:v>0.28199999999999997</c:v>
                </c:pt>
                <c:pt idx="17">
                  <c:v>1.1325000000000001</c:v>
                </c:pt>
                <c:pt idx="18">
                  <c:v>1.7470000000000001</c:v>
                </c:pt>
                <c:pt idx="19">
                  <c:v>1.2715000000000001</c:v>
                </c:pt>
                <c:pt idx="20">
                  <c:v>0.69899999999999995</c:v>
                </c:pt>
                <c:pt idx="21">
                  <c:v>0.57299999999999995</c:v>
                </c:pt>
                <c:pt idx="22">
                  <c:v>0.86699999999999999</c:v>
                </c:pt>
                <c:pt idx="23">
                  <c:v>1.4395</c:v>
                </c:pt>
                <c:pt idx="24">
                  <c:v>0.69499999999999995</c:v>
                </c:pt>
                <c:pt idx="25">
                  <c:v>0.96850000000000003</c:v>
                </c:pt>
                <c:pt idx="26">
                  <c:v>0.6885</c:v>
                </c:pt>
                <c:pt idx="27">
                  <c:v>1.0004999999999999</c:v>
                </c:pt>
                <c:pt idx="28">
                  <c:v>0.3715</c:v>
                </c:pt>
                <c:pt idx="29">
                  <c:v>1.2589999999999999</c:v>
                </c:pt>
                <c:pt idx="30">
                  <c:v>1.4584999999999999</c:v>
                </c:pt>
                <c:pt idx="31">
                  <c:v>2.4500000000000001E-2</c:v>
                </c:pt>
                <c:pt idx="32">
                  <c:v>0.67749999999999999</c:v>
                </c:pt>
                <c:pt idx="33">
                  <c:v>0.57999999999999996</c:v>
                </c:pt>
                <c:pt idx="34">
                  <c:v>1.266</c:v>
                </c:pt>
                <c:pt idx="35">
                  <c:v>0.99550000000000005</c:v>
                </c:pt>
                <c:pt idx="36">
                  <c:v>1.496</c:v>
                </c:pt>
                <c:pt idx="37">
                  <c:v>1.7375</c:v>
                </c:pt>
                <c:pt idx="38">
                  <c:v>0.17100000000000001</c:v>
                </c:pt>
                <c:pt idx="39">
                  <c:v>0.85299999999999998</c:v>
                </c:pt>
                <c:pt idx="40">
                  <c:v>1.012</c:v>
                </c:pt>
                <c:pt idx="41">
                  <c:v>1.6194999999999999</c:v>
                </c:pt>
                <c:pt idx="42">
                  <c:v>1.3035000000000001</c:v>
                </c:pt>
                <c:pt idx="43">
                  <c:v>1.2524999999999999</c:v>
                </c:pt>
                <c:pt idx="44">
                  <c:v>1.3414999999999999</c:v>
                </c:pt>
                <c:pt idx="45">
                  <c:v>0.53049999999999997</c:v>
                </c:pt>
                <c:pt idx="46">
                  <c:v>1.2255</c:v>
                </c:pt>
                <c:pt idx="47">
                  <c:v>1.4019999999999999</c:v>
                </c:pt>
                <c:pt idx="48">
                  <c:v>1.4544999999999999</c:v>
                </c:pt>
                <c:pt idx="49">
                  <c:v>0.57699999999999996</c:v>
                </c:pt>
                <c:pt idx="50">
                  <c:v>1.1274999999999999</c:v>
                </c:pt>
                <c:pt idx="51">
                  <c:v>0.96150000000000002</c:v>
                </c:pt>
                <c:pt idx="52">
                  <c:v>0.64349999999999996</c:v>
                </c:pt>
                <c:pt idx="53">
                  <c:v>1.1405000000000001</c:v>
                </c:pt>
                <c:pt idx="54">
                  <c:v>0.57350000000000001</c:v>
                </c:pt>
                <c:pt idx="55">
                  <c:v>1.127</c:v>
                </c:pt>
                <c:pt idx="56">
                  <c:v>0.106</c:v>
                </c:pt>
                <c:pt idx="57">
                  <c:v>0.80349999999999999</c:v>
                </c:pt>
                <c:pt idx="58">
                  <c:v>1.3705000000000001</c:v>
                </c:pt>
                <c:pt idx="59">
                  <c:v>0.19700000000000001</c:v>
                </c:pt>
                <c:pt idx="60">
                  <c:v>0.9335</c:v>
                </c:pt>
                <c:pt idx="61">
                  <c:v>0.51500000000000001</c:v>
                </c:pt>
                <c:pt idx="62">
                  <c:v>0.77649999999999997</c:v>
                </c:pt>
                <c:pt idx="63">
                  <c:v>0.98150000000000004</c:v>
                </c:pt>
                <c:pt idx="64">
                  <c:v>2.2204999999999999</c:v>
                </c:pt>
                <c:pt idx="65">
                  <c:v>1.8440000000000001</c:v>
                </c:pt>
                <c:pt idx="66">
                  <c:v>1.1140000000000001</c:v>
                </c:pt>
                <c:pt idx="67">
                  <c:v>0.85699999999999998</c:v>
                </c:pt>
                <c:pt idx="68">
                  <c:v>0.70199999999999996</c:v>
                </c:pt>
                <c:pt idx="69">
                  <c:v>0.755</c:v>
                </c:pt>
                <c:pt idx="70">
                  <c:v>1.7925</c:v>
                </c:pt>
                <c:pt idx="71">
                  <c:v>0.625</c:v>
                </c:pt>
                <c:pt idx="72">
                  <c:v>2.4E-2</c:v>
                </c:pt>
                <c:pt idx="73">
                  <c:v>1.4464999999999999</c:v>
                </c:pt>
                <c:pt idx="74">
                  <c:v>0.92149999999999999</c:v>
                </c:pt>
                <c:pt idx="75">
                  <c:v>1.1835</c:v>
                </c:pt>
                <c:pt idx="76">
                  <c:v>0.52249999999999996</c:v>
                </c:pt>
                <c:pt idx="77">
                  <c:v>2.2305000000000001</c:v>
                </c:pt>
                <c:pt idx="78">
                  <c:v>0.6835</c:v>
                </c:pt>
                <c:pt idx="79">
                  <c:v>1.177</c:v>
                </c:pt>
                <c:pt idx="80">
                  <c:v>0.6875</c:v>
                </c:pt>
                <c:pt idx="81">
                  <c:v>0.94799999999999995</c:v>
                </c:pt>
                <c:pt idx="82">
                  <c:v>0.77</c:v>
                </c:pt>
                <c:pt idx="83">
                  <c:v>1.006</c:v>
                </c:pt>
                <c:pt idx="84">
                  <c:v>1.2835000000000001</c:v>
                </c:pt>
                <c:pt idx="85">
                  <c:v>0.57250000000000001</c:v>
                </c:pt>
                <c:pt idx="86">
                  <c:v>0.89400000000000002</c:v>
                </c:pt>
                <c:pt idx="87">
                  <c:v>0.83950000000000002</c:v>
                </c:pt>
                <c:pt idx="88">
                  <c:v>0.874</c:v>
                </c:pt>
                <c:pt idx="89">
                  <c:v>9.1499999999999998E-2</c:v>
                </c:pt>
                <c:pt idx="90">
                  <c:v>0.4415</c:v>
                </c:pt>
                <c:pt idx="91">
                  <c:v>1.016</c:v>
                </c:pt>
                <c:pt idx="92">
                  <c:v>0.41299999999999998</c:v>
                </c:pt>
                <c:pt idx="93">
                  <c:v>0.85650000000000004</c:v>
                </c:pt>
                <c:pt idx="94">
                  <c:v>0.58250000000000002</c:v>
                </c:pt>
                <c:pt idx="95">
                  <c:v>1.607</c:v>
                </c:pt>
                <c:pt idx="96">
                  <c:v>1.6245000000000001</c:v>
                </c:pt>
                <c:pt idx="97">
                  <c:v>0.51349999999999996</c:v>
                </c:pt>
                <c:pt idx="98">
                  <c:v>0.73799999999999999</c:v>
                </c:pt>
                <c:pt idx="99">
                  <c:v>0.98950000000000005</c:v>
                </c:pt>
                <c:pt idx="100">
                  <c:v>1.0145</c:v>
                </c:pt>
                <c:pt idx="101">
                  <c:v>0.79800000000000004</c:v>
                </c:pt>
                <c:pt idx="102">
                  <c:v>0.65149999999999997</c:v>
                </c:pt>
                <c:pt idx="103">
                  <c:v>0.64349999999999996</c:v>
                </c:pt>
                <c:pt idx="104">
                  <c:v>0.3745</c:v>
                </c:pt>
                <c:pt idx="105">
                  <c:v>0.55300000000000005</c:v>
                </c:pt>
                <c:pt idx="106">
                  <c:v>1.5289999999999999</c:v>
                </c:pt>
                <c:pt idx="107">
                  <c:v>0.27600000000000002</c:v>
                </c:pt>
                <c:pt idx="108">
                  <c:v>0.872</c:v>
                </c:pt>
                <c:pt idx="109">
                  <c:v>0.96</c:v>
                </c:pt>
                <c:pt idx="110">
                  <c:v>1.0375000000000001</c:v>
                </c:pt>
                <c:pt idx="111">
                  <c:v>0.6855</c:v>
                </c:pt>
                <c:pt idx="112">
                  <c:v>1.4019999999999999</c:v>
                </c:pt>
                <c:pt idx="113">
                  <c:v>1.157</c:v>
                </c:pt>
                <c:pt idx="114">
                  <c:v>1.3835</c:v>
                </c:pt>
              </c:numCache>
            </c:numRef>
          </c:xVal>
          <c:yVal>
            <c:numRef>
              <c:f>'Unstacked Training set'!$G$2:$G$116</c:f>
              <c:numCache>
                <c:formatCode>General</c:formatCode>
                <c:ptCount val="115"/>
                <c:pt idx="0">
                  <c:v>0.32750000000000001</c:v>
                </c:pt>
                <c:pt idx="1">
                  <c:v>0.65749999999999997</c:v>
                </c:pt>
                <c:pt idx="2">
                  <c:v>0.245</c:v>
                </c:pt>
                <c:pt idx="3">
                  <c:v>8.9999999999999993E-3</c:v>
                </c:pt>
                <c:pt idx="4">
                  <c:v>0.53149999999999997</c:v>
                </c:pt>
                <c:pt idx="5">
                  <c:v>4.5499999999999999E-2</c:v>
                </c:pt>
                <c:pt idx="6">
                  <c:v>0.313</c:v>
                </c:pt>
                <c:pt idx="7">
                  <c:v>0.3155</c:v>
                </c:pt>
                <c:pt idx="8">
                  <c:v>0.73499999999999999</c:v>
                </c:pt>
                <c:pt idx="9">
                  <c:v>0.58450000000000002</c:v>
                </c:pt>
                <c:pt idx="10">
                  <c:v>0.26300000000000001</c:v>
                </c:pt>
                <c:pt idx="11">
                  <c:v>0.34849999999999998</c:v>
                </c:pt>
                <c:pt idx="12">
                  <c:v>0.16900000000000001</c:v>
                </c:pt>
                <c:pt idx="13">
                  <c:v>0.90900000000000003</c:v>
                </c:pt>
                <c:pt idx="14">
                  <c:v>0.41499999999999998</c:v>
                </c:pt>
                <c:pt idx="15">
                  <c:v>0.67100000000000004</c:v>
                </c:pt>
                <c:pt idx="16">
                  <c:v>9.7500000000000003E-2</c:v>
                </c:pt>
                <c:pt idx="17">
                  <c:v>0.52349999999999997</c:v>
                </c:pt>
                <c:pt idx="18">
                  <c:v>0.72750000000000004</c:v>
                </c:pt>
                <c:pt idx="19">
                  <c:v>0.49149999999999999</c:v>
                </c:pt>
                <c:pt idx="20">
                  <c:v>0.28799999999999998</c:v>
                </c:pt>
                <c:pt idx="21">
                  <c:v>0.22500000000000001</c:v>
                </c:pt>
                <c:pt idx="22">
                  <c:v>0.3765</c:v>
                </c:pt>
                <c:pt idx="23">
                  <c:v>0.67149999999999999</c:v>
                </c:pt>
                <c:pt idx="24">
                  <c:v>0.215</c:v>
                </c:pt>
                <c:pt idx="25">
                  <c:v>0.4985</c:v>
                </c:pt>
                <c:pt idx="26">
                  <c:v>0.249</c:v>
                </c:pt>
                <c:pt idx="27">
                  <c:v>0.45400000000000001</c:v>
                </c:pt>
                <c:pt idx="28">
                  <c:v>0.1605</c:v>
                </c:pt>
                <c:pt idx="29">
                  <c:v>0.41049999999999998</c:v>
                </c:pt>
                <c:pt idx="30">
                  <c:v>0.625</c:v>
                </c:pt>
                <c:pt idx="31">
                  <c:v>9.4999999999999998E-3</c:v>
                </c:pt>
                <c:pt idx="32">
                  <c:v>0.23599999999999999</c:v>
                </c:pt>
                <c:pt idx="33">
                  <c:v>0.23400000000000001</c:v>
                </c:pt>
                <c:pt idx="34">
                  <c:v>0.62849999999999995</c:v>
                </c:pt>
                <c:pt idx="35">
                  <c:v>0.48099999999999998</c:v>
                </c:pt>
                <c:pt idx="36">
                  <c:v>0.58250000000000002</c:v>
                </c:pt>
                <c:pt idx="37">
                  <c:v>0.876</c:v>
                </c:pt>
                <c:pt idx="38">
                  <c:v>6.5500000000000003E-2</c:v>
                </c:pt>
                <c:pt idx="39">
                  <c:v>0.29199999999999998</c:v>
                </c:pt>
                <c:pt idx="40">
                  <c:v>0.4985</c:v>
                </c:pt>
                <c:pt idx="41">
                  <c:v>0.53300000000000003</c:v>
                </c:pt>
                <c:pt idx="42">
                  <c:v>0.44450000000000001</c:v>
                </c:pt>
                <c:pt idx="43">
                  <c:v>0.63</c:v>
                </c:pt>
                <c:pt idx="44">
                  <c:v>0.65749999999999997</c:v>
                </c:pt>
                <c:pt idx="45">
                  <c:v>0.24049999999999999</c:v>
                </c:pt>
                <c:pt idx="46">
                  <c:v>0.54049999999999998</c:v>
                </c:pt>
                <c:pt idx="47">
                  <c:v>0.624</c:v>
                </c:pt>
                <c:pt idx="48">
                  <c:v>0.63149999999999995</c:v>
                </c:pt>
                <c:pt idx="49">
                  <c:v>0.26900000000000002</c:v>
                </c:pt>
                <c:pt idx="50">
                  <c:v>0.49249999999999999</c:v>
                </c:pt>
                <c:pt idx="51">
                  <c:v>0.48299999999999998</c:v>
                </c:pt>
                <c:pt idx="52">
                  <c:v>0.3135</c:v>
                </c:pt>
                <c:pt idx="53">
                  <c:v>0.3755</c:v>
                </c:pt>
                <c:pt idx="54">
                  <c:v>0.2505</c:v>
                </c:pt>
                <c:pt idx="55">
                  <c:v>0.53500000000000003</c:v>
                </c:pt>
                <c:pt idx="56">
                  <c:v>4.65E-2</c:v>
                </c:pt>
                <c:pt idx="57">
                  <c:v>0.40899999999999997</c:v>
                </c:pt>
                <c:pt idx="58">
                  <c:v>0.64500000000000002</c:v>
                </c:pt>
                <c:pt idx="59">
                  <c:v>7.2999999999999995E-2</c:v>
                </c:pt>
                <c:pt idx="60">
                  <c:v>0.38200000000000001</c:v>
                </c:pt>
                <c:pt idx="61">
                  <c:v>0.224</c:v>
                </c:pt>
                <c:pt idx="62">
                  <c:v>0.35249999999999998</c:v>
                </c:pt>
                <c:pt idx="63">
                  <c:v>0.32900000000000001</c:v>
                </c:pt>
                <c:pt idx="64">
                  <c:v>1.083</c:v>
                </c:pt>
                <c:pt idx="65">
                  <c:v>0.74250000000000005</c:v>
                </c:pt>
                <c:pt idx="66">
                  <c:v>0.4955</c:v>
                </c:pt>
                <c:pt idx="67">
                  <c:v>0.36649999999999999</c:v>
                </c:pt>
                <c:pt idx="68">
                  <c:v>0.29749999999999999</c:v>
                </c:pt>
                <c:pt idx="69">
                  <c:v>0.307</c:v>
                </c:pt>
                <c:pt idx="70">
                  <c:v>0.8145</c:v>
                </c:pt>
                <c:pt idx="71">
                  <c:v>0.30499999999999999</c:v>
                </c:pt>
                <c:pt idx="72">
                  <c:v>9.4999999999999998E-3</c:v>
                </c:pt>
                <c:pt idx="73">
                  <c:v>0.69399999999999995</c:v>
                </c:pt>
                <c:pt idx="74">
                  <c:v>0.32750000000000001</c:v>
                </c:pt>
                <c:pt idx="75">
                  <c:v>0.55600000000000005</c:v>
                </c:pt>
                <c:pt idx="76">
                  <c:v>0.23499999999999999</c:v>
                </c:pt>
                <c:pt idx="77">
                  <c:v>1.2395</c:v>
                </c:pt>
                <c:pt idx="78">
                  <c:v>0.3125</c:v>
                </c:pt>
                <c:pt idx="79">
                  <c:v>0.50549999999999995</c:v>
                </c:pt>
                <c:pt idx="80">
                  <c:v>0.34350000000000003</c:v>
                </c:pt>
                <c:pt idx="81">
                  <c:v>0.42899999999999999</c:v>
                </c:pt>
                <c:pt idx="82">
                  <c:v>0.26300000000000001</c:v>
                </c:pt>
                <c:pt idx="83">
                  <c:v>0.45600000000000002</c:v>
                </c:pt>
                <c:pt idx="84">
                  <c:v>0.57199999999999995</c:v>
                </c:pt>
                <c:pt idx="85">
                  <c:v>0.20399999999999999</c:v>
                </c:pt>
                <c:pt idx="86">
                  <c:v>0.38850000000000001</c:v>
                </c:pt>
                <c:pt idx="87">
                  <c:v>0.33250000000000002</c:v>
                </c:pt>
                <c:pt idx="88">
                  <c:v>0.32750000000000001</c:v>
                </c:pt>
                <c:pt idx="89">
                  <c:v>3.3000000000000002E-2</c:v>
                </c:pt>
                <c:pt idx="90">
                  <c:v>0.18049999999999999</c:v>
                </c:pt>
                <c:pt idx="91">
                  <c:v>0.42149999999999999</c:v>
                </c:pt>
                <c:pt idx="92">
                  <c:v>0.14399999999999999</c:v>
                </c:pt>
                <c:pt idx="93">
                  <c:v>0.34749999999999998</c:v>
                </c:pt>
                <c:pt idx="94">
                  <c:v>0.2505</c:v>
                </c:pt>
                <c:pt idx="95">
                  <c:v>0.72450000000000003</c:v>
                </c:pt>
                <c:pt idx="96">
                  <c:v>0.67500000000000004</c:v>
                </c:pt>
                <c:pt idx="97">
                  <c:v>0.24299999999999999</c:v>
                </c:pt>
                <c:pt idx="98">
                  <c:v>0.28449999999999998</c:v>
                </c:pt>
                <c:pt idx="99">
                  <c:v>0.42349999999999999</c:v>
                </c:pt>
                <c:pt idx="100">
                  <c:v>0.53149999999999997</c:v>
                </c:pt>
                <c:pt idx="101">
                  <c:v>0.36499999999999999</c:v>
                </c:pt>
                <c:pt idx="102">
                  <c:v>0.2455</c:v>
                </c:pt>
                <c:pt idx="103">
                  <c:v>0.29449999999999998</c:v>
                </c:pt>
                <c:pt idx="104">
                  <c:v>0.158</c:v>
                </c:pt>
                <c:pt idx="105">
                  <c:v>0.224</c:v>
                </c:pt>
                <c:pt idx="106">
                  <c:v>0.76349999999999996</c:v>
                </c:pt>
                <c:pt idx="107">
                  <c:v>0.11749999999999999</c:v>
                </c:pt>
                <c:pt idx="108">
                  <c:v>0.45150000000000001</c:v>
                </c:pt>
                <c:pt idx="109">
                  <c:v>0.38700000000000001</c:v>
                </c:pt>
                <c:pt idx="110">
                  <c:v>0.47599999999999998</c:v>
                </c:pt>
                <c:pt idx="111">
                  <c:v>0.29299999999999998</c:v>
                </c:pt>
                <c:pt idx="112">
                  <c:v>0.48299999999999998</c:v>
                </c:pt>
                <c:pt idx="113">
                  <c:v>0.52200000000000002</c:v>
                </c:pt>
                <c:pt idx="114">
                  <c:v>0.71050000000000002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81-4162-AAB9-C78E79BF1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0283823"/>
        <c:axId val="1610285903"/>
      </c:scatterChart>
      <c:valAx>
        <c:axId val="1610283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5903"/>
        <c:crosses val="autoZero"/>
        <c:crossBetween val="midCat"/>
      </c:valAx>
      <c:valAx>
        <c:axId val="161028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3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Male Whole Weight To Viscera Weight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'Unstacked Training set'!$H$1</c:f>
              <c:strCache>
                <c:ptCount val="1"/>
                <c:pt idx="0">
                  <c:v>Viscera_weight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'Unstacked Training set'!$F$2:$F$116</c:f>
              <c:numCache>
                <c:formatCode>General</c:formatCode>
                <c:ptCount val="115"/>
                <c:pt idx="0">
                  <c:v>0.73650000000000004</c:v>
                </c:pt>
                <c:pt idx="1">
                  <c:v>1.2415</c:v>
                </c:pt>
                <c:pt idx="2">
                  <c:v>0.76049999999999995</c:v>
                </c:pt>
                <c:pt idx="3">
                  <c:v>2.4E-2</c:v>
                </c:pt>
                <c:pt idx="4">
                  <c:v>1.34</c:v>
                </c:pt>
                <c:pt idx="5">
                  <c:v>0.1295</c:v>
                </c:pt>
                <c:pt idx="6">
                  <c:v>0.66300000000000003</c:v>
                </c:pt>
                <c:pt idx="7">
                  <c:v>0.83950000000000002</c:v>
                </c:pt>
                <c:pt idx="8">
                  <c:v>2.032</c:v>
                </c:pt>
                <c:pt idx="9">
                  <c:v>1.1955</c:v>
                </c:pt>
                <c:pt idx="10">
                  <c:v>0.62949999999999995</c:v>
                </c:pt>
                <c:pt idx="11">
                  <c:v>0.83750000000000002</c:v>
                </c:pt>
                <c:pt idx="12">
                  <c:v>0.44</c:v>
                </c:pt>
                <c:pt idx="13">
                  <c:v>2.0870000000000002</c:v>
                </c:pt>
                <c:pt idx="14">
                  <c:v>0.89500000000000002</c:v>
                </c:pt>
                <c:pt idx="15">
                  <c:v>1.534</c:v>
                </c:pt>
                <c:pt idx="16">
                  <c:v>0.28199999999999997</c:v>
                </c:pt>
                <c:pt idx="17">
                  <c:v>1.1325000000000001</c:v>
                </c:pt>
                <c:pt idx="18">
                  <c:v>1.7470000000000001</c:v>
                </c:pt>
                <c:pt idx="19">
                  <c:v>1.2715000000000001</c:v>
                </c:pt>
                <c:pt idx="20">
                  <c:v>0.69899999999999995</c:v>
                </c:pt>
                <c:pt idx="21">
                  <c:v>0.57299999999999995</c:v>
                </c:pt>
                <c:pt idx="22">
                  <c:v>0.86699999999999999</c:v>
                </c:pt>
                <c:pt idx="23">
                  <c:v>1.4395</c:v>
                </c:pt>
                <c:pt idx="24">
                  <c:v>0.69499999999999995</c:v>
                </c:pt>
                <c:pt idx="25">
                  <c:v>0.96850000000000003</c:v>
                </c:pt>
                <c:pt idx="26">
                  <c:v>0.6885</c:v>
                </c:pt>
                <c:pt idx="27">
                  <c:v>1.0004999999999999</c:v>
                </c:pt>
                <c:pt idx="28">
                  <c:v>0.3715</c:v>
                </c:pt>
                <c:pt idx="29">
                  <c:v>1.2589999999999999</c:v>
                </c:pt>
                <c:pt idx="30">
                  <c:v>1.4584999999999999</c:v>
                </c:pt>
                <c:pt idx="31">
                  <c:v>2.4500000000000001E-2</c:v>
                </c:pt>
                <c:pt idx="32">
                  <c:v>0.67749999999999999</c:v>
                </c:pt>
                <c:pt idx="33">
                  <c:v>0.57999999999999996</c:v>
                </c:pt>
                <c:pt idx="34">
                  <c:v>1.266</c:v>
                </c:pt>
                <c:pt idx="35">
                  <c:v>0.99550000000000005</c:v>
                </c:pt>
                <c:pt idx="36">
                  <c:v>1.496</c:v>
                </c:pt>
                <c:pt idx="37">
                  <c:v>1.7375</c:v>
                </c:pt>
                <c:pt idx="38">
                  <c:v>0.17100000000000001</c:v>
                </c:pt>
                <c:pt idx="39">
                  <c:v>0.85299999999999998</c:v>
                </c:pt>
                <c:pt idx="40">
                  <c:v>1.012</c:v>
                </c:pt>
                <c:pt idx="41">
                  <c:v>1.6194999999999999</c:v>
                </c:pt>
                <c:pt idx="42">
                  <c:v>1.3035000000000001</c:v>
                </c:pt>
                <c:pt idx="43">
                  <c:v>1.2524999999999999</c:v>
                </c:pt>
                <c:pt idx="44">
                  <c:v>1.3414999999999999</c:v>
                </c:pt>
                <c:pt idx="45">
                  <c:v>0.53049999999999997</c:v>
                </c:pt>
                <c:pt idx="46">
                  <c:v>1.2255</c:v>
                </c:pt>
                <c:pt idx="47">
                  <c:v>1.4019999999999999</c:v>
                </c:pt>
                <c:pt idx="48">
                  <c:v>1.4544999999999999</c:v>
                </c:pt>
                <c:pt idx="49">
                  <c:v>0.57699999999999996</c:v>
                </c:pt>
                <c:pt idx="50">
                  <c:v>1.1274999999999999</c:v>
                </c:pt>
                <c:pt idx="51">
                  <c:v>0.96150000000000002</c:v>
                </c:pt>
                <c:pt idx="52">
                  <c:v>0.64349999999999996</c:v>
                </c:pt>
                <c:pt idx="53">
                  <c:v>1.1405000000000001</c:v>
                </c:pt>
                <c:pt idx="54">
                  <c:v>0.57350000000000001</c:v>
                </c:pt>
                <c:pt idx="55">
                  <c:v>1.127</c:v>
                </c:pt>
                <c:pt idx="56">
                  <c:v>0.106</c:v>
                </c:pt>
                <c:pt idx="57">
                  <c:v>0.80349999999999999</c:v>
                </c:pt>
                <c:pt idx="58">
                  <c:v>1.3705000000000001</c:v>
                </c:pt>
                <c:pt idx="59">
                  <c:v>0.19700000000000001</c:v>
                </c:pt>
                <c:pt idx="60">
                  <c:v>0.9335</c:v>
                </c:pt>
                <c:pt idx="61">
                  <c:v>0.51500000000000001</c:v>
                </c:pt>
                <c:pt idx="62">
                  <c:v>0.77649999999999997</c:v>
                </c:pt>
                <c:pt idx="63">
                  <c:v>0.98150000000000004</c:v>
                </c:pt>
                <c:pt idx="64">
                  <c:v>2.2204999999999999</c:v>
                </c:pt>
                <c:pt idx="65">
                  <c:v>1.8440000000000001</c:v>
                </c:pt>
                <c:pt idx="66">
                  <c:v>1.1140000000000001</c:v>
                </c:pt>
                <c:pt idx="67">
                  <c:v>0.85699999999999998</c:v>
                </c:pt>
                <c:pt idx="68">
                  <c:v>0.70199999999999996</c:v>
                </c:pt>
                <c:pt idx="69">
                  <c:v>0.755</c:v>
                </c:pt>
                <c:pt idx="70">
                  <c:v>1.7925</c:v>
                </c:pt>
                <c:pt idx="71">
                  <c:v>0.625</c:v>
                </c:pt>
                <c:pt idx="72">
                  <c:v>2.4E-2</c:v>
                </c:pt>
                <c:pt idx="73">
                  <c:v>1.4464999999999999</c:v>
                </c:pt>
                <c:pt idx="74">
                  <c:v>0.92149999999999999</c:v>
                </c:pt>
                <c:pt idx="75">
                  <c:v>1.1835</c:v>
                </c:pt>
                <c:pt idx="76">
                  <c:v>0.52249999999999996</c:v>
                </c:pt>
                <c:pt idx="77">
                  <c:v>2.2305000000000001</c:v>
                </c:pt>
                <c:pt idx="78">
                  <c:v>0.6835</c:v>
                </c:pt>
                <c:pt idx="79">
                  <c:v>1.177</c:v>
                </c:pt>
                <c:pt idx="80">
                  <c:v>0.6875</c:v>
                </c:pt>
                <c:pt idx="81">
                  <c:v>0.94799999999999995</c:v>
                </c:pt>
                <c:pt idx="82">
                  <c:v>0.77</c:v>
                </c:pt>
                <c:pt idx="83">
                  <c:v>1.006</c:v>
                </c:pt>
                <c:pt idx="84">
                  <c:v>1.2835000000000001</c:v>
                </c:pt>
                <c:pt idx="85">
                  <c:v>0.57250000000000001</c:v>
                </c:pt>
                <c:pt idx="86">
                  <c:v>0.89400000000000002</c:v>
                </c:pt>
                <c:pt idx="87">
                  <c:v>0.83950000000000002</c:v>
                </c:pt>
                <c:pt idx="88">
                  <c:v>0.874</c:v>
                </c:pt>
                <c:pt idx="89">
                  <c:v>9.1499999999999998E-2</c:v>
                </c:pt>
                <c:pt idx="90">
                  <c:v>0.4415</c:v>
                </c:pt>
                <c:pt idx="91">
                  <c:v>1.016</c:v>
                </c:pt>
                <c:pt idx="92">
                  <c:v>0.41299999999999998</c:v>
                </c:pt>
                <c:pt idx="93">
                  <c:v>0.85650000000000004</c:v>
                </c:pt>
                <c:pt idx="94">
                  <c:v>0.58250000000000002</c:v>
                </c:pt>
                <c:pt idx="95">
                  <c:v>1.607</c:v>
                </c:pt>
                <c:pt idx="96">
                  <c:v>1.6245000000000001</c:v>
                </c:pt>
                <c:pt idx="97">
                  <c:v>0.51349999999999996</c:v>
                </c:pt>
                <c:pt idx="98">
                  <c:v>0.73799999999999999</c:v>
                </c:pt>
                <c:pt idx="99">
                  <c:v>0.98950000000000005</c:v>
                </c:pt>
                <c:pt idx="100">
                  <c:v>1.0145</c:v>
                </c:pt>
                <c:pt idx="101">
                  <c:v>0.79800000000000004</c:v>
                </c:pt>
                <c:pt idx="102">
                  <c:v>0.65149999999999997</c:v>
                </c:pt>
                <c:pt idx="103">
                  <c:v>0.64349999999999996</c:v>
                </c:pt>
                <c:pt idx="104">
                  <c:v>0.3745</c:v>
                </c:pt>
                <c:pt idx="105">
                  <c:v>0.55300000000000005</c:v>
                </c:pt>
                <c:pt idx="106">
                  <c:v>1.5289999999999999</c:v>
                </c:pt>
                <c:pt idx="107">
                  <c:v>0.27600000000000002</c:v>
                </c:pt>
                <c:pt idx="108">
                  <c:v>0.872</c:v>
                </c:pt>
                <c:pt idx="109">
                  <c:v>0.96</c:v>
                </c:pt>
                <c:pt idx="110">
                  <c:v>1.0375000000000001</c:v>
                </c:pt>
                <c:pt idx="111">
                  <c:v>0.6855</c:v>
                </c:pt>
                <c:pt idx="112">
                  <c:v>1.4019999999999999</c:v>
                </c:pt>
                <c:pt idx="113">
                  <c:v>1.157</c:v>
                </c:pt>
                <c:pt idx="114">
                  <c:v>1.3835</c:v>
                </c:pt>
              </c:numCache>
            </c:numRef>
          </c:xVal>
          <c:yVal>
            <c:numRef>
              <c:f>'Unstacked Training set'!$H$2:$H$116</c:f>
              <c:numCache>
                <c:formatCode>General</c:formatCode>
                <c:ptCount val="115"/>
                <c:pt idx="0">
                  <c:v>0.13150000000000001</c:v>
                </c:pt>
                <c:pt idx="1">
                  <c:v>0.26250000000000001</c:v>
                </c:pt>
                <c:pt idx="2">
                  <c:v>0.16700000000000001</c:v>
                </c:pt>
                <c:pt idx="3">
                  <c:v>5.0000000000000001E-3</c:v>
                </c:pt>
                <c:pt idx="4">
                  <c:v>0.28149999999999997</c:v>
                </c:pt>
                <c:pt idx="5">
                  <c:v>3.3500000000000002E-2</c:v>
                </c:pt>
                <c:pt idx="6">
                  <c:v>0.13700000000000001</c:v>
                </c:pt>
                <c:pt idx="7">
                  <c:v>0.19550000000000001</c:v>
                </c:pt>
                <c:pt idx="8">
                  <c:v>0.47549999999999998</c:v>
                </c:pt>
                <c:pt idx="9">
                  <c:v>0.25700000000000001</c:v>
                </c:pt>
                <c:pt idx="10">
                  <c:v>0.14249999999999999</c:v>
                </c:pt>
                <c:pt idx="11">
                  <c:v>0.17349999999999999</c:v>
                </c:pt>
                <c:pt idx="12">
                  <c:v>0.1065</c:v>
                </c:pt>
                <c:pt idx="13">
                  <c:v>0.47399999999999998</c:v>
                </c:pt>
                <c:pt idx="14">
                  <c:v>0.19500000000000001</c:v>
                </c:pt>
                <c:pt idx="15">
                  <c:v>0.379</c:v>
                </c:pt>
                <c:pt idx="16">
                  <c:v>6.5000000000000002E-2</c:v>
                </c:pt>
                <c:pt idx="17">
                  <c:v>0.2505</c:v>
                </c:pt>
                <c:pt idx="18">
                  <c:v>0.40300000000000002</c:v>
                </c:pt>
                <c:pt idx="19">
                  <c:v>0.185</c:v>
                </c:pt>
                <c:pt idx="20">
                  <c:v>0.1595</c:v>
                </c:pt>
                <c:pt idx="21">
                  <c:v>0.124</c:v>
                </c:pt>
                <c:pt idx="22">
                  <c:v>0.18049999999999999</c:v>
                </c:pt>
                <c:pt idx="23">
                  <c:v>0.27300000000000002</c:v>
                </c:pt>
                <c:pt idx="24">
                  <c:v>0.16350000000000001</c:v>
                </c:pt>
                <c:pt idx="25">
                  <c:v>0.16800000000000001</c:v>
                </c:pt>
                <c:pt idx="26">
                  <c:v>0.13800000000000001</c:v>
                </c:pt>
                <c:pt idx="27">
                  <c:v>0.20499999999999999</c:v>
                </c:pt>
                <c:pt idx="28">
                  <c:v>7.9500000000000001E-2</c:v>
                </c:pt>
                <c:pt idx="29">
                  <c:v>0.19700000000000001</c:v>
                </c:pt>
                <c:pt idx="30">
                  <c:v>0.26600000000000001</c:v>
                </c:pt>
                <c:pt idx="31">
                  <c:v>4.4999999999999997E-3</c:v>
                </c:pt>
                <c:pt idx="32">
                  <c:v>0.17899999999999999</c:v>
                </c:pt>
                <c:pt idx="33">
                  <c:v>0.13150000000000001</c:v>
                </c:pt>
                <c:pt idx="34">
                  <c:v>0.25750000000000001</c:v>
                </c:pt>
                <c:pt idx="35">
                  <c:v>0.23200000000000001</c:v>
                </c:pt>
                <c:pt idx="36">
                  <c:v>0.33700000000000002</c:v>
                </c:pt>
                <c:pt idx="37">
                  <c:v>0.3135</c:v>
                </c:pt>
                <c:pt idx="38">
                  <c:v>3.6499999999999998E-2</c:v>
                </c:pt>
                <c:pt idx="39">
                  <c:v>0.17899999999999999</c:v>
                </c:pt>
                <c:pt idx="40">
                  <c:v>0.21149999999999999</c:v>
                </c:pt>
                <c:pt idx="41">
                  <c:v>0.35299999999999998</c:v>
                </c:pt>
                <c:pt idx="42">
                  <c:v>0.26350000000000001</c:v>
                </c:pt>
                <c:pt idx="43">
                  <c:v>0.246</c:v>
                </c:pt>
                <c:pt idx="44">
                  <c:v>0.26200000000000001</c:v>
                </c:pt>
                <c:pt idx="45">
                  <c:v>0.127</c:v>
                </c:pt>
                <c:pt idx="46">
                  <c:v>0.27050000000000002</c:v>
                </c:pt>
                <c:pt idx="47">
                  <c:v>0.29349999999999998</c:v>
                </c:pt>
                <c:pt idx="48">
                  <c:v>0.3105</c:v>
                </c:pt>
                <c:pt idx="49">
                  <c:v>0.1265</c:v>
                </c:pt>
                <c:pt idx="50">
                  <c:v>0.26200000000000001</c:v>
                </c:pt>
                <c:pt idx="51">
                  <c:v>0.16600000000000001</c:v>
                </c:pt>
                <c:pt idx="52">
                  <c:v>0.14899999999999999</c:v>
                </c:pt>
                <c:pt idx="53">
                  <c:v>0.28050000000000003</c:v>
                </c:pt>
                <c:pt idx="54">
                  <c:v>0.11899999999999999</c:v>
                </c:pt>
                <c:pt idx="55">
                  <c:v>0.26350000000000001</c:v>
                </c:pt>
                <c:pt idx="56">
                  <c:v>1.7999999999999999E-2</c:v>
                </c:pt>
                <c:pt idx="57">
                  <c:v>0.14399999999999999</c:v>
                </c:pt>
                <c:pt idx="58">
                  <c:v>0.30299999999999999</c:v>
                </c:pt>
                <c:pt idx="59">
                  <c:v>3.6499999999999998E-2</c:v>
                </c:pt>
                <c:pt idx="60">
                  <c:v>0.247</c:v>
                </c:pt>
                <c:pt idx="61">
                  <c:v>0.108</c:v>
                </c:pt>
                <c:pt idx="62">
                  <c:v>0.1845</c:v>
                </c:pt>
                <c:pt idx="63">
                  <c:v>0.13600000000000001</c:v>
                </c:pt>
                <c:pt idx="64">
                  <c:v>0.42099999999999999</c:v>
                </c:pt>
                <c:pt idx="65">
                  <c:v>0.32700000000000001</c:v>
                </c:pt>
                <c:pt idx="66">
                  <c:v>0.27450000000000002</c:v>
                </c:pt>
                <c:pt idx="67">
                  <c:v>0.17299999999999999</c:v>
                </c:pt>
                <c:pt idx="68">
                  <c:v>0.13950000000000001</c:v>
                </c:pt>
                <c:pt idx="69">
                  <c:v>0.1525</c:v>
                </c:pt>
                <c:pt idx="70">
                  <c:v>0.41599999999999998</c:v>
                </c:pt>
                <c:pt idx="71">
                  <c:v>0.16</c:v>
                </c:pt>
                <c:pt idx="72">
                  <c:v>6.0000000000000001E-3</c:v>
                </c:pt>
                <c:pt idx="73">
                  <c:v>0.29799999999999999</c:v>
                </c:pt>
                <c:pt idx="74">
                  <c:v>0.22500000000000001</c:v>
                </c:pt>
                <c:pt idx="75">
                  <c:v>0.23849999999999999</c:v>
                </c:pt>
                <c:pt idx="76">
                  <c:v>0.13</c:v>
                </c:pt>
                <c:pt idx="77">
                  <c:v>0.42199999999999999</c:v>
                </c:pt>
                <c:pt idx="78">
                  <c:v>0.16550000000000001</c:v>
                </c:pt>
                <c:pt idx="79">
                  <c:v>0.27800000000000002</c:v>
                </c:pt>
                <c:pt idx="80">
                  <c:v>0.14949999999999999</c:v>
                </c:pt>
                <c:pt idx="81">
                  <c:v>0.20599999999999999</c:v>
                </c:pt>
                <c:pt idx="82">
                  <c:v>0.157</c:v>
                </c:pt>
                <c:pt idx="83">
                  <c:v>0.22450000000000001</c:v>
                </c:pt>
                <c:pt idx="84">
                  <c:v>0.27550000000000002</c:v>
                </c:pt>
                <c:pt idx="85">
                  <c:v>0.14149999999999999</c:v>
                </c:pt>
                <c:pt idx="86">
                  <c:v>0.20949999999999999</c:v>
                </c:pt>
                <c:pt idx="87">
                  <c:v>0.157</c:v>
                </c:pt>
                <c:pt idx="88">
                  <c:v>0.20200000000000001</c:v>
                </c:pt>
                <c:pt idx="89">
                  <c:v>2.1499999999999998E-2</c:v>
                </c:pt>
                <c:pt idx="90">
                  <c:v>0.10349999999999999</c:v>
                </c:pt>
                <c:pt idx="91">
                  <c:v>0.24399999999999999</c:v>
                </c:pt>
                <c:pt idx="92">
                  <c:v>0.10150000000000001</c:v>
                </c:pt>
                <c:pt idx="93">
                  <c:v>0.17150000000000001</c:v>
                </c:pt>
                <c:pt idx="94">
                  <c:v>0.1565</c:v>
                </c:pt>
                <c:pt idx="95">
                  <c:v>0.32150000000000001</c:v>
                </c:pt>
                <c:pt idx="96">
                  <c:v>0.34699999999999998</c:v>
                </c:pt>
                <c:pt idx="97">
                  <c:v>0.10150000000000001</c:v>
                </c:pt>
                <c:pt idx="98">
                  <c:v>0.17</c:v>
                </c:pt>
                <c:pt idx="99">
                  <c:v>0.19900000000000001</c:v>
                </c:pt>
                <c:pt idx="100">
                  <c:v>0.21199999999999999</c:v>
                </c:pt>
                <c:pt idx="101">
                  <c:v>0.17299999999999999</c:v>
                </c:pt>
                <c:pt idx="102">
                  <c:v>0.16650000000000001</c:v>
                </c:pt>
                <c:pt idx="103">
                  <c:v>0.10299999999999999</c:v>
                </c:pt>
                <c:pt idx="104">
                  <c:v>8.1000000000000003E-2</c:v>
                </c:pt>
                <c:pt idx="105">
                  <c:v>0.13750000000000001</c:v>
                </c:pt>
                <c:pt idx="106">
                  <c:v>0.3115</c:v>
                </c:pt>
                <c:pt idx="107">
                  <c:v>5.6500000000000002E-2</c:v>
                </c:pt>
                <c:pt idx="108">
                  <c:v>0.1615</c:v>
                </c:pt>
                <c:pt idx="109">
                  <c:v>0.23849999999999999</c:v>
                </c:pt>
                <c:pt idx="110">
                  <c:v>0.23250000000000001</c:v>
                </c:pt>
                <c:pt idx="111">
                  <c:v>0.16300000000000001</c:v>
                </c:pt>
                <c:pt idx="112">
                  <c:v>0.32050000000000001</c:v>
                </c:pt>
                <c:pt idx="113">
                  <c:v>0.2235</c:v>
                </c:pt>
                <c:pt idx="114">
                  <c:v>0.30049999999999999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19-477B-B924-50D0E570B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0283823"/>
        <c:axId val="1610285903"/>
      </c:scatterChart>
      <c:valAx>
        <c:axId val="1610283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5903"/>
        <c:crosses val="autoZero"/>
        <c:crossBetween val="midCat"/>
      </c:valAx>
      <c:valAx>
        <c:axId val="161028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3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Male Whole Weight To Shell Weight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'Unstacked Training set'!$I$1</c:f>
              <c:strCache>
                <c:ptCount val="1"/>
                <c:pt idx="0">
                  <c:v>Shell_weight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'Unstacked Training set'!$F$2:$F$116</c:f>
              <c:numCache>
                <c:formatCode>General</c:formatCode>
                <c:ptCount val="115"/>
                <c:pt idx="0">
                  <c:v>0.73650000000000004</c:v>
                </c:pt>
                <c:pt idx="1">
                  <c:v>1.2415</c:v>
                </c:pt>
                <c:pt idx="2">
                  <c:v>0.76049999999999995</c:v>
                </c:pt>
                <c:pt idx="3">
                  <c:v>2.4E-2</c:v>
                </c:pt>
                <c:pt idx="4">
                  <c:v>1.34</c:v>
                </c:pt>
                <c:pt idx="5">
                  <c:v>0.1295</c:v>
                </c:pt>
                <c:pt idx="6">
                  <c:v>0.66300000000000003</c:v>
                </c:pt>
                <c:pt idx="7">
                  <c:v>0.83950000000000002</c:v>
                </c:pt>
                <c:pt idx="8">
                  <c:v>2.032</c:v>
                </c:pt>
                <c:pt idx="9">
                  <c:v>1.1955</c:v>
                </c:pt>
                <c:pt idx="10">
                  <c:v>0.62949999999999995</c:v>
                </c:pt>
                <c:pt idx="11">
                  <c:v>0.83750000000000002</c:v>
                </c:pt>
                <c:pt idx="12">
                  <c:v>0.44</c:v>
                </c:pt>
                <c:pt idx="13">
                  <c:v>2.0870000000000002</c:v>
                </c:pt>
                <c:pt idx="14">
                  <c:v>0.89500000000000002</c:v>
                </c:pt>
                <c:pt idx="15">
                  <c:v>1.534</c:v>
                </c:pt>
                <c:pt idx="16">
                  <c:v>0.28199999999999997</c:v>
                </c:pt>
                <c:pt idx="17">
                  <c:v>1.1325000000000001</c:v>
                </c:pt>
                <c:pt idx="18">
                  <c:v>1.7470000000000001</c:v>
                </c:pt>
                <c:pt idx="19">
                  <c:v>1.2715000000000001</c:v>
                </c:pt>
                <c:pt idx="20">
                  <c:v>0.69899999999999995</c:v>
                </c:pt>
                <c:pt idx="21">
                  <c:v>0.57299999999999995</c:v>
                </c:pt>
                <c:pt idx="22">
                  <c:v>0.86699999999999999</c:v>
                </c:pt>
                <c:pt idx="23">
                  <c:v>1.4395</c:v>
                </c:pt>
                <c:pt idx="24">
                  <c:v>0.69499999999999995</c:v>
                </c:pt>
                <c:pt idx="25">
                  <c:v>0.96850000000000003</c:v>
                </c:pt>
                <c:pt idx="26">
                  <c:v>0.6885</c:v>
                </c:pt>
                <c:pt idx="27">
                  <c:v>1.0004999999999999</c:v>
                </c:pt>
                <c:pt idx="28">
                  <c:v>0.3715</c:v>
                </c:pt>
                <c:pt idx="29">
                  <c:v>1.2589999999999999</c:v>
                </c:pt>
                <c:pt idx="30">
                  <c:v>1.4584999999999999</c:v>
                </c:pt>
                <c:pt idx="31">
                  <c:v>2.4500000000000001E-2</c:v>
                </c:pt>
                <c:pt idx="32">
                  <c:v>0.67749999999999999</c:v>
                </c:pt>
                <c:pt idx="33">
                  <c:v>0.57999999999999996</c:v>
                </c:pt>
                <c:pt idx="34">
                  <c:v>1.266</c:v>
                </c:pt>
                <c:pt idx="35">
                  <c:v>0.99550000000000005</c:v>
                </c:pt>
                <c:pt idx="36">
                  <c:v>1.496</c:v>
                </c:pt>
                <c:pt idx="37">
                  <c:v>1.7375</c:v>
                </c:pt>
                <c:pt idx="38">
                  <c:v>0.17100000000000001</c:v>
                </c:pt>
                <c:pt idx="39">
                  <c:v>0.85299999999999998</c:v>
                </c:pt>
                <c:pt idx="40">
                  <c:v>1.012</c:v>
                </c:pt>
                <c:pt idx="41">
                  <c:v>1.6194999999999999</c:v>
                </c:pt>
                <c:pt idx="42">
                  <c:v>1.3035000000000001</c:v>
                </c:pt>
                <c:pt idx="43">
                  <c:v>1.2524999999999999</c:v>
                </c:pt>
                <c:pt idx="44">
                  <c:v>1.3414999999999999</c:v>
                </c:pt>
                <c:pt idx="45">
                  <c:v>0.53049999999999997</c:v>
                </c:pt>
                <c:pt idx="46">
                  <c:v>1.2255</c:v>
                </c:pt>
                <c:pt idx="47">
                  <c:v>1.4019999999999999</c:v>
                </c:pt>
                <c:pt idx="48">
                  <c:v>1.4544999999999999</c:v>
                </c:pt>
                <c:pt idx="49">
                  <c:v>0.57699999999999996</c:v>
                </c:pt>
                <c:pt idx="50">
                  <c:v>1.1274999999999999</c:v>
                </c:pt>
                <c:pt idx="51">
                  <c:v>0.96150000000000002</c:v>
                </c:pt>
                <c:pt idx="52">
                  <c:v>0.64349999999999996</c:v>
                </c:pt>
                <c:pt idx="53">
                  <c:v>1.1405000000000001</c:v>
                </c:pt>
                <c:pt idx="54">
                  <c:v>0.57350000000000001</c:v>
                </c:pt>
                <c:pt idx="55">
                  <c:v>1.127</c:v>
                </c:pt>
                <c:pt idx="56">
                  <c:v>0.106</c:v>
                </c:pt>
                <c:pt idx="57">
                  <c:v>0.80349999999999999</c:v>
                </c:pt>
                <c:pt idx="58">
                  <c:v>1.3705000000000001</c:v>
                </c:pt>
                <c:pt idx="59">
                  <c:v>0.19700000000000001</c:v>
                </c:pt>
                <c:pt idx="60">
                  <c:v>0.9335</c:v>
                </c:pt>
                <c:pt idx="61">
                  <c:v>0.51500000000000001</c:v>
                </c:pt>
                <c:pt idx="62">
                  <c:v>0.77649999999999997</c:v>
                </c:pt>
                <c:pt idx="63">
                  <c:v>0.98150000000000004</c:v>
                </c:pt>
                <c:pt idx="64">
                  <c:v>2.2204999999999999</c:v>
                </c:pt>
                <c:pt idx="65">
                  <c:v>1.8440000000000001</c:v>
                </c:pt>
                <c:pt idx="66">
                  <c:v>1.1140000000000001</c:v>
                </c:pt>
                <c:pt idx="67">
                  <c:v>0.85699999999999998</c:v>
                </c:pt>
                <c:pt idx="68">
                  <c:v>0.70199999999999996</c:v>
                </c:pt>
                <c:pt idx="69">
                  <c:v>0.755</c:v>
                </c:pt>
                <c:pt idx="70">
                  <c:v>1.7925</c:v>
                </c:pt>
                <c:pt idx="71">
                  <c:v>0.625</c:v>
                </c:pt>
                <c:pt idx="72">
                  <c:v>2.4E-2</c:v>
                </c:pt>
                <c:pt idx="73">
                  <c:v>1.4464999999999999</c:v>
                </c:pt>
                <c:pt idx="74">
                  <c:v>0.92149999999999999</c:v>
                </c:pt>
                <c:pt idx="75">
                  <c:v>1.1835</c:v>
                </c:pt>
                <c:pt idx="76">
                  <c:v>0.52249999999999996</c:v>
                </c:pt>
                <c:pt idx="77">
                  <c:v>2.2305000000000001</c:v>
                </c:pt>
                <c:pt idx="78">
                  <c:v>0.6835</c:v>
                </c:pt>
                <c:pt idx="79">
                  <c:v>1.177</c:v>
                </c:pt>
                <c:pt idx="80">
                  <c:v>0.6875</c:v>
                </c:pt>
                <c:pt idx="81">
                  <c:v>0.94799999999999995</c:v>
                </c:pt>
                <c:pt idx="82">
                  <c:v>0.77</c:v>
                </c:pt>
                <c:pt idx="83">
                  <c:v>1.006</c:v>
                </c:pt>
                <c:pt idx="84">
                  <c:v>1.2835000000000001</c:v>
                </c:pt>
                <c:pt idx="85">
                  <c:v>0.57250000000000001</c:v>
                </c:pt>
                <c:pt idx="86">
                  <c:v>0.89400000000000002</c:v>
                </c:pt>
                <c:pt idx="87">
                  <c:v>0.83950000000000002</c:v>
                </c:pt>
                <c:pt idx="88">
                  <c:v>0.874</c:v>
                </c:pt>
                <c:pt idx="89">
                  <c:v>9.1499999999999998E-2</c:v>
                </c:pt>
                <c:pt idx="90">
                  <c:v>0.4415</c:v>
                </c:pt>
                <c:pt idx="91">
                  <c:v>1.016</c:v>
                </c:pt>
                <c:pt idx="92">
                  <c:v>0.41299999999999998</c:v>
                </c:pt>
                <c:pt idx="93">
                  <c:v>0.85650000000000004</c:v>
                </c:pt>
                <c:pt idx="94">
                  <c:v>0.58250000000000002</c:v>
                </c:pt>
                <c:pt idx="95">
                  <c:v>1.607</c:v>
                </c:pt>
                <c:pt idx="96">
                  <c:v>1.6245000000000001</c:v>
                </c:pt>
                <c:pt idx="97">
                  <c:v>0.51349999999999996</c:v>
                </c:pt>
                <c:pt idx="98">
                  <c:v>0.73799999999999999</c:v>
                </c:pt>
                <c:pt idx="99">
                  <c:v>0.98950000000000005</c:v>
                </c:pt>
                <c:pt idx="100">
                  <c:v>1.0145</c:v>
                </c:pt>
                <c:pt idx="101">
                  <c:v>0.79800000000000004</c:v>
                </c:pt>
                <c:pt idx="102">
                  <c:v>0.65149999999999997</c:v>
                </c:pt>
                <c:pt idx="103">
                  <c:v>0.64349999999999996</c:v>
                </c:pt>
                <c:pt idx="104">
                  <c:v>0.3745</c:v>
                </c:pt>
                <c:pt idx="105">
                  <c:v>0.55300000000000005</c:v>
                </c:pt>
                <c:pt idx="106">
                  <c:v>1.5289999999999999</c:v>
                </c:pt>
                <c:pt idx="107">
                  <c:v>0.27600000000000002</c:v>
                </c:pt>
                <c:pt idx="108">
                  <c:v>0.872</c:v>
                </c:pt>
                <c:pt idx="109">
                  <c:v>0.96</c:v>
                </c:pt>
                <c:pt idx="110">
                  <c:v>1.0375000000000001</c:v>
                </c:pt>
                <c:pt idx="111">
                  <c:v>0.6855</c:v>
                </c:pt>
                <c:pt idx="112">
                  <c:v>1.4019999999999999</c:v>
                </c:pt>
                <c:pt idx="113">
                  <c:v>1.157</c:v>
                </c:pt>
                <c:pt idx="114">
                  <c:v>1.3835</c:v>
                </c:pt>
              </c:numCache>
            </c:numRef>
          </c:xVal>
          <c:yVal>
            <c:numRef>
              <c:f>'Unstacked Training set'!$I$2:$I$116</c:f>
              <c:numCache>
                <c:formatCode>General</c:formatCode>
                <c:ptCount val="115"/>
                <c:pt idx="0">
                  <c:v>0.22</c:v>
                </c:pt>
                <c:pt idx="1">
                  <c:v>0.27850000000000003</c:v>
                </c:pt>
                <c:pt idx="2">
                  <c:v>0.185</c:v>
                </c:pt>
                <c:pt idx="3">
                  <c:v>7.4999999999999997E-3</c:v>
                </c:pt>
                <c:pt idx="4">
                  <c:v>0.41</c:v>
                </c:pt>
                <c:pt idx="5">
                  <c:v>4.3999999999999997E-2</c:v>
                </c:pt>
                <c:pt idx="6">
                  <c:v>0.2</c:v>
                </c:pt>
                <c:pt idx="7">
                  <c:v>0.24049999999999999</c:v>
                </c:pt>
                <c:pt idx="8">
                  <c:v>0.65849999999999997</c:v>
                </c:pt>
                <c:pt idx="9">
                  <c:v>0.3</c:v>
                </c:pt>
                <c:pt idx="10">
                  <c:v>0.215</c:v>
                </c:pt>
                <c:pt idx="11">
                  <c:v>0.24</c:v>
                </c:pt>
                <c:pt idx="12">
                  <c:v>0.13500000000000001</c:v>
                </c:pt>
                <c:pt idx="13">
                  <c:v>0.625</c:v>
                </c:pt>
                <c:pt idx="14">
                  <c:v>0.246</c:v>
                </c:pt>
                <c:pt idx="15">
                  <c:v>0.38400000000000001</c:v>
                </c:pt>
                <c:pt idx="16">
                  <c:v>9.6000000000000002E-2</c:v>
                </c:pt>
                <c:pt idx="17">
                  <c:v>0.28249999999999997</c:v>
                </c:pt>
                <c:pt idx="18">
                  <c:v>0.55700000000000005</c:v>
                </c:pt>
                <c:pt idx="19">
                  <c:v>0.49</c:v>
                </c:pt>
                <c:pt idx="20">
                  <c:v>0.20499999999999999</c:v>
                </c:pt>
                <c:pt idx="21">
                  <c:v>0.17</c:v>
                </c:pt>
                <c:pt idx="22">
                  <c:v>0.26800000000000002</c:v>
                </c:pt>
                <c:pt idx="23">
                  <c:v>0.29549999999999998</c:v>
                </c:pt>
                <c:pt idx="24">
                  <c:v>0.23400000000000001</c:v>
                </c:pt>
                <c:pt idx="25">
                  <c:v>0.23849999999999999</c:v>
                </c:pt>
                <c:pt idx="26">
                  <c:v>0.25</c:v>
                </c:pt>
                <c:pt idx="27">
                  <c:v>0.26500000000000001</c:v>
                </c:pt>
                <c:pt idx="28">
                  <c:v>0.105</c:v>
                </c:pt>
                <c:pt idx="29">
                  <c:v>0.41</c:v>
                </c:pt>
                <c:pt idx="30">
                  <c:v>0.4395</c:v>
                </c:pt>
                <c:pt idx="31">
                  <c:v>8.0000000000000002E-3</c:v>
                </c:pt>
                <c:pt idx="32">
                  <c:v>0.2</c:v>
                </c:pt>
                <c:pt idx="33">
                  <c:v>0.185</c:v>
                </c:pt>
                <c:pt idx="34">
                  <c:v>0.309</c:v>
                </c:pt>
                <c:pt idx="35">
                  <c:v>0.24</c:v>
                </c:pt>
                <c:pt idx="36">
                  <c:v>0.46500000000000002</c:v>
                </c:pt>
                <c:pt idx="37">
                  <c:v>0.46899999999999997</c:v>
                </c:pt>
                <c:pt idx="38">
                  <c:v>5.5E-2</c:v>
                </c:pt>
                <c:pt idx="39">
                  <c:v>0.35</c:v>
                </c:pt>
                <c:pt idx="40">
                  <c:v>0.28349999999999997</c:v>
                </c:pt>
                <c:pt idx="41">
                  <c:v>0.55500000000000005</c:v>
                </c:pt>
                <c:pt idx="42">
                  <c:v>0.46500000000000002</c:v>
                </c:pt>
                <c:pt idx="43">
                  <c:v>0.28899999999999998</c:v>
                </c:pt>
                <c:pt idx="44">
                  <c:v>0.375</c:v>
                </c:pt>
                <c:pt idx="45">
                  <c:v>0.13900000000000001</c:v>
                </c:pt>
                <c:pt idx="46">
                  <c:v>0.32650000000000001</c:v>
                </c:pt>
                <c:pt idx="47">
                  <c:v>0.36499999999999999</c:v>
                </c:pt>
                <c:pt idx="48">
                  <c:v>0.3725</c:v>
                </c:pt>
                <c:pt idx="49">
                  <c:v>0.1535</c:v>
                </c:pt>
                <c:pt idx="50">
                  <c:v>0.33500000000000002</c:v>
                </c:pt>
                <c:pt idx="51">
                  <c:v>0.27500000000000002</c:v>
                </c:pt>
                <c:pt idx="52">
                  <c:v>0.1515</c:v>
                </c:pt>
                <c:pt idx="53">
                  <c:v>0.38500000000000001</c:v>
                </c:pt>
                <c:pt idx="54">
                  <c:v>0.19500000000000001</c:v>
                </c:pt>
                <c:pt idx="55">
                  <c:v>0.29599999999999999</c:v>
                </c:pt>
                <c:pt idx="56">
                  <c:v>3.5999999999999997E-2</c:v>
                </c:pt>
                <c:pt idx="57">
                  <c:v>0.22800000000000001</c:v>
                </c:pt>
                <c:pt idx="58">
                  <c:v>0.3705</c:v>
                </c:pt>
                <c:pt idx="59">
                  <c:v>7.6999999999999999E-2</c:v>
                </c:pt>
                <c:pt idx="60">
                  <c:v>0.26150000000000001</c:v>
                </c:pt>
                <c:pt idx="61">
                  <c:v>0.1565</c:v>
                </c:pt>
                <c:pt idx="62">
                  <c:v>0.185</c:v>
                </c:pt>
                <c:pt idx="63">
                  <c:v>0.39</c:v>
                </c:pt>
                <c:pt idx="64">
                  <c:v>0.63</c:v>
                </c:pt>
                <c:pt idx="65">
                  <c:v>0.58499999999999996</c:v>
                </c:pt>
                <c:pt idx="66">
                  <c:v>0.28999999999999998</c:v>
                </c:pt>
                <c:pt idx="67">
                  <c:v>0.26900000000000002</c:v>
                </c:pt>
                <c:pt idx="68">
                  <c:v>0.22</c:v>
                </c:pt>
                <c:pt idx="69">
                  <c:v>0.26</c:v>
                </c:pt>
                <c:pt idx="70">
                  <c:v>0.46100000000000002</c:v>
                </c:pt>
                <c:pt idx="71">
                  <c:v>0.17499999999999999</c:v>
                </c:pt>
                <c:pt idx="72">
                  <c:v>5.0000000000000001E-3</c:v>
                </c:pt>
                <c:pt idx="73">
                  <c:v>0.3755</c:v>
                </c:pt>
                <c:pt idx="74">
                  <c:v>0.25600000000000001</c:v>
                </c:pt>
                <c:pt idx="75">
                  <c:v>0.34499999999999997</c:v>
                </c:pt>
                <c:pt idx="76">
                  <c:v>0.14099999999999999</c:v>
                </c:pt>
                <c:pt idx="77">
                  <c:v>0.56299999999999994</c:v>
                </c:pt>
                <c:pt idx="78">
                  <c:v>0.159</c:v>
                </c:pt>
                <c:pt idx="79">
                  <c:v>0.34499999999999997</c:v>
                </c:pt>
                <c:pt idx="80">
                  <c:v>0.17649999999999999</c:v>
                </c:pt>
                <c:pt idx="81">
                  <c:v>0.25900000000000001</c:v>
                </c:pt>
                <c:pt idx="82">
                  <c:v>0.26</c:v>
                </c:pt>
                <c:pt idx="83">
                  <c:v>0.28349999999999997</c:v>
                </c:pt>
                <c:pt idx="84">
                  <c:v>0.35449999999999998</c:v>
                </c:pt>
                <c:pt idx="85">
                  <c:v>0.17499999999999999</c:v>
                </c:pt>
                <c:pt idx="86">
                  <c:v>0.26400000000000001</c:v>
                </c:pt>
                <c:pt idx="87">
                  <c:v>0.30499999999999999</c:v>
                </c:pt>
                <c:pt idx="88">
                  <c:v>0.30499999999999999</c:v>
                </c:pt>
                <c:pt idx="89">
                  <c:v>0.03</c:v>
                </c:pt>
                <c:pt idx="90">
                  <c:v>0.15049999999999999</c:v>
                </c:pt>
                <c:pt idx="91">
                  <c:v>0.35499999999999998</c:v>
                </c:pt>
                <c:pt idx="92">
                  <c:v>0.13</c:v>
                </c:pt>
                <c:pt idx="93">
                  <c:v>0.24</c:v>
                </c:pt>
                <c:pt idx="94">
                  <c:v>0.17499999999999999</c:v>
                </c:pt>
                <c:pt idx="95">
                  <c:v>0.498</c:v>
                </c:pt>
                <c:pt idx="96">
                  <c:v>0.53500000000000003</c:v>
                </c:pt>
                <c:pt idx="97">
                  <c:v>0.13500000000000001</c:v>
                </c:pt>
                <c:pt idx="98">
                  <c:v>0.193</c:v>
                </c:pt>
                <c:pt idx="99">
                  <c:v>0.28000000000000003</c:v>
                </c:pt>
                <c:pt idx="100">
                  <c:v>0.24149999999999999</c:v>
                </c:pt>
                <c:pt idx="101">
                  <c:v>0.22850000000000001</c:v>
                </c:pt>
                <c:pt idx="102">
                  <c:v>0.185</c:v>
                </c:pt>
                <c:pt idx="103">
                  <c:v>0.19800000000000001</c:v>
                </c:pt>
                <c:pt idx="104">
                  <c:v>0.125</c:v>
                </c:pt>
                <c:pt idx="105">
                  <c:v>0.16700000000000001</c:v>
                </c:pt>
                <c:pt idx="106">
                  <c:v>0.40250000000000002</c:v>
                </c:pt>
                <c:pt idx="107">
                  <c:v>8.5000000000000006E-2</c:v>
                </c:pt>
                <c:pt idx="108">
                  <c:v>0.19850000000000001</c:v>
                </c:pt>
                <c:pt idx="109">
                  <c:v>0.27500000000000002</c:v>
                </c:pt>
                <c:pt idx="110">
                  <c:v>0.28299999999999997</c:v>
                </c:pt>
                <c:pt idx="111">
                  <c:v>0.38</c:v>
                </c:pt>
                <c:pt idx="112">
                  <c:v>0.46500000000000002</c:v>
                </c:pt>
                <c:pt idx="113">
                  <c:v>0.36</c:v>
                </c:pt>
                <c:pt idx="114">
                  <c:v>0.34499999999999997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94-4AFB-A700-C74B423A3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0283823"/>
        <c:axId val="1610285903"/>
      </c:scatterChart>
      <c:valAx>
        <c:axId val="1610283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5903"/>
        <c:crosses val="autoZero"/>
        <c:crossBetween val="midCat"/>
      </c:valAx>
      <c:valAx>
        <c:axId val="161028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3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Male Shucked Weight To Viscera Weight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'Unstacked Training set'!$H$1</c:f>
              <c:strCache>
                <c:ptCount val="1"/>
                <c:pt idx="0">
                  <c:v>Viscera_weight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'Unstacked Training set'!$G$2:$G$116</c:f>
              <c:numCache>
                <c:formatCode>General</c:formatCode>
                <c:ptCount val="115"/>
                <c:pt idx="0">
                  <c:v>0.32750000000000001</c:v>
                </c:pt>
                <c:pt idx="1">
                  <c:v>0.65749999999999997</c:v>
                </c:pt>
                <c:pt idx="2">
                  <c:v>0.245</c:v>
                </c:pt>
                <c:pt idx="3">
                  <c:v>8.9999999999999993E-3</c:v>
                </c:pt>
                <c:pt idx="4">
                  <c:v>0.53149999999999997</c:v>
                </c:pt>
                <c:pt idx="5">
                  <c:v>4.5499999999999999E-2</c:v>
                </c:pt>
                <c:pt idx="6">
                  <c:v>0.313</c:v>
                </c:pt>
                <c:pt idx="7">
                  <c:v>0.3155</c:v>
                </c:pt>
                <c:pt idx="8">
                  <c:v>0.73499999999999999</c:v>
                </c:pt>
                <c:pt idx="9">
                  <c:v>0.58450000000000002</c:v>
                </c:pt>
                <c:pt idx="10">
                  <c:v>0.26300000000000001</c:v>
                </c:pt>
                <c:pt idx="11">
                  <c:v>0.34849999999999998</c:v>
                </c:pt>
                <c:pt idx="12">
                  <c:v>0.16900000000000001</c:v>
                </c:pt>
                <c:pt idx="13">
                  <c:v>0.90900000000000003</c:v>
                </c:pt>
                <c:pt idx="14">
                  <c:v>0.41499999999999998</c:v>
                </c:pt>
                <c:pt idx="15">
                  <c:v>0.67100000000000004</c:v>
                </c:pt>
                <c:pt idx="16">
                  <c:v>9.7500000000000003E-2</c:v>
                </c:pt>
                <c:pt idx="17">
                  <c:v>0.52349999999999997</c:v>
                </c:pt>
                <c:pt idx="18">
                  <c:v>0.72750000000000004</c:v>
                </c:pt>
                <c:pt idx="19">
                  <c:v>0.49149999999999999</c:v>
                </c:pt>
                <c:pt idx="20">
                  <c:v>0.28799999999999998</c:v>
                </c:pt>
                <c:pt idx="21">
                  <c:v>0.22500000000000001</c:v>
                </c:pt>
                <c:pt idx="22">
                  <c:v>0.3765</c:v>
                </c:pt>
                <c:pt idx="23">
                  <c:v>0.67149999999999999</c:v>
                </c:pt>
                <c:pt idx="24">
                  <c:v>0.215</c:v>
                </c:pt>
                <c:pt idx="25">
                  <c:v>0.4985</c:v>
                </c:pt>
                <c:pt idx="26">
                  <c:v>0.249</c:v>
                </c:pt>
                <c:pt idx="27">
                  <c:v>0.45400000000000001</c:v>
                </c:pt>
                <c:pt idx="28">
                  <c:v>0.1605</c:v>
                </c:pt>
                <c:pt idx="29">
                  <c:v>0.41049999999999998</c:v>
                </c:pt>
                <c:pt idx="30">
                  <c:v>0.625</c:v>
                </c:pt>
                <c:pt idx="31">
                  <c:v>9.4999999999999998E-3</c:v>
                </c:pt>
                <c:pt idx="32">
                  <c:v>0.23599999999999999</c:v>
                </c:pt>
                <c:pt idx="33">
                  <c:v>0.23400000000000001</c:v>
                </c:pt>
                <c:pt idx="34">
                  <c:v>0.62849999999999995</c:v>
                </c:pt>
                <c:pt idx="35">
                  <c:v>0.48099999999999998</c:v>
                </c:pt>
                <c:pt idx="36">
                  <c:v>0.58250000000000002</c:v>
                </c:pt>
                <c:pt idx="37">
                  <c:v>0.876</c:v>
                </c:pt>
                <c:pt idx="38">
                  <c:v>6.5500000000000003E-2</c:v>
                </c:pt>
                <c:pt idx="39">
                  <c:v>0.29199999999999998</c:v>
                </c:pt>
                <c:pt idx="40">
                  <c:v>0.4985</c:v>
                </c:pt>
                <c:pt idx="41">
                  <c:v>0.53300000000000003</c:v>
                </c:pt>
                <c:pt idx="42">
                  <c:v>0.44450000000000001</c:v>
                </c:pt>
                <c:pt idx="43">
                  <c:v>0.63</c:v>
                </c:pt>
                <c:pt idx="44">
                  <c:v>0.65749999999999997</c:v>
                </c:pt>
                <c:pt idx="45">
                  <c:v>0.24049999999999999</c:v>
                </c:pt>
                <c:pt idx="46">
                  <c:v>0.54049999999999998</c:v>
                </c:pt>
                <c:pt idx="47">
                  <c:v>0.624</c:v>
                </c:pt>
                <c:pt idx="48">
                  <c:v>0.63149999999999995</c:v>
                </c:pt>
                <c:pt idx="49">
                  <c:v>0.26900000000000002</c:v>
                </c:pt>
                <c:pt idx="50">
                  <c:v>0.49249999999999999</c:v>
                </c:pt>
                <c:pt idx="51">
                  <c:v>0.48299999999999998</c:v>
                </c:pt>
                <c:pt idx="52">
                  <c:v>0.3135</c:v>
                </c:pt>
                <c:pt idx="53">
                  <c:v>0.3755</c:v>
                </c:pt>
                <c:pt idx="54">
                  <c:v>0.2505</c:v>
                </c:pt>
                <c:pt idx="55">
                  <c:v>0.53500000000000003</c:v>
                </c:pt>
                <c:pt idx="56">
                  <c:v>4.65E-2</c:v>
                </c:pt>
                <c:pt idx="57">
                  <c:v>0.40899999999999997</c:v>
                </c:pt>
                <c:pt idx="58">
                  <c:v>0.64500000000000002</c:v>
                </c:pt>
                <c:pt idx="59">
                  <c:v>7.2999999999999995E-2</c:v>
                </c:pt>
                <c:pt idx="60">
                  <c:v>0.38200000000000001</c:v>
                </c:pt>
                <c:pt idx="61">
                  <c:v>0.224</c:v>
                </c:pt>
                <c:pt idx="62">
                  <c:v>0.35249999999999998</c:v>
                </c:pt>
                <c:pt idx="63">
                  <c:v>0.32900000000000001</c:v>
                </c:pt>
                <c:pt idx="64">
                  <c:v>1.083</c:v>
                </c:pt>
                <c:pt idx="65">
                  <c:v>0.74250000000000005</c:v>
                </c:pt>
                <c:pt idx="66">
                  <c:v>0.4955</c:v>
                </c:pt>
                <c:pt idx="67">
                  <c:v>0.36649999999999999</c:v>
                </c:pt>
                <c:pt idx="68">
                  <c:v>0.29749999999999999</c:v>
                </c:pt>
                <c:pt idx="69">
                  <c:v>0.307</c:v>
                </c:pt>
                <c:pt idx="70">
                  <c:v>0.8145</c:v>
                </c:pt>
                <c:pt idx="71">
                  <c:v>0.30499999999999999</c:v>
                </c:pt>
                <c:pt idx="72">
                  <c:v>9.4999999999999998E-3</c:v>
                </c:pt>
                <c:pt idx="73">
                  <c:v>0.69399999999999995</c:v>
                </c:pt>
                <c:pt idx="74">
                  <c:v>0.32750000000000001</c:v>
                </c:pt>
                <c:pt idx="75">
                  <c:v>0.55600000000000005</c:v>
                </c:pt>
                <c:pt idx="76">
                  <c:v>0.23499999999999999</c:v>
                </c:pt>
                <c:pt idx="77">
                  <c:v>1.2395</c:v>
                </c:pt>
                <c:pt idx="78">
                  <c:v>0.3125</c:v>
                </c:pt>
                <c:pt idx="79">
                  <c:v>0.50549999999999995</c:v>
                </c:pt>
                <c:pt idx="80">
                  <c:v>0.34350000000000003</c:v>
                </c:pt>
                <c:pt idx="81">
                  <c:v>0.42899999999999999</c:v>
                </c:pt>
                <c:pt idx="82">
                  <c:v>0.26300000000000001</c:v>
                </c:pt>
                <c:pt idx="83">
                  <c:v>0.45600000000000002</c:v>
                </c:pt>
                <c:pt idx="84">
                  <c:v>0.57199999999999995</c:v>
                </c:pt>
                <c:pt idx="85">
                  <c:v>0.20399999999999999</c:v>
                </c:pt>
                <c:pt idx="86">
                  <c:v>0.38850000000000001</c:v>
                </c:pt>
                <c:pt idx="87">
                  <c:v>0.33250000000000002</c:v>
                </c:pt>
                <c:pt idx="88">
                  <c:v>0.32750000000000001</c:v>
                </c:pt>
                <c:pt idx="89">
                  <c:v>3.3000000000000002E-2</c:v>
                </c:pt>
                <c:pt idx="90">
                  <c:v>0.18049999999999999</c:v>
                </c:pt>
                <c:pt idx="91">
                  <c:v>0.42149999999999999</c:v>
                </c:pt>
                <c:pt idx="92">
                  <c:v>0.14399999999999999</c:v>
                </c:pt>
                <c:pt idx="93">
                  <c:v>0.34749999999999998</c:v>
                </c:pt>
                <c:pt idx="94">
                  <c:v>0.2505</c:v>
                </c:pt>
                <c:pt idx="95">
                  <c:v>0.72450000000000003</c:v>
                </c:pt>
                <c:pt idx="96">
                  <c:v>0.67500000000000004</c:v>
                </c:pt>
                <c:pt idx="97">
                  <c:v>0.24299999999999999</c:v>
                </c:pt>
                <c:pt idx="98">
                  <c:v>0.28449999999999998</c:v>
                </c:pt>
                <c:pt idx="99">
                  <c:v>0.42349999999999999</c:v>
                </c:pt>
                <c:pt idx="100">
                  <c:v>0.53149999999999997</c:v>
                </c:pt>
                <c:pt idx="101">
                  <c:v>0.36499999999999999</c:v>
                </c:pt>
                <c:pt idx="102">
                  <c:v>0.2455</c:v>
                </c:pt>
                <c:pt idx="103">
                  <c:v>0.29449999999999998</c:v>
                </c:pt>
                <c:pt idx="104">
                  <c:v>0.158</c:v>
                </c:pt>
                <c:pt idx="105">
                  <c:v>0.224</c:v>
                </c:pt>
                <c:pt idx="106">
                  <c:v>0.76349999999999996</c:v>
                </c:pt>
                <c:pt idx="107">
                  <c:v>0.11749999999999999</c:v>
                </c:pt>
                <c:pt idx="108">
                  <c:v>0.45150000000000001</c:v>
                </c:pt>
                <c:pt idx="109">
                  <c:v>0.38700000000000001</c:v>
                </c:pt>
                <c:pt idx="110">
                  <c:v>0.47599999999999998</c:v>
                </c:pt>
                <c:pt idx="111">
                  <c:v>0.29299999999999998</c:v>
                </c:pt>
                <c:pt idx="112">
                  <c:v>0.48299999999999998</c:v>
                </c:pt>
                <c:pt idx="113">
                  <c:v>0.52200000000000002</c:v>
                </c:pt>
                <c:pt idx="114">
                  <c:v>0.71050000000000002</c:v>
                </c:pt>
              </c:numCache>
            </c:numRef>
          </c:xVal>
          <c:yVal>
            <c:numRef>
              <c:f>'Unstacked Training set'!$H$2:$H$116</c:f>
              <c:numCache>
                <c:formatCode>General</c:formatCode>
                <c:ptCount val="115"/>
                <c:pt idx="0">
                  <c:v>0.13150000000000001</c:v>
                </c:pt>
                <c:pt idx="1">
                  <c:v>0.26250000000000001</c:v>
                </c:pt>
                <c:pt idx="2">
                  <c:v>0.16700000000000001</c:v>
                </c:pt>
                <c:pt idx="3">
                  <c:v>5.0000000000000001E-3</c:v>
                </c:pt>
                <c:pt idx="4">
                  <c:v>0.28149999999999997</c:v>
                </c:pt>
                <c:pt idx="5">
                  <c:v>3.3500000000000002E-2</c:v>
                </c:pt>
                <c:pt idx="6">
                  <c:v>0.13700000000000001</c:v>
                </c:pt>
                <c:pt idx="7">
                  <c:v>0.19550000000000001</c:v>
                </c:pt>
                <c:pt idx="8">
                  <c:v>0.47549999999999998</c:v>
                </c:pt>
                <c:pt idx="9">
                  <c:v>0.25700000000000001</c:v>
                </c:pt>
                <c:pt idx="10">
                  <c:v>0.14249999999999999</c:v>
                </c:pt>
                <c:pt idx="11">
                  <c:v>0.17349999999999999</c:v>
                </c:pt>
                <c:pt idx="12">
                  <c:v>0.1065</c:v>
                </c:pt>
                <c:pt idx="13">
                  <c:v>0.47399999999999998</c:v>
                </c:pt>
                <c:pt idx="14">
                  <c:v>0.19500000000000001</c:v>
                </c:pt>
                <c:pt idx="15">
                  <c:v>0.379</c:v>
                </c:pt>
                <c:pt idx="16">
                  <c:v>6.5000000000000002E-2</c:v>
                </c:pt>
                <c:pt idx="17">
                  <c:v>0.2505</c:v>
                </c:pt>
                <c:pt idx="18">
                  <c:v>0.40300000000000002</c:v>
                </c:pt>
                <c:pt idx="19">
                  <c:v>0.185</c:v>
                </c:pt>
                <c:pt idx="20">
                  <c:v>0.1595</c:v>
                </c:pt>
                <c:pt idx="21">
                  <c:v>0.124</c:v>
                </c:pt>
                <c:pt idx="22">
                  <c:v>0.18049999999999999</c:v>
                </c:pt>
                <c:pt idx="23">
                  <c:v>0.27300000000000002</c:v>
                </c:pt>
                <c:pt idx="24">
                  <c:v>0.16350000000000001</c:v>
                </c:pt>
                <c:pt idx="25">
                  <c:v>0.16800000000000001</c:v>
                </c:pt>
                <c:pt idx="26">
                  <c:v>0.13800000000000001</c:v>
                </c:pt>
                <c:pt idx="27">
                  <c:v>0.20499999999999999</c:v>
                </c:pt>
                <c:pt idx="28">
                  <c:v>7.9500000000000001E-2</c:v>
                </c:pt>
                <c:pt idx="29">
                  <c:v>0.19700000000000001</c:v>
                </c:pt>
                <c:pt idx="30">
                  <c:v>0.26600000000000001</c:v>
                </c:pt>
                <c:pt idx="31">
                  <c:v>4.4999999999999997E-3</c:v>
                </c:pt>
                <c:pt idx="32">
                  <c:v>0.17899999999999999</c:v>
                </c:pt>
                <c:pt idx="33">
                  <c:v>0.13150000000000001</c:v>
                </c:pt>
                <c:pt idx="34">
                  <c:v>0.25750000000000001</c:v>
                </c:pt>
                <c:pt idx="35">
                  <c:v>0.23200000000000001</c:v>
                </c:pt>
                <c:pt idx="36">
                  <c:v>0.33700000000000002</c:v>
                </c:pt>
                <c:pt idx="37">
                  <c:v>0.3135</c:v>
                </c:pt>
                <c:pt idx="38">
                  <c:v>3.6499999999999998E-2</c:v>
                </c:pt>
                <c:pt idx="39">
                  <c:v>0.17899999999999999</c:v>
                </c:pt>
                <c:pt idx="40">
                  <c:v>0.21149999999999999</c:v>
                </c:pt>
                <c:pt idx="41">
                  <c:v>0.35299999999999998</c:v>
                </c:pt>
                <c:pt idx="42">
                  <c:v>0.26350000000000001</c:v>
                </c:pt>
                <c:pt idx="43">
                  <c:v>0.246</c:v>
                </c:pt>
                <c:pt idx="44">
                  <c:v>0.26200000000000001</c:v>
                </c:pt>
                <c:pt idx="45">
                  <c:v>0.127</c:v>
                </c:pt>
                <c:pt idx="46">
                  <c:v>0.27050000000000002</c:v>
                </c:pt>
                <c:pt idx="47">
                  <c:v>0.29349999999999998</c:v>
                </c:pt>
                <c:pt idx="48">
                  <c:v>0.3105</c:v>
                </c:pt>
                <c:pt idx="49">
                  <c:v>0.1265</c:v>
                </c:pt>
                <c:pt idx="50">
                  <c:v>0.26200000000000001</c:v>
                </c:pt>
                <c:pt idx="51">
                  <c:v>0.16600000000000001</c:v>
                </c:pt>
                <c:pt idx="52">
                  <c:v>0.14899999999999999</c:v>
                </c:pt>
                <c:pt idx="53">
                  <c:v>0.28050000000000003</c:v>
                </c:pt>
                <c:pt idx="54">
                  <c:v>0.11899999999999999</c:v>
                </c:pt>
                <c:pt idx="55">
                  <c:v>0.26350000000000001</c:v>
                </c:pt>
                <c:pt idx="56">
                  <c:v>1.7999999999999999E-2</c:v>
                </c:pt>
                <c:pt idx="57">
                  <c:v>0.14399999999999999</c:v>
                </c:pt>
                <c:pt idx="58">
                  <c:v>0.30299999999999999</c:v>
                </c:pt>
                <c:pt idx="59">
                  <c:v>3.6499999999999998E-2</c:v>
                </c:pt>
                <c:pt idx="60">
                  <c:v>0.247</c:v>
                </c:pt>
                <c:pt idx="61">
                  <c:v>0.108</c:v>
                </c:pt>
                <c:pt idx="62">
                  <c:v>0.1845</c:v>
                </c:pt>
                <c:pt idx="63">
                  <c:v>0.13600000000000001</c:v>
                </c:pt>
                <c:pt idx="64">
                  <c:v>0.42099999999999999</c:v>
                </c:pt>
                <c:pt idx="65">
                  <c:v>0.32700000000000001</c:v>
                </c:pt>
                <c:pt idx="66">
                  <c:v>0.27450000000000002</c:v>
                </c:pt>
                <c:pt idx="67">
                  <c:v>0.17299999999999999</c:v>
                </c:pt>
                <c:pt idx="68">
                  <c:v>0.13950000000000001</c:v>
                </c:pt>
                <c:pt idx="69">
                  <c:v>0.1525</c:v>
                </c:pt>
                <c:pt idx="70">
                  <c:v>0.41599999999999998</c:v>
                </c:pt>
                <c:pt idx="71">
                  <c:v>0.16</c:v>
                </c:pt>
                <c:pt idx="72">
                  <c:v>6.0000000000000001E-3</c:v>
                </c:pt>
                <c:pt idx="73">
                  <c:v>0.29799999999999999</c:v>
                </c:pt>
                <c:pt idx="74">
                  <c:v>0.22500000000000001</c:v>
                </c:pt>
                <c:pt idx="75">
                  <c:v>0.23849999999999999</c:v>
                </c:pt>
                <c:pt idx="76">
                  <c:v>0.13</c:v>
                </c:pt>
                <c:pt idx="77">
                  <c:v>0.42199999999999999</c:v>
                </c:pt>
                <c:pt idx="78">
                  <c:v>0.16550000000000001</c:v>
                </c:pt>
                <c:pt idx="79">
                  <c:v>0.27800000000000002</c:v>
                </c:pt>
                <c:pt idx="80">
                  <c:v>0.14949999999999999</c:v>
                </c:pt>
                <c:pt idx="81">
                  <c:v>0.20599999999999999</c:v>
                </c:pt>
                <c:pt idx="82">
                  <c:v>0.157</c:v>
                </c:pt>
                <c:pt idx="83">
                  <c:v>0.22450000000000001</c:v>
                </c:pt>
                <c:pt idx="84">
                  <c:v>0.27550000000000002</c:v>
                </c:pt>
                <c:pt idx="85">
                  <c:v>0.14149999999999999</c:v>
                </c:pt>
                <c:pt idx="86">
                  <c:v>0.20949999999999999</c:v>
                </c:pt>
                <c:pt idx="87">
                  <c:v>0.157</c:v>
                </c:pt>
                <c:pt idx="88">
                  <c:v>0.20200000000000001</c:v>
                </c:pt>
                <c:pt idx="89">
                  <c:v>2.1499999999999998E-2</c:v>
                </c:pt>
                <c:pt idx="90">
                  <c:v>0.10349999999999999</c:v>
                </c:pt>
                <c:pt idx="91">
                  <c:v>0.24399999999999999</c:v>
                </c:pt>
                <c:pt idx="92">
                  <c:v>0.10150000000000001</c:v>
                </c:pt>
                <c:pt idx="93">
                  <c:v>0.17150000000000001</c:v>
                </c:pt>
                <c:pt idx="94">
                  <c:v>0.1565</c:v>
                </c:pt>
                <c:pt idx="95">
                  <c:v>0.32150000000000001</c:v>
                </c:pt>
                <c:pt idx="96">
                  <c:v>0.34699999999999998</c:v>
                </c:pt>
                <c:pt idx="97">
                  <c:v>0.10150000000000001</c:v>
                </c:pt>
                <c:pt idx="98">
                  <c:v>0.17</c:v>
                </c:pt>
                <c:pt idx="99">
                  <c:v>0.19900000000000001</c:v>
                </c:pt>
                <c:pt idx="100">
                  <c:v>0.21199999999999999</c:v>
                </c:pt>
                <c:pt idx="101">
                  <c:v>0.17299999999999999</c:v>
                </c:pt>
                <c:pt idx="102">
                  <c:v>0.16650000000000001</c:v>
                </c:pt>
                <c:pt idx="103">
                  <c:v>0.10299999999999999</c:v>
                </c:pt>
                <c:pt idx="104">
                  <c:v>8.1000000000000003E-2</c:v>
                </c:pt>
                <c:pt idx="105">
                  <c:v>0.13750000000000001</c:v>
                </c:pt>
                <c:pt idx="106">
                  <c:v>0.3115</c:v>
                </c:pt>
                <c:pt idx="107">
                  <c:v>5.6500000000000002E-2</c:v>
                </c:pt>
                <c:pt idx="108">
                  <c:v>0.1615</c:v>
                </c:pt>
                <c:pt idx="109">
                  <c:v>0.23849999999999999</c:v>
                </c:pt>
                <c:pt idx="110">
                  <c:v>0.23250000000000001</c:v>
                </c:pt>
                <c:pt idx="111">
                  <c:v>0.16300000000000001</c:v>
                </c:pt>
                <c:pt idx="112">
                  <c:v>0.32050000000000001</c:v>
                </c:pt>
                <c:pt idx="113">
                  <c:v>0.2235</c:v>
                </c:pt>
                <c:pt idx="114">
                  <c:v>0.30049999999999999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CC-46F4-9234-28D254D97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0283823"/>
        <c:axId val="1610285903"/>
      </c:scatterChart>
      <c:valAx>
        <c:axId val="1610283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5903"/>
        <c:crosses val="autoZero"/>
        <c:crossBetween val="midCat"/>
      </c:valAx>
      <c:valAx>
        <c:axId val="161028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3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Female Diameter To Length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'Unstacked Training set'!$D$118</c:f>
              <c:strCache>
                <c:ptCount val="1"/>
                <c:pt idx="0">
                  <c:v>Diameter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'Unstacked Training set'!$C$119:$C$225</c:f>
              <c:numCache>
                <c:formatCode>General</c:formatCode>
                <c:ptCount val="107"/>
                <c:pt idx="0">
                  <c:v>0.5</c:v>
                </c:pt>
                <c:pt idx="1">
                  <c:v>0.49</c:v>
                </c:pt>
                <c:pt idx="2">
                  <c:v>0.64500000000000002</c:v>
                </c:pt>
                <c:pt idx="3">
                  <c:v>0.59</c:v>
                </c:pt>
                <c:pt idx="4">
                  <c:v>0.625</c:v>
                </c:pt>
                <c:pt idx="5">
                  <c:v>0.7</c:v>
                </c:pt>
                <c:pt idx="6">
                  <c:v>0.64</c:v>
                </c:pt>
                <c:pt idx="7">
                  <c:v>0.61</c:v>
                </c:pt>
                <c:pt idx="8">
                  <c:v>0.65500000000000003</c:v>
                </c:pt>
                <c:pt idx="9">
                  <c:v>0.46</c:v>
                </c:pt>
                <c:pt idx="10">
                  <c:v>0.56999999999999995</c:v>
                </c:pt>
                <c:pt idx="11">
                  <c:v>0.72</c:v>
                </c:pt>
                <c:pt idx="12">
                  <c:v>0.54500000000000004</c:v>
                </c:pt>
                <c:pt idx="13">
                  <c:v>0.7</c:v>
                </c:pt>
                <c:pt idx="14">
                  <c:v>0.66500000000000004</c:v>
                </c:pt>
                <c:pt idx="15">
                  <c:v>0.46500000000000002</c:v>
                </c:pt>
                <c:pt idx="16">
                  <c:v>0.48499999999999999</c:v>
                </c:pt>
                <c:pt idx="17">
                  <c:v>0.61</c:v>
                </c:pt>
                <c:pt idx="18">
                  <c:v>0.64500000000000002</c:v>
                </c:pt>
                <c:pt idx="19">
                  <c:v>0.42499999999999999</c:v>
                </c:pt>
                <c:pt idx="20">
                  <c:v>0.56999999999999995</c:v>
                </c:pt>
                <c:pt idx="21">
                  <c:v>0.66</c:v>
                </c:pt>
                <c:pt idx="22">
                  <c:v>0.63500000000000001</c:v>
                </c:pt>
                <c:pt idx="23">
                  <c:v>0.49</c:v>
                </c:pt>
                <c:pt idx="24">
                  <c:v>0.64500000000000002</c:v>
                </c:pt>
                <c:pt idx="25">
                  <c:v>0.71</c:v>
                </c:pt>
                <c:pt idx="26">
                  <c:v>0.55500000000000005</c:v>
                </c:pt>
                <c:pt idx="27">
                  <c:v>0.75</c:v>
                </c:pt>
                <c:pt idx="28">
                  <c:v>0.58499999999999996</c:v>
                </c:pt>
                <c:pt idx="29">
                  <c:v>0.45</c:v>
                </c:pt>
                <c:pt idx="30">
                  <c:v>0.39</c:v>
                </c:pt>
                <c:pt idx="31">
                  <c:v>0.56499999999999995</c:v>
                </c:pt>
                <c:pt idx="32">
                  <c:v>0.67</c:v>
                </c:pt>
                <c:pt idx="33">
                  <c:v>0.6</c:v>
                </c:pt>
                <c:pt idx="34">
                  <c:v>0.8</c:v>
                </c:pt>
                <c:pt idx="35">
                  <c:v>0.51500000000000001</c:v>
                </c:pt>
                <c:pt idx="36">
                  <c:v>0.55500000000000005</c:v>
                </c:pt>
                <c:pt idx="37">
                  <c:v>0.67500000000000004</c:v>
                </c:pt>
                <c:pt idx="38">
                  <c:v>0.5</c:v>
                </c:pt>
                <c:pt idx="39">
                  <c:v>0.62</c:v>
                </c:pt>
                <c:pt idx="40">
                  <c:v>0.59</c:v>
                </c:pt>
                <c:pt idx="41">
                  <c:v>0.5</c:v>
                </c:pt>
                <c:pt idx="42">
                  <c:v>0.44</c:v>
                </c:pt>
                <c:pt idx="43">
                  <c:v>0.56999999999999995</c:v>
                </c:pt>
                <c:pt idx="44">
                  <c:v>0.57999999999999996</c:v>
                </c:pt>
                <c:pt idx="45">
                  <c:v>0.59</c:v>
                </c:pt>
                <c:pt idx="46">
                  <c:v>0.73</c:v>
                </c:pt>
                <c:pt idx="47">
                  <c:v>0.37</c:v>
                </c:pt>
                <c:pt idx="48">
                  <c:v>0.64500000000000002</c:v>
                </c:pt>
                <c:pt idx="49">
                  <c:v>0.67</c:v>
                </c:pt>
                <c:pt idx="50">
                  <c:v>0.495</c:v>
                </c:pt>
                <c:pt idx="51">
                  <c:v>0.63</c:v>
                </c:pt>
                <c:pt idx="52">
                  <c:v>0.5</c:v>
                </c:pt>
                <c:pt idx="53">
                  <c:v>0.63500000000000001</c:v>
                </c:pt>
                <c:pt idx="54">
                  <c:v>0.56999999999999995</c:v>
                </c:pt>
                <c:pt idx="55">
                  <c:v>0.64</c:v>
                </c:pt>
                <c:pt idx="56">
                  <c:v>0.6</c:v>
                </c:pt>
                <c:pt idx="57">
                  <c:v>0.505</c:v>
                </c:pt>
                <c:pt idx="58">
                  <c:v>0.72499999999999998</c:v>
                </c:pt>
                <c:pt idx="59">
                  <c:v>0.59499999999999997</c:v>
                </c:pt>
                <c:pt idx="60">
                  <c:v>0.55000000000000004</c:v>
                </c:pt>
                <c:pt idx="61">
                  <c:v>0.63500000000000001</c:v>
                </c:pt>
                <c:pt idx="62">
                  <c:v>0.59</c:v>
                </c:pt>
                <c:pt idx="63">
                  <c:v>0.65500000000000003</c:v>
                </c:pt>
                <c:pt idx="64">
                  <c:v>0.67500000000000004</c:v>
                </c:pt>
                <c:pt idx="65">
                  <c:v>0.43</c:v>
                </c:pt>
                <c:pt idx="66">
                  <c:v>0.58499999999999996</c:v>
                </c:pt>
                <c:pt idx="67">
                  <c:v>0.61499999999999999</c:v>
                </c:pt>
                <c:pt idx="68">
                  <c:v>0.67500000000000004</c:v>
                </c:pt>
                <c:pt idx="69">
                  <c:v>0.6</c:v>
                </c:pt>
                <c:pt idx="70">
                  <c:v>0.45</c:v>
                </c:pt>
                <c:pt idx="71">
                  <c:v>0.45</c:v>
                </c:pt>
                <c:pt idx="72">
                  <c:v>0.61</c:v>
                </c:pt>
                <c:pt idx="73">
                  <c:v>0.56499999999999995</c:v>
                </c:pt>
                <c:pt idx="74">
                  <c:v>0.45</c:v>
                </c:pt>
                <c:pt idx="75">
                  <c:v>0.64</c:v>
                </c:pt>
                <c:pt idx="76">
                  <c:v>0.4</c:v>
                </c:pt>
                <c:pt idx="77">
                  <c:v>0.63500000000000001</c:v>
                </c:pt>
                <c:pt idx="78">
                  <c:v>0.625</c:v>
                </c:pt>
                <c:pt idx="79">
                  <c:v>0.63500000000000001</c:v>
                </c:pt>
                <c:pt idx="80">
                  <c:v>0.65</c:v>
                </c:pt>
                <c:pt idx="81">
                  <c:v>0.625</c:v>
                </c:pt>
                <c:pt idx="82">
                  <c:v>0.6</c:v>
                </c:pt>
                <c:pt idx="83">
                  <c:v>0.52500000000000002</c:v>
                </c:pt>
                <c:pt idx="84">
                  <c:v>0.64</c:v>
                </c:pt>
                <c:pt idx="85">
                  <c:v>0.57999999999999996</c:v>
                </c:pt>
                <c:pt idx="86">
                  <c:v>0.65500000000000003</c:v>
                </c:pt>
                <c:pt idx="87">
                  <c:v>0.46500000000000002</c:v>
                </c:pt>
                <c:pt idx="88">
                  <c:v>0.30499999999999999</c:v>
                </c:pt>
                <c:pt idx="89">
                  <c:v>0.51</c:v>
                </c:pt>
                <c:pt idx="90">
                  <c:v>0.58499999999999996</c:v>
                </c:pt>
                <c:pt idx="91">
                  <c:v>0.495</c:v>
                </c:pt>
                <c:pt idx="92">
                  <c:v>0.6</c:v>
                </c:pt>
                <c:pt idx="93">
                  <c:v>0.625</c:v>
                </c:pt>
                <c:pt idx="94">
                  <c:v>0.61</c:v>
                </c:pt>
                <c:pt idx="95">
                  <c:v>0.71499999999999997</c:v>
                </c:pt>
                <c:pt idx="96">
                  <c:v>0.72</c:v>
                </c:pt>
                <c:pt idx="97">
                  <c:v>0.63500000000000001</c:v>
                </c:pt>
                <c:pt idx="98">
                  <c:v>0.46</c:v>
                </c:pt>
                <c:pt idx="99">
                  <c:v>0.44500000000000001</c:v>
                </c:pt>
                <c:pt idx="100">
                  <c:v>0.48</c:v>
                </c:pt>
                <c:pt idx="101">
                  <c:v>0.65</c:v>
                </c:pt>
                <c:pt idx="102">
                  <c:v>0.67</c:v>
                </c:pt>
                <c:pt idx="103">
                  <c:v>0.71</c:v>
                </c:pt>
                <c:pt idx="104">
                  <c:v>0.38500000000000001</c:v>
                </c:pt>
                <c:pt idx="105">
                  <c:v>0.28999999999999998</c:v>
                </c:pt>
                <c:pt idx="106">
                  <c:v>0.5</c:v>
                </c:pt>
              </c:numCache>
            </c:numRef>
          </c:xVal>
          <c:yVal>
            <c:numRef>
              <c:f>'Unstacked Training set'!$D$119:$D$225</c:f>
              <c:numCache>
                <c:formatCode>General</c:formatCode>
                <c:ptCount val="107"/>
                <c:pt idx="0">
                  <c:v>0.4</c:v>
                </c:pt>
                <c:pt idx="1">
                  <c:v>0.36499999999999999</c:v>
                </c:pt>
                <c:pt idx="2">
                  <c:v>0.52500000000000002</c:v>
                </c:pt>
                <c:pt idx="3">
                  <c:v>0.45500000000000002</c:v>
                </c:pt>
                <c:pt idx="4">
                  <c:v>0.48499999999999999</c:v>
                </c:pt>
                <c:pt idx="5">
                  <c:v>0.55000000000000004</c:v>
                </c:pt>
                <c:pt idx="6">
                  <c:v>0.52500000000000002</c:v>
                </c:pt>
                <c:pt idx="7">
                  <c:v>0.46</c:v>
                </c:pt>
                <c:pt idx="8">
                  <c:v>0.49</c:v>
                </c:pt>
                <c:pt idx="9">
                  <c:v>0.35499999999999998</c:v>
                </c:pt>
                <c:pt idx="10">
                  <c:v>0.46</c:v>
                </c:pt>
                <c:pt idx="11">
                  <c:v>0.52500000000000002</c:v>
                </c:pt>
                <c:pt idx="12">
                  <c:v>0.43</c:v>
                </c:pt>
                <c:pt idx="13">
                  <c:v>0.57499999999999996</c:v>
                </c:pt>
                <c:pt idx="14">
                  <c:v>0.55500000000000005</c:v>
                </c:pt>
                <c:pt idx="15">
                  <c:v>0.36</c:v>
                </c:pt>
                <c:pt idx="16">
                  <c:v>0.37</c:v>
                </c:pt>
                <c:pt idx="17">
                  <c:v>0.49</c:v>
                </c:pt>
                <c:pt idx="18">
                  <c:v>0.5</c:v>
                </c:pt>
                <c:pt idx="19">
                  <c:v>0.33</c:v>
                </c:pt>
                <c:pt idx="20">
                  <c:v>0.44500000000000001</c:v>
                </c:pt>
                <c:pt idx="21">
                  <c:v>0.53500000000000003</c:v>
                </c:pt>
                <c:pt idx="22">
                  <c:v>0.51500000000000001</c:v>
                </c:pt>
                <c:pt idx="23">
                  <c:v>0.38500000000000001</c:v>
                </c:pt>
                <c:pt idx="24">
                  <c:v>0.5</c:v>
                </c:pt>
                <c:pt idx="25">
                  <c:v>0.56999999999999995</c:v>
                </c:pt>
                <c:pt idx="26">
                  <c:v>0.44</c:v>
                </c:pt>
                <c:pt idx="27">
                  <c:v>0.56999999999999995</c:v>
                </c:pt>
                <c:pt idx="28">
                  <c:v>0.46500000000000002</c:v>
                </c:pt>
                <c:pt idx="29">
                  <c:v>0.36</c:v>
                </c:pt>
                <c:pt idx="30">
                  <c:v>0.28999999999999998</c:v>
                </c:pt>
                <c:pt idx="31">
                  <c:v>0.45</c:v>
                </c:pt>
                <c:pt idx="32">
                  <c:v>0.54</c:v>
                </c:pt>
                <c:pt idx="33">
                  <c:v>0.48</c:v>
                </c:pt>
                <c:pt idx="34">
                  <c:v>0.63</c:v>
                </c:pt>
                <c:pt idx="35">
                  <c:v>0.4</c:v>
                </c:pt>
                <c:pt idx="36">
                  <c:v>0.43</c:v>
                </c:pt>
                <c:pt idx="37">
                  <c:v>0.56999999999999995</c:v>
                </c:pt>
                <c:pt idx="38">
                  <c:v>0.38500000000000001</c:v>
                </c:pt>
                <c:pt idx="39">
                  <c:v>0.47</c:v>
                </c:pt>
                <c:pt idx="40">
                  <c:v>0.47499999999999998</c:v>
                </c:pt>
                <c:pt idx="41">
                  <c:v>0.375</c:v>
                </c:pt>
                <c:pt idx="42">
                  <c:v>0.33</c:v>
                </c:pt>
                <c:pt idx="43">
                  <c:v>0.495</c:v>
                </c:pt>
                <c:pt idx="44">
                  <c:v>0.46</c:v>
                </c:pt>
                <c:pt idx="45">
                  <c:v>0.47499999999999998</c:v>
                </c:pt>
                <c:pt idx="46">
                  <c:v>0.57499999999999996</c:v>
                </c:pt>
                <c:pt idx="47">
                  <c:v>0.28999999999999998</c:v>
                </c:pt>
                <c:pt idx="48">
                  <c:v>0.52</c:v>
                </c:pt>
                <c:pt idx="49">
                  <c:v>0.55000000000000004</c:v>
                </c:pt>
                <c:pt idx="50">
                  <c:v>0.4</c:v>
                </c:pt>
                <c:pt idx="51">
                  <c:v>0.5</c:v>
                </c:pt>
                <c:pt idx="52">
                  <c:v>0.38500000000000001</c:v>
                </c:pt>
                <c:pt idx="53">
                  <c:v>0.505</c:v>
                </c:pt>
                <c:pt idx="54">
                  <c:v>0.45</c:v>
                </c:pt>
                <c:pt idx="55">
                  <c:v>0.5</c:v>
                </c:pt>
                <c:pt idx="56">
                  <c:v>0.47</c:v>
                </c:pt>
                <c:pt idx="57">
                  <c:v>0.38500000000000001</c:v>
                </c:pt>
                <c:pt idx="58">
                  <c:v>0.56000000000000005</c:v>
                </c:pt>
                <c:pt idx="59">
                  <c:v>0.48</c:v>
                </c:pt>
                <c:pt idx="60">
                  <c:v>0.43</c:v>
                </c:pt>
                <c:pt idx="61">
                  <c:v>0.505</c:v>
                </c:pt>
                <c:pt idx="62">
                  <c:v>0.46500000000000002</c:v>
                </c:pt>
                <c:pt idx="63">
                  <c:v>0.51500000000000001</c:v>
                </c:pt>
                <c:pt idx="64">
                  <c:v>0.53500000000000003</c:v>
                </c:pt>
                <c:pt idx="65">
                  <c:v>0.33500000000000002</c:v>
                </c:pt>
                <c:pt idx="66">
                  <c:v>0.435</c:v>
                </c:pt>
                <c:pt idx="67">
                  <c:v>0.495</c:v>
                </c:pt>
                <c:pt idx="68">
                  <c:v>0.53</c:v>
                </c:pt>
                <c:pt idx="69">
                  <c:v>0.47499999999999998</c:v>
                </c:pt>
                <c:pt idx="70">
                  <c:v>0.36</c:v>
                </c:pt>
                <c:pt idx="71">
                  <c:v>0.32500000000000001</c:v>
                </c:pt>
                <c:pt idx="72">
                  <c:v>0.495</c:v>
                </c:pt>
                <c:pt idx="73">
                  <c:v>0.505</c:v>
                </c:pt>
                <c:pt idx="74">
                  <c:v>0.34499999999999997</c:v>
                </c:pt>
                <c:pt idx="75">
                  <c:v>0.51</c:v>
                </c:pt>
                <c:pt idx="76">
                  <c:v>0.33500000000000002</c:v>
                </c:pt>
                <c:pt idx="77">
                  <c:v>0.48499999999999999</c:v>
                </c:pt>
                <c:pt idx="78">
                  <c:v>0.5</c:v>
                </c:pt>
                <c:pt idx="79">
                  <c:v>0.5</c:v>
                </c:pt>
                <c:pt idx="80">
                  <c:v>0.52</c:v>
                </c:pt>
                <c:pt idx="81">
                  <c:v>0.49</c:v>
                </c:pt>
                <c:pt idx="82">
                  <c:v>0.48</c:v>
                </c:pt>
                <c:pt idx="83">
                  <c:v>0.4</c:v>
                </c:pt>
                <c:pt idx="84">
                  <c:v>0.5</c:v>
                </c:pt>
                <c:pt idx="85">
                  <c:v>0.435</c:v>
                </c:pt>
                <c:pt idx="86">
                  <c:v>0.53</c:v>
                </c:pt>
                <c:pt idx="87">
                  <c:v>0.39</c:v>
                </c:pt>
                <c:pt idx="88">
                  <c:v>0.22500000000000001</c:v>
                </c:pt>
                <c:pt idx="89">
                  <c:v>0.4</c:v>
                </c:pt>
                <c:pt idx="90">
                  <c:v>0.42</c:v>
                </c:pt>
                <c:pt idx="91">
                  <c:v>0.375</c:v>
                </c:pt>
                <c:pt idx="92">
                  <c:v>0.48499999999999999</c:v>
                </c:pt>
                <c:pt idx="93">
                  <c:v>0.48499999999999999</c:v>
                </c:pt>
                <c:pt idx="94">
                  <c:v>0.495</c:v>
                </c:pt>
                <c:pt idx="95">
                  <c:v>0.58499999999999996</c:v>
                </c:pt>
                <c:pt idx="96">
                  <c:v>0.59</c:v>
                </c:pt>
                <c:pt idx="97">
                  <c:v>0.48499999999999999</c:v>
                </c:pt>
                <c:pt idx="98">
                  <c:v>0.36</c:v>
                </c:pt>
                <c:pt idx="99">
                  <c:v>0.32500000000000001</c:v>
                </c:pt>
                <c:pt idx="100">
                  <c:v>0.375</c:v>
                </c:pt>
                <c:pt idx="101">
                  <c:v>0.5</c:v>
                </c:pt>
                <c:pt idx="102">
                  <c:v>0.51</c:v>
                </c:pt>
                <c:pt idx="103">
                  <c:v>0.56499999999999995</c:v>
                </c:pt>
                <c:pt idx="104">
                  <c:v>0.30499999999999999</c:v>
                </c:pt>
                <c:pt idx="105">
                  <c:v>0.22500000000000001</c:v>
                </c:pt>
                <c:pt idx="106">
                  <c:v>0.37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6B-4293-AFC7-6F0EC672C3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0283823"/>
        <c:axId val="1610285903"/>
      </c:scatterChart>
      <c:valAx>
        <c:axId val="1610283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5903"/>
        <c:crosses val="autoZero"/>
        <c:crossBetween val="midCat"/>
      </c:valAx>
      <c:valAx>
        <c:axId val="161028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3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Female Whole Weight To Shucked Weight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'Unstacked Training set'!$G$118</c:f>
              <c:strCache>
                <c:ptCount val="1"/>
                <c:pt idx="0">
                  <c:v>Shucked_weight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'Unstacked Training set'!$F$119:$F$225</c:f>
              <c:numCache>
                <c:formatCode>General</c:formatCode>
                <c:ptCount val="107"/>
                <c:pt idx="0">
                  <c:v>0.57650000000000001</c:v>
                </c:pt>
                <c:pt idx="1">
                  <c:v>0.6835</c:v>
                </c:pt>
                <c:pt idx="2">
                  <c:v>1.8085</c:v>
                </c:pt>
                <c:pt idx="3">
                  <c:v>1.0660000000000001</c:v>
                </c:pt>
                <c:pt idx="4">
                  <c:v>1.0945</c:v>
                </c:pt>
                <c:pt idx="5">
                  <c:v>1.6839999999999999</c:v>
                </c:pt>
                <c:pt idx="6">
                  <c:v>1.7789999999999999</c:v>
                </c:pt>
                <c:pt idx="7">
                  <c:v>0.95699999999999996</c:v>
                </c:pt>
                <c:pt idx="8">
                  <c:v>1.204</c:v>
                </c:pt>
                <c:pt idx="9">
                  <c:v>0.51700000000000002</c:v>
                </c:pt>
                <c:pt idx="10">
                  <c:v>1.1000000000000001</c:v>
                </c:pt>
                <c:pt idx="11">
                  <c:v>1.4450000000000001</c:v>
                </c:pt>
                <c:pt idx="12">
                  <c:v>0.80200000000000005</c:v>
                </c:pt>
                <c:pt idx="13">
                  <c:v>1.7364999999999999</c:v>
                </c:pt>
                <c:pt idx="14">
                  <c:v>1.4384999999999999</c:v>
                </c:pt>
                <c:pt idx="15">
                  <c:v>0.47649999999999998</c:v>
                </c:pt>
                <c:pt idx="16">
                  <c:v>0.47849999999999998</c:v>
                </c:pt>
                <c:pt idx="17">
                  <c:v>1.137</c:v>
                </c:pt>
                <c:pt idx="18">
                  <c:v>1.1845000000000001</c:v>
                </c:pt>
                <c:pt idx="19">
                  <c:v>0.40600000000000003</c:v>
                </c:pt>
                <c:pt idx="20">
                  <c:v>0.87749999999999995</c:v>
                </c:pt>
                <c:pt idx="21">
                  <c:v>1.4415</c:v>
                </c:pt>
                <c:pt idx="22">
                  <c:v>1.3714999999999999</c:v>
                </c:pt>
                <c:pt idx="23">
                  <c:v>0.65600000000000003</c:v>
                </c:pt>
                <c:pt idx="24">
                  <c:v>1.159</c:v>
                </c:pt>
                <c:pt idx="25">
                  <c:v>1.9804999999999999</c:v>
                </c:pt>
                <c:pt idx="26">
                  <c:v>0.84599999999999997</c:v>
                </c:pt>
                <c:pt idx="27">
                  <c:v>2.2360000000000002</c:v>
                </c:pt>
                <c:pt idx="28">
                  <c:v>0.9355</c:v>
                </c:pt>
                <c:pt idx="29">
                  <c:v>0.4995</c:v>
                </c:pt>
                <c:pt idx="30">
                  <c:v>0.30549999999999999</c:v>
                </c:pt>
                <c:pt idx="31">
                  <c:v>0.88700000000000001</c:v>
                </c:pt>
                <c:pt idx="32">
                  <c:v>1.5015000000000001</c:v>
                </c:pt>
                <c:pt idx="33">
                  <c:v>1.056</c:v>
                </c:pt>
                <c:pt idx="34">
                  <c:v>2.5259999999999998</c:v>
                </c:pt>
                <c:pt idx="35">
                  <c:v>0.57799999999999996</c:v>
                </c:pt>
                <c:pt idx="36">
                  <c:v>0.75449999999999995</c:v>
                </c:pt>
                <c:pt idx="37">
                  <c:v>1.587</c:v>
                </c:pt>
                <c:pt idx="38">
                  <c:v>0.498</c:v>
                </c:pt>
                <c:pt idx="39">
                  <c:v>1.115</c:v>
                </c:pt>
                <c:pt idx="40">
                  <c:v>0.97150000000000003</c:v>
                </c:pt>
                <c:pt idx="41">
                  <c:v>0.59450000000000003</c:v>
                </c:pt>
                <c:pt idx="42">
                  <c:v>0.40050000000000002</c:v>
                </c:pt>
                <c:pt idx="43">
                  <c:v>1.0914999999999999</c:v>
                </c:pt>
                <c:pt idx="44">
                  <c:v>0.92600000000000005</c:v>
                </c:pt>
                <c:pt idx="45">
                  <c:v>1.1014999999999999</c:v>
                </c:pt>
                <c:pt idx="46">
                  <c:v>1.8794999999999999</c:v>
                </c:pt>
                <c:pt idx="47">
                  <c:v>0.25</c:v>
                </c:pt>
                <c:pt idx="48">
                  <c:v>1.2849999999999999</c:v>
                </c:pt>
                <c:pt idx="49">
                  <c:v>1.3905000000000001</c:v>
                </c:pt>
                <c:pt idx="50">
                  <c:v>0.64449999999999996</c:v>
                </c:pt>
                <c:pt idx="51">
                  <c:v>1.383</c:v>
                </c:pt>
                <c:pt idx="52">
                  <c:v>0.76800000000000002</c:v>
                </c:pt>
                <c:pt idx="53">
                  <c:v>1.3035000000000001</c:v>
                </c:pt>
                <c:pt idx="54">
                  <c:v>0.90800000000000003</c:v>
                </c:pt>
                <c:pt idx="55">
                  <c:v>1.5175000000000001</c:v>
                </c:pt>
                <c:pt idx="56">
                  <c:v>1.0309999999999999</c:v>
                </c:pt>
                <c:pt idx="57">
                  <c:v>0.61599999999999999</c:v>
                </c:pt>
                <c:pt idx="58">
                  <c:v>1.792</c:v>
                </c:pt>
                <c:pt idx="59">
                  <c:v>0.97499999999999998</c:v>
                </c:pt>
                <c:pt idx="60">
                  <c:v>0.78500000000000003</c:v>
                </c:pt>
                <c:pt idx="61">
                  <c:v>1.2895000000000001</c:v>
                </c:pt>
                <c:pt idx="62">
                  <c:v>1.1005</c:v>
                </c:pt>
                <c:pt idx="63">
                  <c:v>1.4119999999999999</c:v>
                </c:pt>
                <c:pt idx="64">
                  <c:v>1.5575000000000001</c:v>
                </c:pt>
                <c:pt idx="65">
                  <c:v>0.44400000000000001</c:v>
                </c:pt>
                <c:pt idx="66">
                  <c:v>0.69550000000000001</c:v>
                </c:pt>
                <c:pt idx="67">
                  <c:v>1.198</c:v>
                </c:pt>
                <c:pt idx="68">
                  <c:v>1.4464999999999999</c:v>
                </c:pt>
                <c:pt idx="69">
                  <c:v>1.0265</c:v>
                </c:pt>
                <c:pt idx="70">
                  <c:v>0.47149999999999997</c:v>
                </c:pt>
                <c:pt idx="71">
                  <c:v>0.438</c:v>
                </c:pt>
                <c:pt idx="72">
                  <c:v>1.1085</c:v>
                </c:pt>
                <c:pt idx="73">
                  <c:v>1.2765</c:v>
                </c:pt>
                <c:pt idx="74">
                  <c:v>0.496</c:v>
                </c:pt>
                <c:pt idx="75">
                  <c:v>1.3905000000000001</c:v>
                </c:pt>
                <c:pt idx="76">
                  <c:v>0.4335</c:v>
                </c:pt>
                <c:pt idx="77">
                  <c:v>1.2945</c:v>
                </c:pt>
                <c:pt idx="78">
                  <c:v>0.95299999999999996</c:v>
                </c:pt>
                <c:pt idx="79">
                  <c:v>1.3759999999999999</c:v>
                </c:pt>
                <c:pt idx="80">
                  <c:v>1.6274999999999999</c:v>
                </c:pt>
                <c:pt idx="81">
                  <c:v>0.92</c:v>
                </c:pt>
                <c:pt idx="82">
                  <c:v>1.1345000000000001</c:v>
                </c:pt>
                <c:pt idx="83">
                  <c:v>0.62949999999999995</c:v>
                </c:pt>
                <c:pt idx="84">
                  <c:v>1.2015</c:v>
                </c:pt>
                <c:pt idx="85">
                  <c:v>0.87849999999999995</c:v>
                </c:pt>
                <c:pt idx="86">
                  <c:v>1.2835000000000001</c:v>
                </c:pt>
                <c:pt idx="87">
                  <c:v>0.55549999999999999</c:v>
                </c:pt>
                <c:pt idx="88">
                  <c:v>0.14849999999999999</c:v>
                </c:pt>
                <c:pt idx="89">
                  <c:v>0.70050000000000001</c:v>
                </c:pt>
                <c:pt idx="90">
                  <c:v>1.034</c:v>
                </c:pt>
                <c:pt idx="91">
                  <c:v>0.59699999999999998</c:v>
                </c:pt>
                <c:pt idx="92">
                  <c:v>1.1405000000000001</c:v>
                </c:pt>
                <c:pt idx="93">
                  <c:v>1.3745000000000001</c:v>
                </c:pt>
                <c:pt idx="94">
                  <c:v>1.2130000000000001</c:v>
                </c:pt>
                <c:pt idx="95">
                  <c:v>2.0724999999999998</c:v>
                </c:pt>
                <c:pt idx="96">
                  <c:v>1.7495000000000001</c:v>
                </c:pt>
                <c:pt idx="97">
                  <c:v>1.2695000000000001</c:v>
                </c:pt>
                <c:pt idx="98">
                  <c:v>0.47549999999999998</c:v>
                </c:pt>
                <c:pt idx="99">
                  <c:v>0.45500000000000002</c:v>
                </c:pt>
                <c:pt idx="100">
                  <c:v>0.52500000000000002</c:v>
                </c:pt>
                <c:pt idx="101">
                  <c:v>1.4045000000000001</c:v>
                </c:pt>
                <c:pt idx="102">
                  <c:v>1.278</c:v>
                </c:pt>
                <c:pt idx="103">
                  <c:v>1.8169999999999999</c:v>
                </c:pt>
                <c:pt idx="104">
                  <c:v>0.33150000000000002</c:v>
                </c:pt>
                <c:pt idx="105">
                  <c:v>0.14000000000000001</c:v>
                </c:pt>
                <c:pt idx="106">
                  <c:v>0.45</c:v>
                </c:pt>
              </c:numCache>
            </c:numRef>
          </c:xVal>
          <c:yVal>
            <c:numRef>
              <c:f>'Unstacked Training set'!$G$119:$G$225</c:f>
              <c:numCache>
                <c:formatCode>General</c:formatCode>
                <c:ptCount val="107"/>
                <c:pt idx="0">
                  <c:v>0.23949999999999999</c:v>
                </c:pt>
                <c:pt idx="1">
                  <c:v>0.16500000000000001</c:v>
                </c:pt>
                <c:pt idx="2">
                  <c:v>0.70350000000000001</c:v>
                </c:pt>
                <c:pt idx="3">
                  <c:v>0.38200000000000001</c:v>
                </c:pt>
                <c:pt idx="4">
                  <c:v>0.53100000000000003</c:v>
                </c:pt>
                <c:pt idx="5">
                  <c:v>0.75349999999999995</c:v>
                </c:pt>
                <c:pt idx="6">
                  <c:v>0.45350000000000001</c:v>
                </c:pt>
                <c:pt idx="7">
                  <c:v>0.42549999999999999</c:v>
                </c:pt>
                <c:pt idx="8">
                  <c:v>0.54549999999999998</c:v>
                </c:pt>
                <c:pt idx="9">
                  <c:v>0.2205</c:v>
                </c:pt>
                <c:pt idx="10">
                  <c:v>0.41249999999999998</c:v>
                </c:pt>
                <c:pt idx="11">
                  <c:v>0.63100000000000001</c:v>
                </c:pt>
                <c:pt idx="12">
                  <c:v>0.29349999999999998</c:v>
                </c:pt>
                <c:pt idx="13">
                  <c:v>0.77549999999999997</c:v>
                </c:pt>
                <c:pt idx="14">
                  <c:v>0.58099999999999996</c:v>
                </c:pt>
                <c:pt idx="15">
                  <c:v>0.192</c:v>
                </c:pt>
                <c:pt idx="16">
                  <c:v>0.19950000000000001</c:v>
                </c:pt>
                <c:pt idx="17">
                  <c:v>0.46050000000000002</c:v>
                </c:pt>
                <c:pt idx="18">
                  <c:v>0.48049999999999998</c:v>
                </c:pt>
                <c:pt idx="19">
                  <c:v>0.16350000000000001</c:v>
                </c:pt>
                <c:pt idx="20">
                  <c:v>0.41199999999999998</c:v>
                </c:pt>
                <c:pt idx="21">
                  <c:v>0.59250000000000003</c:v>
                </c:pt>
                <c:pt idx="22">
                  <c:v>0.50649999999999995</c:v>
                </c:pt>
                <c:pt idx="23">
                  <c:v>0.2455</c:v>
                </c:pt>
                <c:pt idx="24">
                  <c:v>0.46750000000000003</c:v>
                </c:pt>
                <c:pt idx="25">
                  <c:v>0.99250000000000005</c:v>
                </c:pt>
                <c:pt idx="26">
                  <c:v>0.34599999999999997</c:v>
                </c:pt>
                <c:pt idx="27">
                  <c:v>1.109</c:v>
                </c:pt>
                <c:pt idx="28">
                  <c:v>0.40350000000000003</c:v>
                </c:pt>
                <c:pt idx="29">
                  <c:v>0.20349999999999999</c:v>
                </c:pt>
                <c:pt idx="30">
                  <c:v>0.121</c:v>
                </c:pt>
                <c:pt idx="31">
                  <c:v>0.37</c:v>
                </c:pt>
                <c:pt idx="32">
                  <c:v>0.51800000000000002</c:v>
                </c:pt>
                <c:pt idx="33">
                  <c:v>0.45750000000000002</c:v>
                </c:pt>
                <c:pt idx="34">
                  <c:v>0.93300000000000005</c:v>
                </c:pt>
                <c:pt idx="35">
                  <c:v>0.191</c:v>
                </c:pt>
                <c:pt idx="36">
                  <c:v>0.35249999999999998</c:v>
                </c:pt>
                <c:pt idx="37">
                  <c:v>0.73899999999999999</c:v>
                </c:pt>
                <c:pt idx="38">
                  <c:v>0.17949999999999999</c:v>
                </c:pt>
                <c:pt idx="39">
                  <c:v>0.378</c:v>
                </c:pt>
                <c:pt idx="40">
                  <c:v>0.371</c:v>
                </c:pt>
                <c:pt idx="41">
                  <c:v>0.185</c:v>
                </c:pt>
                <c:pt idx="42">
                  <c:v>0.14299999999999999</c:v>
                </c:pt>
                <c:pt idx="43">
                  <c:v>0.45200000000000001</c:v>
                </c:pt>
                <c:pt idx="44">
                  <c:v>0.40250000000000002</c:v>
                </c:pt>
                <c:pt idx="45">
                  <c:v>0.47749999999999998</c:v>
                </c:pt>
                <c:pt idx="46">
                  <c:v>0.93100000000000005</c:v>
                </c:pt>
                <c:pt idx="47">
                  <c:v>0.111</c:v>
                </c:pt>
                <c:pt idx="48">
                  <c:v>0.57750000000000001</c:v>
                </c:pt>
                <c:pt idx="49">
                  <c:v>0.54249999999999998</c:v>
                </c:pt>
                <c:pt idx="50">
                  <c:v>0.24199999999999999</c:v>
                </c:pt>
                <c:pt idx="51">
                  <c:v>0.54</c:v>
                </c:pt>
                <c:pt idx="52">
                  <c:v>0.26250000000000001</c:v>
                </c:pt>
                <c:pt idx="53">
                  <c:v>0.501</c:v>
                </c:pt>
                <c:pt idx="54">
                  <c:v>0.40150000000000002</c:v>
                </c:pt>
                <c:pt idx="55">
                  <c:v>0.69299999999999995</c:v>
                </c:pt>
                <c:pt idx="56">
                  <c:v>0.39200000000000002</c:v>
                </c:pt>
                <c:pt idx="57">
                  <c:v>0.24299999999999999</c:v>
                </c:pt>
                <c:pt idx="58">
                  <c:v>0.873</c:v>
                </c:pt>
                <c:pt idx="59">
                  <c:v>0.35799999999999998</c:v>
                </c:pt>
                <c:pt idx="60">
                  <c:v>0.28899999999999998</c:v>
                </c:pt>
                <c:pt idx="61">
                  <c:v>0.59399999999999997</c:v>
                </c:pt>
                <c:pt idx="62">
                  <c:v>0.50600000000000001</c:v>
                </c:pt>
                <c:pt idx="63">
                  <c:v>0.61950000000000005</c:v>
                </c:pt>
                <c:pt idx="64">
                  <c:v>0.70350000000000001</c:v>
                </c:pt>
                <c:pt idx="65">
                  <c:v>0.155</c:v>
                </c:pt>
                <c:pt idx="66">
                  <c:v>0.3085</c:v>
                </c:pt>
                <c:pt idx="67">
                  <c:v>0.54149999999999998</c:v>
                </c:pt>
                <c:pt idx="68">
                  <c:v>0.67749999999999999</c:v>
                </c:pt>
                <c:pt idx="69">
                  <c:v>0.48499999999999999</c:v>
                </c:pt>
                <c:pt idx="70">
                  <c:v>0.20349999999999999</c:v>
                </c:pt>
                <c:pt idx="71">
                  <c:v>0.18049999999999999</c:v>
                </c:pt>
                <c:pt idx="72">
                  <c:v>0.3705</c:v>
                </c:pt>
                <c:pt idx="73">
                  <c:v>0.501</c:v>
                </c:pt>
                <c:pt idx="74">
                  <c:v>0.1905</c:v>
                </c:pt>
                <c:pt idx="75">
                  <c:v>0.61</c:v>
                </c:pt>
                <c:pt idx="76">
                  <c:v>0.21049999999999999</c:v>
                </c:pt>
                <c:pt idx="77">
                  <c:v>0.66800000000000004</c:v>
                </c:pt>
                <c:pt idx="78">
                  <c:v>0.34449999999999997</c:v>
                </c:pt>
                <c:pt idx="79">
                  <c:v>0.64949999999999997</c:v>
                </c:pt>
                <c:pt idx="80">
                  <c:v>0.68899999999999995</c:v>
                </c:pt>
                <c:pt idx="81">
                  <c:v>0.437</c:v>
                </c:pt>
                <c:pt idx="82">
                  <c:v>0.45350000000000001</c:v>
                </c:pt>
                <c:pt idx="83">
                  <c:v>0.2555</c:v>
                </c:pt>
                <c:pt idx="84">
                  <c:v>0.55900000000000005</c:v>
                </c:pt>
                <c:pt idx="85">
                  <c:v>0.42499999999999999</c:v>
                </c:pt>
                <c:pt idx="86">
                  <c:v>0.58299999999999996</c:v>
                </c:pt>
                <c:pt idx="87">
                  <c:v>0.21299999999999999</c:v>
                </c:pt>
                <c:pt idx="88">
                  <c:v>5.8500000000000003E-2</c:v>
                </c:pt>
                <c:pt idx="89">
                  <c:v>0.34699999999999998</c:v>
                </c:pt>
                <c:pt idx="90">
                  <c:v>0.437</c:v>
                </c:pt>
                <c:pt idx="91">
                  <c:v>0.26150000000000001</c:v>
                </c:pt>
                <c:pt idx="92">
                  <c:v>0.58699999999999997</c:v>
                </c:pt>
                <c:pt idx="93">
                  <c:v>0.73350000000000004</c:v>
                </c:pt>
                <c:pt idx="94">
                  <c:v>0.46400000000000002</c:v>
                </c:pt>
                <c:pt idx="95">
                  <c:v>0.86550000000000005</c:v>
                </c:pt>
                <c:pt idx="96">
                  <c:v>0.77549999999999997</c:v>
                </c:pt>
                <c:pt idx="97">
                  <c:v>0.5635</c:v>
                </c:pt>
                <c:pt idx="98">
                  <c:v>0.21049999999999999</c:v>
                </c:pt>
                <c:pt idx="99">
                  <c:v>0.17849999999999999</c:v>
                </c:pt>
                <c:pt idx="100">
                  <c:v>0.2185</c:v>
                </c:pt>
                <c:pt idx="101">
                  <c:v>0.69399999999999995</c:v>
                </c:pt>
                <c:pt idx="102">
                  <c:v>0.5605</c:v>
                </c:pt>
                <c:pt idx="103">
                  <c:v>0.78500000000000003</c:v>
                </c:pt>
                <c:pt idx="104">
                  <c:v>0.13650000000000001</c:v>
                </c:pt>
                <c:pt idx="105">
                  <c:v>5.1499999999999997E-2</c:v>
                </c:pt>
                <c:pt idx="106">
                  <c:v>0.17150000000000001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E4-4116-8359-25D668662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0283823"/>
        <c:axId val="1610285903"/>
      </c:scatterChart>
      <c:valAx>
        <c:axId val="1610283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5903"/>
        <c:crosses val="autoZero"/>
        <c:crossBetween val="midCat"/>
      </c:valAx>
      <c:valAx>
        <c:axId val="161028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3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Female Whole Weight To Viscera Weight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'Unstacked Training set'!$H$118</c:f>
              <c:strCache>
                <c:ptCount val="1"/>
                <c:pt idx="0">
                  <c:v>Viscera_weight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'Unstacked Training set'!$F$119:$F$225</c:f>
              <c:numCache>
                <c:formatCode>General</c:formatCode>
                <c:ptCount val="107"/>
                <c:pt idx="0">
                  <c:v>0.57650000000000001</c:v>
                </c:pt>
                <c:pt idx="1">
                  <c:v>0.6835</c:v>
                </c:pt>
                <c:pt idx="2">
                  <c:v>1.8085</c:v>
                </c:pt>
                <c:pt idx="3">
                  <c:v>1.0660000000000001</c:v>
                </c:pt>
                <c:pt idx="4">
                  <c:v>1.0945</c:v>
                </c:pt>
                <c:pt idx="5">
                  <c:v>1.6839999999999999</c:v>
                </c:pt>
                <c:pt idx="6">
                  <c:v>1.7789999999999999</c:v>
                </c:pt>
                <c:pt idx="7">
                  <c:v>0.95699999999999996</c:v>
                </c:pt>
                <c:pt idx="8">
                  <c:v>1.204</c:v>
                </c:pt>
                <c:pt idx="9">
                  <c:v>0.51700000000000002</c:v>
                </c:pt>
                <c:pt idx="10">
                  <c:v>1.1000000000000001</c:v>
                </c:pt>
                <c:pt idx="11">
                  <c:v>1.4450000000000001</c:v>
                </c:pt>
                <c:pt idx="12">
                  <c:v>0.80200000000000005</c:v>
                </c:pt>
                <c:pt idx="13">
                  <c:v>1.7364999999999999</c:v>
                </c:pt>
                <c:pt idx="14">
                  <c:v>1.4384999999999999</c:v>
                </c:pt>
                <c:pt idx="15">
                  <c:v>0.47649999999999998</c:v>
                </c:pt>
                <c:pt idx="16">
                  <c:v>0.47849999999999998</c:v>
                </c:pt>
                <c:pt idx="17">
                  <c:v>1.137</c:v>
                </c:pt>
                <c:pt idx="18">
                  <c:v>1.1845000000000001</c:v>
                </c:pt>
                <c:pt idx="19">
                  <c:v>0.40600000000000003</c:v>
                </c:pt>
                <c:pt idx="20">
                  <c:v>0.87749999999999995</c:v>
                </c:pt>
                <c:pt idx="21">
                  <c:v>1.4415</c:v>
                </c:pt>
                <c:pt idx="22">
                  <c:v>1.3714999999999999</c:v>
                </c:pt>
                <c:pt idx="23">
                  <c:v>0.65600000000000003</c:v>
                </c:pt>
                <c:pt idx="24">
                  <c:v>1.159</c:v>
                </c:pt>
                <c:pt idx="25">
                  <c:v>1.9804999999999999</c:v>
                </c:pt>
                <c:pt idx="26">
                  <c:v>0.84599999999999997</c:v>
                </c:pt>
                <c:pt idx="27">
                  <c:v>2.2360000000000002</c:v>
                </c:pt>
                <c:pt idx="28">
                  <c:v>0.9355</c:v>
                </c:pt>
                <c:pt idx="29">
                  <c:v>0.4995</c:v>
                </c:pt>
                <c:pt idx="30">
                  <c:v>0.30549999999999999</c:v>
                </c:pt>
                <c:pt idx="31">
                  <c:v>0.88700000000000001</c:v>
                </c:pt>
                <c:pt idx="32">
                  <c:v>1.5015000000000001</c:v>
                </c:pt>
                <c:pt idx="33">
                  <c:v>1.056</c:v>
                </c:pt>
                <c:pt idx="34">
                  <c:v>2.5259999999999998</c:v>
                </c:pt>
                <c:pt idx="35">
                  <c:v>0.57799999999999996</c:v>
                </c:pt>
                <c:pt idx="36">
                  <c:v>0.75449999999999995</c:v>
                </c:pt>
                <c:pt idx="37">
                  <c:v>1.587</c:v>
                </c:pt>
                <c:pt idx="38">
                  <c:v>0.498</c:v>
                </c:pt>
                <c:pt idx="39">
                  <c:v>1.115</c:v>
                </c:pt>
                <c:pt idx="40">
                  <c:v>0.97150000000000003</c:v>
                </c:pt>
                <c:pt idx="41">
                  <c:v>0.59450000000000003</c:v>
                </c:pt>
                <c:pt idx="42">
                  <c:v>0.40050000000000002</c:v>
                </c:pt>
                <c:pt idx="43">
                  <c:v>1.0914999999999999</c:v>
                </c:pt>
                <c:pt idx="44">
                  <c:v>0.92600000000000005</c:v>
                </c:pt>
                <c:pt idx="45">
                  <c:v>1.1014999999999999</c:v>
                </c:pt>
                <c:pt idx="46">
                  <c:v>1.8794999999999999</c:v>
                </c:pt>
                <c:pt idx="47">
                  <c:v>0.25</c:v>
                </c:pt>
                <c:pt idx="48">
                  <c:v>1.2849999999999999</c:v>
                </c:pt>
                <c:pt idx="49">
                  <c:v>1.3905000000000001</c:v>
                </c:pt>
                <c:pt idx="50">
                  <c:v>0.64449999999999996</c:v>
                </c:pt>
                <c:pt idx="51">
                  <c:v>1.383</c:v>
                </c:pt>
                <c:pt idx="52">
                  <c:v>0.76800000000000002</c:v>
                </c:pt>
                <c:pt idx="53">
                  <c:v>1.3035000000000001</c:v>
                </c:pt>
                <c:pt idx="54">
                  <c:v>0.90800000000000003</c:v>
                </c:pt>
                <c:pt idx="55">
                  <c:v>1.5175000000000001</c:v>
                </c:pt>
                <c:pt idx="56">
                  <c:v>1.0309999999999999</c:v>
                </c:pt>
                <c:pt idx="57">
                  <c:v>0.61599999999999999</c:v>
                </c:pt>
                <c:pt idx="58">
                  <c:v>1.792</c:v>
                </c:pt>
                <c:pt idx="59">
                  <c:v>0.97499999999999998</c:v>
                </c:pt>
                <c:pt idx="60">
                  <c:v>0.78500000000000003</c:v>
                </c:pt>
                <c:pt idx="61">
                  <c:v>1.2895000000000001</c:v>
                </c:pt>
                <c:pt idx="62">
                  <c:v>1.1005</c:v>
                </c:pt>
                <c:pt idx="63">
                  <c:v>1.4119999999999999</c:v>
                </c:pt>
                <c:pt idx="64">
                  <c:v>1.5575000000000001</c:v>
                </c:pt>
                <c:pt idx="65">
                  <c:v>0.44400000000000001</c:v>
                </c:pt>
                <c:pt idx="66">
                  <c:v>0.69550000000000001</c:v>
                </c:pt>
                <c:pt idx="67">
                  <c:v>1.198</c:v>
                </c:pt>
                <c:pt idx="68">
                  <c:v>1.4464999999999999</c:v>
                </c:pt>
                <c:pt idx="69">
                  <c:v>1.0265</c:v>
                </c:pt>
                <c:pt idx="70">
                  <c:v>0.47149999999999997</c:v>
                </c:pt>
                <c:pt idx="71">
                  <c:v>0.438</c:v>
                </c:pt>
                <c:pt idx="72">
                  <c:v>1.1085</c:v>
                </c:pt>
                <c:pt idx="73">
                  <c:v>1.2765</c:v>
                </c:pt>
                <c:pt idx="74">
                  <c:v>0.496</c:v>
                </c:pt>
                <c:pt idx="75">
                  <c:v>1.3905000000000001</c:v>
                </c:pt>
                <c:pt idx="76">
                  <c:v>0.4335</c:v>
                </c:pt>
                <c:pt idx="77">
                  <c:v>1.2945</c:v>
                </c:pt>
                <c:pt idx="78">
                  <c:v>0.95299999999999996</c:v>
                </c:pt>
                <c:pt idx="79">
                  <c:v>1.3759999999999999</c:v>
                </c:pt>
                <c:pt idx="80">
                  <c:v>1.6274999999999999</c:v>
                </c:pt>
                <c:pt idx="81">
                  <c:v>0.92</c:v>
                </c:pt>
                <c:pt idx="82">
                  <c:v>1.1345000000000001</c:v>
                </c:pt>
                <c:pt idx="83">
                  <c:v>0.62949999999999995</c:v>
                </c:pt>
                <c:pt idx="84">
                  <c:v>1.2015</c:v>
                </c:pt>
                <c:pt idx="85">
                  <c:v>0.87849999999999995</c:v>
                </c:pt>
                <c:pt idx="86">
                  <c:v>1.2835000000000001</c:v>
                </c:pt>
                <c:pt idx="87">
                  <c:v>0.55549999999999999</c:v>
                </c:pt>
                <c:pt idx="88">
                  <c:v>0.14849999999999999</c:v>
                </c:pt>
                <c:pt idx="89">
                  <c:v>0.70050000000000001</c:v>
                </c:pt>
                <c:pt idx="90">
                  <c:v>1.034</c:v>
                </c:pt>
                <c:pt idx="91">
                  <c:v>0.59699999999999998</c:v>
                </c:pt>
                <c:pt idx="92">
                  <c:v>1.1405000000000001</c:v>
                </c:pt>
                <c:pt idx="93">
                  <c:v>1.3745000000000001</c:v>
                </c:pt>
                <c:pt idx="94">
                  <c:v>1.2130000000000001</c:v>
                </c:pt>
                <c:pt idx="95">
                  <c:v>2.0724999999999998</c:v>
                </c:pt>
                <c:pt idx="96">
                  <c:v>1.7495000000000001</c:v>
                </c:pt>
                <c:pt idx="97">
                  <c:v>1.2695000000000001</c:v>
                </c:pt>
                <c:pt idx="98">
                  <c:v>0.47549999999999998</c:v>
                </c:pt>
                <c:pt idx="99">
                  <c:v>0.45500000000000002</c:v>
                </c:pt>
                <c:pt idx="100">
                  <c:v>0.52500000000000002</c:v>
                </c:pt>
                <c:pt idx="101">
                  <c:v>1.4045000000000001</c:v>
                </c:pt>
                <c:pt idx="102">
                  <c:v>1.278</c:v>
                </c:pt>
                <c:pt idx="103">
                  <c:v>1.8169999999999999</c:v>
                </c:pt>
                <c:pt idx="104">
                  <c:v>0.33150000000000002</c:v>
                </c:pt>
                <c:pt idx="105">
                  <c:v>0.14000000000000001</c:v>
                </c:pt>
                <c:pt idx="106">
                  <c:v>0.45</c:v>
                </c:pt>
              </c:numCache>
            </c:numRef>
          </c:xVal>
          <c:yVal>
            <c:numRef>
              <c:f>'Unstacked Training set'!$H$119:$H$225</c:f>
              <c:numCache>
                <c:formatCode>General</c:formatCode>
                <c:ptCount val="107"/>
                <c:pt idx="0">
                  <c:v>0.126</c:v>
                </c:pt>
                <c:pt idx="1">
                  <c:v>0.13150000000000001</c:v>
                </c:pt>
                <c:pt idx="2">
                  <c:v>0.38850000000000001</c:v>
                </c:pt>
                <c:pt idx="3">
                  <c:v>0.22750000000000001</c:v>
                </c:pt>
                <c:pt idx="4">
                  <c:v>0.26100000000000001</c:v>
                </c:pt>
                <c:pt idx="5">
                  <c:v>0.32650000000000001</c:v>
                </c:pt>
                <c:pt idx="6">
                  <c:v>0.28549999999999998</c:v>
                </c:pt>
                <c:pt idx="7">
                  <c:v>0.19750000000000001</c:v>
                </c:pt>
                <c:pt idx="8">
                  <c:v>0.26150000000000001</c:v>
                </c:pt>
                <c:pt idx="9">
                  <c:v>0.114</c:v>
                </c:pt>
                <c:pt idx="10">
                  <c:v>0.2205</c:v>
                </c:pt>
                <c:pt idx="11">
                  <c:v>0.32150000000000001</c:v>
                </c:pt>
                <c:pt idx="12">
                  <c:v>0.183</c:v>
                </c:pt>
                <c:pt idx="13">
                  <c:v>0.39650000000000002</c:v>
                </c:pt>
                <c:pt idx="14">
                  <c:v>0.35399999999999998</c:v>
                </c:pt>
                <c:pt idx="15">
                  <c:v>0.1125</c:v>
                </c:pt>
                <c:pt idx="16">
                  <c:v>9.5500000000000002E-2</c:v>
                </c:pt>
                <c:pt idx="17">
                  <c:v>0.28249999999999997</c:v>
                </c:pt>
                <c:pt idx="18">
                  <c:v>0.27400000000000002</c:v>
                </c:pt>
                <c:pt idx="19">
                  <c:v>8.1000000000000003E-2</c:v>
                </c:pt>
                <c:pt idx="20">
                  <c:v>0.217</c:v>
                </c:pt>
                <c:pt idx="21">
                  <c:v>0.27750000000000002</c:v>
                </c:pt>
                <c:pt idx="22">
                  <c:v>0.30499999999999999</c:v>
                </c:pt>
                <c:pt idx="23">
                  <c:v>0.17100000000000001</c:v>
                </c:pt>
                <c:pt idx="24">
                  <c:v>0.33550000000000002</c:v>
                </c:pt>
                <c:pt idx="25">
                  <c:v>0.49249999999999999</c:v>
                </c:pt>
                <c:pt idx="26">
                  <c:v>0.17150000000000001</c:v>
                </c:pt>
                <c:pt idx="27">
                  <c:v>0.51949999999999996</c:v>
                </c:pt>
                <c:pt idx="28">
                  <c:v>0.22750000000000001</c:v>
                </c:pt>
                <c:pt idx="29">
                  <c:v>0.1</c:v>
                </c:pt>
                <c:pt idx="30">
                  <c:v>8.2000000000000003E-2</c:v>
                </c:pt>
                <c:pt idx="31">
                  <c:v>0.23899999999999999</c:v>
                </c:pt>
                <c:pt idx="32">
                  <c:v>0.35799999999999998</c:v>
                </c:pt>
                <c:pt idx="33">
                  <c:v>0.24349999999999999</c:v>
                </c:pt>
                <c:pt idx="34">
                  <c:v>0.59</c:v>
                </c:pt>
                <c:pt idx="35">
                  <c:v>0.14449999999999999</c:v>
                </c:pt>
                <c:pt idx="36">
                  <c:v>0.1835</c:v>
                </c:pt>
                <c:pt idx="37">
                  <c:v>0.29949999999999999</c:v>
                </c:pt>
                <c:pt idx="38">
                  <c:v>0.1095</c:v>
                </c:pt>
                <c:pt idx="39">
                  <c:v>0.2145</c:v>
                </c:pt>
                <c:pt idx="40">
                  <c:v>0.23499999999999999</c:v>
                </c:pt>
                <c:pt idx="41">
                  <c:v>0.14799999999999999</c:v>
                </c:pt>
                <c:pt idx="42">
                  <c:v>0.113</c:v>
                </c:pt>
                <c:pt idx="43">
                  <c:v>0.27500000000000002</c:v>
                </c:pt>
                <c:pt idx="44">
                  <c:v>0.20799999999999999</c:v>
                </c:pt>
                <c:pt idx="45">
                  <c:v>0.2555</c:v>
                </c:pt>
                <c:pt idx="46">
                  <c:v>0.38</c:v>
                </c:pt>
                <c:pt idx="47">
                  <c:v>5.7000000000000002E-2</c:v>
                </c:pt>
                <c:pt idx="48">
                  <c:v>0.35199999999999998</c:v>
                </c:pt>
                <c:pt idx="49">
                  <c:v>0.30349999999999999</c:v>
                </c:pt>
                <c:pt idx="50">
                  <c:v>0.13250000000000001</c:v>
                </c:pt>
                <c:pt idx="51">
                  <c:v>0.33150000000000002</c:v>
                </c:pt>
                <c:pt idx="52">
                  <c:v>9.5000000000000001E-2</c:v>
                </c:pt>
                <c:pt idx="53">
                  <c:v>0.29499999999999998</c:v>
                </c:pt>
                <c:pt idx="54">
                  <c:v>0.217</c:v>
                </c:pt>
                <c:pt idx="55">
                  <c:v>0.32600000000000001</c:v>
                </c:pt>
                <c:pt idx="56">
                  <c:v>0.20349999999999999</c:v>
                </c:pt>
                <c:pt idx="57">
                  <c:v>0.1075</c:v>
                </c:pt>
                <c:pt idx="58">
                  <c:v>0.36699999999999999</c:v>
                </c:pt>
                <c:pt idx="59">
                  <c:v>0.20349999999999999</c:v>
                </c:pt>
                <c:pt idx="60">
                  <c:v>0.22700000000000001</c:v>
                </c:pt>
                <c:pt idx="61">
                  <c:v>0.314</c:v>
                </c:pt>
                <c:pt idx="62">
                  <c:v>0.2525</c:v>
                </c:pt>
                <c:pt idx="63">
                  <c:v>0.2485</c:v>
                </c:pt>
                <c:pt idx="64">
                  <c:v>0.40200000000000002</c:v>
                </c:pt>
                <c:pt idx="65">
                  <c:v>0.1145</c:v>
                </c:pt>
                <c:pt idx="66">
                  <c:v>0.129</c:v>
                </c:pt>
                <c:pt idx="67">
                  <c:v>0.28649999999999998</c:v>
                </c:pt>
                <c:pt idx="68">
                  <c:v>0.33</c:v>
                </c:pt>
                <c:pt idx="69">
                  <c:v>0.2495</c:v>
                </c:pt>
                <c:pt idx="70">
                  <c:v>9.35E-2</c:v>
                </c:pt>
                <c:pt idx="71">
                  <c:v>0.11650000000000001</c:v>
                </c:pt>
                <c:pt idx="72">
                  <c:v>0.3135</c:v>
                </c:pt>
                <c:pt idx="73">
                  <c:v>0.27900000000000003</c:v>
                </c:pt>
                <c:pt idx="74">
                  <c:v>0.11700000000000001</c:v>
                </c:pt>
                <c:pt idx="75">
                  <c:v>0.33150000000000002</c:v>
                </c:pt>
                <c:pt idx="76">
                  <c:v>0.1205</c:v>
                </c:pt>
                <c:pt idx="77">
                  <c:v>0.26050000000000001</c:v>
                </c:pt>
                <c:pt idx="78">
                  <c:v>0.2235</c:v>
                </c:pt>
                <c:pt idx="79">
                  <c:v>0.36099999999999999</c:v>
                </c:pt>
                <c:pt idx="80">
                  <c:v>0.39050000000000001</c:v>
                </c:pt>
                <c:pt idx="81">
                  <c:v>0.17349999999999999</c:v>
                </c:pt>
                <c:pt idx="82">
                  <c:v>0.27</c:v>
                </c:pt>
                <c:pt idx="83">
                  <c:v>0.14399999999999999</c:v>
                </c:pt>
                <c:pt idx="84">
                  <c:v>0.23100000000000001</c:v>
                </c:pt>
                <c:pt idx="85">
                  <c:v>0.16850000000000001</c:v>
                </c:pt>
                <c:pt idx="86">
                  <c:v>0.1255</c:v>
                </c:pt>
                <c:pt idx="87">
                  <c:v>0.1075</c:v>
                </c:pt>
                <c:pt idx="88">
                  <c:v>3.3500000000000002E-2</c:v>
                </c:pt>
                <c:pt idx="89">
                  <c:v>0.1105</c:v>
                </c:pt>
                <c:pt idx="90">
                  <c:v>0.2225</c:v>
                </c:pt>
                <c:pt idx="91">
                  <c:v>0.13500000000000001</c:v>
                </c:pt>
                <c:pt idx="92">
                  <c:v>0.2175</c:v>
                </c:pt>
                <c:pt idx="93">
                  <c:v>0.27150000000000002</c:v>
                </c:pt>
                <c:pt idx="94">
                  <c:v>0.30599999999999999</c:v>
                </c:pt>
                <c:pt idx="95">
                  <c:v>0.40949999999999998</c:v>
                </c:pt>
                <c:pt idx="96">
                  <c:v>0.42249999999999999</c:v>
                </c:pt>
                <c:pt idx="97">
                  <c:v>0.30649999999999999</c:v>
                </c:pt>
                <c:pt idx="98">
                  <c:v>0.105</c:v>
                </c:pt>
                <c:pt idx="99">
                  <c:v>0.1125</c:v>
                </c:pt>
                <c:pt idx="100">
                  <c:v>0.1195</c:v>
                </c:pt>
                <c:pt idx="101">
                  <c:v>0.318</c:v>
                </c:pt>
                <c:pt idx="102">
                  <c:v>0.30449999999999999</c:v>
                </c:pt>
                <c:pt idx="103">
                  <c:v>0.49199999999999999</c:v>
                </c:pt>
                <c:pt idx="104">
                  <c:v>7.4499999999999997E-2</c:v>
                </c:pt>
                <c:pt idx="105">
                  <c:v>2.35E-2</c:v>
                </c:pt>
                <c:pt idx="106">
                  <c:v>0.1055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3B-407C-AFEB-67EE85B84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0283823"/>
        <c:axId val="1610285903"/>
      </c:scatterChart>
      <c:valAx>
        <c:axId val="1610283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5903"/>
        <c:crosses val="autoZero"/>
        <c:crossBetween val="midCat"/>
      </c:valAx>
      <c:valAx>
        <c:axId val="161028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3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Female Whole Weight To Shell Weight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'Unstacked Training set'!$I$118</c:f>
              <c:strCache>
                <c:ptCount val="1"/>
                <c:pt idx="0">
                  <c:v>Shell_weight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'Unstacked Training set'!$F$119:$F$225</c:f>
              <c:numCache>
                <c:formatCode>General</c:formatCode>
                <c:ptCount val="107"/>
                <c:pt idx="0">
                  <c:v>0.57650000000000001</c:v>
                </c:pt>
                <c:pt idx="1">
                  <c:v>0.6835</c:v>
                </c:pt>
                <c:pt idx="2">
                  <c:v>1.8085</c:v>
                </c:pt>
                <c:pt idx="3">
                  <c:v>1.0660000000000001</c:v>
                </c:pt>
                <c:pt idx="4">
                  <c:v>1.0945</c:v>
                </c:pt>
                <c:pt idx="5">
                  <c:v>1.6839999999999999</c:v>
                </c:pt>
                <c:pt idx="6">
                  <c:v>1.7789999999999999</c:v>
                </c:pt>
                <c:pt idx="7">
                  <c:v>0.95699999999999996</c:v>
                </c:pt>
                <c:pt idx="8">
                  <c:v>1.204</c:v>
                </c:pt>
                <c:pt idx="9">
                  <c:v>0.51700000000000002</c:v>
                </c:pt>
                <c:pt idx="10">
                  <c:v>1.1000000000000001</c:v>
                </c:pt>
                <c:pt idx="11">
                  <c:v>1.4450000000000001</c:v>
                </c:pt>
                <c:pt idx="12">
                  <c:v>0.80200000000000005</c:v>
                </c:pt>
                <c:pt idx="13">
                  <c:v>1.7364999999999999</c:v>
                </c:pt>
                <c:pt idx="14">
                  <c:v>1.4384999999999999</c:v>
                </c:pt>
                <c:pt idx="15">
                  <c:v>0.47649999999999998</c:v>
                </c:pt>
                <c:pt idx="16">
                  <c:v>0.47849999999999998</c:v>
                </c:pt>
                <c:pt idx="17">
                  <c:v>1.137</c:v>
                </c:pt>
                <c:pt idx="18">
                  <c:v>1.1845000000000001</c:v>
                </c:pt>
                <c:pt idx="19">
                  <c:v>0.40600000000000003</c:v>
                </c:pt>
                <c:pt idx="20">
                  <c:v>0.87749999999999995</c:v>
                </c:pt>
                <c:pt idx="21">
                  <c:v>1.4415</c:v>
                </c:pt>
                <c:pt idx="22">
                  <c:v>1.3714999999999999</c:v>
                </c:pt>
                <c:pt idx="23">
                  <c:v>0.65600000000000003</c:v>
                </c:pt>
                <c:pt idx="24">
                  <c:v>1.159</c:v>
                </c:pt>
                <c:pt idx="25">
                  <c:v>1.9804999999999999</c:v>
                </c:pt>
                <c:pt idx="26">
                  <c:v>0.84599999999999997</c:v>
                </c:pt>
                <c:pt idx="27">
                  <c:v>2.2360000000000002</c:v>
                </c:pt>
                <c:pt idx="28">
                  <c:v>0.9355</c:v>
                </c:pt>
                <c:pt idx="29">
                  <c:v>0.4995</c:v>
                </c:pt>
                <c:pt idx="30">
                  <c:v>0.30549999999999999</c:v>
                </c:pt>
                <c:pt idx="31">
                  <c:v>0.88700000000000001</c:v>
                </c:pt>
                <c:pt idx="32">
                  <c:v>1.5015000000000001</c:v>
                </c:pt>
                <c:pt idx="33">
                  <c:v>1.056</c:v>
                </c:pt>
                <c:pt idx="34">
                  <c:v>2.5259999999999998</c:v>
                </c:pt>
                <c:pt idx="35">
                  <c:v>0.57799999999999996</c:v>
                </c:pt>
                <c:pt idx="36">
                  <c:v>0.75449999999999995</c:v>
                </c:pt>
                <c:pt idx="37">
                  <c:v>1.587</c:v>
                </c:pt>
                <c:pt idx="38">
                  <c:v>0.498</c:v>
                </c:pt>
                <c:pt idx="39">
                  <c:v>1.115</c:v>
                </c:pt>
                <c:pt idx="40">
                  <c:v>0.97150000000000003</c:v>
                </c:pt>
                <c:pt idx="41">
                  <c:v>0.59450000000000003</c:v>
                </c:pt>
                <c:pt idx="42">
                  <c:v>0.40050000000000002</c:v>
                </c:pt>
                <c:pt idx="43">
                  <c:v>1.0914999999999999</c:v>
                </c:pt>
                <c:pt idx="44">
                  <c:v>0.92600000000000005</c:v>
                </c:pt>
                <c:pt idx="45">
                  <c:v>1.1014999999999999</c:v>
                </c:pt>
                <c:pt idx="46">
                  <c:v>1.8794999999999999</c:v>
                </c:pt>
                <c:pt idx="47">
                  <c:v>0.25</c:v>
                </c:pt>
                <c:pt idx="48">
                  <c:v>1.2849999999999999</c:v>
                </c:pt>
                <c:pt idx="49">
                  <c:v>1.3905000000000001</c:v>
                </c:pt>
                <c:pt idx="50">
                  <c:v>0.64449999999999996</c:v>
                </c:pt>
                <c:pt idx="51">
                  <c:v>1.383</c:v>
                </c:pt>
                <c:pt idx="52">
                  <c:v>0.76800000000000002</c:v>
                </c:pt>
                <c:pt idx="53">
                  <c:v>1.3035000000000001</c:v>
                </c:pt>
                <c:pt idx="54">
                  <c:v>0.90800000000000003</c:v>
                </c:pt>
                <c:pt idx="55">
                  <c:v>1.5175000000000001</c:v>
                </c:pt>
                <c:pt idx="56">
                  <c:v>1.0309999999999999</c:v>
                </c:pt>
                <c:pt idx="57">
                  <c:v>0.61599999999999999</c:v>
                </c:pt>
                <c:pt idx="58">
                  <c:v>1.792</c:v>
                </c:pt>
                <c:pt idx="59">
                  <c:v>0.97499999999999998</c:v>
                </c:pt>
                <c:pt idx="60">
                  <c:v>0.78500000000000003</c:v>
                </c:pt>
                <c:pt idx="61">
                  <c:v>1.2895000000000001</c:v>
                </c:pt>
                <c:pt idx="62">
                  <c:v>1.1005</c:v>
                </c:pt>
                <c:pt idx="63">
                  <c:v>1.4119999999999999</c:v>
                </c:pt>
                <c:pt idx="64">
                  <c:v>1.5575000000000001</c:v>
                </c:pt>
                <c:pt idx="65">
                  <c:v>0.44400000000000001</c:v>
                </c:pt>
                <c:pt idx="66">
                  <c:v>0.69550000000000001</c:v>
                </c:pt>
                <c:pt idx="67">
                  <c:v>1.198</c:v>
                </c:pt>
                <c:pt idx="68">
                  <c:v>1.4464999999999999</c:v>
                </c:pt>
                <c:pt idx="69">
                  <c:v>1.0265</c:v>
                </c:pt>
                <c:pt idx="70">
                  <c:v>0.47149999999999997</c:v>
                </c:pt>
                <c:pt idx="71">
                  <c:v>0.438</c:v>
                </c:pt>
                <c:pt idx="72">
                  <c:v>1.1085</c:v>
                </c:pt>
                <c:pt idx="73">
                  <c:v>1.2765</c:v>
                </c:pt>
                <c:pt idx="74">
                  <c:v>0.496</c:v>
                </c:pt>
                <c:pt idx="75">
                  <c:v>1.3905000000000001</c:v>
                </c:pt>
                <c:pt idx="76">
                  <c:v>0.4335</c:v>
                </c:pt>
                <c:pt idx="77">
                  <c:v>1.2945</c:v>
                </c:pt>
                <c:pt idx="78">
                  <c:v>0.95299999999999996</c:v>
                </c:pt>
                <c:pt idx="79">
                  <c:v>1.3759999999999999</c:v>
                </c:pt>
                <c:pt idx="80">
                  <c:v>1.6274999999999999</c:v>
                </c:pt>
                <c:pt idx="81">
                  <c:v>0.92</c:v>
                </c:pt>
                <c:pt idx="82">
                  <c:v>1.1345000000000001</c:v>
                </c:pt>
                <c:pt idx="83">
                  <c:v>0.62949999999999995</c:v>
                </c:pt>
                <c:pt idx="84">
                  <c:v>1.2015</c:v>
                </c:pt>
                <c:pt idx="85">
                  <c:v>0.87849999999999995</c:v>
                </c:pt>
                <c:pt idx="86">
                  <c:v>1.2835000000000001</c:v>
                </c:pt>
                <c:pt idx="87">
                  <c:v>0.55549999999999999</c:v>
                </c:pt>
                <c:pt idx="88">
                  <c:v>0.14849999999999999</c:v>
                </c:pt>
                <c:pt idx="89">
                  <c:v>0.70050000000000001</c:v>
                </c:pt>
                <c:pt idx="90">
                  <c:v>1.034</c:v>
                </c:pt>
                <c:pt idx="91">
                  <c:v>0.59699999999999998</c:v>
                </c:pt>
                <c:pt idx="92">
                  <c:v>1.1405000000000001</c:v>
                </c:pt>
                <c:pt idx="93">
                  <c:v>1.3745000000000001</c:v>
                </c:pt>
                <c:pt idx="94">
                  <c:v>1.2130000000000001</c:v>
                </c:pt>
                <c:pt idx="95">
                  <c:v>2.0724999999999998</c:v>
                </c:pt>
                <c:pt idx="96">
                  <c:v>1.7495000000000001</c:v>
                </c:pt>
                <c:pt idx="97">
                  <c:v>1.2695000000000001</c:v>
                </c:pt>
                <c:pt idx="98">
                  <c:v>0.47549999999999998</c:v>
                </c:pt>
                <c:pt idx="99">
                  <c:v>0.45500000000000002</c:v>
                </c:pt>
                <c:pt idx="100">
                  <c:v>0.52500000000000002</c:v>
                </c:pt>
                <c:pt idx="101">
                  <c:v>1.4045000000000001</c:v>
                </c:pt>
                <c:pt idx="102">
                  <c:v>1.278</c:v>
                </c:pt>
                <c:pt idx="103">
                  <c:v>1.8169999999999999</c:v>
                </c:pt>
                <c:pt idx="104">
                  <c:v>0.33150000000000002</c:v>
                </c:pt>
                <c:pt idx="105">
                  <c:v>0.14000000000000001</c:v>
                </c:pt>
                <c:pt idx="106">
                  <c:v>0.45</c:v>
                </c:pt>
              </c:numCache>
            </c:numRef>
          </c:xVal>
          <c:yVal>
            <c:numRef>
              <c:f>'Unstacked Training set'!$I$119:$I$225</c:f>
              <c:numCache>
                <c:formatCode>General</c:formatCode>
                <c:ptCount val="107"/>
                <c:pt idx="0">
                  <c:v>0.185</c:v>
                </c:pt>
                <c:pt idx="1">
                  <c:v>0.20499999999999999</c:v>
                </c:pt>
                <c:pt idx="2">
                  <c:v>0.39500000000000002</c:v>
                </c:pt>
                <c:pt idx="3">
                  <c:v>0.41499999999999998</c:v>
                </c:pt>
                <c:pt idx="4">
                  <c:v>0.29599999999999999</c:v>
                </c:pt>
                <c:pt idx="5">
                  <c:v>0.32</c:v>
                </c:pt>
                <c:pt idx="6">
                  <c:v>0.55000000000000004</c:v>
                </c:pt>
                <c:pt idx="7">
                  <c:v>0.26500000000000001</c:v>
                </c:pt>
                <c:pt idx="8">
                  <c:v>0.32250000000000001</c:v>
                </c:pt>
                <c:pt idx="9">
                  <c:v>0.16500000000000001</c:v>
                </c:pt>
                <c:pt idx="10">
                  <c:v>0.38</c:v>
                </c:pt>
                <c:pt idx="11">
                  <c:v>0.435</c:v>
                </c:pt>
                <c:pt idx="12">
                  <c:v>0.28000000000000003</c:v>
                </c:pt>
                <c:pt idx="13">
                  <c:v>0.46100000000000002</c:v>
                </c:pt>
                <c:pt idx="14">
                  <c:v>0.36</c:v>
                </c:pt>
                <c:pt idx="15">
                  <c:v>0.16</c:v>
                </c:pt>
                <c:pt idx="16">
                  <c:v>0.129</c:v>
                </c:pt>
                <c:pt idx="17">
                  <c:v>0.34399999999999997</c:v>
                </c:pt>
                <c:pt idx="18">
                  <c:v>0.35499999999999998</c:v>
                </c:pt>
                <c:pt idx="19">
                  <c:v>0.13550000000000001</c:v>
                </c:pt>
                <c:pt idx="20">
                  <c:v>0.22</c:v>
                </c:pt>
                <c:pt idx="21">
                  <c:v>0.49</c:v>
                </c:pt>
                <c:pt idx="22">
                  <c:v>0.45</c:v>
                </c:pt>
                <c:pt idx="23">
                  <c:v>0.20499999999999999</c:v>
                </c:pt>
                <c:pt idx="24">
                  <c:v>0.31</c:v>
                </c:pt>
                <c:pt idx="25">
                  <c:v>0.48</c:v>
                </c:pt>
                <c:pt idx="26">
                  <c:v>0.27350000000000002</c:v>
                </c:pt>
                <c:pt idx="27">
                  <c:v>0.54500000000000004</c:v>
                </c:pt>
                <c:pt idx="28">
                  <c:v>0.25900000000000001</c:v>
                </c:pt>
                <c:pt idx="29">
                  <c:v>0.17</c:v>
                </c:pt>
                <c:pt idx="30">
                  <c:v>0.09</c:v>
                </c:pt>
                <c:pt idx="31">
                  <c:v>0.249</c:v>
                </c:pt>
                <c:pt idx="32">
                  <c:v>0.505</c:v>
                </c:pt>
                <c:pt idx="33">
                  <c:v>0.3135</c:v>
                </c:pt>
                <c:pt idx="34">
                  <c:v>0.62</c:v>
                </c:pt>
                <c:pt idx="35">
                  <c:v>0.17</c:v>
                </c:pt>
                <c:pt idx="36">
                  <c:v>0.20150000000000001</c:v>
                </c:pt>
                <c:pt idx="37">
                  <c:v>0.435</c:v>
                </c:pt>
                <c:pt idx="38">
                  <c:v>0.17</c:v>
                </c:pt>
                <c:pt idx="39">
                  <c:v>0.36</c:v>
                </c:pt>
                <c:pt idx="40">
                  <c:v>0.28000000000000003</c:v>
                </c:pt>
                <c:pt idx="41">
                  <c:v>0.19</c:v>
                </c:pt>
                <c:pt idx="42">
                  <c:v>0.12</c:v>
                </c:pt>
                <c:pt idx="43">
                  <c:v>0.315</c:v>
                </c:pt>
                <c:pt idx="44">
                  <c:v>0.27500000000000002</c:v>
                </c:pt>
                <c:pt idx="45">
                  <c:v>0.29499999999999998</c:v>
                </c:pt>
                <c:pt idx="46">
                  <c:v>0.48249999999999998</c:v>
                </c:pt>
                <c:pt idx="47">
                  <c:v>7.4999999999999997E-2</c:v>
                </c:pt>
                <c:pt idx="48">
                  <c:v>0.317</c:v>
                </c:pt>
                <c:pt idx="49">
                  <c:v>0.4</c:v>
                </c:pt>
                <c:pt idx="50">
                  <c:v>0.20499999999999999</c:v>
                </c:pt>
                <c:pt idx="51">
                  <c:v>0.38</c:v>
                </c:pt>
                <c:pt idx="52">
                  <c:v>0.27</c:v>
                </c:pt>
                <c:pt idx="53">
                  <c:v>0.41</c:v>
                </c:pt>
                <c:pt idx="54">
                  <c:v>0.255</c:v>
                </c:pt>
                <c:pt idx="55">
                  <c:v>0.40899999999999997</c:v>
                </c:pt>
                <c:pt idx="56">
                  <c:v>0.28999999999999998</c:v>
                </c:pt>
                <c:pt idx="57">
                  <c:v>0.21</c:v>
                </c:pt>
                <c:pt idx="58">
                  <c:v>0.435</c:v>
                </c:pt>
                <c:pt idx="59">
                  <c:v>0.34</c:v>
                </c:pt>
                <c:pt idx="60">
                  <c:v>0.23300000000000001</c:v>
                </c:pt>
                <c:pt idx="61">
                  <c:v>0.34499999999999997</c:v>
                </c:pt>
                <c:pt idx="62">
                  <c:v>0.29499999999999998</c:v>
                </c:pt>
                <c:pt idx="63">
                  <c:v>0.497</c:v>
                </c:pt>
                <c:pt idx="64">
                  <c:v>0.4</c:v>
                </c:pt>
                <c:pt idx="65">
                  <c:v>0.14000000000000001</c:v>
                </c:pt>
                <c:pt idx="66">
                  <c:v>0.22450000000000001</c:v>
                </c:pt>
                <c:pt idx="67">
                  <c:v>0.31850000000000001</c:v>
                </c:pt>
                <c:pt idx="68">
                  <c:v>0.38900000000000001</c:v>
                </c:pt>
                <c:pt idx="69">
                  <c:v>0.25650000000000001</c:v>
                </c:pt>
                <c:pt idx="70">
                  <c:v>0.14899999999999999</c:v>
                </c:pt>
                <c:pt idx="71">
                  <c:v>0.11</c:v>
                </c:pt>
                <c:pt idx="72">
                  <c:v>0.33</c:v>
                </c:pt>
                <c:pt idx="73">
                  <c:v>0.35499999999999998</c:v>
                </c:pt>
                <c:pt idx="74">
                  <c:v>0.14000000000000001</c:v>
                </c:pt>
                <c:pt idx="75">
                  <c:v>0.41</c:v>
                </c:pt>
                <c:pt idx="76">
                  <c:v>0.12</c:v>
                </c:pt>
                <c:pt idx="77">
                  <c:v>0.27150000000000002</c:v>
                </c:pt>
                <c:pt idx="78">
                  <c:v>0.30499999999999999</c:v>
                </c:pt>
                <c:pt idx="79">
                  <c:v>0.31</c:v>
                </c:pt>
                <c:pt idx="80">
                  <c:v>0.432</c:v>
                </c:pt>
                <c:pt idx="81">
                  <c:v>0.28000000000000003</c:v>
                </c:pt>
                <c:pt idx="82">
                  <c:v>0.33500000000000002</c:v>
                </c:pt>
                <c:pt idx="83">
                  <c:v>0.18</c:v>
                </c:pt>
                <c:pt idx="84">
                  <c:v>0.33550000000000002</c:v>
                </c:pt>
                <c:pt idx="85">
                  <c:v>0.24249999999999999</c:v>
                </c:pt>
                <c:pt idx="86">
                  <c:v>0.4</c:v>
                </c:pt>
                <c:pt idx="87">
                  <c:v>0.215</c:v>
                </c:pt>
                <c:pt idx="88">
                  <c:v>4.4999999999999998E-2</c:v>
                </c:pt>
                <c:pt idx="89">
                  <c:v>0.19500000000000001</c:v>
                </c:pt>
                <c:pt idx="90">
                  <c:v>0.32</c:v>
                </c:pt>
                <c:pt idx="91">
                  <c:v>0.17799999999999999</c:v>
                </c:pt>
                <c:pt idx="92">
                  <c:v>0.28799999999999998</c:v>
                </c:pt>
                <c:pt idx="93">
                  <c:v>0.33200000000000002</c:v>
                </c:pt>
                <c:pt idx="94">
                  <c:v>0.36499999999999999</c:v>
                </c:pt>
                <c:pt idx="95">
                  <c:v>0.56499999999999995</c:v>
                </c:pt>
                <c:pt idx="96">
                  <c:v>0.48</c:v>
                </c:pt>
                <c:pt idx="97">
                  <c:v>0.33950000000000002</c:v>
                </c:pt>
                <c:pt idx="98">
                  <c:v>0.16</c:v>
                </c:pt>
                <c:pt idx="99">
                  <c:v>0.14000000000000001</c:v>
                </c:pt>
                <c:pt idx="100">
                  <c:v>0.155</c:v>
                </c:pt>
                <c:pt idx="101">
                  <c:v>0.32350000000000001</c:v>
                </c:pt>
                <c:pt idx="102">
                  <c:v>0.35799999999999998</c:v>
                </c:pt>
                <c:pt idx="103">
                  <c:v>0.49</c:v>
                </c:pt>
                <c:pt idx="104">
                  <c:v>0.1</c:v>
                </c:pt>
                <c:pt idx="105">
                  <c:v>0.04</c:v>
                </c:pt>
                <c:pt idx="106">
                  <c:v>0.155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A8-49E0-B160-87CB595718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0283823"/>
        <c:axId val="1610285903"/>
      </c:scatterChart>
      <c:valAx>
        <c:axId val="1610283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5903"/>
        <c:crosses val="autoZero"/>
        <c:crossBetween val="midCat"/>
      </c:valAx>
      <c:valAx>
        <c:axId val="161028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3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Female DiameterTo Whole Weight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'Unstacked Training set'!$F$118</c:f>
              <c:strCache>
                <c:ptCount val="1"/>
                <c:pt idx="0">
                  <c:v>Whole_weight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'Unstacked Training set'!$D$119:$D$225</c:f>
              <c:numCache>
                <c:formatCode>General</c:formatCode>
                <c:ptCount val="107"/>
                <c:pt idx="0">
                  <c:v>0.4</c:v>
                </c:pt>
                <c:pt idx="1">
                  <c:v>0.36499999999999999</c:v>
                </c:pt>
                <c:pt idx="2">
                  <c:v>0.52500000000000002</c:v>
                </c:pt>
                <c:pt idx="3">
                  <c:v>0.45500000000000002</c:v>
                </c:pt>
                <c:pt idx="4">
                  <c:v>0.48499999999999999</c:v>
                </c:pt>
                <c:pt idx="5">
                  <c:v>0.55000000000000004</c:v>
                </c:pt>
                <c:pt idx="6">
                  <c:v>0.52500000000000002</c:v>
                </c:pt>
                <c:pt idx="7">
                  <c:v>0.46</c:v>
                </c:pt>
                <c:pt idx="8">
                  <c:v>0.49</c:v>
                </c:pt>
                <c:pt idx="9">
                  <c:v>0.35499999999999998</c:v>
                </c:pt>
                <c:pt idx="10">
                  <c:v>0.46</c:v>
                </c:pt>
                <c:pt idx="11">
                  <c:v>0.52500000000000002</c:v>
                </c:pt>
                <c:pt idx="12">
                  <c:v>0.43</c:v>
                </c:pt>
                <c:pt idx="13">
                  <c:v>0.57499999999999996</c:v>
                </c:pt>
                <c:pt idx="14">
                  <c:v>0.55500000000000005</c:v>
                </c:pt>
                <c:pt idx="15">
                  <c:v>0.36</c:v>
                </c:pt>
                <c:pt idx="16">
                  <c:v>0.37</c:v>
                </c:pt>
                <c:pt idx="17">
                  <c:v>0.49</c:v>
                </c:pt>
                <c:pt idx="18">
                  <c:v>0.5</c:v>
                </c:pt>
                <c:pt idx="19">
                  <c:v>0.33</c:v>
                </c:pt>
                <c:pt idx="20">
                  <c:v>0.44500000000000001</c:v>
                </c:pt>
                <c:pt idx="21">
                  <c:v>0.53500000000000003</c:v>
                </c:pt>
                <c:pt idx="22">
                  <c:v>0.51500000000000001</c:v>
                </c:pt>
                <c:pt idx="23">
                  <c:v>0.38500000000000001</c:v>
                </c:pt>
                <c:pt idx="24">
                  <c:v>0.5</c:v>
                </c:pt>
                <c:pt idx="25">
                  <c:v>0.56999999999999995</c:v>
                </c:pt>
                <c:pt idx="26">
                  <c:v>0.44</c:v>
                </c:pt>
                <c:pt idx="27">
                  <c:v>0.56999999999999995</c:v>
                </c:pt>
                <c:pt idx="28">
                  <c:v>0.46500000000000002</c:v>
                </c:pt>
                <c:pt idx="29">
                  <c:v>0.36</c:v>
                </c:pt>
                <c:pt idx="30">
                  <c:v>0.28999999999999998</c:v>
                </c:pt>
                <c:pt idx="31">
                  <c:v>0.45</c:v>
                </c:pt>
                <c:pt idx="32">
                  <c:v>0.54</c:v>
                </c:pt>
                <c:pt idx="33">
                  <c:v>0.48</c:v>
                </c:pt>
                <c:pt idx="34">
                  <c:v>0.63</c:v>
                </c:pt>
                <c:pt idx="35">
                  <c:v>0.4</c:v>
                </c:pt>
                <c:pt idx="36">
                  <c:v>0.43</c:v>
                </c:pt>
                <c:pt idx="37">
                  <c:v>0.56999999999999995</c:v>
                </c:pt>
                <c:pt idx="38">
                  <c:v>0.38500000000000001</c:v>
                </c:pt>
                <c:pt idx="39">
                  <c:v>0.47</c:v>
                </c:pt>
                <c:pt idx="40">
                  <c:v>0.47499999999999998</c:v>
                </c:pt>
                <c:pt idx="41">
                  <c:v>0.375</c:v>
                </c:pt>
                <c:pt idx="42">
                  <c:v>0.33</c:v>
                </c:pt>
                <c:pt idx="43">
                  <c:v>0.495</c:v>
                </c:pt>
                <c:pt idx="44">
                  <c:v>0.46</c:v>
                </c:pt>
                <c:pt idx="45">
                  <c:v>0.47499999999999998</c:v>
                </c:pt>
                <c:pt idx="46">
                  <c:v>0.57499999999999996</c:v>
                </c:pt>
                <c:pt idx="47">
                  <c:v>0.28999999999999998</c:v>
                </c:pt>
                <c:pt idx="48">
                  <c:v>0.52</c:v>
                </c:pt>
                <c:pt idx="49">
                  <c:v>0.55000000000000004</c:v>
                </c:pt>
                <c:pt idx="50">
                  <c:v>0.4</c:v>
                </c:pt>
                <c:pt idx="51">
                  <c:v>0.5</c:v>
                </c:pt>
                <c:pt idx="52">
                  <c:v>0.38500000000000001</c:v>
                </c:pt>
                <c:pt idx="53">
                  <c:v>0.505</c:v>
                </c:pt>
                <c:pt idx="54">
                  <c:v>0.45</c:v>
                </c:pt>
                <c:pt idx="55">
                  <c:v>0.5</c:v>
                </c:pt>
                <c:pt idx="56">
                  <c:v>0.47</c:v>
                </c:pt>
                <c:pt idx="57">
                  <c:v>0.38500000000000001</c:v>
                </c:pt>
                <c:pt idx="58">
                  <c:v>0.56000000000000005</c:v>
                </c:pt>
                <c:pt idx="59">
                  <c:v>0.48</c:v>
                </c:pt>
                <c:pt idx="60">
                  <c:v>0.43</c:v>
                </c:pt>
                <c:pt idx="61">
                  <c:v>0.505</c:v>
                </c:pt>
                <c:pt idx="62">
                  <c:v>0.46500000000000002</c:v>
                </c:pt>
                <c:pt idx="63">
                  <c:v>0.51500000000000001</c:v>
                </c:pt>
                <c:pt idx="64">
                  <c:v>0.53500000000000003</c:v>
                </c:pt>
                <c:pt idx="65">
                  <c:v>0.33500000000000002</c:v>
                </c:pt>
                <c:pt idx="66">
                  <c:v>0.435</c:v>
                </c:pt>
                <c:pt idx="67">
                  <c:v>0.495</c:v>
                </c:pt>
                <c:pt idx="68">
                  <c:v>0.53</c:v>
                </c:pt>
                <c:pt idx="69">
                  <c:v>0.47499999999999998</c:v>
                </c:pt>
                <c:pt idx="70">
                  <c:v>0.36</c:v>
                </c:pt>
                <c:pt idx="71">
                  <c:v>0.32500000000000001</c:v>
                </c:pt>
                <c:pt idx="72">
                  <c:v>0.495</c:v>
                </c:pt>
                <c:pt idx="73">
                  <c:v>0.505</c:v>
                </c:pt>
                <c:pt idx="74">
                  <c:v>0.34499999999999997</c:v>
                </c:pt>
                <c:pt idx="75">
                  <c:v>0.51</c:v>
                </c:pt>
                <c:pt idx="76">
                  <c:v>0.33500000000000002</c:v>
                </c:pt>
                <c:pt idx="77">
                  <c:v>0.48499999999999999</c:v>
                </c:pt>
                <c:pt idx="78">
                  <c:v>0.5</c:v>
                </c:pt>
                <c:pt idx="79">
                  <c:v>0.5</c:v>
                </c:pt>
                <c:pt idx="80">
                  <c:v>0.52</c:v>
                </c:pt>
                <c:pt idx="81">
                  <c:v>0.49</c:v>
                </c:pt>
                <c:pt idx="82">
                  <c:v>0.48</c:v>
                </c:pt>
                <c:pt idx="83">
                  <c:v>0.4</c:v>
                </c:pt>
                <c:pt idx="84">
                  <c:v>0.5</c:v>
                </c:pt>
                <c:pt idx="85">
                  <c:v>0.435</c:v>
                </c:pt>
                <c:pt idx="86">
                  <c:v>0.53</c:v>
                </c:pt>
                <c:pt idx="87">
                  <c:v>0.39</c:v>
                </c:pt>
                <c:pt idx="88">
                  <c:v>0.22500000000000001</c:v>
                </c:pt>
                <c:pt idx="89">
                  <c:v>0.4</c:v>
                </c:pt>
                <c:pt idx="90">
                  <c:v>0.42</c:v>
                </c:pt>
                <c:pt idx="91">
                  <c:v>0.375</c:v>
                </c:pt>
                <c:pt idx="92">
                  <c:v>0.48499999999999999</c:v>
                </c:pt>
                <c:pt idx="93">
                  <c:v>0.48499999999999999</c:v>
                </c:pt>
                <c:pt idx="94">
                  <c:v>0.495</c:v>
                </c:pt>
                <c:pt idx="95">
                  <c:v>0.58499999999999996</c:v>
                </c:pt>
                <c:pt idx="96">
                  <c:v>0.59</c:v>
                </c:pt>
                <c:pt idx="97">
                  <c:v>0.48499999999999999</c:v>
                </c:pt>
                <c:pt idx="98">
                  <c:v>0.36</c:v>
                </c:pt>
                <c:pt idx="99">
                  <c:v>0.32500000000000001</c:v>
                </c:pt>
                <c:pt idx="100">
                  <c:v>0.375</c:v>
                </c:pt>
                <c:pt idx="101">
                  <c:v>0.5</c:v>
                </c:pt>
                <c:pt idx="102">
                  <c:v>0.51</c:v>
                </c:pt>
                <c:pt idx="103">
                  <c:v>0.56499999999999995</c:v>
                </c:pt>
                <c:pt idx="104">
                  <c:v>0.30499999999999999</c:v>
                </c:pt>
                <c:pt idx="105">
                  <c:v>0.22500000000000001</c:v>
                </c:pt>
                <c:pt idx="106">
                  <c:v>0.37</c:v>
                </c:pt>
              </c:numCache>
            </c:numRef>
          </c:xVal>
          <c:yVal>
            <c:numRef>
              <c:f>'Unstacked Training set'!$F$119:$F$225</c:f>
              <c:numCache>
                <c:formatCode>General</c:formatCode>
                <c:ptCount val="107"/>
                <c:pt idx="0">
                  <c:v>0.57650000000000001</c:v>
                </c:pt>
                <c:pt idx="1">
                  <c:v>0.6835</c:v>
                </c:pt>
                <c:pt idx="2">
                  <c:v>1.8085</c:v>
                </c:pt>
                <c:pt idx="3">
                  <c:v>1.0660000000000001</c:v>
                </c:pt>
                <c:pt idx="4">
                  <c:v>1.0945</c:v>
                </c:pt>
                <c:pt idx="5">
                  <c:v>1.6839999999999999</c:v>
                </c:pt>
                <c:pt idx="6">
                  <c:v>1.7789999999999999</c:v>
                </c:pt>
                <c:pt idx="7">
                  <c:v>0.95699999999999996</c:v>
                </c:pt>
                <c:pt idx="8">
                  <c:v>1.204</c:v>
                </c:pt>
                <c:pt idx="9">
                  <c:v>0.51700000000000002</c:v>
                </c:pt>
                <c:pt idx="10">
                  <c:v>1.1000000000000001</c:v>
                </c:pt>
                <c:pt idx="11">
                  <c:v>1.4450000000000001</c:v>
                </c:pt>
                <c:pt idx="12">
                  <c:v>0.80200000000000005</c:v>
                </c:pt>
                <c:pt idx="13">
                  <c:v>1.7364999999999999</c:v>
                </c:pt>
                <c:pt idx="14">
                  <c:v>1.4384999999999999</c:v>
                </c:pt>
                <c:pt idx="15">
                  <c:v>0.47649999999999998</c:v>
                </c:pt>
                <c:pt idx="16">
                  <c:v>0.47849999999999998</c:v>
                </c:pt>
                <c:pt idx="17">
                  <c:v>1.137</c:v>
                </c:pt>
                <c:pt idx="18">
                  <c:v>1.1845000000000001</c:v>
                </c:pt>
                <c:pt idx="19">
                  <c:v>0.40600000000000003</c:v>
                </c:pt>
                <c:pt idx="20">
                  <c:v>0.87749999999999995</c:v>
                </c:pt>
                <c:pt idx="21">
                  <c:v>1.4415</c:v>
                </c:pt>
                <c:pt idx="22">
                  <c:v>1.3714999999999999</c:v>
                </c:pt>
                <c:pt idx="23">
                  <c:v>0.65600000000000003</c:v>
                </c:pt>
                <c:pt idx="24">
                  <c:v>1.159</c:v>
                </c:pt>
                <c:pt idx="25">
                  <c:v>1.9804999999999999</c:v>
                </c:pt>
                <c:pt idx="26">
                  <c:v>0.84599999999999997</c:v>
                </c:pt>
                <c:pt idx="27">
                  <c:v>2.2360000000000002</c:v>
                </c:pt>
                <c:pt idx="28">
                  <c:v>0.9355</c:v>
                </c:pt>
                <c:pt idx="29">
                  <c:v>0.4995</c:v>
                </c:pt>
                <c:pt idx="30">
                  <c:v>0.30549999999999999</c:v>
                </c:pt>
                <c:pt idx="31">
                  <c:v>0.88700000000000001</c:v>
                </c:pt>
                <c:pt idx="32">
                  <c:v>1.5015000000000001</c:v>
                </c:pt>
                <c:pt idx="33">
                  <c:v>1.056</c:v>
                </c:pt>
                <c:pt idx="34">
                  <c:v>2.5259999999999998</c:v>
                </c:pt>
                <c:pt idx="35">
                  <c:v>0.57799999999999996</c:v>
                </c:pt>
                <c:pt idx="36">
                  <c:v>0.75449999999999995</c:v>
                </c:pt>
                <c:pt idx="37">
                  <c:v>1.587</c:v>
                </c:pt>
                <c:pt idx="38">
                  <c:v>0.498</c:v>
                </c:pt>
                <c:pt idx="39">
                  <c:v>1.115</c:v>
                </c:pt>
                <c:pt idx="40">
                  <c:v>0.97150000000000003</c:v>
                </c:pt>
                <c:pt idx="41">
                  <c:v>0.59450000000000003</c:v>
                </c:pt>
                <c:pt idx="42">
                  <c:v>0.40050000000000002</c:v>
                </c:pt>
                <c:pt idx="43">
                  <c:v>1.0914999999999999</c:v>
                </c:pt>
                <c:pt idx="44">
                  <c:v>0.92600000000000005</c:v>
                </c:pt>
                <c:pt idx="45">
                  <c:v>1.1014999999999999</c:v>
                </c:pt>
                <c:pt idx="46">
                  <c:v>1.8794999999999999</c:v>
                </c:pt>
                <c:pt idx="47">
                  <c:v>0.25</c:v>
                </c:pt>
                <c:pt idx="48">
                  <c:v>1.2849999999999999</c:v>
                </c:pt>
                <c:pt idx="49">
                  <c:v>1.3905000000000001</c:v>
                </c:pt>
                <c:pt idx="50">
                  <c:v>0.64449999999999996</c:v>
                </c:pt>
                <c:pt idx="51">
                  <c:v>1.383</c:v>
                </c:pt>
                <c:pt idx="52">
                  <c:v>0.76800000000000002</c:v>
                </c:pt>
                <c:pt idx="53">
                  <c:v>1.3035000000000001</c:v>
                </c:pt>
                <c:pt idx="54">
                  <c:v>0.90800000000000003</c:v>
                </c:pt>
                <c:pt idx="55">
                  <c:v>1.5175000000000001</c:v>
                </c:pt>
                <c:pt idx="56">
                  <c:v>1.0309999999999999</c:v>
                </c:pt>
                <c:pt idx="57">
                  <c:v>0.61599999999999999</c:v>
                </c:pt>
                <c:pt idx="58">
                  <c:v>1.792</c:v>
                </c:pt>
                <c:pt idx="59">
                  <c:v>0.97499999999999998</c:v>
                </c:pt>
                <c:pt idx="60">
                  <c:v>0.78500000000000003</c:v>
                </c:pt>
                <c:pt idx="61">
                  <c:v>1.2895000000000001</c:v>
                </c:pt>
                <c:pt idx="62">
                  <c:v>1.1005</c:v>
                </c:pt>
                <c:pt idx="63">
                  <c:v>1.4119999999999999</c:v>
                </c:pt>
                <c:pt idx="64">
                  <c:v>1.5575000000000001</c:v>
                </c:pt>
                <c:pt idx="65">
                  <c:v>0.44400000000000001</c:v>
                </c:pt>
                <c:pt idx="66">
                  <c:v>0.69550000000000001</c:v>
                </c:pt>
                <c:pt idx="67">
                  <c:v>1.198</c:v>
                </c:pt>
                <c:pt idx="68">
                  <c:v>1.4464999999999999</c:v>
                </c:pt>
                <c:pt idx="69">
                  <c:v>1.0265</c:v>
                </c:pt>
                <c:pt idx="70">
                  <c:v>0.47149999999999997</c:v>
                </c:pt>
                <c:pt idx="71">
                  <c:v>0.438</c:v>
                </c:pt>
                <c:pt idx="72">
                  <c:v>1.1085</c:v>
                </c:pt>
                <c:pt idx="73">
                  <c:v>1.2765</c:v>
                </c:pt>
                <c:pt idx="74">
                  <c:v>0.496</c:v>
                </c:pt>
                <c:pt idx="75">
                  <c:v>1.3905000000000001</c:v>
                </c:pt>
                <c:pt idx="76">
                  <c:v>0.4335</c:v>
                </c:pt>
                <c:pt idx="77">
                  <c:v>1.2945</c:v>
                </c:pt>
                <c:pt idx="78">
                  <c:v>0.95299999999999996</c:v>
                </c:pt>
                <c:pt idx="79">
                  <c:v>1.3759999999999999</c:v>
                </c:pt>
                <c:pt idx="80">
                  <c:v>1.6274999999999999</c:v>
                </c:pt>
                <c:pt idx="81">
                  <c:v>0.92</c:v>
                </c:pt>
                <c:pt idx="82">
                  <c:v>1.1345000000000001</c:v>
                </c:pt>
                <c:pt idx="83">
                  <c:v>0.62949999999999995</c:v>
                </c:pt>
                <c:pt idx="84">
                  <c:v>1.2015</c:v>
                </c:pt>
                <c:pt idx="85">
                  <c:v>0.87849999999999995</c:v>
                </c:pt>
                <c:pt idx="86">
                  <c:v>1.2835000000000001</c:v>
                </c:pt>
                <c:pt idx="87">
                  <c:v>0.55549999999999999</c:v>
                </c:pt>
                <c:pt idx="88">
                  <c:v>0.14849999999999999</c:v>
                </c:pt>
                <c:pt idx="89">
                  <c:v>0.70050000000000001</c:v>
                </c:pt>
                <c:pt idx="90">
                  <c:v>1.034</c:v>
                </c:pt>
                <c:pt idx="91">
                  <c:v>0.59699999999999998</c:v>
                </c:pt>
                <c:pt idx="92">
                  <c:v>1.1405000000000001</c:v>
                </c:pt>
                <c:pt idx="93">
                  <c:v>1.3745000000000001</c:v>
                </c:pt>
                <c:pt idx="94">
                  <c:v>1.2130000000000001</c:v>
                </c:pt>
                <c:pt idx="95">
                  <c:v>2.0724999999999998</c:v>
                </c:pt>
                <c:pt idx="96">
                  <c:v>1.7495000000000001</c:v>
                </c:pt>
                <c:pt idx="97">
                  <c:v>1.2695000000000001</c:v>
                </c:pt>
                <c:pt idx="98">
                  <c:v>0.47549999999999998</c:v>
                </c:pt>
                <c:pt idx="99">
                  <c:v>0.45500000000000002</c:v>
                </c:pt>
                <c:pt idx="100">
                  <c:v>0.52500000000000002</c:v>
                </c:pt>
                <c:pt idx="101">
                  <c:v>1.4045000000000001</c:v>
                </c:pt>
                <c:pt idx="102">
                  <c:v>1.278</c:v>
                </c:pt>
                <c:pt idx="103">
                  <c:v>1.8169999999999999</c:v>
                </c:pt>
                <c:pt idx="104">
                  <c:v>0.33150000000000002</c:v>
                </c:pt>
                <c:pt idx="105">
                  <c:v>0.14000000000000001</c:v>
                </c:pt>
                <c:pt idx="106">
                  <c:v>0.45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A-4147-AD0A-D50FD8328C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0283823"/>
        <c:axId val="1610285903"/>
      </c:scatterChart>
      <c:valAx>
        <c:axId val="1610283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5903"/>
        <c:crosses val="autoZero"/>
        <c:crossBetween val="midCat"/>
      </c:valAx>
      <c:valAx>
        <c:axId val="161028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3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Infant Diameter To Length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'Unstacked Training set'!$D$227</c:f>
              <c:strCache>
                <c:ptCount val="1"/>
                <c:pt idx="0">
                  <c:v>Diameter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'Unstacked Training set'!$C$228:$C$339</c:f>
              <c:numCache>
                <c:formatCode>General</c:formatCode>
                <c:ptCount val="112"/>
                <c:pt idx="0">
                  <c:v>0.17499999999999999</c:v>
                </c:pt>
                <c:pt idx="1">
                  <c:v>0.215</c:v>
                </c:pt>
                <c:pt idx="2">
                  <c:v>0.375</c:v>
                </c:pt>
                <c:pt idx="3">
                  <c:v>0.26</c:v>
                </c:pt>
                <c:pt idx="4">
                  <c:v>0.34499999999999997</c:v>
                </c:pt>
                <c:pt idx="5">
                  <c:v>0.435</c:v>
                </c:pt>
                <c:pt idx="6">
                  <c:v>0.36</c:v>
                </c:pt>
                <c:pt idx="7">
                  <c:v>0.52</c:v>
                </c:pt>
                <c:pt idx="8">
                  <c:v>0.29499999999999998</c:v>
                </c:pt>
                <c:pt idx="9">
                  <c:v>0.48499999999999999</c:v>
                </c:pt>
                <c:pt idx="10">
                  <c:v>0.29499999999999998</c:v>
                </c:pt>
                <c:pt idx="11">
                  <c:v>0.20499999999999999</c:v>
                </c:pt>
                <c:pt idx="12">
                  <c:v>0.57999999999999996</c:v>
                </c:pt>
                <c:pt idx="13">
                  <c:v>0.37</c:v>
                </c:pt>
                <c:pt idx="14">
                  <c:v>0.42499999999999999</c:v>
                </c:pt>
                <c:pt idx="15">
                  <c:v>0.23499999999999999</c:v>
                </c:pt>
                <c:pt idx="16">
                  <c:v>0.45500000000000002</c:v>
                </c:pt>
                <c:pt idx="17">
                  <c:v>0.32500000000000001</c:v>
                </c:pt>
                <c:pt idx="18">
                  <c:v>0.47</c:v>
                </c:pt>
                <c:pt idx="19">
                  <c:v>0.39500000000000002</c:v>
                </c:pt>
                <c:pt idx="20">
                  <c:v>0.36499999999999999</c:v>
                </c:pt>
                <c:pt idx="21">
                  <c:v>0.505</c:v>
                </c:pt>
                <c:pt idx="22">
                  <c:v>0.47499999999999998</c:v>
                </c:pt>
                <c:pt idx="23">
                  <c:v>0.35</c:v>
                </c:pt>
                <c:pt idx="24">
                  <c:v>0.54</c:v>
                </c:pt>
                <c:pt idx="25">
                  <c:v>0.435</c:v>
                </c:pt>
                <c:pt idx="26">
                  <c:v>0.55500000000000005</c:v>
                </c:pt>
                <c:pt idx="27">
                  <c:v>0.315</c:v>
                </c:pt>
                <c:pt idx="28">
                  <c:v>0.36</c:v>
                </c:pt>
                <c:pt idx="29">
                  <c:v>0.47</c:v>
                </c:pt>
                <c:pt idx="30">
                  <c:v>0.55500000000000005</c:v>
                </c:pt>
                <c:pt idx="31">
                  <c:v>0.375</c:v>
                </c:pt>
                <c:pt idx="32">
                  <c:v>0.56499999999999995</c:v>
                </c:pt>
                <c:pt idx="33">
                  <c:v>0.28000000000000003</c:v>
                </c:pt>
                <c:pt idx="34">
                  <c:v>0.375</c:v>
                </c:pt>
                <c:pt idx="35">
                  <c:v>0.28000000000000003</c:v>
                </c:pt>
                <c:pt idx="36">
                  <c:v>0.4</c:v>
                </c:pt>
                <c:pt idx="37">
                  <c:v>0.625</c:v>
                </c:pt>
                <c:pt idx="38">
                  <c:v>0.27500000000000002</c:v>
                </c:pt>
                <c:pt idx="39">
                  <c:v>0.35</c:v>
                </c:pt>
                <c:pt idx="40">
                  <c:v>0.46500000000000002</c:v>
                </c:pt>
                <c:pt idx="41">
                  <c:v>0.40500000000000003</c:v>
                </c:pt>
                <c:pt idx="42">
                  <c:v>0.32</c:v>
                </c:pt>
                <c:pt idx="43">
                  <c:v>0.315</c:v>
                </c:pt>
                <c:pt idx="44">
                  <c:v>0.35</c:v>
                </c:pt>
                <c:pt idx="45">
                  <c:v>0.315</c:v>
                </c:pt>
                <c:pt idx="46">
                  <c:v>0.26500000000000001</c:v>
                </c:pt>
                <c:pt idx="47">
                  <c:v>0.48</c:v>
                </c:pt>
                <c:pt idx="48">
                  <c:v>0.47</c:v>
                </c:pt>
                <c:pt idx="49">
                  <c:v>0.54</c:v>
                </c:pt>
                <c:pt idx="50">
                  <c:v>0.52</c:v>
                </c:pt>
                <c:pt idx="51">
                  <c:v>0.5</c:v>
                </c:pt>
                <c:pt idx="52">
                  <c:v>0.5</c:v>
                </c:pt>
                <c:pt idx="53">
                  <c:v>0.46500000000000002</c:v>
                </c:pt>
                <c:pt idx="54">
                  <c:v>0.32</c:v>
                </c:pt>
                <c:pt idx="55">
                  <c:v>0.43</c:v>
                </c:pt>
                <c:pt idx="56">
                  <c:v>0.51500000000000001</c:v>
                </c:pt>
                <c:pt idx="57">
                  <c:v>0.35</c:v>
                </c:pt>
                <c:pt idx="58">
                  <c:v>0.51</c:v>
                </c:pt>
                <c:pt idx="59">
                  <c:v>0.38</c:v>
                </c:pt>
                <c:pt idx="60">
                  <c:v>0.52</c:v>
                </c:pt>
                <c:pt idx="61">
                  <c:v>0.45500000000000002</c:v>
                </c:pt>
                <c:pt idx="62">
                  <c:v>0.36499999999999999</c:v>
                </c:pt>
                <c:pt idx="63">
                  <c:v>0.40500000000000003</c:v>
                </c:pt>
                <c:pt idx="64">
                  <c:v>0.42499999999999999</c:v>
                </c:pt>
                <c:pt idx="65">
                  <c:v>0.57499999999999996</c:v>
                </c:pt>
                <c:pt idx="66">
                  <c:v>0.28000000000000003</c:v>
                </c:pt>
                <c:pt idx="67">
                  <c:v>0.45500000000000002</c:v>
                </c:pt>
                <c:pt idx="68">
                  <c:v>0.505</c:v>
                </c:pt>
                <c:pt idx="69">
                  <c:v>0.44</c:v>
                </c:pt>
                <c:pt idx="70">
                  <c:v>0.57499999999999996</c:v>
                </c:pt>
                <c:pt idx="71">
                  <c:v>0.29499999999999998</c:v>
                </c:pt>
                <c:pt idx="72">
                  <c:v>0.52</c:v>
                </c:pt>
                <c:pt idx="73">
                  <c:v>0.63</c:v>
                </c:pt>
                <c:pt idx="74">
                  <c:v>0.37</c:v>
                </c:pt>
                <c:pt idx="75">
                  <c:v>0.47499999999999998</c:v>
                </c:pt>
                <c:pt idx="76">
                  <c:v>0.52</c:v>
                </c:pt>
                <c:pt idx="77">
                  <c:v>0.56000000000000005</c:v>
                </c:pt>
                <c:pt idx="78">
                  <c:v>0.44</c:v>
                </c:pt>
                <c:pt idx="79">
                  <c:v>0.35</c:v>
                </c:pt>
                <c:pt idx="80">
                  <c:v>0.36</c:v>
                </c:pt>
                <c:pt idx="81">
                  <c:v>0.41499999999999998</c:v>
                </c:pt>
                <c:pt idx="82">
                  <c:v>0.435</c:v>
                </c:pt>
                <c:pt idx="83">
                  <c:v>0.44500000000000001</c:v>
                </c:pt>
                <c:pt idx="84">
                  <c:v>0.41</c:v>
                </c:pt>
                <c:pt idx="85">
                  <c:v>0.48499999999999999</c:v>
                </c:pt>
                <c:pt idx="86">
                  <c:v>0.45</c:v>
                </c:pt>
                <c:pt idx="87">
                  <c:v>0.41499999999999998</c:v>
                </c:pt>
                <c:pt idx="88">
                  <c:v>0.47499999999999998</c:v>
                </c:pt>
                <c:pt idx="89">
                  <c:v>0.215</c:v>
                </c:pt>
                <c:pt idx="90">
                  <c:v>0.40500000000000003</c:v>
                </c:pt>
                <c:pt idx="91">
                  <c:v>0.42499999999999999</c:v>
                </c:pt>
                <c:pt idx="92">
                  <c:v>0.47</c:v>
                </c:pt>
                <c:pt idx="93">
                  <c:v>0.44</c:v>
                </c:pt>
                <c:pt idx="94">
                  <c:v>0.40500000000000003</c:v>
                </c:pt>
                <c:pt idx="95">
                  <c:v>0.375</c:v>
                </c:pt>
                <c:pt idx="96">
                  <c:v>0.63500000000000001</c:v>
                </c:pt>
                <c:pt idx="97">
                  <c:v>0.5</c:v>
                </c:pt>
                <c:pt idx="98">
                  <c:v>0.45</c:v>
                </c:pt>
                <c:pt idx="99">
                  <c:v>0.5</c:v>
                </c:pt>
                <c:pt idx="100">
                  <c:v>0.29499999999999998</c:v>
                </c:pt>
                <c:pt idx="101">
                  <c:v>0.39</c:v>
                </c:pt>
                <c:pt idx="102">
                  <c:v>0.53500000000000003</c:v>
                </c:pt>
                <c:pt idx="103">
                  <c:v>0.34</c:v>
                </c:pt>
                <c:pt idx="104">
                  <c:v>0.155</c:v>
                </c:pt>
                <c:pt idx="105">
                  <c:v>0.52</c:v>
                </c:pt>
                <c:pt idx="106">
                  <c:v>0.42</c:v>
                </c:pt>
                <c:pt idx="107">
                  <c:v>0.35499999999999998</c:v>
                </c:pt>
                <c:pt idx="108">
                  <c:v>0.48499999999999999</c:v>
                </c:pt>
                <c:pt idx="109">
                  <c:v>0.39500000000000002</c:v>
                </c:pt>
                <c:pt idx="110">
                  <c:v>0.52500000000000002</c:v>
                </c:pt>
                <c:pt idx="111">
                  <c:v>0.59499999999999997</c:v>
                </c:pt>
              </c:numCache>
            </c:numRef>
          </c:xVal>
          <c:yVal>
            <c:numRef>
              <c:f>'Unstacked Training set'!$D$228:$D$339</c:f>
              <c:numCache>
                <c:formatCode>General</c:formatCode>
                <c:ptCount val="112"/>
                <c:pt idx="0">
                  <c:v>0.125</c:v>
                </c:pt>
                <c:pt idx="1">
                  <c:v>0.17</c:v>
                </c:pt>
                <c:pt idx="2">
                  <c:v>0.28499999999999998</c:v>
                </c:pt>
                <c:pt idx="3">
                  <c:v>0.215</c:v>
                </c:pt>
                <c:pt idx="4">
                  <c:v>0.28499999999999998</c:v>
                </c:pt>
                <c:pt idx="5">
                  <c:v>0.33</c:v>
                </c:pt>
                <c:pt idx="6">
                  <c:v>0.26500000000000001</c:v>
                </c:pt>
                <c:pt idx="7">
                  <c:v>0.4</c:v>
                </c:pt>
                <c:pt idx="8">
                  <c:v>0.215</c:v>
                </c:pt>
                <c:pt idx="9">
                  <c:v>0.375</c:v>
                </c:pt>
                <c:pt idx="10">
                  <c:v>0.22500000000000001</c:v>
                </c:pt>
                <c:pt idx="11">
                  <c:v>0.15</c:v>
                </c:pt>
                <c:pt idx="12">
                  <c:v>0.46</c:v>
                </c:pt>
                <c:pt idx="13">
                  <c:v>0.28999999999999998</c:v>
                </c:pt>
                <c:pt idx="14">
                  <c:v>0.32500000000000001</c:v>
                </c:pt>
                <c:pt idx="15">
                  <c:v>0.13</c:v>
                </c:pt>
                <c:pt idx="16">
                  <c:v>0.35</c:v>
                </c:pt>
                <c:pt idx="17">
                  <c:v>0.25</c:v>
                </c:pt>
                <c:pt idx="18">
                  <c:v>0.38500000000000001</c:v>
                </c:pt>
                <c:pt idx="19">
                  <c:v>0.28999999999999998</c:v>
                </c:pt>
                <c:pt idx="20">
                  <c:v>0.27</c:v>
                </c:pt>
                <c:pt idx="21">
                  <c:v>0.4</c:v>
                </c:pt>
                <c:pt idx="22">
                  <c:v>0.35499999999999998</c:v>
                </c:pt>
                <c:pt idx="23">
                  <c:v>0.26500000000000001</c:v>
                </c:pt>
                <c:pt idx="24">
                  <c:v>0.43</c:v>
                </c:pt>
                <c:pt idx="25">
                  <c:v>0.32</c:v>
                </c:pt>
                <c:pt idx="26">
                  <c:v>0.435</c:v>
                </c:pt>
                <c:pt idx="27">
                  <c:v>0.245</c:v>
                </c:pt>
                <c:pt idx="28">
                  <c:v>0.27</c:v>
                </c:pt>
                <c:pt idx="29">
                  <c:v>0.35499999999999998</c:v>
                </c:pt>
                <c:pt idx="30">
                  <c:v>0.39500000000000002</c:v>
                </c:pt>
                <c:pt idx="31">
                  <c:v>0.27500000000000002</c:v>
                </c:pt>
                <c:pt idx="32">
                  <c:v>0.44</c:v>
                </c:pt>
                <c:pt idx="33">
                  <c:v>0.20499999999999999</c:v>
                </c:pt>
                <c:pt idx="34">
                  <c:v>0.27500000000000002</c:v>
                </c:pt>
                <c:pt idx="35">
                  <c:v>0.215</c:v>
                </c:pt>
                <c:pt idx="36">
                  <c:v>0.30499999999999999</c:v>
                </c:pt>
                <c:pt idx="37">
                  <c:v>0.48499999999999999</c:v>
                </c:pt>
                <c:pt idx="38">
                  <c:v>0.20499999999999999</c:v>
                </c:pt>
                <c:pt idx="39">
                  <c:v>0.25</c:v>
                </c:pt>
                <c:pt idx="40">
                  <c:v>0.37</c:v>
                </c:pt>
                <c:pt idx="41">
                  <c:v>0.28499999999999998</c:v>
                </c:pt>
                <c:pt idx="42">
                  <c:v>0.245</c:v>
                </c:pt>
                <c:pt idx="43">
                  <c:v>0.23499999999999999</c:v>
                </c:pt>
                <c:pt idx="44">
                  <c:v>0.26</c:v>
                </c:pt>
                <c:pt idx="45">
                  <c:v>0.23</c:v>
                </c:pt>
                <c:pt idx="46">
                  <c:v>0.21</c:v>
                </c:pt>
                <c:pt idx="47">
                  <c:v>0.37</c:v>
                </c:pt>
                <c:pt idx="48">
                  <c:v>0.34499999999999997</c:v>
                </c:pt>
                <c:pt idx="49">
                  <c:v>0.4</c:v>
                </c:pt>
                <c:pt idx="50">
                  <c:v>0.38500000000000001</c:v>
                </c:pt>
                <c:pt idx="51">
                  <c:v>0.39500000000000002</c:v>
                </c:pt>
                <c:pt idx="52">
                  <c:v>0.38</c:v>
                </c:pt>
                <c:pt idx="53">
                  <c:v>0.34499999999999997</c:v>
                </c:pt>
                <c:pt idx="54">
                  <c:v>0.24</c:v>
                </c:pt>
                <c:pt idx="55">
                  <c:v>0.32500000000000001</c:v>
                </c:pt>
                <c:pt idx="56">
                  <c:v>0.4</c:v>
                </c:pt>
                <c:pt idx="57">
                  <c:v>0.26500000000000001</c:v>
                </c:pt>
                <c:pt idx="58">
                  <c:v>0.375</c:v>
                </c:pt>
                <c:pt idx="59">
                  <c:v>0.28999999999999998</c:v>
                </c:pt>
                <c:pt idx="60">
                  <c:v>0.39</c:v>
                </c:pt>
                <c:pt idx="61">
                  <c:v>0.35499999999999998</c:v>
                </c:pt>
                <c:pt idx="62">
                  <c:v>0.29499999999999998</c:v>
                </c:pt>
                <c:pt idx="63">
                  <c:v>0.3</c:v>
                </c:pt>
                <c:pt idx="64">
                  <c:v>0.315</c:v>
                </c:pt>
                <c:pt idx="65">
                  <c:v>0.44</c:v>
                </c:pt>
                <c:pt idx="66">
                  <c:v>0.21</c:v>
                </c:pt>
                <c:pt idx="67">
                  <c:v>0.375</c:v>
                </c:pt>
                <c:pt idx="68">
                  <c:v>0.38</c:v>
                </c:pt>
                <c:pt idx="69">
                  <c:v>0.34</c:v>
                </c:pt>
                <c:pt idx="70">
                  <c:v>0.45</c:v>
                </c:pt>
                <c:pt idx="71">
                  <c:v>0.21</c:v>
                </c:pt>
                <c:pt idx="72">
                  <c:v>0.41499999999999998</c:v>
                </c:pt>
                <c:pt idx="73">
                  <c:v>0.505</c:v>
                </c:pt>
                <c:pt idx="74">
                  <c:v>0.28000000000000003</c:v>
                </c:pt>
                <c:pt idx="75">
                  <c:v>0.375</c:v>
                </c:pt>
                <c:pt idx="76">
                  <c:v>0.38</c:v>
                </c:pt>
                <c:pt idx="77">
                  <c:v>0.44500000000000001</c:v>
                </c:pt>
                <c:pt idx="78">
                  <c:v>0.33</c:v>
                </c:pt>
                <c:pt idx="79">
                  <c:v>0.255</c:v>
                </c:pt>
                <c:pt idx="80">
                  <c:v>0.27</c:v>
                </c:pt>
                <c:pt idx="81">
                  <c:v>0.33</c:v>
                </c:pt>
                <c:pt idx="82">
                  <c:v>0.34</c:v>
                </c:pt>
                <c:pt idx="83">
                  <c:v>0.33</c:v>
                </c:pt>
                <c:pt idx="84">
                  <c:v>0.32</c:v>
                </c:pt>
                <c:pt idx="85">
                  <c:v>0.34499999999999997</c:v>
                </c:pt>
                <c:pt idx="86">
                  <c:v>0.33500000000000002</c:v>
                </c:pt>
                <c:pt idx="87">
                  <c:v>0.32500000000000001</c:v>
                </c:pt>
                <c:pt idx="88">
                  <c:v>0.38500000000000001</c:v>
                </c:pt>
                <c:pt idx="89">
                  <c:v>0.15</c:v>
                </c:pt>
                <c:pt idx="90">
                  <c:v>0.315</c:v>
                </c:pt>
                <c:pt idx="91">
                  <c:v>0.32</c:v>
                </c:pt>
                <c:pt idx="92">
                  <c:v>0.35499999999999998</c:v>
                </c:pt>
                <c:pt idx="93">
                  <c:v>0.34499999999999997</c:v>
                </c:pt>
                <c:pt idx="94">
                  <c:v>0.30499999999999999</c:v>
                </c:pt>
                <c:pt idx="95">
                  <c:v>0.28000000000000003</c:v>
                </c:pt>
                <c:pt idx="96">
                  <c:v>0.48</c:v>
                </c:pt>
                <c:pt idx="97">
                  <c:v>0.38</c:v>
                </c:pt>
                <c:pt idx="98">
                  <c:v>0.35</c:v>
                </c:pt>
                <c:pt idx="99">
                  <c:v>0.38</c:v>
                </c:pt>
                <c:pt idx="100">
                  <c:v>0.22</c:v>
                </c:pt>
                <c:pt idx="101">
                  <c:v>0.3</c:v>
                </c:pt>
                <c:pt idx="102">
                  <c:v>0.4</c:v>
                </c:pt>
                <c:pt idx="103">
                  <c:v>0.26</c:v>
                </c:pt>
                <c:pt idx="104">
                  <c:v>0.105</c:v>
                </c:pt>
                <c:pt idx="105">
                  <c:v>0.38</c:v>
                </c:pt>
                <c:pt idx="106">
                  <c:v>0.3</c:v>
                </c:pt>
                <c:pt idx="107">
                  <c:v>0.27</c:v>
                </c:pt>
                <c:pt idx="108">
                  <c:v>0.36499999999999999</c:v>
                </c:pt>
                <c:pt idx="109">
                  <c:v>0.28999999999999998</c:v>
                </c:pt>
                <c:pt idx="110">
                  <c:v>0.38</c:v>
                </c:pt>
                <c:pt idx="111">
                  <c:v>0.47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01B-4F3E-9A09-1CBA80D284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0283823"/>
        <c:axId val="1610285903"/>
      </c:scatterChart>
      <c:valAx>
        <c:axId val="1610283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5903"/>
        <c:crosses val="autoZero"/>
        <c:crossBetween val="midCat"/>
      </c:valAx>
      <c:valAx>
        <c:axId val="161028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3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Infant Whole Weight To Shucked Weight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'Unstacked Training set'!$G$227</c:f>
              <c:strCache>
                <c:ptCount val="1"/>
                <c:pt idx="0">
                  <c:v>Shucked_weight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'Unstacked Training set'!$F$228:$F$339</c:f>
              <c:numCache>
                <c:formatCode>General</c:formatCode>
                <c:ptCount val="112"/>
                <c:pt idx="0">
                  <c:v>2.8000000000000001E-2</c:v>
                </c:pt>
                <c:pt idx="1">
                  <c:v>6.0499999999999998E-2</c:v>
                </c:pt>
                <c:pt idx="2">
                  <c:v>0.2545</c:v>
                </c:pt>
                <c:pt idx="3">
                  <c:v>9.9000000000000005E-2</c:v>
                </c:pt>
                <c:pt idx="4">
                  <c:v>0.2225</c:v>
                </c:pt>
                <c:pt idx="5">
                  <c:v>0.41299999999999998</c:v>
                </c:pt>
                <c:pt idx="6">
                  <c:v>0.1895</c:v>
                </c:pt>
                <c:pt idx="7">
                  <c:v>0.66</c:v>
                </c:pt>
                <c:pt idx="8">
                  <c:v>0.128</c:v>
                </c:pt>
                <c:pt idx="9">
                  <c:v>0.60250000000000004</c:v>
                </c:pt>
                <c:pt idx="10">
                  <c:v>0.1105</c:v>
                </c:pt>
                <c:pt idx="11">
                  <c:v>4.2000000000000003E-2</c:v>
                </c:pt>
                <c:pt idx="12">
                  <c:v>0.92649999999999999</c:v>
                </c:pt>
                <c:pt idx="13">
                  <c:v>0.249</c:v>
                </c:pt>
                <c:pt idx="14">
                  <c:v>0.317</c:v>
                </c:pt>
                <c:pt idx="15">
                  <c:v>0.1585</c:v>
                </c:pt>
                <c:pt idx="16">
                  <c:v>0.53649999999999998</c:v>
                </c:pt>
                <c:pt idx="17">
                  <c:v>0.1585</c:v>
                </c:pt>
                <c:pt idx="18">
                  <c:v>0.58699999999999997</c:v>
                </c:pt>
                <c:pt idx="19">
                  <c:v>0.31900000000000001</c:v>
                </c:pt>
                <c:pt idx="20">
                  <c:v>0.20499999999999999</c:v>
                </c:pt>
                <c:pt idx="21">
                  <c:v>0.70450000000000002</c:v>
                </c:pt>
                <c:pt idx="22">
                  <c:v>0.46800000000000003</c:v>
                </c:pt>
                <c:pt idx="23">
                  <c:v>0.20899999999999999</c:v>
                </c:pt>
                <c:pt idx="24">
                  <c:v>0.81950000000000001</c:v>
                </c:pt>
                <c:pt idx="25">
                  <c:v>0.33250000000000002</c:v>
                </c:pt>
                <c:pt idx="26">
                  <c:v>0.76500000000000001</c:v>
                </c:pt>
                <c:pt idx="27">
                  <c:v>0.14349999999999999</c:v>
                </c:pt>
                <c:pt idx="28">
                  <c:v>0.20749999999999999</c:v>
                </c:pt>
                <c:pt idx="29">
                  <c:v>0.499</c:v>
                </c:pt>
                <c:pt idx="30">
                  <c:v>0.5585</c:v>
                </c:pt>
                <c:pt idx="31">
                  <c:v>0.23250000000000001</c:v>
                </c:pt>
                <c:pt idx="32">
                  <c:v>0.76800000000000002</c:v>
                </c:pt>
                <c:pt idx="33">
                  <c:v>0.1135</c:v>
                </c:pt>
                <c:pt idx="34">
                  <c:v>0.2465</c:v>
                </c:pt>
                <c:pt idx="35">
                  <c:v>0.13200000000000001</c:v>
                </c:pt>
                <c:pt idx="36">
                  <c:v>0.34150000000000003</c:v>
                </c:pt>
                <c:pt idx="37">
                  <c:v>1.1499999999999999</c:v>
                </c:pt>
                <c:pt idx="38">
                  <c:v>0.1105</c:v>
                </c:pt>
                <c:pt idx="39">
                  <c:v>0.40150000000000002</c:v>
                </c:pt>
                <c:pt idx="40">
                  <c:v>0.40749999999999997</c:v>
                </c:pt>
                <c:pt idx="41">
                  <c:v>0.26450000000000001</c:v>
                </c:pt>
                <c:pt idx="42">
                  <c:v>0.1585</c:v>
                </c:pt>
                <c:pt idx="43">
                  <c:v>0.14849999999999999</c:v>
                </c:pt>
                <c:pt idx="44">
                  <c:v>0.221</c:v>
                </c:pt>
                <c:pt idx="45">
                  <c:v>0.1285</c:v>
                </c:pt>
                <c:pt idx="46">
                  <c:v>9.6500000000000002E-2</c:v>
                </c:pt>
                <c:pt idx="47">
                  <c:v>0.51400000000000001</c:v>
                </c:pt>
                <c:pt idx="48">
                  <c:v>0.36849999999999999</c:v>
                </c:pt>
                <c:pt idx="49">
                  <c:v>0.75700000000000001</c:v>
                </c:pt>
                <c:pt idx="50">
                  <c:v>0.58099999999999996</c:v>
                </c:pt>
                <c:pt idx="51">
                  <c:v>0.62150000000000005</c:v>
                </c:pt>
                <c:pt idx="52">
                  <c:v>0.5605</c:v>
                </c:pt>
                <c:pt idx="53">
                  <c:v>0.40150000000000002</c:v>
                </c:pt>
                <c:pt idx="54">
                  <c:v>0.13100000000000001</c:v>
                </c:pt>
                <c:pt idx="55">
                  <c:v>0.42499999999999999</c:v>
                </c:pt>
                <c:pt idx="56">
                  <c:v>0.69650000000000001</c:v>
                </c:pt>
                <c:pt idx="57">
                  <c:v>0.17349999999999999</c:v>
                </c:pt>
                <c:pt idx="58">
                  <c:v>0.57850000000000001</c:v>
                </c:pt>
                <c:pt idx="59">
                  <c:v>0.22850000000000001</c:v>
                </c:pt>
                <c:pt idx="60">
                  <c:v>0.55449999999999999</c:v>
                </c:pt>
                <c:pt idx="61">
                  <c:v>0.53249999999999997</c:v>
                </c:pt>
                <c:pt idx="62">
                  <c:v>0.25</c:v>
                </c:pt>
                <c:pt idx="63">
                  <c:v>0.30349999999999999</c:v>
                </c:pt>
                <c:pt idx="64">
                  <c:v>0.377</c:v>
                </c:pt>
                <c:pt idx="65">
                  <c:v>0.98299999999999998</c:v>
                </c:pt>
                <c:pt idx="66">
                  <c:v>0.111</c:v>
                </c:pt>
                <c:pt idx="67">
                  <c:v>0.497</c:v>
                </c:pt>
                <c:pt idx="68">
                  <c:v>0.59399999999999997</c:v>
                </c:pt>
                <c:pt idx="69">
                  <c:v>0.438</c:v>
                </c:pt>
                <c:pt idx="70">
                  <c:v>0.82450000000000001</c:v>
                </c:pt>
                <c:pt idx="71">
                  <c:v>0.1</c:v>
                </c:pt>
                <c:pt idx="72">
                  <c:v>0.63749999999999996</c:v>
                </c:pt>
                <c:pt idx="73">
                  <c:v>1.272</c:v>
                </c:pt>
                <c:pt idx="74">
                  <c:v>0.218</c:v>
                </c:pt>
                <c:pt idx="75">
                  <c:v>0.52049999999999996</c:v>
                </c:pt>
                <c:pt idx="76">
                  <c:v>0.52500000000000002</c:v>
                </c:pt>
                <c:pt idx="77">
                  <c:v>0.82250000000000001</c:v>
                </c:pt>
                <c:pt idx="78">
                  <c:v>0.52200000000000002</c:v>
                </c:pt>
                <c:pt idx="79">
                  <c:v>0.17849999999999999</c:v>
                </c:pt>
                <c:pt idx="80">
                  <c:v>0.2</c:v>
                </c:pt>
                <c:pt idx="81">
                  <c:v>0.35949999999999999</c:v>
                </c:pt>
                <c:pt idx="82">
                  <c:v>0.39600000000000002</c:v>
                </c:pt>
                <c:pt idx="83">
                  <c:v>0.35799999999999998</c:v>
                </c:pt>
                <c:pt idx="84">
                  <c:v>0.29049999999999998</c:v>
                </c:pt>
                <c:pt idx="85">
                  <c:v>0.86899999999999999</c:v>
                </c:pt>
                <c:pt idx="86">
                  <c:v>0.41949999999999998</c:v>
                </c:pt>
                <c:pt idx="87">
                  <c:v>0.32150000000000001</c:v>
                </c:pt>
                <c:pt idx="88">
                  <c:v>0.57350000000000001</c:v>
                </c:pt>
                <c:pt idx="89">
                  <c:v>4.1000000000000002E-2</c:v>
                </c:pt>
                <c:pt idx="90">
                  <c:v>0.34699999999999998</c:v>
                </c:pt>
                <c:pt idx="91">
                  <c:v>0.26200000000000001</c:v>
                </c:pt>
                <c:pt idx="92">
                  <c:v>0.44850000000000001</c:v>
                </c:pt>
                <c:pt idx="93">
                  <c:v>0.54500000000000004</c:v>
                </c:pt>
                <c:pt idx="94">
                  <c:v>0.26800000000000002</c:v>
                </c:pt>
                <c:pt idx="95">
                  <c:v>0.25650000000000001</c:v>
                </c:pt>
                <c:pt idx="96">
                  <c:v>1.3654999999999999</c:v>
                </c:pt>
                <c:pt idx="97">
                  <c:v>0.49399999999999999</c:v>
                </c:pt>
                <c:pt idx="98">
                  <c:v>0.46800000000000003</c:v>
                </c:pt>
                <c:pt idx="99">
                  <c:v>0.59399999999999997</c:v>
                </c:pt>
                <c:pt idx="100">
                  <c:v>0.126</c:v>
                </c:pt>
                <c:pt idx="101">
                  <c:v>0.26650000000000001</c:v>
                </c:pt>
                <c:pt idx="102">
                  <c:v>0.77500000000000002</c:v>
                </c:pt>
                <c:pt idx="103">
                  <c:v>0.2</c:v>
                </c:pt>
                <c:pt idx="104">
                  <c:v>1.7500000000000002E-2</c:v>
                </c:pt>
                <c:pt idx="105">
                  <c:v>0.53949999999999998</c:v>
                </c:pt>
                <c:pt idx="106">
                  <c:v>0.316</c:v>
                </c:pt>
                <c:pt idx="107">
                  <c:v>0.17749999999999999</c:v>
                </c:pt>
                <c:pt idx="108">
                  <c:v>0.52049999999999996</c:v>
                </c:pt>
                <c:pt idx="109">
                  <c:v>0.30399999999999999</c:v>
                </c:pt>
                <c:pt idx="110">
                  <c:v>0.61499999999999999</c:v>
                </c:pt>
                <c:pt idx="111">
                  <c:v>0.9365</c:v>
                </c:pt>
              </c:numCache>
            </c:numRef>
          </c:xVal>
          <c:yVal>
            <c:numRef>
              <c:f>'Unstacked Training set'!$G$228:$G$339</c:f>
              <c:numCache>
                <c:formatCode>General</c:formatCode>
                <c:ptCount val="112"/>
                <c:pt idx="0">
                  <c:v>9.4999999999999998E-3</c:v>
                </c:pt>
                <c:pt idx="1">
                  <c:v>2.0500000000000001E-2</c:v>
                </c:pt>
                <c:pt idx="2">
                  <c:v>0.11899999999999999</c:v>
                </c:pt>
                <c:pt idx="3">
                  <c:v>3.6999999999999998E-2</c:v>
                </c:pt>
                <c:pt idx="4">
                  <c:v>8.6499999999999994E-2</c:v>
                </c:pt>
                <c:pt idx="5">
                  <c:v>0.20549999999999999</c:v>
                </c:pt>
                <c:pt idx="6">
                  <c:v>7.2499999999999995E-2</c:v>
                </c:pt>
                <c:pt idx="7">
                  <c:v>0.26700000000000002</c:v>
                </c:pt>
                <c:pt idx="8">
                  <c:v>4.9000000000000002E-2</c:v>
                </c:pt>
                <c:pt idx="9">
                  <c:v>0.29349999999999998</c:v>
                </c:pt>
                <c:pt idx="10">
                  <c:v>4.0500000000000001E-2</c:v>
                </c:pt>
                <c:pt idx="11">
                  <c:v>2.5499999999999998E-2</c:v>
                </c:pt>
                <c:pt idx="12">
                  <c:v>0.41349999999999998</c:v>
                </c:pt>
                <c:pt idx="13">
                  <c:v>0.1045</c:v>
                </c:pt>
                <c:pt idx="14">
                  <c:v>0.13500000000000001</c:v>
                </c:pt>
                <c:pt idx="15">
                  <c:v>6.8500000000000005E-2</c:v>
                </c:pt>
                <c:pt idx="16">
                  <c:v>0.28549999999999998</c:v>
                </c:pt>
                <c:pt idx="17">
                  <c:v>7.4999999999999997E-2</c:v>
                </c:pt>
                <c:pt idx="18">
                  <c:v>0.26400000000000001</c:v>
                </c:pt>
                <c:pt idx="19">
                  <c:v>0.13800000000000001</c:v>
                </c:pt>
                <c:pt idx="20">
                  <c:v>7.8E-2</c:v>
                </c:pt>
                <c:pt idx="21">
                  <c:v>0.33400000000000002</c:v>
                </c:pt>
                <c:pt idx="22">
                  <c:v>0.20100000000000001</c:v>
                </c:pt>
                <c:pt idx="23">
                  <c:v>6.6000000000000003E-2</c:v>
                </c:pt>
                <c:pt idx="24">
                  <c:v>0.39350000000000002</c:v>
                </c:pt>
                <c:pt idx="25">
                  <c:v>0.14849999999999999</c:v>
                </c:pt>
                <c:pt idx="26">
                  <c:v>0.39450000000000002</c:v>
                </c:pt>
                <c:pt idx="27">
                  <c:v>5.2999999999999999E-2</c:v>
                </c:pt>
                <c:pt idx="28">
                  <c:v>9.8000000000000004E-2</c:v>
                </c:pt>
                <c:pt idx="29">
                  <c:v>0.21</c:v>
                </c:pt>
                <c:pt idx="30">
                  <c:v>0.222</c:v>
                </c:pt>
                <c:pt idx="31">
                  <c:v>0.11650000000000001</c:v>
                </c:pt>
                <c:pt idx="32">
                  <c:v>0.33050000000000002</c:v>
                </c:pt>
                <c:pt idx="33">
                  <c:v>4.4999999999999998E-2</c:v>
                </c:pt>
                <c:pt idx="34">
                  <c:v>0.11</c:v>
                </c:pt>
                <c:pt idx="35">
                  <c:v>7.1999999999999995E-2</c:v>
                </c:pt>
                <c:pt idx="36">
                  <c:v>0.17599999999999999</c:v>
                </c:pt>
                <c:pt idx="37">
                  <c:v>0.52549999999999997</c:v>
                </c:pt>
                <c:pt idx="38">
                  <c:v>4.4999999999999998E-2</c:v>
                </c:pt>
                <c:pt idx="39">
                  <c:v>0.17249999999999999</c:v>
                </c:pt>
                <c:pt idx="40">
                  <c:v>0.1515</c:v>
                </c:pt>
                <c:pt idx="41">
                  <c:v>0.1265</c:v>
                </c:pt>
                <c:pt idx="42">
                  <c:v>6.3500000000000001E-2</c:v>
                </c:pt>
                <c:pt idx="43">
                  <c:v>5.8500000000000003E-2</c:v>
                </c:pt>
                <c:pt idx="44">
                  <c:v>9.8500000000000004E-2</c:v>
                </c:pt>
                <c:pt idx="45">
                  <c:v>4.2999999999999997E-2</c:v>
                </c:pt>
                <c:pt idx="46">
                  <c:v>4.2500000000000003E-2</c:v>
                </c:pt>
                <c:pt idx="47">
                  <c:v>0.20749999999999999</c:v>
                </c:pt>
                <c:pt idx="48">
                  <c:v>0.1525</c:v>
                </c:pt>
                <c:pt idx="49">
                  <c:v>0.315</c:v>
                </c:pt>
                <c:pt idx="50">
                  <c:v>0.2555</c:v>
                </c:pt>
                <c:pt idx="51">
                  <c:v>0.29249999999999998</c:v>
                </c:pt>
                <c:pt idx="52">
                  <c:v>0.28000000000000003</c:v>
                </c:pt>
                <c:pt idx="53">
                  <c:v>0.24199999999999999</c:v>
                </c:pt>
                <c:pt idx="54">
                  <c:v>6.1499999999999999E-2</c:v>
                </c:pt>
                <c:pt idx="55">
                  <c:v>0.217</c:v>
                </c:pt>
                <c:pt idx="56">
                  <c:v>0.32</c:v>
                </c:pt>
                <c:pt idx="57">
                  <c:v>7.7499999999999999E-2</c:v>
                </c:pt>
                <c:pt idx="58">
                  <c:v>0.23799999999999999</c:v>
                </c:pt>
                <c:pt idx="59">
                  <c:v>8.7999999999999995E-2</c:v>
                </c:pt>
                <c:pt idx="60">
                  <c:v>0.23549999999999999</c:v>
                </c:pt>
                <c:pt idx="61">
                  <c:v>0.22500000000000001</c:v>
                </c:pt>
                <c:pt idx="62">
                  <c:v>0.1075</c:v>
                </c:pt>
                <c:pt idx="63">
                  <c:v>0.15</c:v>
                </c:pt>
                <c:pt idx="64">
                  <c:v>0.16450000000000001</c:v>
                </c:pt>
                <c:pt idx="65">
                  <c:v>0.48599999999999999</c:v>
                </c:pt>
                <c:pt idx="66">
                  <c:v>4.2500000000000003E-2</c:v>
                </c:pt>
                <c:pt idx="67">
                  <c:v>0.23549999999999999</c:v>
                </c:pt>
                <c:pt idx="68">
                  <c:v>0.25950000000000001</c:v>
                </c:pt>
                <c:pt idx="69">
                  <c:v>0.21149999999999999</c:v>
                </c:pt>
                <c:pt idx="70">
                  <c:v>0.33750000000000002</c:v>
                </c:pt>
                <c:pt idx="71">
                  <c:v>3.7999999999999999E-2</c:v>
                </c:pt>
                <c:pt idx="72">
                  <c:v>0.308</c:v>
                </c:pt>
                <c:pt idx="73">
                  <c:v>0.60250000000000004</c:v>
                </c:pt>
                <c:pt idx="74">
                  <c:v>9.9500000000000005E-2</c:v>
                </c:pt>
                <c:pt idx="75">
                  <c:v>0.23300000000000001</c:v>
                </c:pt>
                <c:pt idx="76">
                  <c:v>0.17749999999999999</c:v>
                </c:pt>
                <c:pt idx="77">
                  <c:v>0.36849999999999999</c:v>
                </c:pt>
                <c:pt idx="78">
                  <c:v>0.17</c:v>
                </c:pt>
                <c:pt idx="79">
                  <c:v>8.5500000000000007E-2</c:v>
                </c:pt>
                <c:pt idx="80">
                  <c:v>7.2999999999999995E-2</c:v>
                </c:pt>
                <c:pt idx="81">
                  <c:v>0.17</c:v>
                </c:pt>
                <c:pt idx="82">
                  <c:v>0.17749999999999999</c:v>
                </c:pt>
                <c:pt idx="83">
                  <c:v>0.1525</c:v>
                </c:pt>
                <c:pt idx="84">
                  <c:v>0.14099999999999999</c:v>
                </c:pt>
                <c:pt idx="85">
                  <c:v>0.3085</c:v>
                </c:pt>
                <c:pt idx="86">
                  <c:v>0.18099999999999999</c:v>
                </c:pt>
                <c:pt idx="87">
                  <c:v>0.1535</c:v>
                </c:pt>
                <c:pt idx="88">
                  <c:v>0.311</c:v>
                </c:pt>
                <c:pt idx="89">
                  <c:v>1.4999999999999999E-2</c:v>
                </c:pt>
                <c:pt idx="90">
                  <c:v>0.1605</c:v>
                </c:pt>
                <c:pt idx="91">
                  <c:v>0.1235</c:v>
                </c:pt>
                <c:pt idx="92">
                  <c:v>0.156</c:v>
                </c:pt>
                <c:pt idx="93">
                  <c:v>0.26900000000000002</c:v>
                </c:pt>
                <c:pt idx="94">
                  <c:v>0.1145</c:v>
                </c:pt>
                <c:pt idx="95">
                  <c:v>0.11650000000000001</c:v>
                </c:pt>
                <c:pt idx="96">
                  <c:v>0.62549999999999994</c:v>
                </c:pt>
                <c:pt idx="97">
                  <c:v>0.218</c:v>
                </c:pt>
                <c:pt idx="98">
                  <c:v>0.20050000000000001</c:v>
                </c:pt>
                <c:pt idx="99">
                  <c:v>0.29449999999999998</c:v>
                </c:pt>
                <c:pt idx="100">
                  <c:v>5.1499999999999997E-2</c:v>
                </c:pt>
                <c:pt idx="101">
                  <c:v>0.1105</c:v>
                </c:pt>
                <c:pt idx="102">
                  <c:v>0.36799999999999999</c:v>
                </c:pt>
                <c:pt idx="103">
                  <c:v>0.08</c:v>
                </c:pt>
                <c:pt idx="104">
                  <c:v>5.0000000000000001E-3</c:v>
                </c:pt>
                <c:pt idx="105">
                  <c:v>0.22950000000000001</c:v>
                </c:pt>
                <c:pt idx="106">
                  <c:v>0.1255</c:v>
                </c:pt>
                <c:pt idx="107">
                  <c:v>7.9000000000000001E-2</c:v>
                </c:pt>
                <c:pt idx="108">
                  <c:v>0.19500000000000001</c:v>
                </c:pt>
                <c:pt idx="109">
                  <c:v>0.127</c:v>
                </c:pt>
                <c:pt idx="110">
                  <c:v>0.26100000000000001</c:v>
                </c:pt>
                <c:pt idx="111">
                  <c:v>0.434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DE-44C7-BE28-CA8C5CA87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0283823"/>
        <c:axId val="1610285903"/>
      </c:scatterChart>
      <c:valAx>
        <c:axId val="1610283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5903"/>
        <c:crosses val="autoZero"/>
        <c:crossBetween val="midCat"/>
      </c:valAx>
      <c:valAx>
        <c:axId val="161028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3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Infant Whole Weight To Viscera Weight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'Unstacked Training set'!$G$227</c:f>
              <c:strCache>
                <c:ptCount val="1"/>
                <c:pt idx="0">
                  <c:v>Shucked_weight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'Unstacked Training set'!$F$228:$F$339</c:f>
              <c:numCache>
                <c:formatCode>General</c:formatCode>
                <c:ptCount val="112"/>
                <c:pt idx="0">
                  <c:v>2.8000000000000001E-2</c:v>
                </c:pt>
                <c:pt idx="1">
                  <c:v>6.0499999999999998E-2</c:v>
                </c:pt>
                <c:pt idx="2">
                  <c:v>0.2545</c:v>
                </c:pt>
                <c:pt idx="3">
                  <c:v>9.9000000000000005E-2</c:v>
                </c:pt>
                <c:pt idx="4">
                  <c:v>0.2225</c:v>
                </c:pt>
                <c:pt idx="5">
                  <c:v>0.41299999999999998</c:v>
                </c:pt>
                <c:pt idx="6">
                  <c:v>0.1895</c:v>
                </c:pt>
                <c:pt idx="7">
                  <c:v>0.66</c:v>
                </c:pt>
                <c:pt idx="8">
                  <c:v>0.128</c:v>
                </c:pt>
                <c:pt idx="9">
                  <c:v>0.60250000000000004</c:v>
                </c:pt>
                <c:pt idx="10">
                  <c:v>0.1105</c:v>
                </c:pt>
                <c:pt idx="11">
                  <c:v>4.2000000000000003E-2</c:v>
                </c:pt>
                <c:pt idx="12">
                  <c:v>0.92649999999999999</c:v>
                </c:pt>
                <c:pt idx="13">
                  <c:v>0.249</c:v>
                </c:pt>
                <c:pt idx="14">
                  <c:v>0.317</c:v>
                </c:pt>
                <c:pt idx="15">
                  <c:v>0.1585</c:v>
                </c:pt>
                <c:pt idx="16">
                  <c:v>0.53649999999999998</c:v>
                </c:pt>
                <c:pt idx="17">
                  <c:v>0.1585</c:v>
                </c:pt>
                <c:pt idx="18">
                  <c:v>0.58699999999999997</c:v>
                </c:pt>
                <c:pt idx="19">
                  <c:v>0.31900000000000001</c:v>
                </c:pt>
                <c:pt idx="20">
                  <c:v>0.20499999999999999</c:v>
                </c:pt>
                <c:pt idx="21">
                  <c:v>0.70450000000000002</c:v>
                </c:pt>
                <c:pt idx="22">
                  <c:v>0.46800000000000003</c:v>
                </c:pt>
                <c:pt idx="23">
                  <c:v>0.20899999999999999</c:v>
                </c:pt>
                <c:pt idx="24">
                  <c:v>0.81950000000000001</c:v>
                </c:pt>
                <c:pt idx="25">
                  <c:v>0.33250000000000002</c:v>
                </c:pt>
                <c:pt idx="26">
                  <c:v>0.76500000000000001</c:v>
                </c:pt>
                <c:pt idx="27">
                  <c:v>0.14349999999999999</c:v>
                </c:pt>
                <c:pt idx="28">
                  <c:v>0.20749999999999999</c:v>
                </c:pt>
                <c:pt idx="29">
                  <c:v>0.499</c:v>
                </c:pt>
                <c:pt idx="30">
                  <c:v>0.5585</c:v>
                </c:pt>
                <c:pt idx="31">
                  <c:v>0.23250000000000001</c:v>
                </c:pt>
                <c:pt idx="32">
                  <c:v>0.76800000000000002</c:v>
                </c:pt>
                <c:pt idx="33">
                  <c:v>0.1135</c:v>
                </c:pt>
                <c:pt idx="34">
                  <c:v>0.2465</c:v>
                </c:pt>
                <c:pt idx="35">
                  <c:v>0.13200000000000001</c:v>
                </c:pt>
                <c:pt idx="36">
                  <c:v>0.34150000000000003</c:v>
                </c:pt>
                <c:pt idx="37">
                  <c:v>1.1499999999999999</c:v>
                </c:pt>
                <c:pt idx="38">
                  <c:v>0.1105</c:v>
                </c:pt>
                <c:pt idx="39">
                  <c:v>0.40150000000000002</c:v>
                </c:pt>
                <c:pt idx="40">
                  <c:v>0.40749999999999997</c:v>
                </c:pt>
                <c:pt idx="41">
                  <c:v>0.26450000000000001</c:v>
                </c:pt>
                <c:pt idx="42">
                  <c:v>0.1585</c:v>
                </c:pt>
                <c:pt idx="43">
                  <c:v>0.14849999999999999</c:v>
                </c:pt>
                <c:pt idx="44">
                  <c:v>0.221</c:v>
                </c:pt>
                <c:pt idx="45">
                  <c:v>0.1285</c:v>
                </c:pt>
                <c:pt idx="46">
                  <c:v>9.6500000000000002E-2</c:v>
                </c:pt>
                <c:pt idx="47">
                  <c:v>0.51400000000000001</c:v>
                </c:pt>
                <c:pt idx="48">
                  <c:v>0.36849999999999999</c:v>
                </c:pt>
                <c:pt idx="49">
                  <c:v>0.75700000000000001</c:v>
                </c:pt>
                <c:pt idx="50">
                  <c:v>0.58099999999999996</c:v>
                </c:pt>
                <c:pt idx="51">
                  <c:v>0.62150000000000005</c:v>
                </c:pt>
                <c:pt idx="52">
                  <c:v>0.5605</c:v>
                </c:pt>
                <c:pt idx="53">
                  <c:v>0.40150000000000002</c:v>
                </c:pt>
                <c:pt idx="54">
                  <c:v>0.13100000000000001</c:v>
                </c:pt>
                <c:pt idx="55">
                  <c:v>0.42499999999999999</c:v>
                </c:pt>
                <c:pt idx="56">
                  <c:v>0.69650000000000001</c:v>
                </c:pt>
                <c:pt idx="57">
                  <c:v>0.17349999999999999</c:v>
                </c:pt>
                <c:pt idx="58">
                  <c:v>0.57850000000000001</c:v>
                </c:pt>
                <c:pt idx="59">
                  <c:v>0.22850000000000001</c:v>
                </c:pt>
                <c:pt idx="60">
                  <c:v>0.55449999999999999</c:v>
                </c:pt>
                <c:pt idx="61">
                  <c:v>0.53249999999999997</c:v>
                </c:pt>
                <c:pt idx="62">
                  <c:v>0.25</c:v>
                </c:pt>
                <c:pt idx="63">
                  <c:v>0.30349999999999999</c:v>
                </c:pt>
                <c:pt idx="64">
                  <c:v>0.377</c:v>
                </c:pt>
                <c:pt idx="65">
                  <c:v>0.98299999999999998</c:v>
                </c:pt>
                <c:pt idx="66">
                  <c:v>0.111</c:v>
                </c:pt>
                <c:pt idx="67">
                  <c:v>0.497</c:v>
                </c:pt>
                <c:pt idx="68">
                  <c:v>0.59399999999999997</c:v>
                </c:pt>
                <c:pt idx="69">
                  <c:v>0.438</c:v>
                </c:pt>
                <c:pt idx="70">
                  <c:v>0.82450000000000001</c:v>
                </c:pt>
                <c:pt idx="71">
                  <c:v>0.1</c:v>
                </c:pt>
                <c:pt idx="72">
                  <c:v>0.63749999999999996</c:v>
                </c:pt>
                <c:pt idx="73">
                  <c:v>1.272</c:v>
                </c:pt>
                <c:pt idx="74">
                  <c:v>0.218</c:v>
                </c:pt>
                <c:pt idx="75">
                  <c:v>0.52049999999999996</c:v>
                </c:pt>
                <c:pt idx="76">
                  <c:v>0.52500000000000002</c:v>
                </c:pt>
                <c:pt idx="77">
                  <c:v>0.82250000000000001</c:v>
                </c:pt>
                <c:pt idx="78">
                  <c:v>0.52200000000000002</c:v>
                </c:pt>
                <c:pt idx="79">
                  <c:v>0.17849999999999999</c:v>
                </c:pt>
                <c:pt idx="80">
                  <c:v>0.2</c:v>
                </c:pt>
                <c:pt idx="81">
                  <c:v>0.35949999999999999</c:v>
                </c:pt>
                <c:pt idx="82">
                  <c:v>0.39600000000000002</c:v>
                </c:pt>
                <c:pt idx="83">
                  <c:v>0.35799999999999998</c:v>
                </c:pt>
                <c:pt idx="84">
                  <c:v>0.29049999999999998</c:v>
                </c:pt>
                <c:pt idx="85">
                  <c:v>0.86899999999999999</c:v>
                </c:pt>
                <c:pt idx="86">
                  <c:v>0.41949999999999998</c:v>
                </c:pt>
                <c:pt idx="87">
                  <c:v>0.32150000000000001</c:v>
                </c:pt>
                <c:pt idx="88">
                  <c:v>0.57350000000000001</c:v>
                </c:pt>
                <c:pt idx="89">
                  <c:v>4.1000000000000002E-2</c:v>
                </c:pt>
                <c:pt idx="90">
                  <c:v>0.34699999999999998</c:v>
                </c:pt>
                <c:pt idx="91">
                  <c:v>0.26200000000000001</c:v>
                </c:pt>
                <c:pt idx="92">
                  <c:v>0.44850000000000001</c:v>
                </c:pt>
                <c:pt idx="93">
                  <c:v>0.54500000000000004</c:v>
                </c:pt>
                <c:pt idx="94">
                  <c:v>0.26800000000000002</c:v>
                </c:pt>
                <c:pt idx="95">
                  <c:v>0.25650000000000001</c:v>
                </c:pt>
                <c:pt idx="96">
                  <c:v>1.3654999999999999</c:v>
                </c:pt>
                <c:pt idx="97">
                  <c:v>0.49399999999999999</c:v>
                </c:pt>
                <c:pt idx="98">
                  <c:v>0.46800000000000003</c:v>
                </c:pt>
                <c:pt idx="99">
                  <c:v>0.59399999999999997</c:v>
                </c:pt>
                <c:pt idx="100">
                  <c:v>0.126</c:v>
                </c:pt>
                <c:pt idx="101">
                  <c:v>0.26650000000000001</c:v>
                </c:pt>
                <c:pt idx="102">
                  <c:v>0.77500000000000002</c:v>
                </c:pt>
                <c:pt idx="103">
                  <c:v>0.2</c:v>
                </c:pt>
                <c:pt idx="104">
                  <c:v>1.7500000000000002E-2</c:v>
                </c:pt>
                <c:pt idx="105">
                  <c:v>0.53949999999999998</c:v>
                </c:pt>
                <c:pt idx="106">
                  <c:v>0.316</c:v>
                </c:pt>
                <c:pt idx="107">
                  <c:v>0.17749999999999999</c:v>
                </c:pt>
                <c:pt idx="108">
                  <c:v>0.52049999999999996</c:v>
                </c:pt>
                <c:pt idx="109">
                  <c:v>0.30399999999999999</c:v>
                </c:pt>
                <c:pt idx="110">
                  <c:v>0.61499999999999999</c:v>
                </c:pt>
                <c:pt idx="111">
                  <c:v>0.9365</c:v>
                </c:pt>
              </c:numCache>
            </c:numRef>
          </c:xVal>
          <c:yVal>
            <c:numRef>
              <c:f>'Unstacked Training set'!$H$228:$H$339</c:f>
              <c:numCache>
                <c:formatCode>General</c:formatCode>
                <c:ptCount val="112"/>
                <c:pt idx="0">
                  <c:v>8.0000000000000002E-3</c:v>
                </c:pt>
                <c:pt idx="1">
                  <c:v>1.4E-2</c:v>
                </c:pt>
                <c:pt idx="2">
                  <c:v>5.9499999999999997E-2</c:v>
                </c:pt>
                <c:pt idx="3">
                  <c:v>2.5499999999999998E-2</c:v>
                </c:pt>
                <c:pt idx="4">
                  <c:v>5.8000000000000003E-2</c:v>
                </c:pt>
                <c:pt idx="5">
                  <c:v>9.6000000000000002E-2</c:v>
                </c:pt>
                <c:pt idx="6">
                  <c:v>5.1499999999999997E-2</c:v>
                </c:pt>
                <c:pt idx="7">
                  <c:v>0.1055</c:v>
                </c:pt>
                <c:pt idx="8">
                  <c:v>3.4000000000000002E-2</c:v>
                </c:pt>
                <c:pt idx="9">
                  <c:v>0.1285</c:v>
                </c:pt>
                <c:pt idx="10">
                  <c:v>2.4500000000000001E-2</c:v>
                </c:pt>
                <c:pt idx="11">
                  <c:v>1.4999999999999999E-2</c:v>
                </c:pt>
                <c:pt idx="12">
                  <c:v>0.1845</c:v>
                </c:pt>
                <c:pt idx="13">
                  <c:v>5.8000000000000003E-2</c:v>
                </c:pt>
                <c:pt idx="14">
                  <c:v>4.8000000000000001E-2</c:v>
                </c:pt>
                <c:pt idx="15">
                  <c:v>3.6999999999999998E-2</c:v>
                </c:pt>
                <c:pt idx="16">
                  <c:v>8.5500000000000007E-2</c:v>
                </c:pt>
                <c:pt idx="17">
                  <c:v>3.0499999999999999E-2</c:v>
                </c:pt>
                <c:pt idx="18">
                  <c:v>0.11700000000000001</c:v>
                </c:pt>
                <c:pt idx="19">
                  <c:v>0.08</c:v>
                </c:pt>
                <c:pt idx="20">
                  <c:v>4.8500000000000001E-2</c:v>
                </c:pt>
                <c:pt idx="21">
                  <c:v>0.14249999999999999</c:v>
                </c:pt>
                <c:pt idx="22">
                  <c:v>0.1115</c:v>
                </c:pt>
                <c:pt idx="23">
                  <c:v>5.8999999999999997E-2</c:v>
                </c:pt>
                <c:pt idx="24">
                  <c:v>0.17249999999999999</c:v>
                </c:pt>
                <c:pt idx="25">
                  <c:v>6.3500000000000001E-2</c:v>
                </c:pt>
                <c:pt idx="26">
                  <c:v>0.15</c:v>
                </c:pt>
                <c:pt idx="27">
                  <c:v>4.7500000000000001E-2</c:v>
                </c:pt>
                <c:pt idx="28">
                  <c:v>3.9E-2</c:v>
                </c:pt>
                <c:pt idx="29">
                  <c:v>9.8500000000000004E-2</c:v>
                </c:pt>
                <c:pt idx="30">
                  <c:v>0.1245</c:v>
                </c:pt>
                <c:pt idx="31">
                  <c:v>4.2000000000000003E-2</c:v>
                </c:pt>
                <c:pt idx="32">
                  <c:v>0.13850000000000001</c:v>
                </c:pt>
                <c:pt idx="33">
                  <c:v>2.75E-2</c:v>
                </c:pt>
                <c:pt idx="34">
                  <c:v>4.1500000000000002E-2</c:v>
                </c:pt>
                <c:pt idx="35">
                  <c:v>2.1999999999999999E-2</c:v>
                </c:pt>
                <c:pt idx="36">
                  <c:v>6.25E-2</c:v>
                </c:pt>
                <c:pt idx="37">
                  <c:v>0.25700000000000001</c:v>
                </c:pt>
                <c:pt idx="38">
                  <c:v>2.8500000000000001E-2</c:v>
                </c:pt>
                <c:pt idx="39">
                  <c:v>6.3E-2</c:v>
                </c:pt>
                <c:pt idx="40">
                  <c:v>9.35E-2</c:v>
                </c:pt>
                <c:pt idx="41">
                  <c:v>5.0500000000000003E-2</c:v>
                </c:pt>
                <c:pt idx="42">
                  <c:v>3.2500000000000001E-2</c:v>
                </c:pt>
                <c:pt idx="43">
                  <c:v>3.7499999999999999E-2</c:v>
                </c:pt>
                <c:pt idx="44">
                  <c:v>4.2999999999999997E-2</c:v>
                </c:pt>
                <c:pt idx="45">
                  <c:v>0.04</c:v>
                </c:pt>
                <c:pt idx="46">
                  <c:v>2.1999999999999999E-2</c:v>
                </c:pt>
                <c:pt idx="47">
                  <c:v>0.13100000000000001</c:v>
                </c:pt>
                <c:pt idx="48">
                  <c:v>6.1499999999999999E-2</c:v>
                </c:pt>
                <c:pt idx="49">
                  <c:v>0.18099999999999999</c:v>
                </c:pt>
                <c:pt idx="50">
                  <c:v>0.156</c:v>
                </c:pt>
                <c:pt idx="51">
                  <c:v>0.1205</c:v>
                </c:pt>
                <c:pt idx="52">
                  <c:v>0.106</c:v>
                </c:pt>
                <c:pt idx="53">
                  <c:v>3.4500000000000003E-2</c:v>
                </c:pt>
                <c:pt idx="54">
                  <c:v>2.6499999999999999E-2</c:v>
                </c:pt>
                <c:pt idx="55">
                  <c:v>8.6999999999999994E-2</c:v>
                </c:pt>
                <c:pt idx="56">
                  <c:v>0.1255</c:v>
                </c:pt>
                <c:pt idx="57">
                  <c:v>3.4000000000000002E-2</c:v>
                </c:pt>
                <c:pt idx="58">
                  <c:v>0.1225</c:v>
                </c:pt>
                <c:pt idx="59">
                  <c:v>4.65E-2</c:v>
                </c:pt>
                <c:pt idx="60">
                  <c:v>0.1095</c:v>
                </c:pt>
                <c:pt idx="61">
                  <c:v>0.126</c:v>
                </c:pt>
                <c:pt idx="62">
                  <c:v>5.45E-2</c:v>
                </c:pt>
                <c:pt idx="63">
                  <c:v>5.0500000000000003E-2</c:v>
                </c:pt>
                <c:pt idx="64">
                  <c:v>7.1999999999999995E-2</c:v>
                </c:pt>
                <c:pt idx="65">
                  <c:v>0.215</c:v>
                </c:pt>
                <c:pt idx="66">
                  <c:v>2.8500000000000001E-2</c:v>
                </c:pt>
                <c:pt idx="67">
                  <c:v>0.1055</c:v>
                </c:pt>
                <c:pt idx="68">
                  <c:v>0.14349999999999999</c:v>
                </c:pt>
                <c:pt idx="69">
                  <c:v>8.3000000000000004E-2</c:v>
                </c:pt>
                <c:pt idx="70">
                  <c:v>0.21149999999999999</c:v>
                </c:pt>
                <c:pt idx="71">
                  <c:v>2.5999999999999999E-2</c:v>
                </c:pt>
                <c:pt idx="72">
                  <c:v>0.13350000000000001</c:v>
                </c:pt>
                <c:pt idx="73">
                  <c:v>0.29499999999999998</c:v>
                </c:pt>
                <c:pt idx="74">
                  <c:v>5.45E-2</c:v>
                </c:pt>
                <c:pt idx="75">
                  <c:v>0.11899999999999999</c:v>
                </c:pt>
                <c:pt idx="76">
                  <c:v>0.115</c:v>
                </c:pt>
                <c:pt idx="77">
                  <c:v>0.187</c:v>
                </c:pt>
                <c:pt idx="78">
                  <c:v>9.0499999999999997E-2</c:v>
                </c:pt>
                <c:pt idx="79">
                  <c:v>3.0499999999999999E-2</c:v>
                </c:pt>
                <c:pt idx="80">
                  <c:v>5.6000000000000001E-2</c:v>
                </c:pt>
                <c:pt idx="81">
                  <c:v>8.1000000000000003E-2</c:v>
                </c:pt>
                <c:pt idx="82">
                  <c:v>8.1000000000000003E-2</c:v>
                </c:pt>
                <c:pt idx="83">
                  <c:v>6.7000000000000004E-2</c:v>
                </c:pt>
                <c:pt idx="84">
                  <c:v>6.3E-2</c:v>
                </c:pt>
                <c:pt idx="85">
                  <c:v>0.185</c:v>
                </c:pt>
                <c:pt idx="86">
                  <c:v>8.5000000000000006E-2</c:v>
                </c:pt>
                <c:pt idx="87">
                  <c:v>5.9499999999999997E-2</c:v>
                </c:pt>
                <c:pt idx="88">
                  <c:v>0.10249999999999999</c:v>
                </c:pt>
                <c:pt idx="89">
                  <c:v>8.9999999999999993E-3</c:v>
                </c:pt>
                <c:pt idx="90">
                  <c:v>7.85E-2</c:v>
                </c:pt>
                <c:pt idx="91">
                  <c:v>6.7000000000000004E-2</c:v>
                </c:pt>
                <c:pt idx="92">
                  <c:v>0.10199999999999999</c:v>
                </c:pt>
                <c:pt idx="93">
                  <c:v>0.111</c:v>
                </c:pt>
                <c:pt idx="94">
                  <c:v>5.2999999999999999E-2</c:v>
                </c:pt>
                <c:pt idx="95">
                  <c:v>5.8500000000000003E-2</c:v>
                </c:pt>
                <c:pt idx="96">
                  <c:v>0.25950000000000001</c:v>
                </c:pt>
                <c:pt idx="97">
                  <c:v>0.09</c:v>
                </c:pt>
                <c:pt idx="98">
                  <c:v>0.1065</c:v>
                </c:pt>
                <c:pt idx="99">
                  <c:v>0.104</c:v>
                </c:pt>
                <c:pt idx="100">
                  <c:v>2.75E-2</c:v>
                </c:pt>
                <c:pt idx="101">
                  <c:v>5.8999999999999997E-2</c:v>
                </c:pt>
                <c:pt idx="102">
                  <c:v>0.20799999999999999</c:v>
                </c:pt>
                <c:pt idx="103">
                  <c:v>5.5500000000000001E-2</c:v>
                </c:pt>
                <c:pt idx="104">
                  <c:v>3.5000000000000001E-3</c:v>
                </c:pt>
                <c:pt idx="105">
                  <c:v>0.13300000000000001</c:v>
                </c:pt>
                <c:pt idx="106">
                  <c:v>7.0000000000000007E-2</c:v>
                </c:pt>
                <c:pt idx="107">
                  <c:v>3.15E-2</c:v>
                </c:pt>
                <c:pt idx="108">
                  <c:v>0.123</c:v>
                </c:pt>
                <c:pt idx="109">
                  <c:v>8.4000000000000005E-2</c:v>
                </c:pt>
                <c:pt idx="110">
                  <c:v>0.159</c:v>
                </c:pt>
                <c:pt idx="111">
                  <c:v>0.184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AD-4A88-81CF-F6D985E85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0283823"/>
        <c:axId val="1610285903"/>
      </c:scatterChart>
      <c:valAx>
        <c:axId val="1610283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5903"/>
        <c:crosses val="autoZero"/>
        <c:crossBetween val="midCat"/>
      </c:valAx>
      <c:valAx>
        <c:axId val="161028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3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Infant Whole Weight To Shell Weight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'Unstacked Training set'!$G$227</c:f>
              <c:strCache>
                <c:ptCount val="1"/>
                <c:pt idx="0">
                  <c:v>Shucked_weight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'Unstacked Training set'!$F$228:$F$339</c:f>
              <c:numCache>
                <c:formatCode>General</c:formatCode>
                <c:ptCount val="112"/>
                <c:pt idx="0">
                  <c:v>2.8000000000000001E-2</c:v>
                </c:pt>
                <c:pt idx="1">
                  <c:v>6.0499999999999998E-2</c:v>
                </c:pt>
                <c:pt idx="2">
                  <c:v>0.2545</c:v>
                </c:pt>
                <c:pt idx="3">
                  <c:v>9.9000000000000005E-2</c:v>
                </c:pt>
                <c:pt idx="4">
                  <c:v>0.2225</c:v>
                </c:pt>
                <c:pt idx="5">
                  <c:v>0.41299999999999998</c:v>
                </c:pt>
                <c:pt idx="6">
                  <c:v>0.1895</c:v>
                </c:pt>
                <c:pt idx="7">
                  <c:v>0.66</c:v>
                </c:pt>
                <c:pt idx="8">
                  <c:v>0.128</c:v>
                </c:pt>
                <c:pt idx="9">
                  <c:v>0.60250000000000004</c:v>
                </c:pt>
                <c:pt idx="10">
                  <c:v>0.1105</c:v>
                </c:pt>
                <c:pt idx="11">
                  <c:v>4.2000000000000003E-2</c:v>
                </c:pt>
                <c:pt idx="12">
                  <c:v>0.92649999999999999</c:v>
                </c:pt>
                <c:pt idx="13">
                  <c:v>0.249</c:v>
                </c:pt>
                <c:pt idx="14">
                  <c:v>0.317</c:v>
                </c:pt>
                <c:pt idx="15">
                  <c:v>0.1585</c:v>
                </c:pt>
                <c:pt idx="16">
                  <c:v>0.53649999999999998</c:v>
                </c:pt>
                <c:pt idx="17">
                  <c:v>0.1585</c:v>
                </c:pt>
                <c:pt idx="18">
                  <c:v>0.58699999999999997</c:v>
                </c:pt>
                <c:pt idx="19">
                  <c:v>0.31900000000000001</c:v>
                </c:pt>
                <c:pt idx="20">
                  <c:v>0.20499999999999999</c:v>
                </c:pt>
                <c:pt idx="21">
                  <c:v>0.70450000000000002</c:v>
                </c:pt>
                <c:pt idx="22">
                  <c:v>0.46800000000000003</c:v>
                </c:pt>
                <c:pt idx="23">
                  <c:v>0.20899999999999999</c:v>
                </c:pt>
                <c:pt idx="24">
                  <c:v>0.81950000000000001</c:v>
                </c:pt>
                <c:pt idx="25">
                  <c:v>0.33250000000000002</c:v>
                </c:pt>
                <c:pt idx="26">
                  <c:v>0.76500000000000001</c:v>
                </c:pt>
                <c:pt idx="27">
                  <c:v>0.14349999999999999</c:v>
                </c:pt>
                <c:pt idx="28">
                  <c:v>0.20749999999999999</c:v>
                </c:pt>
                <c:pt idx="29">
                  <c:v>0.499</c:v>
                </c:pt>
                <c:pt idx="30">
                  <c:v>0.5585</c:v>
                </c:pt>
                <c:pt idx="31">
                  <c:v>0.23250000000000001</c:v>
                </c:pt>
                <c:pt idx="32">
                  <c:v>0.76800000000000002</c:v>
                </c:pt>
                <c:pt idx="33">
                  <c:v>0.1135</c:v>
                </c:pt>
                <c:pt idx="34">
                  <c:v>0.2465</c:v>
                </c:pt>
                <c:pt idx="35">
                  <c:v>0.13200000000000001</c:v>
                </c:pt>
                <c:pt idx="36">
                  <c:v>0.34150000000000003</c:v>
                </c:pt>
                <c:pt idx="37">
                  <c:v>1.1499999999999999</c:v>
                </c:pt>
                <c:pt idx="38">
                  <c:v>0.1105</c:v>
                </c:pt>
                <c:pt idx="39">
                  <c:v>0.40150000000000002</c:v>
                </c:pt>
                <c:pt idx="40">
                  <c:v>0.40749999999999997</c:v>
                </c:pt>
                <c:pt idx="41">
                  <c:v>0.26450000000000001</c:v>
                </c:pt>
                <c:pt idx="42">
                  <c:v>0.1585</c:v>
                </c:pt>
                <c:pt idx="43">
                  <c:v>0.14849999999999999</c:v>
                </c:pt>
                <c:pt idx="44">
                  <c:v>0.221</c:v>
                </c:pt>
                <c:pt idx="45">
                  <c:v>0.1285</c:v>
                </c:pt>
                <c:pt idx="46">
                  <c:v>9.6500000000000002E-2</c:v>
                </c:pt>
                <c:pt idx="47">
                  <c:v>0.51400000000000001</c:v>
                </c:pt>
                <c:pt idx="48">
                  <c:v>0.36849999999999999</c:v>
                </c:pt>
                <c:pt idx="49">
                  <c:v>0.75700000000000001</c:v>
                </c:pt>
                <c:pt idx="50">
                  <c:v>0.58099999999999996</c:v>
                </c:pt>
                <c:pt idx="51">
                  <c:v>0.62150000000000005</c:v>
                </c:pt>
                <c:pt idx="52">
                  <c:v>0.5605</c:v>
                </c:pt>
                <c:pt idx="53">
                  <c:v>0.40150000000000002</c:v>
                </c:pt>
                <c:pt idx="54">
                  <c:v>0.13100000000000001</c:v>
                </c:pt>
                <c:pt idx="55">
                  <c:v>0.42499999999999999</c:v>
                </c:pt>
                <c:pt idx="56">
                  <c:v>0.69650000000000001</c:v>
                </c:pt>
                <c:pt idx="57">
                  <c:v>0.17349999999999999</c:v>
                </c:pt>
                <c:pt idx="58">
                  <c:v>0.57850000000000001</c:v>
                </c:pt>
                <c:pt idx="59">
                  <c:v>0.22850000000000001</c:v>
                </c:pt>
                <c:pt idx="60">
                  <c:v>0.55449999999999999</c:v>
                </c:pt>
                <c:pt idx="61">
                  <c:v>0.53249999999999997</c:v>
                </c:pt>
                <c:pt idx="62">
                  <c:v>0.25</c:v>
                </c:pt>
                <c:pt idx="63">
                  <c:v>0.30349999999999999</c:v>
                </c:pt>
                <c:pt idx="64">
                  <c:v>0.377</c:v>
                </c:pt>
                <c:pt idx="65">
                  <c:v>0.98299999999999998</c:v>
                </c:pt>
                <c:pt idx="66">
                  <c:v>0.111</c:v>
                </c:pt>
                <c:pt idx="67">
                  <c:v>0.497</c:v>
                </c:pt>
                <c:pt idx="68">
                  <c:v>0.59399999999999997</c:v>
                </c:pt>
                <c:pt idx="69">
                  <c:v>0.438</c:v>
                </c:pt>
                <c:pt idx="70">
                  <c:v>0.82450000000000001</c:v>
                </c:pt>
                <c:pt idx="71">
                  <c:v>0.1</c:v>
                </c:pt>
                <c:pt idx="72">
                  <c:v>0.63749999999999996</c:v>
                </c:pt>
                <c:pt idx="73">
                  <c:v>1.272</c:v>
                </c:pt>
                <c:pt idx="74">
                  <c:v>0.218</c:v>
                </c:pt>
                <c:pt idx="75">
                  <c:v>0.52049999999999996</c:v>
                </c:pt>
                <c:pt idx="76">
                  <c:v>0.52500000000000002</c:v>
                </c:pt>
                <c:pt idx="77">
                  <c:v>0.82250000000000001</c:v>
                </c:pt>
                <c:pt idx="78">
                  <c:v>0.52200000000000002</c:v>
                </c:pt>
                <c:pt idx="79">
                  <c:v>0.17849999999999999</c:v>
                </c:pt>
                <c:pt idx="80">
                  <c:v>0.2</c:v>
                </c:pt>
                <c:pt idx="81">
                  <c:v>0.35949999999999999</c:v>
                </c:pt>
                <c:pt idx="82">
                  <c:v>0.39600000000000002</c:v>
                </c:pt>
                <c:pt idx="83">
                  <c:v>0.35799999999999998</c:v>
                </c:pt>
                <c:pt idx="84">
                  <c:v>0.29049999999999998</c:v>
                </c:pt>
                <c:pt idx="85">
                  <c:v>0.86899999999999999</c:v>
                </c:pt>
                <c:pt idx="86">
                  <c:v>0.41949999999999998</c:v>
                </c:pt>
                <c:pt idx="87">
                  <c:v>0.32150000000000001</c:v>
                </c:pt>
                <c:pt idx="88">
                  <c:v>0.57350000000000001</c:v>
                </c:pt>
                <c:pt idx="89">
                  <c:v>4.1000000000000002E-2</c:v>
                </c:pt>
                <c:pt idx="90">
                  <c:v>0.34699999999999998</c:v>
                </c:pt>
                <c:pt idx="91">
                  <c:v>0.26200000000000001</c:v>
                </c:pt>
                <c:pt idx="92">
                  <c:v>0.44850000000000001</c:v>
                </c:pt>
                <c:pt idx="93">
                  <c:v>0.54500000000000004</c:v>
                </c:pt>
                <c:pt idx="94">
                  <c:v>0.26800000000000002</c:v>
                </c:pt>
                <c:pt idx="95">
                  <c:v>0.25650000000000001</c:v>
                </c:pt>
                <c:pt idx="96">
                  <c:v>1.3654999999999999</c:v>
                </c:pt>
                <c:pt idx="97">
                  <c:v>0.49399999999999999</c:v>
                </c:pt>
                <c:pt idx="98">
                  <c:v>0.46800000000000003</c:v>
                </c:pt>
                <c:pt idx="99">
                  <c:v>0.59399999999999997</c:v>
                </c:pt>
                <c:pt idx="100">
                  <c:v>0.126</c:v>
                </c:pt>
                <c:pt idx="101">
                  <c:v>0.26650000000000001</c:v>
                </c:pt>
                <c:pt idx="102">
                  <c:v>0.77500000000000002</c:v>
                </c:pt>
                <c:pt idx="103">
                  <c:v>0.2</c:v>
                </c:pt>
                <c:pt idx="104">
                  <c:v>1.7500000000000002E-2</c:v>
                </c:pt>
                <c:pt idx="105">
                  <c:v>0.53949999999999998</c:v>
                </c:pt>
                <c:pt idx="106">
                  <c:v>0.316</c:v>
                </c:pt>
                <c:pt idx="107">
                  <c:v>0.17749999999999999</c:v>
                </c:pt>
                <c:pt idx="108">
                  <c:v>0.52049999999999996</c:v>
                </c:pt>
                <c:pt idx="109">
                  <c:v>0.30399999999999999</c:v>
                </c:pt>
                <c:pt idx="110">
                  <c:v>0.61499999999999999</c:v>
                </c:pt>
                <c:pt idx="111">
                  <c:v>0.9365</c:v>
                </c:pt>
              </c:numCache>
            </c:numRef>
          </c:xVal>
          <c:yVal>
            <c:numRef>
              <c:f>'Unstacked Training set'!$I$228:$I$339</c:f>
              <c:numCache>
                <c:formatCode>General</c:formatCode>
                <c:ptCount val="112"/>
                <c:pt idx="0">
                  <c:v>8.9999999999999993E-3</c:v>
                </c:pt>
                <c:pt idx="1">
                  <c:v>0.02</c:v>
                </c:pt>
                <c:pt idx="2">
                  <c:v>6.7500000000000004E-2</c:v>
                </c:pt>
                <c:pt idx="3">
                  <c:v>4.4999999999999998E-2</c:v>
                </c:pt>
                <c:pt idx="4">
                  <c:v>7.4999999999999997E-2</c:v>
                </c:pt>
                <c:pt idx="5">
                  <c:v>9.6000000000000002E-2</c:v>
                </c:pt>
                <c:pt idx="6">
                  <c:v>5.5E-2</c:v>
                </c:pt>
                <c:pt idx="7">
                  <c:v>0.22</c:v>
                </c:pt>
                <c:pt idx="8">
                  <c:v>0.04</c:v>
                </c:pt>
                <c:pt idx="9">
                  <c:v>0.16</c:v>
                </c:pt>
                <c:pt idx="10">
                  <c:v>3.2000000000000001E-2</c:v>
                </c:pt>
                <c:pt idx="11">
                  <c:v>1.2E-2</c:v>
                </c:pt>
                <c:pt idx="12">
                  <c:v>0.27</c:v>
                </c:pt>
                <c:pt idx="13">
                  <c:v>6.7000000000000004E-2</c:v>
                </c:pt>
                <c:pt idx="14">
                  <c:v>0.09</c:v>
                </c:pt>
                <c:pt idx="15">
                  <c:v>4.65E-2</c:v>
                </c:pt>
                <c:pt idx="16">
                  <c:v>0.13250000000000001</c:v>
                </c:pt>
                <c:pt idx="17">
                  <c:v>4.5499999999999999E-2</c:v>
                </c:pt>
                <c:pt idx="18">
                  <c:v>0.17399999999999999</c:v>
                </c:pt>
                <c:pt idx="19">
                  <c:v>8.2000000000000003E-2</c:v>
                </c:pt>
                <c:pt idx="20">
                  <c:v>7.0000000000000007E-2</c:v>
                </c:pt>
                <c:pt idx="21">
                  <c:v>0.20699999999999999</c:v>
                </c:pt>
                <c:pt idx="22">
                  <c:v>0.12</c:v>
                </c:pt>
                <c:pt idx="23">
                  <c:v>7.4999999999999997E-2</c:v>
                </c:pt>
                <c:pt idx="24">
                  <c:v>0.22950000000000001</c:v>
                </c:pt>
                <c:pt idx="25">
                  <c:v>0.105</c:v>
                </c:pt>
                <c:pt idx="26">
                  <c:v>0.20599999999999999</c:v>
                </c:pt>
                <c:pt idx="27">
                  <c:v>0.05</c:v>
                </c:pt>
                <c:pt idx="28">
                  <c:v>6.2E-2</c:v>
                </c:pt>
                <c:pt idx="29">
                  <c:v>0.155</c:v>
                </c:pt>
                <c:pt idx="30">
                  <c:v>0.17</c:v>
                </c:pt>
                <c:pt idx="31">
                  <c:v>6.5000000000000002E-2</c:v>
                </c:pt>
                <c:pt idx="32">
                  <c:v>0.2475</c:v>
                </c:pt>
                <c:pt idx="33">
                  <c:v>3.3500000000000002E-2</c:v>
                </c:pt>
                <c:pt idx="34">
                  <c:v>7.7499999999999999E-2</c:v>
                </c:pt>
                <c:pt idx="35">
                  <c:v>3.3000000000000002E-2</c:v>
                </c:pt>
                <c:pt idx="36">
                  <c:v>8.6499999999999994E-2</c:v>
                </c:pt>
                <c:pt idx="37">
                  <c:v>0.33150000000000002</c:v>
                </c:pt>
                <c:pt idx="38">
                  <c:v>3.5000000000000003E-2</c:v>
                </c:pt>
                <c:pt idx="39">
                  <c:v>0.1255</c:v>
                </c:pt>
                <c:pt idx="40">
                  <c:v>0.14549999999999999</c:v>
                </c:pt>
                <c:pt idx="41">
                  <c:v>7.4999999999999997E-2</c:v>
                </c:pt>
                <c:pt idx="42">
                  <c:v>0.05</c:v>
                </c:pt>
                <c:pt idx="43">
                  <c:v>4.2500000000000003E-2</c:v>
                </c:pt>
                <c:pt idx="44">
                  <c:v>7.0000000000000007E-2</c:v>
                </c:pt>
                <c:pt idx="45">
                  <c:v>0.04</c:v>
                </c:pt>
                <c:pt idx="46">
                  <c:v>0.03</c:v>
                </c:pt>
                <c:pt idx="47">
                  <c:v>0.155</c:v>
                </c:pt>
                <c:pt idx="48">
                  <c:v>0.125</c:v>
                </c:pt>
                <c:pt idx="49">
                  <c:v>0.215</c:v>
                </c:pt>
                <c:pt idx="50">
                  <c:v>0.14299999999999999</c:v>
                </c:pt>
                <c:pt idx="51">
                  <c:v>0.19500000000000001</c:v>
                </c:pt>
                <c:pt idx="52">
                  <c:v>0.15</c:v>
                </c:pt>
                <c:pt idx="53">
                  <c:v>0.109</c:v>
                </c:pt>
                <c:pt idx="54">
                  <c:v>3.7999999999999999E-2</c:v>
                </c:pt>
                <c:pt idx="55">
                  <c:v>9.5000000000000001E-2</c:v>
                </c:pt>
                <c:pt idx="56">
                  <c:v>0.17499999999999999</c:v>
                </c:pt>
                <c:pt idx="57">
                  <c:v>5.6000000000000001E-2</c:v>
                </c:pt>
                <c:pt idx="58">
                  <c:v>0.17499999999999999</c:v>
                </c:pt>
                <c:pt idx="59">
                  <c:v>7.4999999999999997E-2</c:v>
                </c:pt>
                <c:pt idx="60">
                  <c:v>0.1895</c:v>
                </c:pt>
                <c:pt idx="61">
                  <c:v>0.14649999999999999</c:v>
                </c:pt>
                <c:pt idx="62">
                  <c:v>0.08</c:v>
                </c:pt>
                <c:pt idx="63">
                  <c:v>8.7999999999999995E-2</c:v>
                </c:pt>
                <c:pt idx="64">
                  <c:v>0.105</c:v>
                </c:pt>
                <c:pt idx="65">
                  <c:v>0.23899999999999999</c:v>
                </c:pt>
                <c:pt idx="66">
                  <c:v>0.03</c:v>
                </c:pt>
                <c:pt idx="67">
                  <c:v>0.1295</c:v>
                </c:pt>
                <c:pt idx="68">
                  <c:v>0.18</c:v>
                </c:pt>
                <c:pt idx="69">
                  <c:v>0.12</c:v>
                </c:pt>
                <c:pt idx="70">
                  <c:v>0.23899999999999999</c:v>
                </c:pt>
                <c:pt idx="71">
                  <c:v>3.1E-2</c:v>
                </c:pt>
                <c:pt idx="72">
                  <c:v>0.16800000000000001</c:v>
                </c:pt>
                <c:pt idx="73">
                  <c:v>0.315</c:v>
                </c:pt>
                <c:pt idx="74">
                  <c:v>6.1499999999999999E-2</c:v>
                </c:pt>
                <c:pt idx="75">
                  <c:v>0.14549999999999999</c:v>
                </c:pt>
                <c:pt idx="76">
                  <c:v>0.185</c:v>
                </c:pt>
                <c:pt idx="77">
                  <c:v>0.23599999999999999</c:v>
                </c:pt>
                <c:pt idx="78">
                  <c:v>0.19500000000000001</c:v>
                </c:pt>
                <c:pt idx="79">
                  <c:v>5.2499999999999998E-2</c:v>
                </c:pt>
                <c:pt idx="80">
                  <c:v>6.0999999999999999E-2</c:v>
                </c:pt>
                <c:pt idx="81">
                  <c:v>0.09</c:v>
                </c:pt>
                <c:pt idx="82">
                  <c:v>0.125</c:v>
                </c:pt>
                <c:pt idx="83">
                  <c:v>0.11849999999999999</c:v>
                </c:pt>
                <c:pt idx="84">
                  <c:v>7.2999999999999995E-2</c:v>
                </c:pt>
                <c:pt idx="85">
                  <c:v>0.31900000000000001</c:v>
                </c:pt>
                <c:pt idx="86">
                  <c:v>0.13450000000000001</c:v>
                </c:pt>
                <c:pt idx="87">
                  <c:v>0.105</c:v>
                </c:pt>
                <c:pt idx="88">
                  <c:v>0.13600000000000001</c:v>
                </c:pt>
                <c:pt idx="89">
                  <c:v>1.2500000000000001E-2</c:v>
                </c:pt>
                <c:pt idx="90">
                  <c:v>0.1</c:v>
                </c:pt>
                <c:pt idx="91">
                  <c:v>7.2499999999999995E-2</c:v>
                </c:pt>
                <c:pt idx="92">
                  <c:v>0.123</c:v>
                </c:pt>
                <c:pt idx="93">
                  <c:v>0.1305</c:v>
                </c:pt>
                <c:pt idx="94">
                  <c:v>8.5000000000000006E-2</c:v>
                </c:pt>
                <c:pt idx="95">
                  <c:v>7.2499999999999995E-2</c:v>
                </c:pt>
                <c:pt idx="96">
                  <c:v>0.42499999999999999</c:v>
                </c:pt>
                <c:pt idx="97">
                  <c:v>0.13250000000000001</c:v>
                </c:pt>
                <c:pt idx="98">
                  <c:v>0.13250000000000001</c:v>
                </c:pt>
                <c:pt idx="99">
                  <c:v>0.1565</c:v>
                </c:pt>
                <c:pt idx="100">
                  <c:v>3.5000000000000003E-2</c:v>
                </c:pt>
                <c:pt idx="101">
                  <c:v>8.4000000000000005E-2</c:v>
                </c:pt>
                <c:pt idx="102">
                  <c:v>0.20549999999999999</c:v>
                </c:pt>
                <c:pt idx="103">
                  <c:v>5.5E-2</c:v>
                </c:pt>
                <c:pt idx="104">
                  <c:v>5.0000000000000001E-3</c:v>
                </c:pt>
                <c:pt idx="105">
                  <c:v>0.157</c:v>
                </c:pt>
                <c:pt idx="106">
                  <c:v>0.10349999999999999</c:v>
                </c:pt>
                <c:pt idx="107">
                  <c:v>5.3999999999999999E-2</c:v>
                </c:pt>
                <c:pt idx="108">
                  <c:v>0.182</c:v>
                </c:pt>
                <c:pt idx="109">
                  <c:v>7.6999999999999999E-2</c:v>
                </c:pt>
                <c:pt idx="110">
                  <c:v>0.17499999999999999</c:v>
                </c:pt>
                <c:pt idx="111">
                  <c:v>0.28699999999999998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51-444E-B0E2-19E830FC16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0283823"/>
        <c:axId val="1610285903"/>
      </c:scatterChart>
      <c:valAx>
        <c:axId val="1610283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5903"/>
        <c:crosses val="autoZero"/>
        <c:crossBetween val="midCat"/>
      </c:valAx>
      <c:valAx>
        <c:axId val="161028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3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Infant Shucked Weight To Viscera Weight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'Unstacked Training set'!$H$227</c:f>
              <c:strCache>
                <c:ptCount val="1"/>
                <c:pt idx="0">
                  <c:v>Viscera_weight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'Unstacked Training set'!$G$228:$G$339</c:f>
              <c:numCache>
                <c:formatCode>General</c:formatCode>
                <c:ptCount val="112"/>
                <c:pt idx="0">
                  <c:v>9.4999999999999998E-3</c:v>
                </c:pt>
                <c:pt idx="1">
                  <c:v>2.0500000000000001E-2</c:v>
                </c:pt>
                <c:pt idx="2">
                  <c:v>0.11899999999999999</c:v>
                </c:pt>
                <c:pt idx="3">
                  <c:v>3.6999999999999998E-2</c:v>
                </c:pt>
                <c:pt idx="4">
                  <c:v>8.6499999999999994E-2</c:v>
                </c:pt>
                <c:pt idx="5">
                  <c:v>0.20549999999999999</c:v>
                </c:pt>
                <c:pt idx="6">
                  <c:v>7.2499999999999995E-2</c:v>
                </c:pt>
                <c:pt idx="7">
                  <c:v>0.26700000000000002</c:v>
                </c:pt>
                <c:pt idx="8">
                  <c:v>4.9000000000000002E-2</c:v>
                </c:pt>
                <c:pt idx="9">
                  <c:v>0.29349999999999998</c:v>
                </c:pt>
                <c:pt idx="10">
                  <c:v>4.0500000000000001E-2</c:v>
                </c:pt>
                <c:pt idx="11">
                  <c:v>2.5499999999999998E-2</c:v>
                </c:pt>
                <c:pt idx="12">
                  <c:v>0.41349999999999998</c:v>
                </c:pt>
                <c:pt idx="13">
                  <c:v>0.1045</c:v>
                </c:pt>
                <c:pt idx="14">
                  <c:v>0.13500000000000001</c:v>
                </c:pt>
                <c:pt idx="15">
                  <c:v>6.8500000000000005E-2</c:v>
                </c:pt>
                <c:pt idx="16">
                  <c:v>0.28549999999999998</c:v>
                </c:pt>
                <c:pt idx="17">
                  <c:v>7.4999999999999997E-2</c:v>
                </c:pt>
                <c:pt idx="18">
                  <c:v>0.26400000000000001</c:v>
                </c:pt>
                <c:pt idx="19">
                  <c:v>0.13800000000000001</c:v>
                </c:pt>
                <c:pt idx="20">
                  <c:v>7.8E-2</c:v>
                </c:pt>
                <c:pt idx="21">
                  <c:v>0.33400000000000002</c:v>
                </c:pt>
                <c:pt idx="22">
                  <c:v>0.20100000000000001</c:v>
                </c:pt>
                <c:pt idx="23">
                  <c:v>6.6000000000000003E-2</c:v>
                </c:pt>
                <c:pt idx="24">
                  <c:v>0.39350000000000002</c:v>
                </c:pt>
                <c:pt idx="25">
                  <c:v>0.14849999999999999</c:v>
                </c:pt>
                <c:pt idx="26">
                  <c:v>0.39450000000000002</c:v>
                </c:pt>
                <c:pt idx="27">
                  <c:v>5.2999999999999999E-2</c:v>
                </c:pt>
                <c:pt idx="28">
                  <c:v>9.8000000000000004E-2</c:v>
                </c:pt>
                <c:pt idx="29">
                  <c:v>0.21</c:v>
                </c:pt>
                <c:pt idx="30">
                  <c:v>0.222</c:v>
                </c:pt>
                <c:pt idx="31">
                  <c:v>0.11650000000000001</c:v>
                </c:pt>
                <c:pt idx="32">
                  <c:v>0.33050000000000002</c:v>
                </c:pt>
                <c:pt idx="33">
                  <c:v>4.4999999999999998E-2</c:v>
                </c:pt>
                <c:pt idx="34">
                  <c:v>0.11</c:v>
                </c:pt>
                <c:pt idx="35">
                  <c:v>7.1999999999999995E-2</c:v>
                </c:pt>
                <c:pt idx="36">
                  <c:v>0.17599999999999999</c:v>
                </c:pt>
                <c:pt idx="37">
                  <c:v>0.52549999999999997</c:v>
                </c:pt>
                <c:pt idx="38">
                  <c:v>4.4999999999999998E-2</c:v>
                </c:pt>
                <c:pt idx="39">
                  <c:v>0.17249999999999999</c:v>
                </c:pt>
                <c:pt idx="40">
                  <c:v>0.1515</c:v>
                </c:pt>
                <c:pt idx="41">
                  <c:v>0.1265</c:v>
                </c:pt>
                <c:pt idx="42">
                  <c:v>6.3500000000000001E-2</c:v>
                </c:pt>
                <c:pt idx="43">
                  <c:v>5.8500000000000003E-2</c:v>
                </c:pt>
                <c:pt idx="44">
                  <c:v>9.8500000000000004E-2</c:v>
                </c:pt>
                <c:pt idx="45">
                  <c:v>4.2999999999999997E-2</c:v>
                </c:pt>
                <c:pt idx="46">
                  <c:v>4.2500000000000003E-2</c:v>
                </c:pt>
                <c:pt idx="47">
                  <c:v>0.20749999999999999</c:v>
                </c:pt>
                <c:pt idx="48">
                  <c:v>0.1525</c:v>
                </c:pt>
                <c:pt idx="49">
                  <c:v>0.315</c:v>
                </c:pt>
                <c:pt idx="50">
                  <c:v>0.2555</c:v>
                </c:pt>
                <c:pt idx="51">
                  <c:v>0.29249999999999998</c:v>
                </c:pt>
                <c:pt idx="52">
                  <c:v>0.28000000000000003</c:v>
                </c:pt>
                <c:pt idx="53">
                  <c:v>0.24199999999999999</c:v>
                </c:pt>
                <c:pt idx="54">
                  <c:v>6.1499999999999999E-2</c:v>
                </c:pt>
                <c:pt idx="55">
                  <c:v>0.217</c:v>
                </c:pt>
                <c:pt idx="56">
                  <c:v>0.32</c:v>
                </c:pt>
                <c:pt idx="57">
                  <c:v>7.7499999999999999E-2</c:v>
                </c:pt>
                <c:pt idx="58">
                  <c:v>0.23799999999999999</c:v>
                </c:pt>
                <c:pt idx="59">
                  <c:v>8.7999999999999995E-2</c:v>
                </c:pt>
                <c:pt idx="60">
                  <c:v>0.23549999999999999</c:v>
                </c:pt>
                <c:pt idx="61">
                  <c:v>0.22500000000000001</c:v>
                </c:pt>
                <c:pt idx="62">
                  <c:v>0.1075</c:v>
                </c:pt>
                <c:pt idx="63">
                  <c:v>0.15</c:v>
                </c:pt>
                <c:pt idx="64">
                  <c:v>0.16450000000000001</c:v>
                </c:pt>
                <c:pt idx="65">
                  <c:v>0.48599999999999999</c:v>
                </c:pt>
                <c:pt idx="66">
                  <c:v>4.2500000000000003E-2</c:v>
                </c:pt>
                <c:pt idx="67">
                  <c:v>0.23549999999999999</c:v>
                </c:pt>
                <c:pt idx="68">
                  <c:v>0.25950000000000001</c:v>
                </c:pt>
                <c:pt idx="69">
                  <c:v>0.21149999999999999</c:v>
                </c:pt>
                <c:pt idx="70">
                  <c:v>0.33750000000000002</c:v>
                </c:pt>
                <c:pt idx="71">
                  <c:v>3.7999999999999999E-2</c:v>
                </c:pt>
                <c:pt idx="72">
                  <c:v>0.308</c:v>
                </c:pt>
                <c:pt idx="73">
                  <c:v>0.60250000000000004</c:v>
                </c:pt>
                <c:pt idx="74">
                  <c:v>9.9500000000000005E-2</c:v>
                </c:pt>
                <c:pt idx="75">
                  <c:v>0.23300000000000001</c:v>
                </c:pt>
                <c:pt idx="76">
                  <c:v>0.17749999999999999</c:v>
                </c:pt>
                <c:pt idx="77">
                  <c:v>0.36849999999999999</c:v>
                </c:pt>
                <c:pt idx="78">
                  <c:v>0.17</c:v>
                </c:pt>
                <c:pt idx="79">
                  <c:v>8.5500000000000007E-2</c:v>
                </c:pt>
                <c:pt idx="80">
                  <c:v>7.2999999999999995E-2</c:v>
                </c:pt>
                <c:pt idx="81">
                  <c:v>0.17</c:v>
                </c:pt>
                <c:pt idx="82">
                  <c:v>0.17749999999999999</c:v>
                </c:pt>
                <c:pt idx="83">
                  <c:v>0.1525</c:v>
                </c:pt>
                <c:pt idx="84">
                  <c:v>0.14099999999999999</c:v>
                </c:pt>
                <c:pt idx="85">
                  <c:v>0.3085</c:v>
                </c:pt>
                <c:pt idx="86">
                  <c:v>0.18099999999999999</c:v>
                </c:pt>
                <c:pt idx="87">
                  <c:v>0.1535</c:v>
                </c:pt>
                <c:pt idx="88">
                  <c:v>0.311</c:v>
                </c:pt>
                <c:pt idx="89">
                  <c:v>1.4999999999999999E-2</c:v>
                </c:pt>
                <c:pt idx="90">
                  <c:v>0.1605</c:v>
                </c:pt>
                <c:pt idx="91">
                  <c:v>0.1235</c:v>
                </c:pt>
                <c:pt idx="92">
                  <c:v>0.156</c:v>
                </c:pt>
                <c:pt idx="93">
                  <c:v>0.26900000000000002</c:v>
                </c:pt>
                <c:pt idx="94">
                  <c:v>0.1145</c:v>
                </c:pt>
                <c:pt idx="95">
                  <c:v>0.11650000000000001</c:v>
                </c:pt>
                <c:pt idx="96">
                  <c:v>0.62549999999999994</c:v>
                </c:pt>
                <c:pt idx="97">
                  <c:v>0.218</c:v>
                </c:pt>
                <c:pt idx="98">
                  <c:v>0.20050000000000001</c:v>
                </c:pt>
                <c:pt idx="99">
                  <c:v>0.29449999999999998</c:v>
                </c:pt>
                <c:pt idx="100">
                  <c:v>5.1499999999999997E-2</c:v>
                </c:pt>
                <c:pt idx="101">
                  <c:v>0.1105</c:v>
                </c:pt>
                <c:pt idx="102">
                  <c:v>0.36799999999999999</c:v>
                </c:pt>
                <c:pt idx="103">
                  <c:v>0.08</c:v>
                </c:pt>
                <c:pt idx="104">
                  <c:v>5.0000000000000001E-3</c:v>
                </c:pt>
                <c:pt idx="105">
                  <c:v>0.22950000000000001</c:v>
                </c:pt>
                <c:pt idx="106">
                  <c:v>0.1255</c:v>
                </c:pt>
                <c:pt idx="107">
                  <c:v>7.9000000000000001E-2</c:v>
                </c:pt>
                <c:pt idx="108">
                  <c:v>0.19500000000000001</c:v>
                </c:pt>
                <c:pt idx="109">
                  <c:v>0.127</c:v>
                </c:pt>
                <c:pt idx="110">
                  <c:v>0.26100000000000001</c:v>
                </c:pt>
                <c:pt idx="111">
                  <c:v>0.434</c:v>
                </c:pt>
              </c:numCache>
            </c:numRef>
          </c:xVal>
          <c:yVal>
            <c:numRef>
              <c:f>'Unstacked Training set'!$H$228:$H$339</c:f>
              <c:numCache>
                <c:formatCode>General</c:formatCode>
                <c:ptCount val="112"/>
                <c:pt idx="0">
                  <c:v>8.0000000000000002E-3</c:v>
                </c:pt>
                <c:pt idx="1">
                  <c:v>1.4E-2</c:v>
                </c:pt>
                <c:pt idx="2">
                  <c:v>5.9499999999999997E-2</c:v>
                </c:pt>
                <c:pt idx="3">
                  <c:v>2.5499999999999998E-2</c:v>
                </c:pt>
                <c:pt idx="4">
                  <c:v>5.8000000000000003E-2</c:v>
                </c:pt>
                <c:pt idx="5">
                  <c:v>9.6000000000000002E-2</c:v>
                </c:pt>
                <c:pt idx="6">
                  <c:v>5.1499999999999997E-2</c:v>
                </c:pt>
                <c:pt idx="7">
                  <c:v>0.1055</c:v>
                </c:pt>
                <c:pt idx="8">
                  <c:v>3.4000000000000002E-2</c:v>
                </c:pt>
                <c:pt idx="9">
                  <c:v>0.1285</c:v>
                </c:pt>
                <c:pt idx="10">
                  <c:v>2.4500000000000001E-2</c:v>
                </c:pt>
                <c:pt idx="11">
                  <c:v>1.4999999999999999E-2</c:v>
                </c:pt>
                <c:pt idx="12">
                  <c:v>0.1845</c:v>
                </c:pt>
                <c:pt idx="13">
                  <c:v>5.8000000000000003E-2</c:v>
                </c:pt>
                <c:pt idx="14">
                  <c:v>4.8000000000000001E-2</c:v>
                </c:pt>
                <c:pt idx="15">
                  <c:v>3.6999999999999998E-2</c:v>
                </c:pt>
                <c:pt idx="16">
                  <c:v>8.5500000000000007E-2</c:v>
                </c:pt>
                <c:pt idx="17">
                  <c:v>3.0499999999999999E-2</c:v>
                </c:pt>
                <c:pt idx="18">
                  <c:v>0.11700000000000001</c:v>
                </c:pt>
                <c:pt idx="19">
                  <c:v>0.08</c:v>
                </c:pt>
                <c:pt idx="20">
                  <c:v>4.8500000000000001E-2</c:v>
                </c:pt>
                <c:pt idx="21">
                  <c:v>0.14249999999999999</c:v>
                </c:pt>
                <c:pt idx="22">
                  <c:v>0.1115</c:v>
                </c:pt>
                <c:pt idx="23">
                  <c:v>5.8999999999999997E-2</c:v>
                </c:pt>
                <c:pt idx="24">
                  <c:v>0.17249999999999999</c:v>
                </c:pt>
                <c:pt idx="25">
                  <c:v>6.3500000000000001E-2</c:v>
                </c:pt>
                <c:pt idx="26">
                  <c:v>0.15</c:v>
                </c:pt>
                <c:pt idx="27">
                  <c:v>4.7500000000000001E-2</c:v>
                </c:pt>
                <c:pt idx="28">
                  <c:v>3.9E-2</c:v>
                </c:pt>
                <c:pt idx="29">
                  <c:v>9.8500000000000004E-2</c:v>
                </c:pt>
                <c:pt idx="30">
                  <c:v>0.1245</c:v>
                </c:pt>
                <c:pt idx="31">
                  <c:v>4.2000000000000003E-2</c:v>
                </c:pt>
                <c:pt idx="32">
                  <c:v>0.13850000000000001</c:v>
                </c:pt>
                <c:pt idx="33">
                  <c:v>2.75E-2</c:v>
                </c:pt>
                <c:pt idx="34">
                  <c:v>4.1500000000000002E-2</c:v>
                </c:pt>
                <c:pt idx="35">
                  <c:v>2.1999999999999999E-2</c:v>
                </c:pt>
                <c:pt idx="36">
                  <c:v>6.25E-2</c:v>
                </c:pt>
                <c:pt idx="37">
                  <c:v>0.25700000000000001</c:v>
                </c:pt>
                <c:pt idx="38">
                  <c:v>2.8500000000000001E-2</c:v>
                </c:pt>
                <c:pt idx="39">
                  <c:v>6.3E-2</c:v>
                </c:pt>
                <c:pt idx="40">
                  <c:v>9.35E-2</c:v>
                </c:pt>
                <c:pt idx="41">
                  <c:v>5.0500000000000003E-2</c:v>
                </c:pt>
                <c:pt idx="42">
                  <c:v>3.2500000000000001E-2</c:v>
                </c:pt>
                <c:pt idx="43">
                  <c:v>3.7499999999999999E-2</c:v>
                </c:pt>
                <c:pt idx="44">
                  <c:v>4.2999999999999997E-2</c:v>
                </c:pt>
                <c:pt idx="45">
                  <c:v>0.04</c:v>
                </c:pt>
                <c:pt idx="46">
                  <c:v>2.1999999999999999E-2</c:v>
                </c:pt>
                <c:pt idx="47">
                  <c:v>0.13100000000000001</c:v>
                </c:pt>
                <c:pt idx="48">
                  <c:v>6.1499999999999999E-2</c:v>
                </c:pt>
                <c:pt idx="49">
                  <c:v>0.18099999999999999</c:v>
                </c:pt>
                <c:pt idx="50">
                  <c:v>0.156</c:v>
                </c:pt>
                <c:pt idx="51">
                  <c:v>0.1205</c:v>
                </c:pt>
                <c:pt idx="52">
                  <c:v>0.106</c:v>
                </c:pt>
                <c:pt idx="53">
                  <c:v>3.4500000000000003E-2</c:v>
                </c:pt>
                <c:pt idx="54">
                  <c:v>2.6499999999999999E-2</c:v>
                </c:pt>
                <c:pt idx="55">
                  <c:v>8.6999999999999994E-2</c:v>
                </c:pt>
                <c:pt idx="56">
                  <c:v>0.1255</c:v>
                </c:pt>
                <c:pt idx="57">
                  <c:v>3.4000000000000002E-2</c:v>
                </c:pt>
                <c:pt idx="58">
                  <c:v>0.1225</c:v>
                </c:pt>
                <c:pt idx="59">
                  <c:v>4.65E-2</c:v>
                </c:pt>
                <c:pt idx="60">
                  <c:v>0.1095</c:v>
                </c:pt>
                <c:pt idx="61">
                  <c:v>0.126</c:v>
                </c:pt>
                <c:pt idx="62">
                  <c:v>5.45E-2</c:v>
                </c:pt>
                <c:pt idx="63">
                  <c:v>5.0500000000000003E-2</c:v>
                </c:pt>
                <c:pt idx="64">
                  <c:v>7.1999999999999995E-2</c:v>
                </c:pt>
                <c:pt idx="65">
                  <c:v>0.215</c:v>
                </c:pt>
                <c:pt idx="66">
                  <c:v>2.8500000000000001E-2</c:v>
                </c:pt>
                <c:pt idx="67">
                  <c:v>0.1055</c:v>
                </c:pt>
                <c:pt idx="68">
                  <c:v>0.14349999999999999</c:v>
                </c:pt>
                <c:pt idx="69">
                  <c:v>8.3000000000000004E-2</c:v>
                </c:pt>
                <c:pt idx="70">
                  <c:v>0.21149999999999999</c:v>
                </c:pt>
                <c:pt idx="71">
                  <c:v>2.5999999999999999E-2</c:v>
                </c:pt>
                <c:pt idx="72">
                  <c:v>0.13350000000000001</c:v>
                </c:pt>
                <c:pt idx="73">
                  <c:v>0.29499999999999998</c:v>
                </c:pt>
                <c:pt idx="74">
                  <c:v>5.45E-2</c:v>
                </c:pt>
                <c:pt idx="75">
                  <c:v>0.11899999999999999</c:v>
                </c:pt>
                <c:pt idx="76">
                  <c:v>0.115</c:v>
                </c:pt>
                <c:pt idx="77">
                  <c:v>0.187</c:v>
                </c:pt>
                <c:pt idx="78">
                  <c:v>9.0499999999999997E-2</c:v>
                </c:pt>
                <c:pt idx="79">
                  <c:v>3.0499999999999999E-2</c:v>
                </c:pt>
                <c:pt idx="80">
                  <c:v>5.6000000000000001E-2</c:v>
                </c:pt>
                <c:pt idx="81">
                  <c:v>8.1000000000000003E-2</c:v>
                </c:pt>
                <c:pt idx="82">
                  <c:v>8.1000000000000003E-2</c:v>
                </c:pt>
                <c:pt idx="83">
                  <c:v>6.7000000000000004E-2</c:v>
                </c:pt>
                <c:pt idx="84">
                  <c:v>6.3E-2</c:v>
                </c:pt>
                <c:pt idx="85">
                  <c:v>0.185</c:v>
                </c:pt>
                <c:pt idx="86">
                  <c:v>8.5000000000000006E-2</c:v>
                </c:pt>
                <c:pt idx="87">
                  <c:v>5.9499999999999997E-2</c:v>
                </c:pt>
                <c:pt idx="88">
                  <c:v>0.10249999999999999</c:v>
                </c:pt>
                <c:pt idx="89">
                  <c:v>8.9999999999999993E-3</c:v>
                </c:pt>
                <c:pt idx="90">
                  <c:v>7.85E-2</c:v>
                </c:pt>
                <c:pt idx="91">
                  <c:v>6.7000000000000004E-2</c:v>
                </c:pt>
                <c:pt idx="92">
                  <c:v>0.10199999999999999</c:v>
                </c:pt>
                <c:pt idx="93">
                  <c:v>0.111</c:v>
                </c:pt>
                <c:pt idx="94">
                  <c:v>5.2999999999999999E-2</c:v>
                </c:pt>
                <c:pt idx="95">
                  <c:v>5.8500000000000003E-2</c:v>
                </c:pt>
                <c:pt idx="96">
                  <c:v>0.25950000000000001</c:v>
                </c:pt>
                <c:pt idx="97">
                  <c:v>0.09</c:v>
                </c:pt>
                <c:pt idx="98">
                  <c:v>0.1065</c:v>
                </c:pt>
                <c:pt idx="99">
                  <c:v>0.104</c:v>
                </c:pt>
                <c:pt idx="100">
                  <c:v>2.75E-2</c:v>
                </c:pt>
                <c:pt idx="101">
                  <c:v>5.8999999999999997E-2</c:v>
                </c:pt>
                <c:pt idx="102">
                  <c:v>0.20799999999999999</c:v>
                </c:pt>
                <c:pt idx="103">
                  <c:v>5.5500000000000001E-2</c:v>
                </c:pt>
                <c:pt idx="104">
                  <c:v>3.5000000000000001E-3</c:v>
                </c:pt>
                <c:pt idx="105">
                  <c:v>0.13300000000000001</c:v>
                </c:pt>
                <c:pt idx="106">
                  <c:v>7.0000000000000007E-2</c:v>
                </c:pt>
                <c:pt idx="107">
                  <c:v>3.15E-2</c:v>
                </c:pt>
                <c:pt idx="108">
                  <c:v>0.123</c:v>
                </c:pt>
                <c:pt idx="109">
                  <c:v>8.4000000000000005E-2</c:v>
                </c:pt>
                <c:pt idx="110">
                  <c:v>0.159</c:v>
                </c:pt>
                <c:pt idx="111">
                  <c:v>0.184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D0-4C47-B215-FFC0059B2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0283823"/>
        <c:axId val="1610285903"/>
      </c:scatterChart>
      <c:valAx>
        <c:axId val="1610283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5903"/>
        <c:crosses val="autoZero"/>
        <c:crossBetween val="midCat"/>
      </c:valAx>
      <c:valAx>
        <c:axId val="161028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3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Average Ring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Average Ring Distribution</a:t>
          </a:r>
        </a:p>
      </cx:txPr>
    </cx:title>
    <cx:plotArea>
      <cx:plotAreaRegion>
        <cx:series layoutId="clusteredColumn" uniqueId="{A8F1DCE3-1A1E-41B0-AA9E-4E4DBB01B00E}">
          <cx:tx>
            <cx:txData>
              <cx:f>_xlchart.v1.10</cx:f>
              <cx:v>Rings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Average Diameter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Average Diameter Distribution</a:t>
          </a:r>
        </a:p>
      </cx:txPr>
    </cx:title>
    <cx:plotArea>
      <cx:plotAreaRegion>
        <cx:series layoutId="clusteredColumn" uniqueId="{E8914C29-CD1F-43F5-AD81-A217AE2906E0}">
          <cx:tx>
            <cx:txData>
              <cx:f>_xlchart.v1.6</cx:f>
              <cx:v>Diameter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Average Whole Weight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Average Whole Weight Distribution</a:t>
          </a:r>
        </a:p>
      </cx:txPr>
    </cx:title>
    <cx:plotArea>
      <cx:plotAreaRegion>
        <cx:series layoutId="clusteredColumn" uniqueId="{4920509D-E6BC-4E88-8A2E-89694F3C9ED1}">
          <cx:tx>
            <cx:txData>
              <cx:f>_xlchart.v1.8</cx:f>
              <cx:v>Whole_weight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</cx:chartData>
  <cx:chart>
    <cx:title pos="t" align="ctr" overlay="0">
      <cx:tx>
        <cx:txData>
          <cx:v>Average Distribution Of Shucked, Viscera And Shell Weight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Average Distribution Of Shucked, Viscera And Shell Weight</a:t>
          </a:r>
        </a:p>
      </cx:txPr>
    </cx:title>
    <cx:plotArea>
      <cx:plotAreaRegion>
        <cx:series layoutId="boxWhisker" uniqueId="{EDFE303D-A4BD-42B1-B3F3-310B26A166DC}">
          <cx:tx>
            <cx:txData>
              <cx:f>_xlchart.v1.0</cx:f>
              <cx:v>Shucked_weight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29DB122-5E2A-490F-8D72-9F73131F2EEF}">
          <cx:tx>
            <cx:txData>
              <cx:f>_xlchart.v1.2</cx:f>
              <cx:v>Viscera_weight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6F0AE11A-0D49-4483-9762-B950253EE792}">
          <cx:tx>
            <cx:txData>
              <cx:f>_xlchart.v1.4</cx:f>
              <cx:v>Shell_weight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_xlchart.v1.29</cx:f>
      </cx:numDim>
    </cx:data>
  </cx:chartData>
  <cx:chart>
    <cx:title pos="t" align="ctr" overlay="0">
      <cx:tx>
        <cx:txData>
          <cx:v>Rings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Rings</a:t>
          </a:r>
        </a:p>
      </cx:txPr>
    </cx:title>
    <cx:plotArea>
      <cx:plotAreaRegion>
        <cx:series layoutId="clusteredColumn" uniqueId="{7D9F5F98-1240-43B6-A184-E2A700958431}">
          <cx:tx>
            <cx:txData>
              <cx:f>_xlchart.v1.28</cx:f>
              <cx:v>Rings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_xlchart.v1.33</cx:f>
      </cx:numDim>
    </cx:data>
  </cx:chartData>
  <cx:chart>
    <cx:title pos="t" align="ctr" overlay="0">
      <cx:tx>
        <cx:txData>
          <cx:v>Diameter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Diameter</a:t>
          </a:r>
        </a:p>
      </cx:txPr>
    </cx:title>
    <cx:plotArea>
      <cx:plotAreaRegion>
        <cx:series layoutId="clusteredColumn" uniqueId="{B03F7EAC-DA7D-47FF-8989-DD0D5695C1CC}">
          <cx:tx>
            <cx:txData>
              <cx:f>_xlchart.v1.32</cx:f>
              <cx:v>Diameter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_xlchart.v1.27</cx:f>
      </cx:numDim>
    </cx:data>
  </cx:chartData>
  <cx:chart>
    <cx:title pos="t" align="ctr" overlay="0">
      <cx:tx>
        <cx:txData>
          <cx:v>Whole Weight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Whole Weight</a:t>
          </a:r>
        </a:p>
      </cx:txPr>
    </cx:title>
    <cx:plotArea>
      <cx:plotAreaRegion>
        <cx:series layoutId="clusteredColumn" uniqueId="{B8B2BB30-DAD5-4D2F-AA01-F5740B01FD32}">
          <cx:tx>
            <cx:txData>
              <cx:f>_xlchart.v1.26</cx:f>
              <cx:v>Whole_weight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txData>
          <cx:v>Rings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Rings</a:t>
          </a:r>
        </a:p>
      </cx:txPr>
    </cx:title>
    <cx:plotArea>
      <cx:plotAreaRegion>
        <cx:series layoutId="clusteredColumn" uniqueId="{C5173BFD-A05C-4978-8015-57C6E8171C69}">
          <cx:tx>
            <cx:txData>
              <cx:f>_xlchart.v1.12</cx:f>
              <cx:v>Rings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_xlchart.v1.37</cx:f>
      </cx:numDim>
    </cx:data>
  </cx:chartData>
  <cx:chart>
    <cx:title pos="t" align="ctr" overlay="0">
      <cx:tx>
        <cx:txData>
          <cx:v>Diameter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Diameter</a:t>
          </a:r>
        </a:p>
      </cx:txPr>
    </cx:title>
    <cx:plotArea>
      <cx:plotAreaRegion>
        <cx:series layoutId="clusteredColumn" uniqueId="{0E2E5516-BEA1-473C-98B9-735A513A1A36}">
          <cx:tx>
            <cx:txData>
              <cx:f>_xlchart.v1.36</cx:f>
              <cx:v>Diameter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</cx:chartData>
  <cx:chart>
    <cx:title pos="t" align="ctr" overlay="0">
      <cx:tx>
        <cx:txData>
          <cx:v>Whole Weight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Whole Weight</a:t>
          </a:r>
        </a:p>
      </cx:txPr>
    </cx:title>
    <cx:plotArea>
      <cx:plotAreaRegion>
        <cx:series layoutId="clusteredColumn" uniqueId="{62CA6B1D-E5A7-4C44-896A-C96F82B90B51}">
          <cx:tx>
            <cx:txData>
              <cx:f>_xlchart.v1.40</cx:f>
              <cx:v>Whole_weight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_xlchart.v1.39</cx:f>
      </cx:numDim>
    </cx:data>
  </cx:chartData>
  <cx:chart>
    <cx:title pos="t" align="ctr" overlay="0">
      <cx:tx>
        <cx:txData>
          <cx:v>Rings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Rings</a:t>
          </a:r>
        </a:p>
      </cx:txPr>
    </cx:title>
    <cx:plotArea>
      <cx:plotAreaRegion>
        <cx:series layoutId="clusteredColumn" uniqueId="{AB59BFD7-7A60-4C75-A1B3-4EC2C0AF7BB0}">
          <cx:tx>
            <cx:txData>
              <cx:f>_xlchart.v1.38</cx:f>
              <cx:v>Rings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_xlchart.v1.35</cx:f>
      </cx:numDim>
    </cx:data>
  </cx:chartData>
  <cx:chart>
    <cx:title pos="t" align="ctr" overlay="0">
      <cx:tx>
        <cx:txData>
          <cx:v>Diameter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Diameter</a:t>
          </a:r>
        </a:p>
      </cx:txPr>
    </cx:title>
    <cx:plotArea>
      <cx:plotAreaRegion>
        <cx:series layoutId="clusteredColumn" uniqueId="{90C4BB39-A9BF-4910-BD23-4003EC480041}">
          <cx:tx>
            <cx:txData>
              <cx:f>_xlchart.v1.34</cx:f>
              <cx:v>Diameter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_xlchart.v1.43</cx:f>
      </cx:numDim>
    </cx:data>
  </cx:chartData>
  <cx:chart>
    <cx:title pos="t" align="ctr" overlay="0">
      <cx:tx>
        <cx:txData>
          <cx:v>Whole Weight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Whole Weight</a:t>
          </a:r>
        </a:p>
      </cx:txPr>
    </cx:title>
    <cx:plotArea>
      <cx:plotAreaRegion>
        <cx:series layoutId="clusteredColumn" uniqueId="{556369AD-BD9D-4652-AF32-5B4A36982982}">
          <cx:tx>
            <cx:txData>
              <cx:f>_xlchart.v1.42</cx:f>
              <cx:v>Whole_weight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_xlchart.v1.31</cx:f>
      </cx:numDim>
    </cx:data>
  </cx:chartData>
  <cx:chart>
    <cx:title pos="t" align="ctr" overlay="0">
      <cx:tx>
        <cx:txData>
          <cx:v>Average Ring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Average Ring Distribution</a:t>
          </a:r>
        </a:p>
      </cx:txPr>
    </cx:title>
    <cx:plotArea>
      <cx:plotAreaRegion>
        <cx:series layoutId="clusteredColumn" uniqueId="{A8F1DCE3-1A1E-41B0-AA9E-4E4DBB01B00E}">
          <cx:tx>
            <cx:txData>
              <cx:f>_xlchart.v1.30</cx:f>
              <cx:v>Rings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</cx:chartData>
  <cx:chart>
    <cx:title pos="t" align="ctr" overlay="0">
      <cx:tx>
        <cx:txData>
          <cx:v>Average Diameter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Average Diameter Distribution</a:t>
          </a:r>
        </a:p>
      </cx:txPr>
    </cx:title>
    <cx:plotArea>
      <cx:plotAreaRegion>
        <cx:series layoutId="clusteredColumn" uniqueId="{E8914C29-CD1F-43F5-AD81-A217AE2906E0}">
          <cx:tx>
            <cx:txData>
              <cx:f>_xlchart.v1.16</cx:f>
              <cx:v>Diameter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</cx:chartData>
  <cx:chart>
    <cx:title pos="t" align="ctr" overlay="0">
      <cx:tx>
        <cx:txData>
          <cx:v>Average Whole Weight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Average Whole Weight Distribution</a:t>
          </a:r>
        </a:p>
      </cx:txPr>
    </cx:title>
    <cx:plotArea>
      <cx:plotAreaRegion>
        <cx:series layoutId="clusteredColumn" uniqueId="{4920509D-E6BC-4E88-8A2E-89694F3C9ED1}">
          <cx:tx>
            <cx:txData>
              <cx:f>_xlchart.v1.14</cx:f>
              <cx:v>Whole_weight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_xlchart.v1.25</cx:f>
      </cx:numDim>
    </cx:data>
    <cx:data id="1">
      <cx:numDim type="val">
        <cx:f>_xlchart.v1.22</cx:f>
      </cx:numDim>
    </cx:data>
    <cx:data id="2">
      <cx:numDim type="val">
        <cx:f>_xlchart.v1.24</cx:f>
      </cx:numDim>
    </cx:data>
    <cx:data id="3">
      <cx:numDim type="val">
        <cx:f>_xlchart.v1.19</cx:f>
      </cx:numDim>
    </cx:data>
  </cx:chartData>
  <cx:chart>
    <cx:title pos="t" align="ctr" overlay="0"/>
    <cx:plotArea>
      <cx:plotAreaRegion>
        <cx:series layoutId="boxWhisker" uniqueId="{CDBF66FB-5A68-4D3A-9504-57376D62E499}" formatIdx="0">
          <cx:tx>
            <cx:txData>
              <cx:f>_xlchart.v1.20</cx:f>
              <cx:v>Whole_weight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117339E-7D7C-4ECF-A71A-D21ED85547F1}" formatIdx="1">
          <cx:tx>
            <cx:txData>
              <cx:f>_xlchart.v1.21</cx:f>
              <cx:v>Whole_weight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1A34E490-6243-4268-86BD-3A72F2C13C0B}" formatIdx="2">
          <cx:tx>
            <cx:txData>
              <cx:f>_xlchart.v1.23</cx:f>
              <cx:v>Whole_weight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00000004-64CE-4B4F-94EF-1E5B6F754ACF}" formatIdx="4">
          <cx:tx>
            <cx:txData>
              <cx:f>_xlchart.v1.18</cx:f>
              <cx:v>Whole_weight</cx:v>
            </cx:txData>
          </cx:tx>
          <cx:dataId val="3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1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US" sz="1800" b="0" i="0" baseline="0">
                <a:effectLst/>
              </a:rPr>
              <a:t>Average Male Ring Distribution</a:t>
            </a:r>
            <a:endParaRPr lang="en-US" sz="1400">
              <a:effectLst/>
            </a:endParaRPr>
          </a:p>
        </cx:rich>
      </cx:tx>
    </cx:title>
    <cx:plotArea>
      <cx:plotAreaRegion>
        <cx:series layoutId="clusteredColumn" uniqueId="{7D9F5F98-1240-43B6-A184-E2A700958431}">
          <cx:tx>
            <cx:txData>
              <cx:f>_xlchart.v1.46</cx:f>
              <cx:v>Rings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US" sz="1800" b="0" i="0" baseline="0">
                <a:effectLst/>
              </a:rPr>
              <a:t>Average Male Diameter Distribution</a:t>
            </a:r>
            <a:endParaRPr lang="en-US" sz="1400">
              <a:effectLst/>
            </a:endParaRPr>
          </a:p>
        </cx:rich>
      </cx:tx>
    </cx:title>
    <cx:plotArea>
      <cx:plotAreaRegion>
        <cx:series layoutId="clusteredColumn" uniqueId="{B03F7EAC-DA7D-47FF-8989-DD0D5695C1CC}">
          <cx:tx>
            <cx:txData>
              <cx:f>_xlchart.v1.64</cx:f>
              <cx:v>Diameter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US" sz="1800" b="0" i="0" baseline="0">
                <a:effectLst/>
              </a:rPr>
              <a:t>Average Male Whole Weight Distribution</a:t>
            </a:r>
            <a:endParaRPr lang="en-US" sz="1400">
              <a:effectLst/>
            </a:endParaRPr>
          </a:p>
        </cx:rich>
      </cx:tx>
    </cx:title>
    <cx:plotArea>
      <cx:plotAreaRegion>
        <cx:series layoutId="clusteredColumn" uniqueId="{B8B2BB30-DAD5-4D2F-AA01-F5740B01FD32}">
          <cx:tx>
            <cx:txData>
              <cx:f>_xlchart.v1.62</cx:f>
              <cx:v>Whole_weight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US" sz="1800" b="0" i="0" baseline="0">
                <a:effectLst/>
              </a:rPr>
              <a:t>Average Female Ring Distribution</a:t>
            </a:r>
            <a:endParaRPr lang="en-US" sz="1400">
              <a:effectLst/>
            </a:endParaRPr>
          </a:p>
        </cx:rich>
      </cx:tx>
    </cx:title>
    <cx:plotArea>
      <cx:plotAreaRegion>
        <cx:series layoutId="clusteredColumn" uniqueId="{C5173BFD-A05C-4978-8015-57C6E8171C69}">
          <cx:tx>
            <cx:txData>
              <cx:f>_xlchart.v1.66</cx:f>
              <cx:v>Rings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US" sz="1800" b="0" i="0" baseline="0">
                <a:effectLst/>
              </a:rPr>
              <a:t>Average Female Diameter Distribution</a:t>
            </a:r>
            <a:endParaRPr lang="en-US" sz="1400">
              <a:effectLst/>
            </a:endParaRPr>
          </a:p>
        </cx:rich>
      </cx:tx>
    </cx:title>
    <cx:plotArea>
      <cx:plotAreaRegion>
        <cx:series layoutId="clusteredColumn" uniqueId="{0E2E5516-BEA1-473C-98B9-735A513A1A36}">
          <cx:tx>
            <cx:txData>
              <cx:f>_xlchart.v1.68</cx:f>
              <cx:v>Diameter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US" sz="1800" b="0" i="0" baseline="0">
                <a:effectLst/>
              </a:rPr>
              <a:t>Average Female Whole Weight Distribution</a:t>
            </a:r>
            <a:endParaRPr lang="en-US" sz="1400">
              <a:effectLst/>
            </a:endParaRPr>
          </a:p>
        </cx:rich>
      </cx:tx>
    </cx:title>
    <cx:plotArea>
      <cx:plotAreaRegion>
        <cx:series layoutId="clusteredColumn" uniqueId="{62CA6B1D-E5A7-4C44-896A-C96F82B90B51}">
          <cx:tx>
            <cx:txData>
              <cx:f>_xlchart.v1.70</cx:f>
              <cx:v>Whole_weight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US" sz="1800" b="0" i="0" baseline="0">
                <a:effectLst/>
              </a:rPr>
              <a:t>Average Infant Ring Distribution</a:t>
            </a:r>
            <a:endParaRPr lang="en-US" sz="1400">
              <a:effectLst/>
            </a:endParaRPr>
          </a:p>
        </cx:rich>
      </cx:tx>
    </cx:title>
    <cx:plotArea>
      <cx:plotAreaRegion>
        <cx:series layoutId="clusteredColumn" uniqueId="{AB59BFD7-7A60-4C75-A1B3-4EC2C0AF7BB0}">
          <cx:tx>
            <cx:txData>
              <cx:f>_xlchart.v1.44</cx:f>
              <cx:v>Rings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US" sz="1800" b="0" i="0" baseline="0">
                <a:effectLst/>
              </a:rPr>
              <a:t>Average Infant Diameter Distribution</a:t>
            </a:r>
            <a:endParaRPr lang="en-US" sz="1400">
              <a:effectLst/>
            </a:endParaRPr>
          </a:p>
        </cx:rich>
      </cx:tx>
    </cx:title>
    <cx:plotArea>
      <cx:plotAreaRegion>
        <cx:series layoutId="clusteredColumn" uniqueId="{90C4BB39-A9BF-4910-BD23-4003EC480041}">
          <cx:tx>
            <cx:txData>
              <cx:f>_xlchart.v1.50</cx:f>
              <cx:v>Diameter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US" sz="1800" b="0" i="0" baseline="0">
                <a:effectLst/>
              </a:rPr>
              <a:t>Average Infant Whole Weight Distribution</a:t>
            </a:r>
            <a:endParaRPr lang="en-US" sz="1400">
              <a:effectLst/>
            </a:endParaRPr>
          </a:p>
        </cx:rich>
      </cx:tx>
    </cx:title>
    <cx:plotArea>
      <cx:plotAreaRegion>
        <cx:series layoutId="clusteredColumn" uniqueId="{556369AD-BD9D-4652-AF32-5B4A36982982}">
          <cx:tx>
            <cx:txData>
              <cx:f>_xlchart.v1.56</cx:f>
              <cx:v>Whole_weight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_xlchart.v1.53</cx:f>
      </cx:numDim>
    </cx:data>
  </cx:chartData>
  <cx:chart>
    <cx:title pos="t" align="ctr" overlay="0">
      <cx:tx>
        <cx:txData>
          <cx:v>Average Ring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Average Ring Distribution</a:t>
          </a:r>
        </a:p>
      </cx:txPr>
    </cx:title>
    <cx:plotArea>
      <cx:plotAreaRegion>
        <cx:series layoutId="clusteredColumn" uniqueId="{A8F1DCE3-1A1E-41B0-AA9E-4E4DBB01B00E}">
          <cx:tx>
            <cx:txData>
              <cx:f>_xlchart.v1.52</cx:f>
              <cx:v>Rings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_xlchart.v1.49</cx:f>
      </cx:numDim>
    </cx:data>
  </cx:chartData>
  <cx:chart>
    <cx:title pos="t" align="ctr" overlay="0">
      <cx:tx>
        <cx:txData>
          <cx:v>Average Diameter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Average Diameter Distribution</a:t>
          </a:r>
        </a:p>
      </cx:txPr>
    </cx:title>
    <cx:plotArea>
      <cx:plotAreaRegion>
        <cx:series layoutId="clusteredColumn" uniqueId="{E8914C29-CD1F-43F5-AD81-A217AE2906E0}">
          <cx:tx>
            <cx:txData>
              <cx:f>_xlchart.v1.48</cx:f>
              <cx:v>Diameter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_xlchart.v1.55</cx:f>
      </cx:numDim>
    </cx:data>
  </cx:chartData>
  <cx:chart>
    <cx:title pos="t" align="ctr" overlay="0">
      <cx:tx>
        <cx:txData>
          <cx:v>Average Whole Weight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Average Whole Weight Distribution</a:t>
          </a:r>
        </a:p>
      </cx:txPr>
    </cx:title>
    <cx:plotArea>
      <cx:plotAreaRegion>
        <cx:series layoutId="clusteredColumn" uniqueId="{4920509D-E6BC-4E88-8A2E-89694F3C9ED1}">
          <cx:tx>
            <cx:txData>
              <cx:f>_xlchart.v1.54</cx:f>
              <cx:v>Whole_weight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_xlchart.v1.59</cx:f>
      </cx:numDim>
    </cx:data>
    <cx:data id="2">
      <cx:numDim type="val">
        <cx:f>_xlchart.v1.60</cx:f>
      </cx:numDim>
    </cx:data>
    <cx:data id="3">
      <cx:numDim type="val">
        <cx:f>_xlchart.v1.58</cx:f>
      </cx:numDim>
    </cx:data>
  </cx:chartData>
  <cx:chart>
    <cx:title pos="t" align="ctr" overlay="0">
      <cx:tx>
        <cx:txData>
          <cx:v>Whole Weight distubtion Among All Genders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32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Whole Weight distubtion Among All Genders</a:t>
          </a:r>
        </a:p>
      </cx:txPr>
    </cx:title>
    <cx:plotArea>
      <cx:plotAreaRegion>
        <cx:series layoutId="boxWhisker" uniqueId="{CDBF66FB-5A68-4D3A-9504-57376D62E499}" formatIdx="0">
          <cx:tx>
            <cx:txData>
              <cx:f/>
              <cx:v>Male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117339E-7D7C-4ECF-A71A-D21ED85547F1}" formatIdx="1">
          <cx:tx>
            <cx:txData>
              <cx:f/>
              <cx:v>Female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1A34E490-6243-4268-86BD-3A72F2C13C0B}" formatIdx="2">
          <cx:tx>
            <cx:txData>
              <cx:f/>
              <cx:v>Infant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00000004-64CE-4B4F-94EF-1E5B6F754ACF}" formatIdx="4">
          <cx:tx>
            <cx:txData>
              <cx:f/>
              <cx:v>All</cx:v>
            </cx:txData>
          </cx:tx>
          <cx:dataId val="3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400"/>
          </a:pPr>
          <a:endParaRPr lang="en-US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.xml"/><Relationship Id="rId13" Type="http://schemas.openxmlformats.org/officeDocument/2006/relationships/chart" Target="../charts/chart9.xml"/><Relationship Id="rId3" Type="http://schemas.microsoft.com/office/2014/relationships/chartEx" Target="../charts/chartEx3.xml"/><Relationship Id="rId7" Type="http://schemas.openxmlformats.org/officeDocument/2006/relationships/chart" Target="../charts/chart3.xml"/><Relationship Id="rId12" Type="http://schemas.openxmlformats.org/officeDocument/2006/relationships/chart" Target="../charts/chart8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openxmlformats.org/officeDocument/2006/relationships/chart" Target="../charts/chart2.xml"/><Relationship Id="rId11" Type="http://schemas.openxmlformats.org/officeDocument/2006/relationships/chart" Target="../charts/chart7.xml"/><Relationship Id="rId5" Type="http://schemas.openxmlformats.org/officeDocument/2006/relationships/chart" Target="../charts/chart1.xml"/><Relationship Id="rId10" Type="http://schemas.openxmlformats.org/officeDocument/2006/relationships/chart" Target="../charts/chart6.xml"/><Relationship Id="rId4" Type="http://schemas.microsoft.com/office/2014/relationships/chartEx" Target="../charts/chartEx4.xml"/><Relationship Id="rId9" Type="http://schemas.openxmlformats.org/officeDocument/2006/relationships/chart" Target="../charts/chart5.xml"/><Relationship Id="rId14" Type="http://schemas.openxmlformats.org/officeDocument/2006/relationships/chart" Target="../charts/chart10.xml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14/relationships/chartEx" Target="../charts/chartEx12.xml"/><Relationship Id="rId13" Type="http://schemas.microsoft.com/office/2014/relationships/chartEx" Target="../charts/chartEx17.xml"/><Relationship Id="rId3" Type="http://schemas.microsoft.com/office/2014/relationships/chartEx" Target="../charts/chartEx7.xml"/><Relationship Id="rId7" Type="http://schemas.microsoft.com/office/2014/relationships/chartEx" Target="../charts/chartEx11.xml"/><Relationship Id="rId12" Type="http://schemas.microsoft.com/office/2014/relationships/chartEx" Target="../charts/chartEx16.xml"/><Relationship Id="rId2" Type="http://schemas.microsoft.com/office/2014/relationships/chartEx" Target="../charts/chartEx6.xml"/><Relationship Id="rId1" Type="http://schemas.microsoft.com/office/2014/relationships/chartEx" Target="../charts/chartEx5.xml"/><Relationship Id="rId6" Type="http://schemas.microsoft.com/office/2014/relationships/chartEx" Target="../charts/chartEx10.xml"/><Relationship Id="rId11" Type="http://schemas.microsoft.com/office/2014/relationships/chartEx" Target="../charts/chartEx15.xml"/><Relationship Id="rId5" Type="http://schemas.microsoft.com/office/2014/relationships/chartEx" Target="../charts/chartEx9.xml"/><Relationship Id="rId10" Type="http://schemas.microsoft.com/office/2014/relationships/chartEx" Target="../charts/chartEx14.xml"/><Relationship Id="rId4" Type="http://schemas.microsoft.com/office/2014/relationships/chartEx" Target="../charts/chartEx8.xml"/><Relationship Id="rId9" Type="http://schemas.microsoft.com/office/2014/relationships/chartEx" Target="../charts/chartEx13.xml"/></Relationships>
</file>

<file path=xl/drawings/_rels/drawing3.xml.rels><?xml version="1.0" encoding="UTF-8" standalone="yes"?>
<Relationships xmlns="http://schemas.openxmlformats.org/package/2006/relationships"><Relationship Id="rId8" Type="http://schemas.microsoft.com/office/2014/relationships/chartEx" Target="../charts/chartEx25.xml"/><Relationship Id="rId13" Type="http://schemas.microsoft.com/office/2014/relationships/chartEx" Target="../charts/chartEx30.xml"/><Relationship Id="rId18" Type="http://schemas.openxmlformats.org/officeDocument/2006/relationships/chart" Target="../charts/chart15.xml"/><Relationship Id="rId26" Type="http://schemas.openxmlformats.org/officeDocument/2006/relationships/chart" Target="../charts/chart23.xml"/><Relationship Id="rId3" Type="http://schemas.microsoft.com/office/2014/relationships/chartEx" Target="../charts/chartEx20.xml"/><Relationship Id="rId21" Type="http://schemas.openxmlformats.org/officeDocument/2006/relationships/chart" Target="../charts/chart18.xml"/><Relationship Id="rId7" Type="http://schemas.microsoft.com/office/2014/relationships/chartEx" Target="../charts/chartEx24.xml"/><Relationship Id="rId12" Type="http://schemas.microsoft.com/office/2014/relationships/chartEx" Target="../charts/chartEx29.xml"/><Relationship Id="rId17" Type="http://schemas.openxmlformats.org/officeDocument/2006/relationships/chart" Target="../charts/chart14.xml"/><Relationship Id="rId25" Type="http://schemas.openxmlformats.org/officeDocument/2006/relationships/chart" Target="../charts/chart22.xml"/><Relationship Id="rId2" Type="http://schemas.microsoft.com/office/2014/relationships/chartEx" Target="../charts/chartEx19.xml"/><Relationship Id="rId16" Type="http://schemas.openxmlformats.org/officeDocument/2006/relationships/chart" Target="../charts/chart13.xml"/><Relationship Id="rId20" Type="http://schemas.openxmlformats.org/officeDocument/2006/relationships/chart" Target="../charts/chart17.xml"/><Relationship Id="rId1" Type="http://schemas.microsoft.com/office/2014/relationships/chartEx" Target="../charts/chartEx18.xml"/><Relationship Id="rId6" Type="http://schemas.microsoft.com/office/2014/relationships/chartEx" Target="../charts/chartEx23.xml"/><Relationship Id="rId11" Type="http://schemas.microsoft.com/office/2014/relationships/chartEx" Target="../charts/chartEx28.xml"/><Relationship Id="rId24" Type="http://schemas.openxmlformats.org/officeDocument/2006/relationships/chart" Target="../charts/chart21.xml"/><Relationship Id="rId5" Type="http://schemas.microsoft.com/office/2014/relationships/chartEx" Target="../charts/chartEx22.xml"/><Relationship Id="rId15" Type="http://schemas.openxmlformats.org/officeDocument/2006/relationships/chart" Target="../charts/chart12.xml"/><Relationship Id="rId23" Type="http://schemas.openxmlformats.org/officeDocument/2006/relationships/chart" Target="../charts/chart20.xml"/><Relationship Id="rId28" Type="http://schemas.openxmlformats.org/officeDocument/2006/relationships/chart" Target="../charts/chart25.xml"/><Relationship Id="rId10" Type="http://schemas.microsoft.com/office/2014/relationships/chartEx" Target="../charts/chartEx27.xml"/><Relationship Id="rId19" Type="http://schemas.openxmlformats.org/officeDocument/2006/relationships/chart" Target="../charts/chart16.xml"/><Relationship Id="rId4" Type="http://schemas.microsoft.com/office/2014/relationships/chartEx" Target="../charts/chartEx21.xml"/><Relationship Id="rId9" Type="http://schemas.microsoft.com/office/2014/relationships/chartEx" Target="../charts/chartEx26.xml"/><Relationship Id="rId14" Type="http://schemas.openxmlformats.org/officeDocument/2006/relationships/chart" Target="../charts/chart11.xml"/><Relationship Id="rId22" Type="http://schemas.openxmlformats.org/officeDocument/2006/relationships/chart" Target="../charts/chart19.xml"/><Relationship Id="rId27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78441</xdr:colOff>
      <xdr:row>0</xdr:row>
      <xdr:rowOff>68355</xdr:rowOff>
    </xdr:from>
    <xdr:to>
      <xdr:col>16</xdr:col>
      <xdr:colOff>302559</xdr:colOff>
      <xdr:row>14</xdr:row>
      <xdr:rowOff>144555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 descr="This table shows the how the ring (age) is distributed from all the abalone.">
              <a:extLst>
                <a:ext uri="{FF2B5EF4-FFF2-40B4-BE49-F238E27FC236}">
                  <a16:creationId xmlns:a16="http://schemas.microsoft.com/office/drawing/2014/main" id="{DEB10CE5-DF6C-4BE9-BCE7-658A33E589A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74441" y="68355"/>
              <a:ext cx="4548468" cy="2762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44825</xdr:colOff>
      <xdr:row>15</xdr:row>
      <xdr:rowOff>57149</xdr:rowOff>
    </xdr:from>
    <xdr:to>
      <xdr:col>16</xdr:col>
      <xdr:colOff>268943</xdr:colOff>
      <xdr:row>29</xdr:row>
      <xdr:rowOff>133349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12" descr="This table shows the how the Diameter is distributed from all the abalone.">
              <a:extLst>
                <a:ext uri="{FF2B5EF4-FFF2-40B4-BE49-F238E27FC236}">
                  <a16:creationId xmlns:a16="http://schemas.microsoft.com/office/drawing/2014/main" id="{79939DE4-00EF-430E-805C-4BD24E644D1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40825" y="2933699"/>
              <a:ext cx="4548468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56029</xdr:colOff>
      <xdr:row>30</xdr:row>
      <xdr:rowOff>34739</xdr:rowOff>
    </xdr:from>
    <xdr:to>
      <xdr:col>16</xdr:col>
      <xdr:colOff>280147</xdr:colOff>
      <xdr:row>44</xdr:row>
      <xdr:rowOff>110939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5" name="Chart 14" descr="This table shows the how the Whole Weight is distributed from all the abalone.">
              <a:extLst>
                <a:ext uri="{FF2B5EF4-FFF2-40B4-BE49-F238E27FC236}">
                  <a16:creationId xmlns:a16="http://schemas.microsoft.com/office/drawing/2014/main" id="{FBE7A7FD-70D5-42B4-8A77-F30F1BA86E7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52029" y="5768789"/>
              <a:ext cx="4548468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78441</xdr:colOff>
      <xdr:row>0</xdr:row>
      <xdr:rowOff>113180</xdr:rowOff>
    </xdr:from>
    <xdr:to>
      <xdr:col>30</xdr:col>
      <xdr:colOff>313765</xdr:colOff>
      <xdr:row>17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6" name="Chart 15" descr="This table shows the how the Shucked, Viscera and Shell Weight varies from each other. ">
              <a:extLst>
                <a:ext uri="{FF2B5EF4-FFF2-40B4-BE49-F238E27FC236}">
                  <a16:creationId xmlns:a16="http://schemas.microsoft.com/office/drawing/2014/main" id="{7A73D9A8-C54F-44AE-AFB3-66C7C533436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898841" y="113180"/>
              <a:ext cx="4969249" cy="31443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31</xdr:col>
      <xdr:colOff>124065</xdr:colOff>
      <xdr:row>1</xdr:row>
      <xdr:rowOff>107576</xdr:rowOff>
    </xdr:from>
    <xdr:to>
      <xdr:col>43</xdr:col>
      <xdr:colOff>325770</xdr:colOff>
      <xdr:row>15</xdr:row>
      <xdr:rowOff>183776</xdr:rowOff>
    </xdr:to>
    <xdr:graphicFrame macro="">
      <xdr:nvGraphicFramePr>
        <xdr:cNvPr id="17" name="Chart 16" descr="This scatter plot shows the how the distribution of length  is for each abalone.">
          <a:extLst>
            <a:ext uri="{FF2B5EF4-FFF2-40B4-BE49-F238E27FC236}">
              <a16:creationId xmlns:a16="http://schemas.microsoft.com/office/drawing/2014/main" id="{569CFACE-37B0-487C-BE21-59505EB69A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135271</xdr:colOff>
      <xdr:row>18</xdr:row>
      <xdr:rowOff>9124</xdr:rowOff>
    </xdr:from>
    <xdr:to>
      <xdr:col>43</xdr:col>
      <xdr:colOff>336976</xdr:colOff>
      <xdr:row>32</xdr:row>
      <xdr:rowOff>85324</xdr:rowOff>
    </xdr:to>
    <xdr:graphicFrame macro="">
      <xdr:nvGraphicFramePr>
        <xdr:cNvPr id="18" name="Chart 17" descr="This scatter plot shows the how the distribution of diameter is for each abalone.">
          <a:extLst>
            <a:ext uri="{FF2B5EF4-FFF2-40B4-BE49-F238E27FC236}">
              <a16:creationId xmlns:a16="http://schemas.microsoft.com/office/drawing/2014/main" id="{6BBEBB27-8D7E-4B9D-B339-200B4C18AE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31</xdr:col>
      <xdr:colOff>75239</xdr:colOff>
      <xdr:row>33</xdr:row>
      <xdr:rowOff>178814</xdr:rowOff>
    </xdr:from>
    <xdr:to>
      <xdr:col>43</xdr:col>
      <xdr:colOff>290552</xdr:colOff>
      <xdr:row>48</xdr:row>
      <xdr:rowOff>64514</xdr:rowOff>
    </xdr:to>
    <xdr:graphicFrame macro="">
      <xdr:nvGraphicFramePr>
        <xdr:cNvPr id="19" name="Chart 18" descr="This scatter plot shows the how the distribution of whole weight is for each abalone.">
          <a:extLst>
            <a:ext uri="{FF2B5EF4-FFF2-40B4-BE49-F238E27FC236}">
              <a16:creationId xmlns:a16="http://schemas.microsoft.com/office/drawing/2014/main" id="{1E0681C3-DD1C-4632-A6DF-9205F59D5C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31</xdr:col>
      <xdr:colOff>81642</xdr:colOff>
      <xdr:row>49</xdr:row>
      <xdr:rowOff>84365</xdr:rowOff>
    </xdr:from>
    <xdr:to>
      <xdr:col>43</xdr:col>
      <xdr:colOff>312963</xdr:colOff>
      <xdr:row>63</xdr:row>
      <xdr:rowOff>160565</xdr:rowOff>
    </xdr:to>
    <xdr:graphicFrame macro="">
      <xdr:nvGraphicFramePr>
        <xdr:cNvPr id="20" name="Chart 19" descr="This scatter plot shows the how the distribution of shell weight  is for each abalone.">
          <a:extLst>
            <a:ext uri="{FF2B5EF4-FFF2-40B4-BE49-F238E27FC236}">
              <a16:creationId xmlns:a16="http://schemas.microsoft.com/office/drawing/2014/main" id="{213E0268-B6E1-43E8-8C2B-D9891C70F8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31</xdr:col>
      <xdr:colOff>136072</xdr:colOff>
      <xdr:row>65</xdr:row>
      <xdr:rowOff>43543</xdr:rowOff>
    </xdr:from>
    <xdr:to>
      <xdr:col>44</xdr:col>
      <xdr:colOff>27215</xdr:colOff>
      <xdr:row>79</xdr:row>
      <xdr:rowOff>119743</xdr:rowOff>
    </xdr:to>
    <xdr:graphicFrame macro="">
      <xdr:nvGraphicFramePr>
        <xdr:cNvPr id="21" name="Chart 20" descr="This scatter plot shows the how the distribution of rings is for each abalone.">
          <a:extLst>
            <a:ext uri="{FF2B5EF4-FFF2-40B4-BE49-F238E27FC236}">
              <a16:creationId xmlns:a16="http://schemas.microsoft.com/office/drawing/2014/main" id="{817EB8A8-2760-4B44-B324-DCE8F8B28B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44</xdr:col>
      <xdr:colOff>366711</xdr:colOff>
      <xdr:row>12</xdr:row>
      <xdr:rowOff>176212</xdr:rowOff>
    </xdr:from>
    <xdr:to>
      <xdr:col>53</xdr:col>
      <xdr:colOff>352424</xdr:colOff>
      <xdr:row>31</xdr:row>
      <xdr:rowOff>57150</xdr:rowOff>
    </xdr:to>
    <xdr:graphicFrame macro="">
      <xdr:nvGraphicFramePr>
        <xdr:cNvPr id="23" name="Chart 22" descr="This scatter plot graph shows how similar Diameter is to Length.">
          <a:extLst>
            <a:ext uri="{FF2B5EF4-FFF2-40B4-BE49-F238E27FC236}">
              <a16:creationId xmlns:a16="http://schemas.microsoft.com/office/drawing/2014/main" id="{0E5CB71F-238B-47B6-91EC-510ED0619C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45</xdr:col>
      <xdr:colOff>0</xdr:colOff>
      <xdr:row>32</xdr:row>
      <xdr:rowOff>0</xdr:rowOff>
    </xdr:from>
    <xdr:to>
      <xdr:col>53</xdr:col>
      <xdr:colOff>385763</xdr:colOff>
      <xdr:row>50</xdr:row>
      <xdr:rowOff>71438</xdr:rowOff>
    </xdr:to>
    <xdr:graphicFrame macro="">
      <xdr:nvGraphicFramePr>
        <xdr:cNvPr id="25" name="Chart 24" descr="This scatter plot graph shows how similar Whole Weight is to Shucked Weight.">
          <a:extLst>
            <a:ext uri="{FF2B5EF4-FFF2-40B4-BE49-F238E27FC236}">
              <a16:creationId xmlns:a16="http://schemas.microsoft.com/office/drawing/2014/main" id="{35D7C805-9808-4999-A21D-2F86412C4E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45</xdr:col>
      <xdr:colOff>0</xdr:colOff>
      <xdr:row>51</xdr:row>
      <xdr:rowOff>0</xdr:rowOff>
    </xdr:from>
    <xdr:to>
      <xdr:col>53</xdr:col>
      <xdr:colOff>385763</xdr:colOff>
      <xdr:row>69</xdr:row>
      <xdr:rowOff>71438</xdr:rowOff>
    </xdr:to>
    <xdr:graphicFrame macro="">
      <xdr:nvGraphicFramePr>
        <xdr:cNvPr id="26" name="Chart 25" descr="This scatter plot graph shows how similar Whole Weight is to Viscera Weight.">
          <a:extLst>
            <a:ext uri="{FF2B5EF4-FFF2-40B4-BE49-F238E27FC236}">
              <a16:creationId xmlns:a16="http://schemas.microsoft.com/office/drawing/2014/main" id="{AD6CAABB-DC85-42BA-8A25-5C13BFF351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45</xdr:col>
      <xdr:colOff>0</xdr:colOff>
      <xdr:row>70</xdr:row>
      <xdr:rowOff>0</xdr:rowOff>
    </xdr:from>
    <xdr:to>
      <xdr:col>53</xdr:col>
      <xdr:colOff>385763</xdr:colOff>
      <xdr:row>88</xdr:row>
      <xdr:rowOff>71438</xdr:rowOff>
    </xdr:to>
    <xdr:graphicFrame macro="">
      <xdr:nvGraphicFramePr>
        <xdr:cNvPr id="27" name="Chart 26" descr="This scatter plot graph shows how similar Whole Weight is to Shell Weight.">
          <a:extLst>
            <a:ext uri="{FF2B5EF4-FFF2-40B4-BE49-F238E27FC236}">
              <a16:creationId xmlns:a16="http://schemas.microsoft.com/office/drawing/2014/main" id="{F48D0249-1DC7-4E27-8794-7615378B0C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45</xdr:col>
      <xdr:colOff>0</xdr:colOff>
      <xdr:row>89</xdr:row>
      <xdr:rowOff>0</xdr:rowOff>
    </xdr:from>
    <xdr:to>
      <xdr:col>53</xdr:col>
      <xdr:colOff>385763</xdr:colOff>
      <xdr:row>107</xdr:row>
      <xdr:rowOff>71438</xdr:rowOff>
    </xdr:to>
    <xdr:graphicFrame macro="">
      <xdr:nvGraphicFramePr>
        <xdr:cNvPr id="28" name="Chart 27" descr="This scatter plot graph shows how similar Shucked Weight is to Shell Weight.&#10;">
          <a:extLst>
            <a:ext uri="{FF2B5EF4-FFF2-40B4-BE49-F238E27FC236}">
              <a16:creationId xmlns:a16="http://schemas.microsoft.com/office/drawing/2014/main" id="{5E57FCE5-E566-4FCC-93F2-9CA2AD2E98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95250</xdr:colOff>
      <xdr:row>0</xdr:row>
      <xdr:rowOff>101973</xdr:rowOff>
    </xdr:from>
    <xdr:to>
      <xdr:col>24</xdr:col>
      <xdr:colOff>431426</xdr:colOff>
      <xdr:row>14</xdr:row>
      <xdr:rowOff>178173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0B4CAB8-1116-435F-ABE7-0AC632A596D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411450" y="101973"/>
              <a:ext cx="4603376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50427</xdr:colOff>
      <xdr:row>15</xdr:row>
      <xdr:rowOff>90767</xdr:rowOff>
    </xdr:from>
    <xdr:to>
      <xdr:col>24</xdr:col>
      <xdr:colOff>386603</xdr:colOff>
      <xdr:row>29</xdr:row>
      <xdr:rowOff>166967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C5F2A388-BFE0-45C1-80F9-2A3BDF1ADAF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366627" y="2948267"/>
              <a:ext cx="4603376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43295</xdr:colOff>
      <xdr:row>30</xdr:row>
      <xdr:rowOff>65809</xdr:rowOff>
    </xdr:from>
    <xdr:to>
      <xdr:col>24</xdr:col>
      <xdr:colOff>372341</xdr:colOff>
      <xdr:row>44</xdr:row>
      <xdr:rowOff>142009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287B7B88-A6FE-40B9-8274-87A5603DCB6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359495" y="5780809"/>
              <a:ext cx="4596246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164522</xdr:colOff>
      <xdr:row>117</xdr:row>
      <xdr:rowOff>117764</xdr:rowOff>
    </xdr:from>
    <xdr:to>
      <xdr:col>24</xdr:col>
      <xdr:colOff>493568</xdr:colOff>
      <xdr:row>132</xdr:row>
      <xdr:rowOff>3464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65D27125-3D80-49B1-B687-226B09DEF60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480722" y="22406264"/>
              <a:ext cx="4596246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164522</xdr:colOff>
      <xdr:row>132</xdr:row>
      <xdr:rowOff>135082</xdr:rowOff>
    </xdr:from>
    <xdr:to>
      <xdr:col>24</xdr:col>
      <xdr:colOff>493568</xdr:colOff>
      <xdr:row>147</xdr:row>
      <xdr:rowOff>20782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E9A64A44-7497-4EBF-B168-76DBD37F270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480722" y="25281082"/>
              <a:ext cx="4596246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129885</xdr:colOff>
      <xdr:row>147</xdr:row>
      <xdr:rowOff>135082</xdr:rowOff>
    </xdr:from>
    <xdr:to>
      <xdr:col>24</xdr:col>
      <xdr:colOff>458931</xdr:colOff>
      <xdr:row>162</xdr:row>
      <xdr:rowOff>20782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24D45E6A-E817-4DD7-ACB4-00816F124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446085" y="28138582"/>
              <a:ext cx="4596246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147204</xdr:colOff>
      <xdr:row>226</xdr:row>
      <xdr:rowOff>65809</xdr:rowOff>
    </xdr:from>
    <xdr:to>
      <xdr:col>24</xdr:col>
      <xdr:colOff>476250</xdr:colOff>
      <xdr:row>240</xdr:row>
      <xdr:rowOff>142009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2749BF11-A820-4801-B6AC-9249B4AFEE6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463404" y="43118809"/>
              <a:ext cx="4596246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406975</xdr:colOff>
      <xdr:row>241</xdr:row>
      <xdr:rowOff>152400</xdr:rowOff>
    </xdr:from>
    <xdr:to>
      <xdr:col>25</xdr:col>
      <xdr:colOff>129884</xdr:colOff>
      <xdr:row>256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309CC401-4EBC-4284-B167-59437A3C6C8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723175" y="46062900"/>
              <a:ext cx="4599709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199157</xdr:colOff>
      <xdr:row>256</xdr:row>
      <xdr:rowOff>152399</xdr:rowOff>
    </xdr:from>
    <xdr:to>
      <xdr:col>24</xdr:col>
      <xdr:colOff>528203</xdr:colOff>
      <xdr:row>271</xdr:row>
      <xdr:rowOff>38099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B221372C-BCD4-4B97-A5F0-F75F6B0D370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515357" y="48920399"/>
              <a:ext cx="4596246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33</xdr:col>
      <xdr:colOff>0</xdr:colOff>
      <xdr:row>20</xdr:row>
      <xdr:rowOff>0</xdr:rowOff>
    </xdr:from>
    <xdr:to>
      <xdr:col>40</xdr:col>
      <xdr:colOff>535845</xdr:colOff>
      <xdr:row>34</xdr:row>
      <xdr:rowOff>110836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 descr="This table shows the how the ring (age) is distributed from all the abalone.">
              <a:extLst>
                <a:ext uri="{FF2B5EF4-FFF2-40B4-BE49-F238E27FC236}">
                  <a16:creationId xmlns:a16="http://schemas.microsoft.com/office/drawing/2014/main" id="{512DA49B-B436-4F15-B9B0-83ACC81020A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069800" y="3810000"/>
              <a:ext cx="4803045" cy="27778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34</xdr:col>
      <xdr:colOff>0</xdr:colOff>
      <xdr:row>38</xdr:row>
      <xdr:rowOff>0</xdr:rowOff>
    </xdr:from>
    <xdr:to>
      <xdr:col>41</xdr:col>
      <xdr:colOff>535845</xdr:colOff>
      <xdr:row>52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12" descr="This table shows the how the Diameter is distributed from all the abalone.">
              <a:extLst>
                <a:ext uri="{FF2B5EF4-FFF2-40B4-BE49-F238E27FC236}">
                  <a16:creationId xmlns:a16="http://schemas.microsoft.com/office/drawing/2014/main" id="{3F74E718-08AC-4C9B-9B5D-44DDBF0B729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679400" y="7239000"/>
              <a:ext cx="480304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35</xdr:col>
      <xdr:colOff>0</xdr:colOff>
      <xdr:row>56</xdr:row>
      <xdr:rowOff>0</xdr:rowOff>
    </xdr:from>
    <xdr:to>
      <xdr:col>42</xdr:col>
      <xdr:colOff>535845</xdr:colOff>
      <xdr:row>70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4" name="Chart 13" descr="This table shows the how the Whole Weight is distributed from all the abalone.">
              <a:extLst>
                <a:ext uri="{FF2B5EF4-FFF2-40B4-BE49-F238E27FC236}">
                  <a16:creationId xmlns:a16="http://schemas.microsoft.com/office/drawing/2014/main" id="{A1C6C12D-E67C-44D1-B7FF-E3DC70FBE05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289000" y="10668000"/>
              <a:ext cx="480304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169470</xdr:colOff>
      <xdr:row>45</xdr:row>
      <xdr:rowOff>175903</xdr:rowOff>
    </xdr:from>
    <xdr:to>
      <xdr:col>24</xdr:col>
      <xdr:colOff>504701</xdr:colOff>
      <xdr:row>60</xdr:row>
      <xdr:rowOff>61603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6" name="Chart 15">
              <a:extLst>
                <a:ext uri="{FF2B5EF4-FFF2-40B4-BE49-F238E27FC236}">
                  <a16:creationId xmlns:a16="http://schemas.microsoft.com/office/drawing/2014/main" id="{09B3141C-8349-4271-8D26-70B32DE6033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485670" y="8748403"/>
              <a:ext cx="4602431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101973</xdr:rowOff>
    </xdr:from>
    <xdr:to>
      <xdr:col>7</xdr:col>
      <xdr:colOff>431426</xdr:colOff>
      <xdr:row>14</xdr:row>
      <xdr:rowOff>178173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08CFAA3-49CB-41B9-8B2A-ABF9D9A373D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50" y="101973"/>
              <a:ext cx="4603376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74240</xdr:colOff>
      <xdr:row>0</xdr:row>
      <xdr:rowOff>43142</xdr:rowOff>
    </xdr:from>
    <xdr:to>
      <xdr:col>15</xdr:col>
      <xdr:colOff>410416</xdr:colOff>
      <xdr:row>14</xdr:row>
      <xdr:rowOff>119342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492ECD37-D31C-4C8A-A278-0E291186296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51040" y="43142"/>
              <a:ext cx="4603376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43295</xdr:colOff>
      <xdr:row>0</xdr:row>
      <xdr:rowOff>65809</xdr:rowOff>
    </xdr:from>
    <xdr:to>
      <xdr:col>23</xdr:col>
      <xdr:colOff>372341</xdr:colOff>
      <xdr:row>14</xdr:row>
      <xdr:rowOff>142009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3951E487-7DD1-4AFA-8186-200774C35A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96895" y="65809"/>
              <a:ext cx="4596246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68036</xdr:colOff>
      <xdr:row>16</xdr:row>
      <xdr:rowOff>104157</xdr:rowOff>
    </xdr:from>
    <xdr:to>
      <xdr:col>7</xdr:col>
      <xdr:colOff>397082</xdr:colOff>
      <xdr:row>30</xdr:row>
      <xdr:rowOff>180357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2EA4085E-763B-4013-A686-DFE7BCECDE1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036" y="3152157"/>
              <a:ext cx="4596246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123700</xdr:colOff>
      <xdr:row>16</xdr:row>
      <xdr:rowOff>94261</xdr:rowOff>
    </xdr:from>
    <xdr:to>
      <xdr:col>15</xdr:col>
      <xdr:colOff>452746</xdr:colOff>
      <xdr:row>30</xdr:row>
      <xdr:rowOff>170461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23C1CC90-F064-492A-9265-261AD235655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00500" y="3142261"/>
              <a:ext cx="4596246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48241</xdr:colOff>
      <xdr:row>16</xdr:row>
      <xdr:rowOff>54429</xdr:rowOff>
    </xdr:from>
    <xdr:to>
      <xdr:col>24</xdr:col>
      <xdr:colOff>0</xdr:colOff>
      <xdr:row>30</xdr:row>
      <xdr:rowOff>156854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B489690E-13A5-43EE-B566-26DF7BD4A1F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01841" y="3102429"/>
              <a:ext cx="4828559" cy="2769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51954</xdr:colOff>
      <xdr:row>32</xdr:row>
      <xdr:rowOff>93024</xdr:rowOff>
    </xdr:from>
    <xdr:to>
      <xdr:col>7</xdr:col>
      <xdr:colOff>421821</xdr:colOff>
      <xdr:row>46</xdr:row>
      <xdr:rowOff>169224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1635217A-3541-4A20-9B9F-49E9F829202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954" y="6189024"/>
              <a:ext cx="4637067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107619</xdr:colOff>
      <xdr:row>32</xdr:row>
      <xdr:rowOff>97971</xdr:rowOff>
    </xdr:from>
    <xdr:to>
      <xdr:col>15</xdr:col>
      <xdr:colOff>442849</xdr:colOff>
      <xdr:row>46</xdr:row>
      <xdr:rowOff>174171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AF7DB75F-862F-4A1C-BE08-D3C1CA381E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84419" y="6193971"/>
              <a:ext cx="460243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35871</xdr:colOff>
      <xdr:row>32</xdr:row>
      <xdr:rowOff>111577</xdr:rowOff>
    </xdr:from>
    <xdr:to>
      <xdr:col>23</xdr:col>
      <xdr:colOff>405739</xdr:colOff>
      <xdr:row>46</xdr:row>
      <xdr:rowOff>187777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1EFD034E-55F2-4032-876B-EABA9595BF9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89471" y="6207577"/>
              <a:ext cx="4637068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48</xdr:row>
      <xdr:rowOff>91848</xdr:rowOff>
    </xdr:from>
    <xdr:to>
      <xdr:col>7</xdr:col>
      <xdr:colOff>535845</xdr:colOff>
      <xdr:row>63</xdr:row>
      <xdr:rowOff>12184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 descr="This table shows the how the ring (age) is distributed from all the abalone.">
              <a:extLst>
                <a:ext uri="{FF2B5EF4-FFF2-40B4-BE49-F238E27FC236}">
                  <a16:creationId xmlns:a16="http://schemas.microsoft.com/office/drawing/2014/main" id="{17E38DC3-7BC7-475C-B2D8-E5DB56C86CD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235848"/>
              <a:ext cx="4803045" cy="27778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112259</xdr:colOff>
      <xdr:row>48</xdr:row>
      <xdr:rowOff>95250</xdr:rowOff>
    </xdr:from>
    <xdr:to>
      <xdr:col>16</xdr:col>
      <xdr:colOff>28978</xdr:colOff>
      <xdr:row>62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 descr="This table shows the how the Diameter is distributed from all the abalone.">
              <a:extLst>
                <a:ext uri="{FF2B5EF4-FFF2-40B4-BE49-F238E27FC236}">
                  <a16:creationId xmlns:a16="http://schemas.microsoft.com/office/drawing/2014/main" id="{1D1235A9-AAA8-421C-B714-858C225ACE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89059" y="9239250"/>
              <a:ext cx="4793519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122466</xdr:colOff>
      <xdr:row>48</xdr:row>
      <xdr:rowOff>68035</xdr:rowOff>
    </xdr:from>
    <xdr:to>
      <xdr:col>24</xdr:col>
      <xdr:colOff>39186</xdr:colOff>
      <xdr:row>62</xdr:row>
      <xdr:rowOff>144235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12" descr="This table shows the how the Whole Weight is distributed from all the abalone.">
              <a:extLst>
                <a:ext uri="{FF2B5EF4-FFF2-40B4-BE49-F238E27FC236}">
                  <a16:creationId xmlns:a16="http://schemas.microsoft.com/office/drawing/2014/main" id="{EAE3381A-7106-4D26-9210-CC67549C4FD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76066" y="9212035"/>
              <a:ext cx="479352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24</xdr:col>
      <xdr:colOff>381000</xdr:colOff>
      <xdr:row>7</xdr:row>
      <xdr:rowOff>86591</xdr:rowOff>
    </xdr:from>
    <xdr:to>
      <xdr:col>47</xdr:col>
      <xdr:colOff>34636</xdr:colOff>
      <xdr:row>53</xdr:row>
      <xdr:rowOff>17318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6" name="Chart 15">
              <a:extLst>
                <a:ext uri="{FF2B5EF4-FFF2-40B4-BE49-F238E27FC236}">
                  <a16:creationId xmlns:a16="http://schemas.microsoft.com/office/drawing/2014/main" id="{3AC11C1C-83A8-44A0-AFFC-2C12790FEE0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011400" y="1420091"/>
              <a:ext cx="13674436" cy="869372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197303</xdr:colOff>
      <xdr:row>66</xdr:row>
      <xdr:rowOff>87768</xdr:rowOff>
    </xdr:from>
    <xdr:to>
      <xdr:col>16</xdr:col>
      <xdr:colOff>489857</xdr:colOff>
      <xdr:row>80</xdr:row>
      <xdr:rowOff>123147</xdr:rowOff>
    </xdr:to>
    <xdr:graphicFrame macro="">
      <xdr:nvGraphicFramePr>
        <xdr:cNvPr id="17" name="Chart 16" descr="This scatter plot graph shows how similar the Male Diameter is to Length.">
          <a:extLst>
            <a:ext uri="{FF2B5EF4-FFF2-40B4-BE49-F238E27FC236}">
              <a16:creationId xmlns:a16="http://schemas.microsoft.com/office/drawing/2014/main" id="{CA4214B9-8EEA-417B-938A-2767170DF3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17</xdr:col>
      <xdr:colOff>106456</xdr:colOff>
      <xdr:row>66</xdr:row>
      <xdr:rowOff>105054</xdr:rowOff>
    </xdr:from>
    <xdr:to>
      <xdr:col>24</xdr:col>
      <xdr:colOff>392206</xdr:colOff>
      <xdr:row>80</xdr:row>
      <xdr:rowOff>140433</xdr:rowOff>
    </xdr:to>
    <xdr:graphicFrame macro="">
      <xdr:nvGraphicFramePr>
        <xdr:cNvPr id="18" name="Chart 17" descr="This scatter plot graph shows how similar Male Whole Weight is to Shucked Weight.">
          <a:extLst>
            <a:ext uri="{FF2B5EF4-FFF2-40B4-BE49-F238E27FC236}">
              <a16:creationId xmlns:a16="http://schemas.microsoft.com/office/drawing/2014/main" id="{121CDF9E-B509-4E9F-AFA2-34FB0B92F2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25</xdr:col>
      <xdr:colOff>71437</xdr:colOff>
      <xdr:row>66</xdr:row>
      <xdr:rowOff>95250</xdr:rowOff>
    </xdr:from>
    <xdr:to>
      <xdr:col>32</xdr:col>
      <xdr:colOff>357187</xdr:colOff>
      <xdr:row>80</xdr:row>
      <xdr:rowOff>130629</xdr:rowOff>
    </xdr:to>
    <xdr:graphicFrame macro="">
      <xdr:nvGraphicFramePr>
        <xdr:cNvPr id="23" name="Chart 22" descr="This scatter plot graph shows how similar Male Whole Weight is to Viscera Weight.">
          <a:extLst>
            <a:ext uri="{FF2B5EF4-FFF2-40B4-BE49-F238E27FC236}">
              <a16:creationId xmlns:a16="http://schemas.microsoft.com/office/drawing/2014/main" id="{F8890824-91A9-47A4-88AA-95D23CE4C8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32</xdr:col>
      <xdr:colOff>571500</xdr:colOff>
      <xdr:row>66</xdr:row>
      <xdr:rowOff>95250</xdr:rowOff>
    </xdr:from>
    <xdr:to>
      <xdr:col>40</xdr:col>
      <xdr:colOff>238125</xdr:colOff>
      <xdr:row>80</xdr:row>
      <xdr:rowOff>130629</xdr:rowOff>
    </xdr:to>
    <xdr:graphicFrame macro="">
      <xdr:nvGraphicFramePr>
        <xdr:cNvPr id="24" name="Chart 23" descr="This scatter plot graph shows how similar Male Whole Weight is to Shell Weight.">
          <a:extLst>
            <a:ext uri="{FF2B5EF4-FFF2-40B4-BE49-F238E27FC236}">
              <a16:creationId xmlns:a16="http://schemas.microsoft.com/office/drawing/2014/main" id="{C6BF93F0-E086-47CE-B676-0D0C15A18F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40</xdr:col>
      <xdr:colOff>443405</xdr:colOff>
      <xdr:row>66</xdr:row>
      <xdr:rowOff>12863</xdr:rowOff>
    </xdr:from>
    <xdr:to>
      <xdr:col>48</xdr:col>
      <xdr:colOff>339751</xdr:colOff>
      <xdr:row>80</xdr:row>
      <xdr:rowOff>48243</xdr:rowOff>
    </xdr:to>
    <xdr:graphicFrame macro="">
      <xdr:nvGraphicFramePr>
        <xdr:cNvPr id="25" name="Chart 24" descr="This scatter plot graph shows how similar Male Shucked Weight is to Viscera Weight.">
          <a:extLst>
            <a:ext uri="{FF2B5EF4-FFF2-40B4-BE49-F238E27FC236}">
              <a16:creationId xmlns:a16="http://schemas.microsoft.com/office/drawing/2014/main" id="{0F2002C8-C26D-4DFE-AC96-53DB775749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9</xdr:col>
      <xdr:colOff>0</xdr:colOff>
      <xdr:row>81</xdr:row>
      <xdr:rowOff>0</xdr:rowOff>
    </xdr:from>
    <xdr:to>
      <xdr:col>16</xdr:col>
      <xdr:colOff>292554</xdr:colOff>
      <xdr:row>95</xdr:row>
      <xdr:rowOff>35379</xdr:rowOff>
    </xdr:to>
    <xdr:graphicFrame macro="">
      <xdr:nvGraphicFramePr>
        <xdr:cNvPr id="26" name="Chart 25" descr="This scatter plot graph shows how similar the Female Diameter is to Length.">
          <a:extLst>
            <a:ext uri="{FF2B5EF4-FFF2-40B4-BE49-F238E27FC236}">
              <a16:creationId xmlns:a16="http://schemas.microsoft.com/office/drawing/2014/main" id="{301035AF-639A-46EC-9C6C-239277941C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17</xdr:col>
      <xdr:colOff>0</xdr:colOff>
      <xdr:row>81</xdr:row>
      <xdr:rowOff>0</xdr:rowOff>
    </xdr:from>
    <xdr:to>
      <xdr:col>24</xdr:col>
      <xdr:colOff>285750</xdr:colOff>
      <xdr:row>95</xdr:row>
      <xdr:rowOff>35379</xdr:rowOff>
    </xdr:to>
    <xdr:graphicFrame macro="">
      <xdr:nvGraphicFramePr>
        <xdr:cNvPr id="27" name="Chart 26" descr="This scatter plot graph shows how similar Female Whole Weight is to Shucked Weight.">
          <a:extLst>
            <a:ext uri="{FF2B5EF4-FFF2-40B4-BE49-F238E27FC236}">
              <a16:creationId xmlns:a16="http://schemas.microsoft.com/office/drawing/2014/main" id="{F043286B-4A5B-4008-ADE7-320A83946B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25</xdr:col>
      <xdr:colOff>0</xdr:colOff>
      <xdr:row>81</xdr:row>
      <xdr:rowOff>0</xdr:rowOff>
    </xdr:from>
    <xdr:to>
      <xdr:col>32</xdr:col>
      <xdr:colOff>285750</xdr:colOff>
      <xdr:row>95</xdr:row>
      <xdr:rowOff>35379</xdr:rowOff>
    </xdr:to>
    <xdr:graphicFrame macro="">
      <xdr:nvGraphicFramePr>
        <xdr:cNvPr id="28" name="Chart 27" descr="This scatter plot graph shows how similar Female Whole Weight is to Viscera Weight.">
          <a:extLst>
            <a:ext uri="{FF2B5EF4-FFF2-40B4-BE49-F238E27FC236}">
              <a16:creationId xmlns:a16="http://schemas.microsoft.com/office/drawing/2014/main" id="{BA4FC52E-7BFD-46A4-947C-397CD6DA0B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33</xdr:col>
      <xdr:colOff>0</xdr:colOff>
      <xdr:row>81</xdr:row>
      <xdr:rowOff>0</xdr:rowOff>
    </xdr:from>
    <xdr:to>
      <xdr:col>40</xdr:col>
      <xdr:colOff>285750</xdr:colOff>
      <xdr:row>95</xdr:row>
      <xdr:rowOff>35379</xdr:rowOff>
    </xdr:to>
    <xdr:graphicFrame macro="">
      <xdr:nvGraphicFramePr>
        <xdr:cNvPr id="29" name="Chart 28" descr="This scatter plot graph shows how similar Female Whole Weight is to Shell Weight.">
          <a:extLst>
            <a:ext uri="{FF2B5EF4-FFF2-40B4-BE49-F238E27FC236}">
              <a16:creationId xmlns:a16="http://schemas.microsoft.com/office/drawing/2014/main" id="{EC5A3C24-C050-411B-B74E-FB0E3F98EB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41</xdr:col>
      <xdr:colOff>0</xdr:colOff>
      <xdr:row>81</xdr:row>
      <xdr:rowOff>0</xdr:rowOff>
    </xdr:from>
    <xdr:to>
      <xdr:col>48</xdr:col>
      <xdr:colOff>285749</xdr:colOff>
      <xdr:row>95</xdr:row>
      <xdr:rowOff>35379</xdr:rowOff>
    </xdr:to>
    <xdr:graphicFrame macro="">
      <xdr:nvGraphicFramePr>
        <xdr:cNvPr id="30" name="Chart 29" descr="This scatter plot graph shows how similar Female Diameter is to Whole Weight.">
          <a:extLst>
            <a:ext uri="{FF2B5EF4-FFF2-40B4-BE49-F238E27FC236}">
              <a16:creationId xmlns:a16="http://schemas.microsoft.com/office/drawing/2014/main" id="{9B71C4DC-61B2-42D3-A15D-EF84F473C5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9</xdr:col>
      <xdr:colOff>153276</xdr:colOff>
      <xdr:row>96</xdr:row>
      <xdr:rowOff>76638</xdr:rowOff>
    </xdr:from>
    <xdr:to>
      <xdr:col>16</xdr:col>
      <xdr:colOff>445830</xdr:colOff>
      <xdr:row>110</xdr:row>
      <xdr:rowOff>101069</xdr:rowOff>
    </xdr:to>
    <xdr:graphicFrame macro="">
      <xdr:nvGraphicFramePr>
        <xdr:cNvPr id="31" name="Chart 30" descr="This scatter plot graph shows how similar the Infant Diameter is to Length.">
          <a:extLst>
            <a:ext uri="{FF2B5EF4-FFF2-40B4-BE49-F238E27FC236}">
              <a16:creationId xmlns:a16="http://schemas.microsoft.com/office/drawing/2014/main" id="{3AB716A9-0203-457A-8F50-A35DB09496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17</xdr:col>
      <xdr:colOff>0</xdr:colOff>
      <xdr:row>96</xdr:row>
      <xdr:rowOff>0</xdr:rowOff>
    </xdr:from>
    <xdr:to>
      <xdr:col>24</xdr:col>
      <xdr:colOff>285750</xdr:colOff>
      <xdr:row>110</xdr:row>
      <xdr:rowOff>24431</xdr:rowOff>
    </xdr:to>
    <xdr:graphicFrame macro="">
      <xdr:nvGraphicFramePr>
        <xdr:cNvPr id="32" name="Chart 31" descr="This scatter plot graph shows how similar Infant Whole Weight is to Shucked Weight.">
          <a:extLst>
            <a:ext uri="{FF2B5EF4-FFF2-40B4-BE49-F238E27FC236}">
              <a16:creationId xmlns:a16="http://schemas.microsoft.com/office/drawing/2014/main" id="{7A0070EA-7661-482D-91F9-4A09AB13CB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25</xdr:col>
      <xdr:colOff>10948</xdr:colOff>
      <xdr:row>96</xdr:row>
      <xdr:rowOff>0</xdr:rowOff>
    </xdr:from>
    <xdr:to>
      <xdr:col>32</xdr:col>
      <xdr:colOff>296698</xdr:colOff>
      <xdr:row>110</xdr:row>
      <xdr:rowOff>24431</xdr:rowOff>
    </xdr:to>
    <xdr:graphicFrame macro="">
      <xdr:nvGraphicFramePr>
        <xdr:cNvPr id="33" name="Chart 32" descr="This scatter plot graph shows how similar Infant Whole Weight is to Viscera Weight.">
          <a:extLst>
            <a:ext uri="{FF2B5EF4-FFF2-40B4-BE49-F238E27FC236}">
              <a16:creationId xmlns:a16="http://schemas.microsoft.com/office/drawing/2014/main" id="{CDDDAD17-F7FF-4BA2-817D-81C48EF2AC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33</xdr:col>
      <xdr:colOff>0</xdr:colOff>
      <xdr:row>96</xdr:row>
      <xdr:rowOff>0</xdr:rowOff>
    </xdr:from>
    <xdr:to>
      <xdr:col>40</xdr:col>
      <xdr:colOff>285750</xdr:colOff>
      <xdr:row>110</xdr:row>
      <xdr:rowOff>24431</xdr:rowOff>
    </xdr:to>
    <xdr:graphicFrame macro="">
      <xdr:nvGraphicFramePr>
        <xdr:cNvPr id="34" name="Chart 33" descr="This scatter plot graph shows how similar Infant Whole Weight is to Shell Weight.">
          <a:extLst>
            <a:ext uri="{FF2B5EF4-FFF2-40B4-BE49-F238E27FC236}">
              <a16:creationId xmlns:a16="http://schemas.microsoft.com/office/drawing/2014/main" id="{11CE59DC-8263-4A3D-AB3F-F9264E1590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41</xdr:col>
      <xdr:colOff>0</xdr:colOff>
      <xdr:row>95</xdr:row>
      <xdr:rowOff>153276</xdr:rowOff>
    </xdr:from>
    <xdr:to>
      <xdr:col>48</xdr:col>
      <xdr:colOff>285749</xdr:colOff>
      <xdr:row>109</xdr:row>
      <xdr:rowOff>188655</xdr:rowOff>
    </xdr:to>
    <xdr:graphicFrame macro="">
      <xdr:nvGraphicFramePr>
        <xdr:cNvPr id="35" name="Chart 34" descr="This scatter plot graph shows how similar Infant Shucked Weight is to Viscera Weight.">
          <a:extLst>
            <a:ext uri="{FF2B5EF4-FFF2-40B4-BE49-F238E27FC236}">
              <a16:creationId xmlns:a16="http://schemas.microsoft.com/office/drawing/2014/main" id="{25DC37FA-6A14-428B-83B1-7FB73AB0DC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7651A7E-5521-4B24-B875-6691062DC2FA}" name="Table13" displayName="Table13" ref="A1:AF1001" totalsRowShown="0">
  <autoFilter ref="A1:AF1001" xr:uid="{A7651A7E-5521-4B24-B875-6691062DC2FA}"/>
  <tableColumns count="32">
    <tableColumn id="1" xr3:uid="{AA55B97D-A13D-48D2-948E-34DBD350D51D}" name="Abalone_id"/>
    <tableColumn id="2" xr3:uid="{E4E844A4-99FA-403E-B1B1-D3694C43762B}" name="Gender"/>
    <tableColumn id="3" xr3:uid="{3DC14F0A-95EC-4BD6-A21D-6CED1A350387}" name="Length"/>
    <tableColumn id="4" xr3:uid="{F710A48A-EA14-4705-A58D-8086877A7D2A}" name="Diameter"/>
    <tableColumn id="5" xr3:uid="{BCC05FF2-9630-462C-910F-CA8A70A61311}" name="Height"/>
    <tableColumn id="6" xr3:uid="{3FD1BE0C-C103-44B9-AD1D-CA18D58184BD}" name="Whole_weight"/>
    <tableColumn id="7" xr3:uid="{5CA6A2C2-E7AA-42A3-A316-2F50E0B7D541}" name="Shucked_weight"/>
    <tableColumn id="8" xr3:uid="{4BC0FC1A-9901-4211-9A08-80809A4FAA90}" name="Viscera_weight"/>
    <tableColumn id="9" xr3:uid="{4E9C709D-F992-4B9B-B5D8-9AEDCE251720}" name="Shell_weight"/>
    <tableColumn id="10" xr3:uid="{722C3C62-9759-4D93-AAB2-C399FD059DF8}" name="Rings"/>
    <tableColumn id="11" xr3:uid="{DE4D51BF-2085-4B05-90B0-0073B4402D1F}" name="Collector"/>
    <tableColumn id="12" xr3:uid="{E3DB8C50-4477-4A25-9AE9-780532600B46}" name="Collector_First"/>
    <tableColumn id="13" xr3:uid="{49ED2432-0CB1-45E1-8922-DB45C64E77CF}" name="Collector_last"/>
    <tableColumn id="14" xr3:uid="{DD437172-F5E4-4FB7-AF7A-A46A39B1D6C1}" name="Collector_organization"/>
    <tableColumn id="15" xr3:uid="{E7D4EED9-47BE-4A48-BE27-65DAD4A15827}" name="Water"/>
    <tableColumn id="16" xr3:uid="{5992CA4C-FC27-424F-BF3F-6A562E478D51}" name="Water_region"/>
    <tableColumn id="17" xr3:uid="{0311EA4C-CC7A-44C5-B6F0-AD204464FDB0}" name="Feb_temp"/>
    <tableColumn id="20" xr3:uid="{464E0101-679D-482E-B8A2-240E205B9688}" name="Category All" dataDxfId="14">
      <calculatedColumnFormula array="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calculatedColumnFormula>
    </tableColumn>
    <tableColumn id="21" xr3:uid="{32769EDB-0497-4F42-B8C1-26CFCE64A38B}" name="Category 1" dataDxfId="13">
      <calculatedColumnFormula>IF(Table13[[#This Row],[Category All]]="Category 1", "Yes",NA())</calculatedColumnFormula>
    </tableColumn>
    <tableColumn id="22" xr3:uid="{96F84C7F-92A8-40E1-BE58-836E484DEB16}" name="Category 2" dataDxfId="12">
      <calculatedColumnFormula>IF(Table13[[#This Row],[Category All]]="Category 2", "Yes",NA())</calculatedColumnFormula>
    </tableColumn>
    <tableColumn id="23" xr3:uid="{FD0CD4FE-C6F5-42D3-83E9-C952C0044D2B}" name="Category 3" dataDxfId="11">
      <calculatedColumnFormula>IF(Table13[[#This Row],[Category All]]="Category 3", "Yes",NA())</calculatedColumnFormula>
    </tableColumn>
    <tableColumn id="18" xr3:uid="{9189BD70-0BE7-44B5-A83A-02888B0AAABC}" name="Base Abalone Value" dataDxfId="10">
      <calculatedColumnFormula>SUM(1,(1/3)*(Table13[[#This Row],[Length]]-0.5),(1/3)*(Table13[[#This Row],[Diameter]]-0.4),(1/3)*(Table13[[#This Row],[Height]]-0.4)*Table13[[#This Row],[Whole_weight]]*0.5)</calculatedColumnFormula>
    </tableColumn>
    <tableColumn id="19" xr3:uid="{1A4EC727-EEB9-485A-9790-5CBE80066D95}" name="Value All" dataDxfId="9">
      <calculatedColumnFormula array="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calculatedColumnFormula>
    </tableColumn>
    <tableColumn id="26" xr3:uid="{049ADFD6-7EFB-4D32-AE28-8E5D84E32CF5}" name="Value 1" dataDxfId="8">
      <calculatedColumnFormula>IF(Table13[[#This Row],[Category All]]="Category 1",Table13[[#This Row],[Base Abalone Value]]*1.5,NA())</calculatedColumnFormula>
    </tableColumn>
    <tableColumn id="27" xr3:uid="{9FE930C4-A214-4D7E-920C-2BD21EA93379}" name="Value 2" dataDxfId="7">
      <calculatedColumnFormula>IF(Table13[[#This Row],[Category All]]="Category 2",Table13[[#This Row],[Base Abalone Value]]*0.8,NA())</calculatedColumnFormula>
    </tableColumn>
    <tableColumn id="28" xr3:uid="{05347F25-6DF3-4503-9846-8A68F4FFC5D7}" name="Value 3" dataDxfId="6">
      <calculatedColumnFormula>IF(Table13[[#This Row],[Category All]]="Category 3",Table13[[#This Row],[Base Abalone Value]],NA())</calculatedColumnFormula>
    </tableColumn>
    <tableColumn id="24" xr3:uid="{04D7B0EF-CA68-4EEE-B365-95CF91CD160D}" name="MALE" dataDxfId="5">
      <calculatedColumnFormula>IF(Table13[[#This Row],[Gender]]="M",Table13[[#This Row],[Whole_weight]],NA())</calculatedColumnFormula>
    </tableColumn>
    <tableColumn id="25" xr3:uid="{F85D1890-0FDA-49B5-A8C9-A44355C67FB5}" name="FEMALE" dataDxfId="4">
      <calculatedColumnFormula>IF(Table13[[#This Row],[Gender]]="F",Table13[[#This Row],[Whole_weight]],NA())</calculatedColumnFormula>
    </tableColumn>
    <tableColumn id="29" xr3:uid="{339E8262-D759-4AB7-9FE2-DC11A4598EAC}" name="INFANT" dataDxfId="3">
      <calculatedColumnFormula>IF(Table13[[#This Row],[Gender]]="I",Table13[[#This Row],[Whole_weight]],NA())</calculatedColumnFormula>
    </tableColumn>
    <tableColumn id="30" xr3:uid="{07B86A2D-6F7B-42E0-B115-B60FF6C15DD1}" name="Male2" dataDxfId="2">
      <calculatedColumnFormula>IF(Table13[[#This Row],[Gender]]="M",Table13[[#This Row],[Diameter]],NA())</calculatedColumnFormula>
    </tableColumn>
    <tableColumn id="31" xr3:uid="{C6AFE944-CC8C-4751-BC27-93F1A1752711}" name="Female2" dataDxfId="1">
      <calculatedColumnFormula>IF(Table13[[#This Row],[Gender]]="F",Table13[[#This Row],[Diameter]],NA())</calculatedColumnFormula>
    </tableColumn>
    <tableColumn id="32" xr3:uid="{41863659-55EE-4EE4-83EF-ACCDAF006CEB}" name="Infant2" dataDxfId="0">
      <calculatedColumnFormula>IF(Table13[[#This Row],[Gender]]="I",Table13[[#This Row],[Diameter]],NA())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3CDE3-7577-48B8-9BDD-4E7A86564308}">
  <dimension ref="A1:AF1001"/>
  <sheetViews>
    <sheetView showOutlineSymbols="0"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>
        <v>152</v>
      </c>
      <c r="B2" t="s">
        <v>32</v>
      </c>
      <c r="C2">
        <v>0.60499999999999998</v>
      </c>
      <c r="D2">
        <v>0.5</v>
      </c>
      <c r="E2">
        <v>0.185</v>
      </c>
      <c r="F2">
        <v>1.1185</v>
      </c>
      <c r="G2">
        <v>0.46899999999999997</v>
      </c>
      <c r="H2">
        <v>0.25850000000000001</v>
      </c>
      <c r="I2">
        <v>0.33500000000000002</v>
      </c>
      <c r="J2">
        <v>9</v>
      </c>
      <c r="K2">
        <v>12</v>
      </c>
      <c r="L2" t="s">
        <v>33</v>
      </c>
      <c r="M2" t="s">
        <v>34</v>
      </c>
      <c r="N2" t="s">
        <v>35</v>
      </c>
      <c r="O2">
        <v>1</v>
      </c>
      <c r="P2" t="s">
        <v>36</v>
      </c>
      <c r="Q2">
        <v>22.1</v>
      </c>
      <c r="R2" t="str">
        <f t="array" ref="R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" t="e">
        <f>IF(Table13[[#This Row],[Category All]]="Category 1", "Yes",NA())</f>
        <v>#N/A</v>
      </c>
      <c r="T2" t="e">
        <f>IF(Table13[[#This Row],[Category All]]="Category 2", "Yes",NA())</f>
        <v>#N/A</v>
      </c>
      <c r="U2" t="str">
        <f>IF(Table13[[#This Row],[Category All]]="Category 3", "Yes",NA())</f>
        <v>Yes</v>
      </c>
      <c r="V2">
        <f>SUM(1,(1/3)*(Table13[[#This Row],[Length]]-0.5),(1/3)*(Table13[[#This Row],[Diameter]]-0.4),(1/3)*(Table13[[#This Row],[Height]]-0.4)*Table13[[#This Row],[Whole_weight]]*0.5)</f>
        <v>1.02825375</v>
      </c>
      <c r="W2">
        <f t="array" ref="W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1.02825375</v>
      </c>
      <c r="X2" t="e">
        <f>IF(Table13[[#This Row],[Category All]]="Category 1",Table13[[#This Row],[Base Abalone Value]]*1.5,NA())</f>
        <v>#N/A</v>
      </c>
      <c r="Y2" t="e">
        <f>IF(Table13[[#This Row],[Category All]]="Category 2",Table13[[#This Row],[Base Abalone Value]]*0.8,NA())</f>
        <v>#N/A</v>
      </c>
      <c r="Z2">
        <f>IF(Table13[[#This Row],[Category All]]="Category 3",Table13[[#This Row],[Base Abalone Value]],NA())</f>
        <v>1.02825375</v>
      </c>
      <c r="AA2" t="e">
        <f>IF(Table13[[#This Row],[Gender]]="M",Table13[[#This Row],[Whole_weight]],NA())</f>
        <v>#N/A</v>
      </c>
      <c r="AB2">
        <f>IF(Table13[[#This Row],[Gender]]="F",Table13[[#This Row],[Whole_weight]],NA())</f>
        <v>1.1185</v>
      </c>
      <c r="AC2" t="e">
        <f>IF(Table13[[#This Row],[Gender]]="I",Table13[[#This Row],[Whole_weight]],NA())</f>
        <v>#N/A</v>
      </c>
      <c r="AD2" t="e">
        <f>IF(Table13[[#This Row],[Gender]]="M",Table13[[#This Row],[Diameter]],NA())</f>
        <v>#N/A</v>
      </c>
      <c r="AE2">
        <f>IF(Table13[[#This Row],[Gender]]="F",Table13[[#This Row],[Diameter]],NA())</f>
        <v>0.5</v>
      </c>
      <c r="AF2" t="e">
        <f>IF(Table13[[#This Row],[Gender]]="I",Table13[[#This Row],[Diameter]],NA())</f>
        <v>#N/A</v>
      </c>
    </row>
    <row r="3" spans="1:32" x14ac:dyDescent="0.25">
      <c r="A3">
        <v>3344</v>
      </c>
      <c r="B3" t="s">
        <v>32</v>
      </c>
      <c r="C3">
        <v>0.45500000000000002</v>
      </c>
      <c r="D3">
        <v>0.36499999999999999</v>
      </c>
      <c r="E3">
        <v>0.11</v>
      </c>
      <c r="F3">
        <v>0.38500000000000001</v>
      </c>
      <c r="G3">
        <v>0.16600000000000001</v>
      </c>
      <c r="H3">
        <v>4.5999999999999999E-2</v>
      </c>
      <c r="I3">
        <v>0.13450000000000001</v>
      </c>
      <c r="J3">
        <v>13</v>
      </c>
      <c r="K3">
        <v>11</v>
      </c>
      <c r="L3" t="s">
        <v>37</v>
      </c>
      <c r="M3" t="s">
        <v>38</v>
      </c>
      <c r="N3" t="s">
        <v>35</v>
      </c>
      <c r="O3">
        <v>2</v>
      </c>
      <c r="P3" t="s">
        <v>39</v>
      </c>
      <c r="Q3">
        <v>18</v>
      </c>
      <c r="R3" t="str">
        <f t="array" ref="R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" t="e">
        <f>IF(Table13[[#This Row],[Category All]]="Category 1", "Yes",NA())</f>
        <v>#N/A</v>
      </c>
      <c r="T3" t="str">
        <f>IF(Table13[[#This Row],[Category All]]="Category 2", "Yes",NA())</f>
        <v>Yes</v>
      </c>
      <c r="U3" t="e">
        <f>IF(Table13[[#This Row],[Category All]]="Category 3", "Yes",NA())</f>
        <v>#N/A</v>
      </c>
      <c r="V3">
        <f>SUM(1,(1/3)*(Table13[[#This Row],[Length]]-0.5),(1/3)*(Table13[[#This Row],[Diameter]]-0.4),(1/3)*(Table13[[#This Row],[Height]]-0.4)*Table13[[#This Row],[Whole_weight]]*0.5)</f>
        <v>0.95472499999999993</v>
      </c>
      <c r="W3">
        <f t="array" ref="W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0.76378000000000001</v>
      </c>
      <c r="X3" t="e">
        <f>IF(Table13[[#This Row],[Category All]]="Category 1",Table13[[#This Row],[Base Abalone Value]]*1.5,NA())</f>
        <v>#N/A</v>
      </c>
      <c r="Y3">
        <f>IF(Table13[[#This Row],[Category All]]="Category 2",Table13[[#This Row],[Base Abalone Value]]*0.8,NA())</f>
        <v>0.76378000000000001</v>
      </c>
      <c r="Z3" t="e">
        <f>IF(Table13[[#This Row],[Category All]]="Category 3",Table13[[#This Row],[Base Abalone Value]],NA())</f>
        <v>#N/A</v>
      </c>
      <c r="AA3" t="e">
        <f>IF(Table13[[#This Row],[Gender]]="M",Table13[[#This Row],[Whole_weight]],NA())</f>
        <v>#N/A</v>
      </c>
      <c r="AB3">
        <f>IF(Table13[[#This Row],[Gender]]="F",Table13[[#This Row],[Whole_weight]],NA())</f>
        <v>0.38500000000000001</v>
      </c>
      <c r="AC3" t="e">
        <f>IF(Table13[[#This Row],[Gender]]="I",Table13[[#This Row],[Whole_weight]],NA())</f>
        <v>#N/A</v>
      </c>
      <c r="AD3" t="e">
        <f>IF(Table13[[#This Row],[Gender]]="M",Table13[[#This Row],[Diameter]],NA())</f>
        <v>#N/A</v>
      </c>
      <c r="AE3">
        <f>IF(Table13[[#This Row],[Gender]]="F",Table13[[#This Row],[Diameter]],NA())</f>
        <v>0.36499999999999999</v>
      </c>
      <c r="AF3" t="e">
        <f>IF(Table13[[#This Row],[Gender]]="I",Table13[[#This Row],[Diameter]],NA())</f>
        <v>#N/A</v>
      </c>
    </row>
    <row r="4" spans="1:32" x14ac:dyDescent="0.25">
      <c r="A4">
        <v>1424</v>
      </c>
      <c r="B4" t="s">
        <v>32</v>
      </c>
      <c r="C4">
        <v>0.72499999999999998</v>
      </c>
      <c r="D4">
        <v>0.6</v>
      </c>
      <c r="E4">
        <v>0.2</v>
      </c>
      <c r="F4">
        <v>1.7370000000000001</v>
      </c>
      <c r="G4">
        <v>0.69699999999999995</v>
      </c>
      <c r="H4">
        <v>0.35849999999999999</v>
      </c>
      <c r="I4">
        <v>0.59499999999999997</v>
      </c>
      <c r="J4">
        <v>11</v>
      </c>
      <c r="K4">
        <v>1</v>
      </c>
      <c r="L4" t="s">
        <v>40</v>
      </c>
      <c r="M4" t="s">
        <v>41</v>
      </c>
      <c r="N4" t="s">
        <v>35</v>
      </c>
      <c r="O4">
        <v>4</v>
      </c>
      <c r="P4" t="s">
        <v>42</v>
      </c>
      <c r="Q4">
        <v>6.1</v>
      </c>
      <c r="R4" t="str">
        <f t="array" ref="R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" t="e">
        <f>IF(Table13[[#This Row],[Category All]]="Category 1", "Yes",NA())</f>
        <v>#N/A</v>
      </c>
      <c r="T4" t="e">
        <f>IF(Table13[[#This Row],[Category All]]="Category 2", "Yes",NA())</f>
        <v>#N/A</v>
      </c>
      <c r="U4" t="str">
        <f>IF(Table13[[#This Row],[Category All]]="Category 3", "Yes",NA())</f>
        <v>Yes</v>
      </c>
      <c r="V4">
        <f>SUM(1,(1/3)*(Table13[[#This Row],[Length]]-0.5),(1/3)*(Table13[[#This Row],[Diameter]]-0.4),(1/3)*(Table13[[#This Row],[Height]]-0.4)*Table13[[#This Row],[Whole_weight]]*0.5)</f>
        <v>1.0837666666666665</v>
      </c>
      <c r="W4">
        <f t="array" ref="W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1.0837666666666665</v>
      </c>
      <c r="X4" t="e">
        <f>IF(Table13[[#This Row],[Category All]]="Category 1",Table13[[#This Row],[Base Abalone Value]]*1.5,NA())</f>
        <v>#N/A</v>
      </c>
      <c r="Y4" t="e">
        <f>IF(Table13[[#This Row],[Category All]]="Category 2",Table13[[#This Row],[Base Abalone Value]]*0.8,NA())</f>
        <v>#N/A</v>
      </c>
      <c r="Z4">
        <f>IF(Table13[[#This Row],[Category All]]="Category 3",Table13[[#This Row],[Base Abalone Value]],NA())</f>
        <v>1.0837666666666665</v>
      </c>
      <c r="AA4" t="e">
        <f>IF(Table13[[#This Row],[Gender]]="M",Table13[[#This Row],[Whole_weight]],NA())</f>
        <v>#N/A</v>
      </c>
      <c r="AB4">
        <f>IF(Table13[[#This Row],[Gender]]="F",Table13[[#This Row],[Whole_weight]],NA())</f>
        <v>1.7370000000000001</v>
      </c>
      <c r="AC4" t="e">
        <f>IF(Table13[[#This Row],[Gender]]="I",Table13[[#This Row],[Whole_weight]],NA())</f>
        <v>#N/A</v>
      </c>
      <c r="AD4" t="e">
        <f>IF(Table13[[#This Row],[Gender]]="M",Table13[[#This Row],[Diameter]],NA())</f>
        <v>#N/A</v>
      </c>
      <c r="AE4">
        <f>IF(Table13[[#This Row],[Gender]]="F",Table13[[#This Row],[Diameter]],NA())</f>
        <v>0.6</v>
      </c>
      <c r="AF4" t="e">
        <f>IF(Table13[[#This Row],[Gender]]="I",Table13[[#This Row],[Diameter]],NA())</f>
        <v>#N/A</v>
      </c>
    </row>
    <row r="5" spans="1:32" x14ac:dyDescent="0.25">
      <c r="A5">
        <v>3755</v>
      </c>
      <c r="B5" t="s">
        <v>43</v>
      </c>
      <c r="C5">
        <v>0.48499999999999999</v>
      </c>
      <c r="D5">
        <v>0.37</v>
      </c>
      <c r="E5">
        <v>0.14000000000000001</v>
      </c>
      <c r="F5">
        <v>0.50649999999999995</v>
      </c>
      <c r="G5">
        <v>0.24249999999999999</v>
      </c>
      <c r="H5">
        <v>8.7999999999999995E-2</v>
      </c>
      <c r="I5">
        <v>0.14649999999999999</v>
      </c>
      <c r="J5">
        <v>8</v>
      </c>
      <c r="K5">
        <v>13</v>
      </c>
      <c r="L5" t="s">
        <v>44</v>
      </c>
      <c r="M5" t="s">
        <v>45</v>
      </c>
      <c r="N5" t="s">
        <v>35</v>
      </c>
      <c r="O5">
        <v>5</v>
      </c>
      <c r="P5" t="s">
        <v>46</v>
      </c>
      <c r="Q5">
        <v>12.8</v>
      </c>
      <c r="R5" t="str">
        <f t="array" ref="R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" t="e">
        <f>IF(Table13[[#This Row],[Category All]]="Category 1", "Yes",NA())</f>
        <v>#N/A</v>
      </c>
      <c r="T5" t="str">
        <f>IF(Table13[[#This Row],[Category All]]="Category 2", "Yes",NA())</f>
        <v>Yes</v>
      </c>
      <c r="U5" t="e">
        <f>IF(Table13[[#This Row],[Category All]]="Category 3", "Yes",NA())</f>
        <v>#N/A</v>
      </c>
      <c r="V5">
        <f>SUM(1,(1/3)*(Table13[[#This Row],[Length]]-0.5),(1/3)*(Table13[[#This Row],[Diameter]]-0.4),(1/3)*(Table13[[#This Row],[Height]]-0.4)*Table13[[#This Row],[Whole_weight]]*0.5)</f>
        <v>0.96305166666666664</v>
      </c>
      <c r="W5">
        <f t="array" ref="W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0.77044133333333331</v>
      </c>
      <c r="X5" t="e">
        <f>IF(Table13[[#This Row],[Category All]]="Category 1",Table13[[#This Row],[Base Abalone Value]]*1.5,NA())</f>
        <v>#N/A</v>
      </c>
      <c r="Y5">
        <f>IF(Table13[[#This Row],[Category All]]="Category 2",Table13[[#This Row],[Base Abalone Value]]*0.8,NA())</f>
        <v>0.77044133333333331</v>
      </c>
      <c r="Z5" t="e">
        <f>IF(Table13[[#This Row],[Category All]]="Category 3",Table13[[#This Row],[Base Abalone Value]],NA())</f>
        <v>#N/A</v>
      </c>
      <c r="AA5" t="e">
        <f>IF(Table13[[#This Row],[Gender]]="M",Table13[[#This Row],[Whole_weight]],NA())</f>
        <v>#N/A</v>
      </c>
      <c r="AB5" t="e">
        <f>IF(Table13[[#This Row],[Gender]]="F",Table13[[#This Row],[Whole_weight]],NA())</f>
        <v>#N/A</v>
      </c>
      <c r="AC5">
        <f>IF(Table13[[#This Row],[Gender]]="I",Table13[[#This Row],[Whole_weight]],NA())</f>
        <v>0.50649999999999995</v>
      </c>
      <c r="AD5" t="e">
        <f>IF(Table13[[#This Row],[Gender]]="M",Table13[[#This Row],[Diameter]],NA())</f>
        <v>#N/A</v>
      </c>
      <c r="AE5" t="e">
        <f>IF(Table13[[#This Row],[Gender]]="F",Table13[[#This Row],[Diameter]],NA())</f>
        <v>#N/A</v>
      </c>
      <c r="AF5">
        <f>IF(Table13[[#This Row],[Gender]]="I",Table13[[#This Row],[Diameter]],NA())</f>
        <v>0.37</v>
      </c>
    </row>
    <row r="6" spans="1:32" x14ac:dyDescent="0.25">
      <c r="A6">
        <v>884</v>
      </c>
      <c r="B6" t="s">
        <v>47</v>
      </c>
      <c r="C6">
        <v>0.66</v>
      </c>
      <c r="D6">
        <v>0.53</v>
      </c>
      <c r="E6">
        <v>0.17</v>
      </c>
      <c r="F6">
        <v>1.3905000000000001</v>
      </c>
      <c r="G6">
        <v>0.59050000000000002</v>
      </c>
      <c r="H6">
        <v>0.21199999999999999</v>
      </c>
      <c r="I6">
        <v>0.45300000000000001</v>
      </c>
      <c r="J6">
        <v>15</v>
      </c>
      <c r="K6">
        <v>10</v>
      </c>
      <c r="L6" t="s">
        <v>48</v>
      </c>
      <c r="M6" t="s">
        <v>49</v>
      </c>
      <c r="N6" t="s">
        <v>50</v>
      </c>
      <c r="O6">
        <v>8</v>
      </c>
      <c r="P6" t="s">
        <v>51</v>
      </c>
      <c r="Q6">
        <v>12.3</v>
      </c>
      <c r="R6" t="str">
        <f t="array" ref="R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" t="e">
        <f>IF(Table13[[#This Row],[Category All]]="Category 1", "Yes",NA())</f>
        <v>#N/A</v>
      </c>
      <c r="T6" t="e">
        <f>IF(Table13[[#This Row],[Category All]]="Category 2", "Yes",NA())</f>
        <v>#N/A</v>
      </c>
      <c r="U6" t="str">
        <f>IF(Table13[[#This Row],[Category All]]="Category 3", "Yes",NA())</f>
        <v>Yes</v>
      </c>
      <c r="V6">
        <f>SUM(1,(1/3)*(Table13[[#This Row],[Length]]-0.5),(1/3)*(Table13[[#This Row],[Diameter]]-0.4),(1/3)*(Table13[[#This Row],[Height]]-0.4)*Table13[[#This Row],[Whole_weight]]*0.5)</f>
        <v>1.0433641666666666</v>
      </c>
      <c r="W6">
        <f t="array" ref="W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1.0433641666666666</v>
      </c>
      <c r="X6" t="e">
        <f>IF(Table13[[#This Row],[Category All]]="Category 1",Table13[[#This Row],[Base Abalone Value]]*1.5,NA())</f>
        <v>#N/A</v>
      </c>
      <c r="Y6" t="e">
        <f>IF(Table13[[#This Row],[Category All]]="Category 2",Table13[[#This Row],[Base Abalone Value]]*0.8,NA())</f>
        <v>#N/A</v>
      </c>
      <c r="Z6">
        <f>IF(Table13[[#This Row],[Category All]]="Category 3",Table13[[#This Row],[Base Abalone Value]],NA())</f>
        <v>1.0433641666666666</v>
      </c>
      <c r="AA6">
        <f>IF(Table13[[#This Row],[Gender]]="M",Table13[[#This Row],[Whole_weight]],NA())</f>
        <v>1.3905000000000001</v>
      </c>
      <c r="AB6" t="e">
        <f>IF(Table13[[#This Row],[Gender]]="F",Table13[[#This Row],[Whole_weight]],NA())</f>
        <v>#N/A</v>
      </c>
      <c r="AC6" t="e">
        <f>IF(Table13[[#This Row],[Gender]]="I",Table13[[#This Row],[Whole_weight]],NA())</f>
        <v>#N/A</v>
      </c>
      <c r="AD6">
        <f>IF(Table13[[#This Row],[Gender]]="M",Table13[[#This Row],[Diameter]],NA())</f>
        <v>0.53</v>
      </c>
      <c r="AE6" t="e">
        <f>IF(Table13[[#This Row],[Gender]]="F",Table13[[#This Row],[Diameter]],NA())</f>
        <v>#N/A</v>
      </c>
      <c r="AF6" t="e">
        <f>IF(Table13[[#This Row],[Gender]]="I",Table13[[#This Row],[Diameter]],NA())</f>
        <v>#N/A</v>
      </c>
    </row>
    <row r="7" spans="1:32" x14ac:dyDescent="0.25">
      <c r="A7">
        <v>2797</v>
      </c>
      <c r="B7" t="s">
        <v>47</v>
      </c>
      <c r="C7">
        <v>0.63</v>
      </c>
      <c r="D7">
        <v>0.52500000000000002</v>
      </c>
      <c r="E7">
        <v>0.19500000000000001</v>
      </c>
      <c r="F7">
        <v>1.3134999999999999</v>
      </c>
      <c r="G7">
        <v>0.49349999999999999</v>
      </c>
      <c r="H7">
        <v>0.25650000000000001</v>
      </c>
      <c r="I7">
        <v>0.46500000000000002</v>
      </c>
      <c r="J7">
        <v>10</v>
      </c>
      <c r="K7">
        <v>9</v>
      </c>
      <c r="L7" t="s">
        <v>52</v>
      </c>
      <c r="M7" t="s">
        <v>53</v>
      </c>
      <c r="N7" t="s">
        <v>54</v>
      </c>
      <c r="O7">
        <v>2</v>
      </c>
      <c r="P7" t="s">
        <v>39</v>
      </c>
      <c r="Q7">
        <v>18</v>
      </c>
      <c r="R7" t="str">
        <f t="array" ref="R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" t="e">
        <f>IF(Table13[[#This Row],[Category All]]="Category 1", "Yes",NA())</f>
        <v>#N/A</v>
      </c>
      <c r="T7" t="e">
        <f>IF(Table13[[#This Row],[Category All]]="Category 2", "Yes",NA())</f>
        <v>#N/A</v>
      </c>
      <c r="U7" t="str">
        <f>IF(Table13[[#This Row],[Category All]]="Category 3", "Yes",NA())</f>
        <v>Yes</v>
      </c>
      <c r="V7">
        <f>SUM(1,(1/3)*(Table13[[#This Row],[Length]]-0.5),(1/3)*(Table13[[#This Row],[Diameter]]-0.4),(1/3)*(Table13[[#This Row],[Height]]-0.4)*Table13[[#This Row],[Whole_weight]]*0.5)</f>
        <v>1.0401220833333336</v>
      </c>
      <c r="W7">
        <f t="array" ref="W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1.0401220833333336</v>
      </c>
      <c r="X7" t="e">
        <f>IF(Table13[[#This Row],[Category All]]="Category 1",Table13[[#This Row],[Base Abalone Value]]*1.5,NA())</f>
        <v>#N/A</v>
      </c>
      <c r="Y7" t="e">
        <f>IF(Table13[[#This Row],[Category All]]="Category 2",Table13[[#This Row],[Base Abalone Value]]*0.8,NA())</f>
        <v>#N/A</v>
      </c>
      <c r="Z7">
        <f>IF(Table13[[#This Row],[Category All]]="Category 3",Table13[[#This Row],[Base Abalone Value]],NA())</f>
        <v>1.0401220833333336</v>
      </c>
      <c r="AA7">
        <f>IF(Table13[[#This Row],[Gender]]="M",Table13[[#This Row],[Whole_weight]],NA())</f>
        <v>1.3134999999999999</v>
      </c>
      <c r="AB7" t="e">
        <f>IF(Table13[[#This Row],[Gender]]="F",Table13[[#This Row],[Whole_weight]],NA())</f>
        <v>#N/A</v>
      </c>
      <c r="AC7" t="e">
        <f>IF(Table13[[#This Row],[Gender]]="I",Table13[[#This Row],[Whole_weight]],NA())</f>
        <v>#N/A</v>
      </c>
      <c r="AD7">
        <f>IF(Table13[[#This Row],[Gender]]="M",Table13[[#This Row],[Diameter]],NA())</f>
        <v>0.52500000000000002</v>
      </c>
      <c r="AE7" t="e">
        <f>IF(Table13[[#This Row],[Gender]]="F",Table13[[#This Row],[Diameter]],NA())</f>
        <v>#N/A</v>
      </c>
      <c r="AF7" t="e">
        <f>IF(Table13[[#This Row],[Gender]]="I",Table13[[#This Row],[Diameter]],NA())</f>
        <v>#N/A</v>
      </c>
    </row>
    <row r="8" spans="1:32" x14ac:dyDescent="0.25">
      <c r="A8">
        <v>618</v>
      </c>
      <c r="B8" t="s">
        <v>47</v>
      </c>
      <c r="C8">
        <v>0.32</v>
      </c>
      <c r="D8">
        <v>0.24</v>
      </c>
      <c r="E8">
        <v>8.5000000000000006E-2</v>
      </c>
      <c r="F8">
        <v>0.17</v>
      </c>
      <c r="G8">
        <v>6.5500000000000003E-2</v>
      </c>
      <c r="H8">
        <v>4.7E-2</v>
      </c>
      <c r="I8">
        <v>4.9000000000000002E-2</v>
      </c>
      <c r="J8">
        <v>7</v>
      </c>
      <c r="K8">
        <v>11</v>
      </c>
      <c r="L8" t="s">
        <v>37</v>
      </c>
      <c r="M8" t="s">
        <v>38</v>
      </c>
      <c r="N8" t="s">
        <v>35</v>
      </c>
      <c r="O8">
        <v>4</v>
      </c>
      <c r="P8" t="s">
        <v>42</v>
      </c>
      <c r="Q8">
        <v>6.1</v>
      </c>
      <c r="R8" t="str">
        <f t="array" ref="R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" t="e">
        <f>IF(Table13[[#This Row],[Category All]]="Category 1", "Yes",NA())</f>
        <v>#N/A</v>
      </c>
      <c r="T8" t="str">
        <f>IF(Table13[[#This Row],[Category All]]="Category 2", "Yes",NA())</f>
        <v>Yes</v>
      </c>
      <c r="U8" t="e">
        <f>IF(Table13[[#This Row],[Category All]]="Category 3", "Yes",NA())</f>
        <v>#N/A</v>
      </c>
      <c r="V8">
        <f>SUM(1,(1/3)*(Table13[[#This Row],[Length]]-0.5),(1/3)*(Table13[[#This Row],[Diameter]]-0.4),(1/3)*(Table13[[#This Row],[Height]]-0.4)*Table13[[#This Row],[Whole_weight]]*0.5)</f>
        <v>0.87774166666666664</v>
      </c>
      <c r="W8">
        <f t="array" ref="W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0.70219333333333334</v>
      </c>
      <c r="X8" t="e">
        <f>IF(Table13[[#This Row],[Category All]]="Category 1",Table13[[#This Row],[Base Abalone Value]]*1.5,NA())</f>
        <v>#N/A</v>
      </c>
      <c r="Y8">
        <f>IF(Table13[[#This Row],[Category All]]="Category 2",Table13[[#This Row],[Base Abalone Value]]*0.8,NA())</f>
        <v>0.70219333333333334</v>
      </c>
      <c r="Z8" t="e">
        <f>IF(Table13[[#This Row],[Category All]]="Category 3",Table13[[#This Row],[Base Abalone Value]],NA())</f>
        <v>#N/A</v>
      </c>
      <c r="AA8">
        <f>IF(Table13[[#This Row],[Gender]]="M",Table13[[#This Row],[Whole_weight]],NA())</f>
        <v>0.17</v>
      </c>
      <c r="AB8" t="e">
        <f>IF(Table13[[#This Row],[Gender]]="F",Table13[[#This Row],[Whole_weight]],NA())</f>
        <v>#N/A</v>
      </c>
      <c r="AC8" t="e">
        <f>IF(Table13[[#This Row],[Gender]]="I",Table13[[#This Row],[Whole_weight]],NA())</f>
        <v>#N/A</v>
      </c>
      <c r="AD8">
        <f>IF(Table13[[#This Row],[Gender]]="M",Table13[[#This Row],[Diameter]],NA())</f>
        <v>0.24</v>
      </c>
      <c r="AE8" t="e">
        <f>IF(Table13[[#This Row],[Gender]]="F",Table13[[#This Row],[Diameter]],NA())</f>
        <v>#N/A</v>
      </c>
      <c r="AF8" t="e">
        <f>IF(Table13[[#This Row],[Gender]]="I",Table13[[#This Row],[Diameter]],NA())</f>
        <v>#N/A</v>
      </c>
    </row>
    <row r="9" spans="1:32" x14ac:dyDescent="0.25">
      <c r="A9">
        <v>1078</v>
      </c>
      <c r="B9" t="s">
        <v>43</v>
      </c>
      <c r="C9">
        <v>0.42</v>
      </c>
      <c r="D9">
        <v>0.32</v>
      </c>
      <c r="E9">
        <v>0.11</v>
      </c>
      <c r="F9">
        <v>0.36249999999999999</v>
      </c>
      <c r="G9">
        <v>0.17399999999999999</v>
      </c>
      <c r="H9">
        <v>6.3500000000000001E-2</v>
      </c>
      <c r="I9">
        <v>0.105</v>
      </c>
      <c r="J9">
        <v>7</v>
      </c>
      <c r="K9">
        <v>14</v>
      </c>
      <c r="L9" t="s">
        <v>55</v>
      </c>
      <c r="M9" t="s">
        <v>56</v>
      </c>
      <c r="N9" t="s">
        <v>57</v>
      </c>
      <c r="O9">
        <v>1</v>
      </c>
      <c r="P9" t="s">
        <v>36</v>
      </c>
      <c r="Q9">
        <v>22.1</v>
      </c>
      <c r="R9" t="str">
        <f t="array" ref="R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" t="e">
        <f>IF(Table13[[#This Row],[Category All]]="Category 1", "Yes",NA())</f>
        <v>#N/A</v>
      </c>
      <c r="T9" t="str">
        <f>IF(Table13[[#This Row],[Category All]]="Category 2", "Yes",NA())</f>
        <v>Yes</v>
      </c>
      <c r="U9" t="e">
        <f>IF(Table13[[#This Row],[Category All]]="Category 3", "Yes",NA())</f>
        <v>#N/A</v>
      </c>
      <c r="V9">
        <f>SUM(1,(1/3)*(Table13[[#This Row],[Length]]-0.5),(1/3)*(Table13[[#This Row],[Diameter]]-0.4),(1/3)*(Table13[[#This Row],[Height]]-0.4)*Table13[[#This Row],[Whole_weight]]*0.5)</f>
        <v>0.92914583333333345</v>
      </c>
      <c r="W9">
        <f t="array" ref="W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0.74331666666666685</v>
      </c>
      <c r="X9" t="e">
        <f>IF(Table13[[#This Row],[Category All]]="Category 1",Table13[[#This Row],[Base Abalone Value]]*1.5,NA())</f>
        <v>#N/A</v>
      </c>
      <c r="Y9">
        <f>IF(Table13[[#This Row],[Category All]]="Category 2",Table13[[#This Row],[Base Abalone Value]]*0.8,NA())</f>
        <v>0.74331666666666685</v>
      </c>
      <c r="Z9" t="e">
        <f>IF(Table13[[#This Row],[Category All]]="Category 3",Table13[[#This Row],[Base Abalone Value]],NA())</f>
        <v>#N/A</v>
      </c>
      <c r="AA9" t="e">
        <f>IF(Table13[[#This Row],[Gender]]="M",Table13[[#This Row],[Whole_weight]],NA())</f>
        <v>#N/A</v>
      </c>
      <c r="AB9" t="e">
        <f>IF(Table13[[#This Row],[Gender]]="F",Table13[[#This Row],[Whole_weight]],NA())</f>
        <v>#N/A</v>
      </c>
      <c r="AC9">
        <f>IF(Table13[[#This Row],[Gender]]="I",Table13[[#This Row],[Whole_weight]],NA())</f>
        <v>0.36249999999999999</v>
      </c>
      <c r="AD9" t="e">
        <f>IF(Table13[[#This Row],[Gender]]="M",Table13[[#This Row],[Diameter]],NA())</f>
        <v>#N/A</v>
      </c>
      <c r="AE9" t="e">
        <f>IF(Table13[[#This Row],[Gender]]="F",Table13[[#This Row],[Diameter]],NA())</f>
        <v>#N/A</v>
      </c>
      <c r="AF9">
        <f>IF(Table13[[#This Row],[Gender]]="I",Table13[[#This Row],[Diameter]],NA())</f>
        <v>0.32</v>
      </c>
    </row>
    <row r="10" spans="1:32" x14ac:dyDescent="0.25">
      <c r="A10">
        <v>1982</v>
      </c>
      <c r="B10" t="s">
        <v>32</v>
      </c>
      <c r="C10">
        <v>0.72</v>
      </c>
      <c r="D10">
        <v>0.57499999999999996</v>
      </c>
      <c r="E10">
        <v>0.18</v>
      </c>
      <c r="F10">
        <v>1.6705000000000001</v>
      </c>
      <c r="G10">
        <v>0.73199999999999998</v>
      </c>
      <c r="H10">
        <v>0.36049999999999999</v>
      </c>
      <c r="I10">
        <v>0.501</v>
      </c>
      <c r="J10">
        <v>12</v>
      </c>
      <c r="K10">
        <v>5</v>
      </c>
      <c r="L10" t="s">
        <v>58</v>
      </c>
      <c r="M10" t="s">
        <v>59</v>
      </c>
      <c r="N10" t="s">
        <v>60</v>
      </c>
      <c r="O10">
        <v>2</v>
      </c>
      <c r="P10" t="s">
        <v>39</v>
      </c>
      <c r="Q10">
        <v>18</v>
      </c>
      <c r="R10" t="str">
        <f t="array" ref="R1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0" t="e">
        <f>IF(Table13[[#This Row],[Category All]]="Category 1", "Yes",NA())</f>
        <v>#N/A</v>
      </c>
      <c r="T10" t="e">
        <f>IF(Table13[[#This Row],[Category All]]="Category 2", "Yes",NA())</f>
        <v>#N/A</v>
      </c>
      <c r="U10" t="str">
        <f>IF(Table13[[#This Row],[Category All]]="Category 3", "Yes",NA())</f>
        <v>Yes</v>
      </c>
      <c r="V10">
        <f>SUM(1,(1/3)*(Table13[[#This Row],[Length]]-0.5),(1/3)*(Table13[[#This Row],[Diameter]]-0.4),(1/3)*(Table13[[#This Row],[Height]]-0.4)*Table13[[#This Row],[Whole_weight]]*0.5)</f>
        <v>1.0704149999999999</v>
      </c>
      <c r="W10">
        <f t="array" ref="W1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1.0704149999999999</v>
      </c>
      <c r="X10" t="e">
        <f>IF(Table13[[#This Row],[Category All]]="Category 1",Table13[[#This Row],[Base Abalone Value]]*1.5,NA())</f>
        <v>#N/A</v>
      </c>
      <c r="Y10" t="e">
        <f>IF(Table13[[#This Row],[Category All]]="Category 2",Table13[[#This Row],[Base Abalone Value]]*0.8,NA())</f>
        <v>#N/A</v>
      </c>
      <c r="Z10">
        <f>IF(Table13[[#This Row],[Category All]]="Category 3",Table13[[#This Row],[Base Abalone Value]],NA())</f>
        <v>1.0704149999999999</v>
      </c>
      <c r="AA10" t="e">
        <f>IF(Table13[[#This Row],[Gender]]="M",Table13[[#This Row],[Whole_weight]],NA())</f>
        <v>#N/A</v>
      </c>
      <c r="AB10">
        <f>IF(Table13[[#This Row],[Gender]]="F",Table13[[#This Row],[Whole_weight]],NA())</f>
        <v>1.6705000000000001</v>
      </c>
      <c r="AC10" t="e">
        <f>IF(Table13[[#This Row],[Gender]]="I",Table13[[#This Row],[Whole_weight]],NA())</f>
        <v>#N/A</v>
      </c>
      <c r="AD10" t="e">
        <f>IF(Table13[[#This Row],[Gender]]="M",Table13[[#This Row],[Diameter]],NA())</f>
        <v>#N/A</v>
      </c>
      <c r="AE10">
        <f>IF(Table13[[#This Row],[Gender]]="F",Table13[[#This Row],[Diameter]],NA())</f>
        <v>0.57499999999999996</v>
      </c>
      <c r="AF10" t="e">
        <f>IF(Table13[[#This Row],[Gender]]="I",Table13[[#This Row],[Diameter]],NA())</f>
        <v>#N/A</v>
      </c>
    </row>
    <row r="11" spans="1:32" x14ac:dyDescent="0.25">
      <c r="A11">
        <v>729</v>
      </c>
      <c r="B11" t="s">
        <v>47</v>
      </c>
      <c r="C11">
        <v>0.505</v>
      </c>
      <c r="D11">
        <v>0.4</v>
      </c>
      <c r="E11">
        <v>0.125</v>
      </c>
      <c r="F11">
        <v>0.77</v>
      </c>
      <c r="G11">
        <v>0.27350000000000002</v>
      </c>
      <c r="H11">
        <v>0.159</v>
      </c>
      <c r="I11">
        <v>0.255</v>
      </c>
      <c r="J11">
        <v>13</v>
      </c>
      <c r="K11">
        <v>11</v>
      </c>
      <c r="L11" t="s">
        <v>37</v>
      </c>
      <c r="M11" t="s">
        <v>38</v>
      </c>
      <c r="N11" t="s">
        <v>35</v>
      </c>
      <c r="O11">
        <v>5</v>
      </c>
      <c r="P11" t="s">
        <v>46</v>
      </c>
      <c r="Q11">
        <v>12.8</v>
      </c>
      <c r="R11" t="str">
        <f t="array" ref="R1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1" t="e">
        <f>IF(Table13[[#This Row],[Category All]]="Category 1", "Yes",NA())</f>
        <v>#N/A</v>
      </c>
      <c r="T11" t="str">
        <f>IF(Table13[[#This Row],[Category All]]="Category 2", "Yes",NA())</f>
        <v>Yes</v>
      </c>
      <c r="U11" t="e">
        <f>IF(Table13[[#This Row],[Category All]]="Category 3", "Yes",NA())</f>
        <v>#N/A</v>
      </c>
      <c r="V11">
        <f>SUM(1,(1/3)*(Table13[[#This Row],[Length]]-0.5),(1/3)*(Table13[[#This Row],[Diameter]]-0.4),(1/3)*(Table13[[#This Row],[Height]]-0.4)*Table13[[#This Row],[Whole_weight]]*0.5)</f>
        <v>0.96637499999999998</v>
      </c>
      <c r="W11">
        <f t="array" ref="W1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0.77310000000000001</v>
      </c>
      <c r="X11" t="e">
        <f>IF(Table13[[#This Row],[Category All]]="Category 1",Table13[[#This Row],[Base Abalone Value]]*1.5,NA())</f>
        <v>#N/A</v>
      </c>
      <c r="Y11">
        <f>IF(Table13[[#This Row],[Category All]]="Category 2",Table13[[#This Row],[Base Abalone Value]]*0.8,NA())</f>
        <v>0.77310000000000001</v>
      </c>
      <c r="Z11" t="e">
        <f>IF(Table13[[#This Row],[Category All]]="Category 3",Table13[[#This Row],[Base Abalone Value]],NA())</f>
        <v>#N/A</v>
      </c>
      <c r="AA11">
        <f>IF(Table13[[#This Row],[Gender]]="M",Table13[[#This Row],[Whole_weight]],NA())</f>
        <v>0.77</v>
      </c>
      <c r="AB11" t="e">
        <f>IF(Table13[[#This Row],[Gender]]="F",Table13[[#This Row],[Whole_weight]],NA())</f>
        <v>#N/A</v>
      </c>
      <c r="AC11" t="e">
        <f>IF(Table13[[#This Row],[Gender]]="I",Table13[[#This Row],[Whole_weight]],NA())</f>
        <v>#N/A</v>
      </c>
      <c r="AD11">
        <f>IF(Table13[[#This Row],[Gender]]="M",Table13[[#This Row],[Diameter]],NA())</f>
        <v>0.4</v>
      </c>
      <c r="AE11" t="e">
        <f>IF(Table13[[#This Row],[Gender]]="F",Table13[[#This Row],[Diameter]],NA())</f>
        <v>#N/A</v>
      </c>
      <c r="AF11" t="e">
        <f>IF(Table13[[#This Row],[Gender]]="I",Table13[[#This Row],[Diameter]],NA())</f>
        <v>#N/A</v>
      </c>
    </row>
    <row r="12" spans="1:32" x14ac:dyDescent="0.25">
      <c r="A12">
        <v>2050</v>
      </c>
      <c r="B12" t="s">
        <v>43</v>
      </c>
      <c r="C12">
        <v>0.44500000000000001</v>
      </c>
      <c r="D12">
        <v>0.32</v>
      </c>
      <c r="E12">
        <v>0.12</v>
      </c>
      <c r="F12">
        <v>0.378</v>
      </c>
      <c r="G12">
        <v>0.152</v>
      </c>
      <c r="H12">
        <v>8.2500000000000004E-2</v>
      </c>
      <c r="I12">
        <v>0.12</v>
      </c>
      <c r="J12">
        <v>8</v>
      </c>
      <c r="K12">
        <v>8</v>
      </c>
      <c r="L12" t="s">
        <v>61</v>
      </c>
      <c r="M12" t="s">
        <v>62</v>
      </c>
      <c r="N12" t="s">
        <v>63</v>
      </c>
      <c r="O12">
        <v>5</v>
      </c>
      <c r="P12" t="s">
        <v>46</v>
      </c>
      <c r="Q12">
        <v>12.8</v>
      </c>
      <c r="R12" t="str">
        <f t="array" ref="R1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2" t="e">
        <f>IF(Table13[[#This Row],[Category All]]="Category 1", "Yes",NA())</f>
        <v>#N/A</v>
      </c>
      <c r="T12" t="str">
        <f>IF(Table13[[#This Row],[Category All]]="Category 2", "Yes",NA())</f>
        <v>Yes</v>
      </c>
      <c r="U12" t="e">
        <f>IF(Table13[[#This Row],[Category All]]="Category 3", "Yes",NA())</f>
        <v>#N/A</v>
      </c>
      <c r="V12">
        <f>SUM(1,(1/3)*(Table13[[#This Row],[Length]]-0.5),(1/3)*(Table13[[#This Row],[Diameter]]-0.4),(1/3)*(Table13[[#This Row],[Height]]-0.4)*Table13[[#This Row],[Whole_weight]]*0.5)</f>
        <v>0.93736000000000008</v>
      </c>
      <c r="W12">
        <f t="array" ref="W1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0.74988800000000011</v>
      </c>
      <c r="X12" t="e">
        <f>IF(Table13[[#This Row],[Category All]]="Category 1",Table13[[#This Row],[Base Abalone Value]]*1.5,NA())</f>
        <v>#N/A</v>
      </c>
      <c r="Y12">
        <f>IF(Table13[[#This Row],[Category All]]="Category 2",Table13[[#This Row],[Base Abalone Value]]*0.8,NA())</f>
        <v>0.74988800000000011</v>
      </c>
      <c r="Z12" t="e">
        <f>IF(Table13[[#This Row],[Category All]]="Category 3",Table13[[#This Row],[Base Abalone Value]],NA())</f>
        <v>#N/A</v>
      </c>
      <c r="AA12" t="e">
        <f>IF(Table13[[#This Row],[Gender]]="M",Table13[[#This Row],[Whole_weight]],NA())</f>
        <v>#N/A</v>
      </c>
      <c r="AB12" t="e">
        <f>IF(Table13[[#This Row],[Gender]]="F",Table13[[#This Row],[Whole_weight]],NA())</f>
        <v>#N/A</v>
      </c>
      <c r="AC12">
        <f>IF(Table13[[#This Row],[Gender]]="I",Table13[[#This Row],[Whole_weight]],NA())</f>
        <v>0.378</v>
      </c>
      <c r="AD12" t="e">
        <f>IF(Table13[[#This Row],[Gender]]="M",Table13[[#This Row],[Diameter]],NA())</f>
        <v>#N/A</v>
      </c>
      <c r="AE12" t="e">
        <f>IF(Table13[[#This Row],[Gender]]="F",Table13[[#This Row],[Diameter]],NA())</f>
        <v>#N/A</v>
      </c>
      <c r="AF12">
        <f>IF(Table13[[#This Row],[Gender]]="I",Table13[[#This Row],[Diameter]],NA())</f>
        <v>0.32</v>
      </c>
    </row>
    <row r="13" spans="1:32" x14ac:dyDescent="0.25">
      <c r="A13">
        <v>2642</v>
      </c>
      <c r="B13" t="s">
        <v>43</v>
      </c>
      <c r="C13">
        <v>0.47499999999999998</v>
      </c>
      <c r="D13">
        <v>0.36499999999999999</v>
      </c>
      <c r="E13">
        <v>0.1</v>
      </c>
      <c r="F13">
        <v>0.13150000000000001</v>
      </c>
      <c r="G13">
        <v>0.20250000000000001</v>
      </c>
      <c r="H13">
        <v>8.7499999999999994E-2</v>
      </c>
      <c r="I13">
        <v>0.123</v>
      </c>
      <c r="J13">
        <v>7</v>
      </c>
      <c r="K13">
        <v>2</v>
      </c>
      <c r="L13" t="s">
        <v>64</v>
      </c>
      <c r="M13" t="s">
        <v>65</v>
      </c>
      <c r="N13" t="s">
        <v>66</v>
      </c>
      <c r="O13">
        <v>1</v>
      </c>
      <c r="P13" t="s">
        <v>36</v>
      </c>
      <c r="Q13">
        <v>22.1</v>
      </c>
      <c r="R13" t="str">
        <f t="array" ref="R1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3" t="e">
        <f>IF(Table13[[#This Row],[Category All]]="Category 1", "Yes",NA())</f>
        <v>#N/A</v>
      </c>
      <c r="T13" t="str">
        <f>IF(Table13[[#This Row],[Category All]]="Category 2", "Yes",NA())</f>
        <v>Yes</v>
      </c>
      <c r="U13" t="e">
        <f>IF(Table13[[#This Row],[Category All]]="Category 3", "Yes",NA())</f>
        <v>#N/A</v>
      </c>
      <c r="V13">
        <f>SUM(1,(1/3)*(Table13[[#This Row],[Length]]-0.5),(1/3)*(Table13[[#This Row],[Diameter]]-0.4),(1/3)*(Table13[[#This Row],[Height]]-0.4)*Table13[[#This Row],[Whole_weight]]*0.5)</f>
        <v>0.97342499999999998</v>
      </c>
      <c r="W13">
        <f t="array" ref="W1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0.77873999999999999</v>
      </c>
      <c r="X13" t="e">
        <f>IF(Table13[[#This Row],[Category All]]="Category 1",Table13[[#This Row],[Base Abalone Value]]*1.5,NA())</f>
        <v>#N/A</v>
      </c>
      <c r="Y13">
        <f>IF(Table13[[#This Row],[Category All]]="Category 2",Table13[[#This Row],[Base Abalone Value]]*0.8,NA())</f>
        <v>0.77873999999999999</v>
      </c>
      <c r="Z13" t="e">
        <f>IF(Table13[[#This Row],[Category All]]="Category 3",Table13[[#This Row],[Base Abalone Value]],NA())</f>
        <v>#N/A</v>
      </c>
      <c r="AA13" t="e">
        <f>IF(Table13[[#This Row],[Gender]]="M",Table13[[#This Row],[Whole_weight]],NA())</f>
        <v>#N/A</v>
      </c>
      <c r="AB13" t="e">
        <f>IF(Table13[[#This Row],[Gender]]="F",Table13[[#This Row],[Whole_weight]],NA())</f>
        <v>#N/A</v>
      </c>
      <c r="AC13">
        <f>IF(Table13[[#This Row],[Gender]]="I",Table13[[#This Row],[Whole_weight]],NA())</f>
        <v>0.13150000000000001</v>
      </c>
      <c r="AD13" t="e">
        <f>IF(Table13[[#This Row],[Gender]]="M",Table13[[#This Row],[Diameter]],NA())</f>
        <v>#N/A</v>
      </c>
      <c r="AE13" t="e">
        <f>IF(Table13[[#This Row],[Gender]]="F",Table13[[#This Row],[Diameter]],NA())</f>
        <v>#N/A</v>
      </c>
      <c r="AF13">
        <f>IF(Table13[[#This Row],[Gender]]="I",Table13[[#This Row],[Diameter]],NA())</f>
        <v>0.36499999999999999</v>
      </c>
    </row>
    <row r="14" spans="1:32" x14ac:dyDescent="0.25">
      <c r="A14">
        <v>2044</v>
      </c>
      <c r="B14" t="s">
        <v>43</v>
      </c>
      <c r="C14">
        <v>0.39500000000000002</v>
      </c>
      <c r="D14">
        <v>0.29499999999999998</v>
      </c>
      <c r="E14">
        <v>0.1</v>
      </c>
      <c r="F14">
        <v>0.29299999999999998</v>
      </c>
      <c r="G14">
        <v>0.14000000000000001</v>
      </c>
      <c r="H14">
        <v>6.2E-2</v>
      </c>
      <c r="I14">
        <v>8.2000000000000003E-2</v>
      </c>
      <c r="J14">
        <v>7</v>
      </c>
      <c r="K14">
        <v>7</v>
      </c>
      <c r="L14" t="s">
        <v>67</v>
      </c>
      <c r="M14" t="s">
        <v>68</v>
      </c>
      <c r="N14" t="s">
        <v>69</v>
      </c>
      <c r="O14">
        <v>10</v>
      </c>
      <c r="P14" t="s">
        <v>70</v>
      </c>
      <c r="Q14">
        <v>24.1</v>
      </c>
      <c r="R14" t="str">
        <f t="array" ref="R1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4" t="e">
        <f>IF(Table13[[#This Row],[Category All]]="Category 1", "Yes",NA())</f>
        <v>#N/A</v>
      </c>
      <c r="T14" t="str">
        <f>IF(Table13[[#This Row],[Category All]]="Category 2", "Yes",NA())</f>
        <v>Yes</v>
      </c>
      <c r="U14" t="e">
        <f>IF(Table13[[#This Row],[Category All]]="Category 3", "Yes",NA())</f>
        <v>#N/A</v>
      </c>
      <c r="V14">
        <f>SUM(1,(1/3)*(Table13[[#This Row],[Length]]-0.5),(1/3)*(Table13[[#This Row],[Diameter]]-0.4),(1/3)*(Table13[[#This Row],[Height]]-0.4)*Table13[[#This Row],[Whole_weight]]*0.5)</f>
        <v>0.91534999999999989</v>
      </c>
      <c r="W14">
        <f t="array" ref="W1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0.73227999999999993</v>
      </c>
      <c r="X14" t="e">
        <f>IF(Table13[[#This Row],[Category All]]="Category 1",Table13[[#This Row],[Base Abalone Value]]*1.5,NA())</f>
        <v>#N/A</v>
      </c>
      <c r="Y14">
        <f>IF(Table13[[#This Row],[Category All]]="Category 2",Table13[[#This Row],[Base Abalone Value]]*0.8,NA())</f>
        <v>0.73227999999999993</v>
      </c>
      <c r="Z14" t="e">
        <f>IF(Table13[[#This Row],[Category All]]="Category 3",Table13[[#This Row],[Base Abalone Value]],NA())</f>
        <v>#N/A</v>
      </c>
      <c r="AA14" t="e">
        <f>IF(Table13[[#This Row],[Gender]]="M",Table13[[#This Row],[Whole_weight]],NA())</f>
        <v>#N/A</v>
      </c>
      <c r="AB14" t="e">
        <f>IF(Table13[[#This Row],[Gender]]="F",Table13[[#This Row],[Whole_weight]],NA())</f>
        <v>#N/A</v>
      </c>
      <c r="AC14">
        <f>IF(Table13[[#This Row],[Gender]]="I",Table13[[#This Row],[Whole_weight]],NA())</f>
        <v>0.29299999999999998</v>
      </c>
      <c r="AD14" t="e">
        <f>IF(Table13[[#This Row],[Gender]]="M",Table13[[#This Row],[Diameter]],NA())</f>
        <v>#N/A</v>
      </c>
      <c r="AE14" t="e">
        <f>IF(Table13[[#This Row],[Gender]]="F",Table13[[#This Row],[Diameter]],NA())</f>
        <v>#N/A</v>
      </c>
      <c r="AF14">
        <f>IF(Table13[[#This Row],[Gender]]="I",Table13[[#This Row],[Diameter]],NA())</f>
        <v>0.29499999999999998</v>
      </c>
    </row>
    <row r="15" spans="1:32" x14ac:dyDescent="0.25">
      <c r="A15">
        <v>1527</v>
      </c>
      <c r="B15" t="s">
        <v>47</v>
      </c>
      <c r="C15">
        <v>0.70499999999999996</v>
      </c>
      <c r="D15">
        <v>0.56000000000000005</v>
      </c>
      <c r="E15">
        <v>0.16500000000000001</v>
      </c>
      <c r="F15">
        <v>1.675</v>
      </c>
      <c r="G15">
        <v>0.79700000000000004</v>
      </c>
      <c r="H15">
        <v>0.40949999999999998</v>
      </c>
      <c r="I15">
        <v>0.38800000000000001</v>
      </c>
      <c r="J15">
        <v>10</v>
      </c>
      <c r="K15">
        <v>13</v>
      </c>
      <c r="L15" t="s">
        <v>44</v>
      </c>
      <c r="M15" t="s">
        <v>45</v>
      </c>
      <c r="N15" t="s">
        <v>35</v>
      </c>
      <c r="O15">
        <v>8</v>
      </c>
      <c r="P15" t="s">
        <v>51</v>
      </c>
      <c r="Q15">
        <v>12.3</v>
      </c>
      <c r="R15" t="str">
        <f t="array" ref="R1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5" t="e">
        <f>IF(Table13[[#This Row],[Category All]]="Category 1", "Yes",NA())</f>
        <v>#N/A</v>
      </c>
      <c r="T15" t="e">
        <f>IF(Table13[[#This Row],[Category All]]="Category 2", "Yes",NA())</f>
        <v>#N/A</v>
      </c>
      <c r="U15" t="str">
        <f>IF(Table13[[#This Row],[Category All]]="Category 3", "Yes",NA())</f>
        <v>Yes</v>
      </c>
      <c r="V15">
        <f>SUM(1,(1/3)*(Table13[[#This Row],[Length]]-0.5),(1/3)*(Table13[[#This Row],[Diameter]]-0.4),(1/3)*(Table13[[#This Row],[Height]]-0.4)*Table13[[#This Row],[Whole_weight]]*0.5)</f>
        <v>1.0560624999999999</v>
      </c>
      <c r="W15">
        <f t="array" ref="W1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1.0560624999999999</v>
      </c>
      <c r="X15" t="e">
        <f>IF(Table13[[#This Row],[Category All]]="Category 1",Table13[[#This Row],[Base Abalone Value]]*1.5,NA())</f>
        <v>#N/A</v>
      </c>
      <c r="Y15" t="e">
        <f>IF(Table13[[#This Row],[Category All]]="Category 2",Table13[[#This Row],[Base Abalone Value]]*0.8,NA())</f>
        <v>#N/A</v>
      </c>
      <c r="Z15">
        <f>IF(Table13[[#This Row],[Category All]]="Category 3",Table13[[#This Row],[Base Abalone Value]],NA())</f>
        <v>1.0560624999999999</v>
      </c>
      <c r="AA15">
        <f>IF(Table13[[#This Row],[Gender]]="M",Table13[[#This Row],[Whole_weight]],NA())</f>
        <v>1.675</v>
      </c>
      <c r="AB15" t="e">
        <f>IF(Table13[[#This Row],[Gender]]="F",Table13[[#This Row],[Whole_weight]],NA())</f>
        <v>#N/A</v>
      </c>
      <c r="AC15" t="e">
        <f>IF(Table13[[#This Row],[Gender]]="I",Table13[[#This Row],[Whole_weight]],NA())</f>
        <v>#N/A</v>
      </c>
      <c r="AD15">
        <f>IF(Table13[[#This Row],[Gender]]="M",Table13[[#This Row],[Diameter]],NA())</f>
        <v>0.56000000000000005</v>
      </c>
      <c r="AE15" t="e">
        <f>IF(Table13[[#This Row],[Gender]]="F",Table13[[#This Row],[Diameter]],NA())</f>
        <v>#N/A</v>
      </c>
      <c r="AF15" t="e">
        <f>IF(Table13[[#This Row],[Gender]]="I",Table13[[#This Row],[Diameter]],NA())</f>
        <v>#N/A</v>
      </c>
    </row>
    <row r="16" spans="1:32" x14ac:dyDescent="0.25">
      <c r="A16">
        <v>1678</v>
      </c>
      <c r="B16" t="s">
        <v>47</v>
      </c>
      <c r="C16">
        <v>0.61499999999999999</v>
      </c>
      <c r="D16">
        <v>0.47499999999999998</v>
      </c>
      <c r="E16">
        <v>0.17499999999999999</v>
      </c>
      <c r="F16">
        <v>1.224</v>
      </c>
      <c r="G16">
        <v>0.60350000000000004</v>
      </c>
      <c r="H16">
        <v>0.26100000000000001</v>
      </c>
      <c r="I16">
        <v>0.311</v>
      </c>
      <c r="J16">
        <v>9</v>
      </c>
      <c r="K16">
        <v>1</v>
      </c>
      <c r="L16" t="s">
        <v>40</v>
      </c>
      <c r="M16" t="s">
        <v>41</v>
      </c>
      <c r="N16" t="s">
        <v>35</v>
      </c>
      <c r="O16">
        <v>2</v>
      </c>
      <c r="P16" t="s">
        <v>39</v>
      </c>
      <c r="Q16">
        <v>18</v>
      </c>
      <c r="R16" t="str">
        <f t="array" ref="R1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6" t="e">
        <f>IF(Table13[[#This Row],[Category All]]="Category 1", "Yes",NA())</f>
        <v>#N/A</v>
      </c>
      <c r="T16" t="e">
        <f>IF(Table13[[#This Row],[Category All]]="Category 2", "Yes",NA())</f>
        <v>#N/A</v>
      </c>
      <c r="U16" t="str">
        <f>IF(Table13[[#This Row],[Category All]]="Category 3", "Yes",NA())</f>
        <v>Yes</v>
      </c>
      <c r="V16">
        <f>SUM(1,(1/3)*(Table13[[#This Row],[Length]]-0.5),(1/3)*(Table13[[#This Row],[Diameter]]-0.4),(1/3)*(Table13[[#This Row],[Height]]-0.4)*Table13[[#This Row],[Whole_weight]]*0.5)</f>
        <v>1.0174333333333332</v>
      </c>
      <c r="W16">
        <f t="array" ref="W1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1.0174333333333332</v>
      </c>
      <c r="X16" t="e">
        <f>IF(Table13[[#This Row],[Category All]]="Category 1",Table13[[#This Row],[Base Abalone Value]]*1.5,NA())</f>
        <v>#N/A</v>
      </c>
      <c r="Y16" t="e">
        <f>IF(Table13[[#This Row],[Category All]]="Category 2",Table13[[#This Row],[Base Abalone Value]]*0.8,NA())</f>
        <v>#N/A</v>
      </c>
      <c r="Z16">
        <f>IF(Table13[[#This Row],[Category All]]="Category 3",Table13[[#This Row],[Base Abalone Value]],NA())</f>
        <v>1.0174333333333332</v>
      </c>
      <c r="AA16">
        <f>IF(Table13[[#This Row],[Gender]]="M",Table13[[#This Row],[Whole_weight]],NA())</f>
        <v>1.224</v>
      </c>
      <c r="AB16" t="e">
        <f>IF(Table13[[#This Row],[Gender]]="F",Table13[[#This Row],[Whole_weight]],NA())</f>
        <v>#N/A</v>
      </c>
      <c r="AC16" t="e">
        <f>IF(Table13[[#This Row],[Gender]]="I",Table13[[#This Row],[Whole_weight]],NA())</f>
        <v>#N/A</v>
      </c>
      <c r="AD16">
        <f>IF(Table13[[#This Row],[Gender]]="M",Table13[[#This Row],[Diameter]],NA())</f>
        <v>0.47499999999999998</v>
      </c>
      <c r="AE16" t="e">
        <f>IF(Table13[[#This Row],[Gender]]="F",Table13[[#This Row],[Diameter]],NA())</f>
        <v>#N/A</v>
      </c>
      <c r="AF16" t="e">
        <f>IF(Table13[[#This Row],[Gender]]="I",Table13[[#This Row],[Diameter]],NA())</f>
        <v>#N/A</v>
      </c>
    </row>
    <row r="17" spans="1:32" x14ac:dyDescent="0.25">
      <c r="A17">
        <v>726</v>
      </c>
      <c r="B17" t="s">
        <v>32</v>
      </c>
      <c r="C17">
        <v>0.49</v>
      </c>
      <c r="D17">
        <v>0.36</v>
      </c>
      <c r="E17">
        <v>0.11</v>
      </c>
      <c r="F17">
        <v>0.50049999999999994</v>
      </c>
      <c r="G17">
        <v>0.161</v>
      </c>
      <c r="H17">
        <v>0.107</v>
      </c>
      <c r="I17">
        <v>0.19500000000000001</v>
      </c>
      <c r="J17">
        <v>17</v>
      </c>
      <c r="K17">
        <v>5</v>
      </c>
      <c r="L17" t="s">
        <v>58</v>
      </c>
      <c r="M17" t="s">
        <v>59</v>
      </c>
      <c r="N17" t="s">
        <v>60</v>
      </c>
      <c r="O17">
        <v>1</v>
      </c>
      <c r="P17" t="s">
        <v>36</v>
      </c>
      <c r="Q17">
        <v>22.1</v>
      </c>
      <c r="R17" t="str">
        <f t="array" ref="R1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7" t="e">
        <f>IF(Table13[[#This Row],[Category All]]="Category 1", "Yes",NA())</f>
        <v>#N/A</v>
      </c>
      <c r="T17" t="str">
        <f>IF(Table13[[#This Row],[Category All]]="Category 2", "Yes",NA())</f>
        <v>Yes</v>
      </c>
      <c r="U17" t="e">
        <f>IF(Table13[[#This Row],[Category All]]="Category 3", "Yes",NA())</f>
        <v>#N/A</v>
      </c>
      <c r="V17">
        <f>SUM(1,(1/3)*(Table13[[#This Row],[Length]]-0.5),(1/3)*(Table13[[#This Row],[Diameter]]-0.4),(1/3)*(Table13[[#This Row],[Height]]-0.4)*Table13[[#This Row],[Whole_weight]]*0.5)</f>
        <v>0.95914250000000001</v>
      </c>
      <c r="W17">
        <f t="array" ref="W1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0.76731400000000005</v>
      </c>
      <c r="X17" t="e">
        <f>IF(Table13[[#This Row],[Category All]]="Category 1",Table13[[#This Row],[Base Abalone Value]]*1.5,NA())</f>
        <v>#N/A</v>
      </c>
      <c r="Y17">
        <f>IF(Table13[[#This Row],[Category All]]="Category 2",Table13[[#This Row],[Base Abalone Value]]*0.8,NA())</f>
        <v>0.76731400000000005</v>
      </c>
      <c r="Z17" t="e">
        <f>IF(Table13[[#This Row],[Category All]]="Category 3",Table13[[#This Row],[Base Abalone Value]],NA())</f>
        <v>#N/A</v>
      </c>
      <c r="AA17" t="e">
        <f>IF(Table13[[#This Row],[Gender]]="M",Table13[[#This Row],[Whole_weight]],NA())</f>
        <v>#N/A</v>
      </c>
      <c r="AB17">
        <f>IF(Table13[[#This Row],[Gender]]="F",Table13[[#This Row],[Whole_weight]],NA())</f>
        <v>0.50049999999999994</v>
      </c>
      <c r="AC17" t="e">
        <f>IF(Table13[[#This Row],[Gender]]="I",Table13[[#This Row],[Whole_weight]],NA())</f>
        <v>#N/A</v>
      </c>
      <c r="AD17" t="e">
        <f>IF(Table13[[#This Row],[Gender]]="M",Table13[[#This Row],[Diameter]],NA())</f>
        <v>#N/A</v>
      </c>
      <c r="AE17">
        <f>IF(Table13[[#This Row],[Gender]]="F",Table13[[#This Row],[Diameter]],NA())</f>
        <v>0.36</v>
      </c>
      <c r="AF17" t="e">
        <f>IF(Table13[[#This Row],[Gender]]="I",Table13[[#This Row],[Diameter]],NA())</f>
        <v>#N/A</v>
      </c>
    </row>
    <row r="18" spans="1:32" x14ac:dyDescent="0.25">
      <c r="A18">
        <v>3548</v>
      </c>
      <c r="B18" t="s">
        <v>43</v>
      </c>
      <c r="C18">
        <v>0.48</v>
      </c>
      <c r="D18">
        <v>0.35499999999999998</v>
      </c>
      <c r="E18">
        <v>0.125</v>
      </c>
      <c r="F18">
        <v>0.49399999999999999</v>
      </c>
      <c r="G18">
        <v>0.23849999999999999</v>
      </c>
      <c r="H18">
        <v>8.3500000000000005E-2</v>
      </c>
      <c r="I18">
        <v>0.15</v>
      </c>
      <c r="J18">
        <v>9</v>
      </c>
      <c r="K18">
        <v>6</v>
      </c>
      <c r="L18" t="s">
        <v>71</v>
      </c>
      <c r="M18" t="s">
        <v>72</v>
      </c>
      <c r="N18" t="s">
        <v>73</v>
      </c>
      <c r="O18">
        <v>8</v>
      </c>
      <c r="P18" t="s">
        <v>51</v>
      </c>
      <c r="Q18">
        <v>12.3</v>
      </c>
      <c r="R18" t="str">
        <f t="array" ref="R1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8" t="e">
        <f>IF(Table13[[#This Row],[Category All]]="Category 1", "Yes",NA())</f>
        <v>#N/A</v>
      </c>
      <c r="T18" t="str">
        <f>IF(Table13[[#This Row],[Category All]]="Category 2", "Yes",NA())</f>
        <v>Yes</v>
      </c>
      <c r="U18" t="e">
        <f>IF(Table13[[#This Row],[Category All]]="Category 3", "Yes",NA())</f>
        <v>#N/A</v>
      </c>
      <c r="V18">
        <f>SUM(1,(1/3)*(Table13[[#This Row],[Length]]-0.5),(1/3)*(Table13[[#This Row],[Diameter]]-0.4),(1/3)*(Table13[[#This Row],[Height]]-0.4)*Table13[[#This Row],[Whole_weight]]*0.5)</f>
        <v>0.95569166666666661</v>
      </c>
      <c r="W18">
        <f t="array" ref="W1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0.76455333333333331</v>
      </c>
      <c r="X18" t="e">
        <f>IF(Table13[[#This Row],[Category All]]="Category 1",Table13[[#This Row],[Base Abalone Value]]*1.5,NA())</f>
        <v>#N/A</v>
      </c>
      <c r="Y18">
        <f>IF(Table13[[#This Row],[Category All]]="Category 2",Table13[[#This Row],[Base Abalone Value]]*0.8,NA())</f>
        <v>0.76455333333333331</v>
      </c>
      <c r="Z18" t="e">
        <f>IF(Table13[[#This Row],[Category All]]="Category 3",Table13[[#This Row],[Base Abalone Value]],NA())</f>
        <v>#N/A</v>
      </c>
      <c r="AA18" t="e">
        <f>IF(Table13[[#This Row],[Gender]]="M",Table13[[#This Row],[Whole_weight]],NA())</f>
        <v>#N/A</v>
      </c>
      <c r="AB18" t="e">
        <f>IF(Table13[[#This Row],[Gender]]="F",Table13[[#This Row],[Whole_weight]],NA())</f>
        <v>#N/A</v>
      </c>
      <c r="AC18">
        <f>IF(Table13[[#This Row],[Gender]]="I",Table13[[#This Row],[Whole_weight]],NA())</f>
        <v>0.49399999999999999</v>
      </c>
      <c r="AD18" t="e">
        <f>IF(Table13[[#This Row],[Gender]]="M",Table13[[#This Row],[Diameter]],NA())</f>
        <v>#N/A</v>
      </c>
      <c r="AE18" t="e">
        <f>IF(Table13[[#This Row],[Gender]]="F",Table13[[#This Row],[Diameter]],NA())</f>
        <v>#N/A</v>
      </c>
      <c r="AF18">
        <f>IF(Table13[[#This Row],[Gender]]="I",Table13[[#This Row],[Diameter]],NA())</f>
        <v>0.35499999999999998</v>
      </c>
    </row>
    <row r="19" spans="1:32" x14ac:dyDescent="0.25">
      <c r="A19">
        <v>1172</v>
      </c>
      <c r="B19" t="s">
        <v>47</v>
      </c>
      <c r="C19">
        <v>0.625</v>
      </c>
      <c r="D19">
        <v>0.48</v>
      </c>
      <c r="E19">
        <v>0.185</v>
      </c>
      <c r="F19">
        <v>1.2064999999999999</v>
      </c>
      <c r="G19">
        <v>0.58699999999999997</v>
      </c>
      <c r="H19">
        <v>0.28999999999999998</v>
      </c>
      <c r="I19">
        <v>0.28599999999999998</v>
      </c>
      <c r="J19">
        <v>8</v>
      </c>
      <c r="K19">
        <v>12</v>
      </c>
      <c r="L19" t="s">
        <v>33</v>
      </c>
      <c r="M19" t="s">
        <v>34</v>
      </c>
      <c r="N19" t="s">
        <v>35</v>
      </c>
      <c r="O19">
        <v>7</v>
      </c>
      <c r="P19" t="s">
        <v>74</v>
      </c>
      <c r="Q19">
        <v>2.5</v>
      </c>
      <c r="R19" t="str">
        <f t="array" ref="R1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9" t="e">
        <f>IF(Table13[[#This Row],[Category All]]="Category 1", "Yes",NA())</f>
        <v>#N/A</v>
      </c>
      <c r="T19" t="e">
        <f>IF(Table13[[#This Row],[Category All]]="Category 2", "Yes",NA())</f>
        <v>#N/A</v>
      </c>
      <c r="U19" t="str">
        <f>IF(Table13[[#This Row],[Category All]]="Category 3", "Yes",NA())</f>
        <v>Yes</v>
      </c>
      <c r="V19">
        <f>SUM(1,(1/3)*(Table13[[#This Row],[Length]]-0.5),(1/3)*(Table13[[#This Row],[Diameter]]-0.4),(1/3)*(Table13[[#This Row],[Height]]-0.4)*Table13[[#This Row],[Whole_weight]]*0.5)</f>
        <v>1.0251004166666666</v>
      </c>
      <c r="W19">
        <f t="array" ref="W1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1.0251004166666666</v>
      </c>
      <c r="X19" t="e">
        <f>IF(Table13[[#This Row],[Category All]]="Category 1",Table13[[#This Row],[Base Abalone Value]]*1.5,NA())</f>
        <v>#N/A</v>
      </c>
      <c r="Y19" t="e">
        <f>IF(Table13[[#This Row],[Category All]]="Category 2",Table13[[#This Row],[Base Abalone Value]]*0.8,NA())</f>
        <v>#N/A</v>
      </c>
      <c r="Z19">
        <f>IF(Table13[[#This Row],[Category All]]="Category 3",Table13[[#This Row],[Base Abalone Value]],NA())</f>
        <v>1.0251004166666666</v>
      </c>
      <c r="AA19">
        <f>IF(Table13[[#This Row],[Gender]]="M",Table13[[#This Row],[Whole_weight]],NA())</f>
        <v>1.2064999999999999</v>
      </c>
      <c r="AB19" t="e">
        <f>IF(Table13[[#This Row],[Gender]]="F",Table13[[#This Row],[Whole_weight]],NA())</f>
        <v>#N/A</v>
      </c>
      <c r="AC19" t="e">
        <f>IF(Table13[[#This Row],[Gender]]="I",Table13[[#This Row],[Whole_weight]],NA())</f>
        <v>#N/A</v>
      </c>
      <c r="AD19">
        <f>IF(Table13[[#This Row],[Gender]]="M",Table13[[#This Row],[Diameter]],NA())</f>
        <v>0.48</v>
      </c>
      <c r="AE19" t="e">
        <f>IF(Table13[[#This Row],[Gender]]="F",Table13[[#This Row],[Diameter]],NA())</f>
        <v>#N/A</v>
      </c>
      <c r="AF19" t="e">
        <f>IF(Table13[[#This Row],[Gender]]="I",Table13[[#This Row],[Diameter]],NA())</f>
        <v>#N/A</v>
      </c>
    </row>
    <row r="20" spans="1:32" x14ac:dyDescent="0.25">
      <c r="A20">
        <v>2287</v>
      </c>
      <c r="B20" t="s">
        <v>32</v>
      </c>
      <c r="C20">
        <v>0.5</v>
      </c>
      <c r="D20">
        <v>0.39500000000000002</v>
      </c>
      <c r="E20">
        <v>0.15</v>
      </c>
      <c r="F20">
        <v>0.71450000000000002</v>
      </c>
      <c r="G20">
        <v>0.32350000000000001</v>
      </c>
      <c r="H20">
        <v>0.17299999999999999</v>
      </c>
      <c r="I20">
        <v>0.19500000000000001</v>
      </c>
      <c r="J20">
        <v>9</v>
      </c>
      <c r="K20">
        <v>9</v>
      </c>
      <c r="L20" t="s">
        <v>52</v>
      </c>
      <c r="M20" t="s">
        <v>53</v>
      </c>
      <c r="N20" t="s">
        <v>54</v>
      </c>
      <c r="O20">
        <v>4</v>
      </c>
      <c r="P20" t="s">
        <v>42</v>
      </c>
      <c r="Q20">
        <v>6.1</v>
      </c>
      <c r="R20" t="str">
        <f t="array" ref="R2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0" t="e">
        <f>IF(Table13[[#This Row],[Category All]]="Category 1", "Yes",NA())</f>
        <v>#N/A</v>
      </c>
      <c r="T20" t="str">
        <f>IF(Table13[[#This Row],[Category All]]="Category 2", "Yes",NA())</f>
        <v>Yes</v>
      </c>
      <c r="U20" t="e">
        <f>IF(Table13[[#This Row],[Category All]]="Category 3", "Yes",NA())</f>
        <v>#N/A</v>
      </c>
      <c r="V20">
        <f>SUM(1,(1/3)*(Table13[[#This Row],[Length]]-0.5),(1/3)*(Table13[[#This Row],[Diameter]]-0.4),(1/3)*(Table13[[#This Row],[Height]]-0.4)*Table13[[#This Row],[Whole_weight]]*0.5)</f>
        <v>0.96856249999999999</v>
      </c>
      <c r="W20">
        <f t="array" ref="W2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0.77485000000000004</v>
      </c>
      <c r="X20" t="e">
        <f>IF(Table13[[#This Row],[Category All]]="Category 1",Table13[[#This Row],[Base Abalone Value]]*1.5,NA())</f>
        <v>#N/A</v>
      </c>
      <c r="Y20">
        <f>IF(Table13[[#This Row],[Category All]]="Category 2",Table13[[#This Row],[Base Abalone Value]]*0.8,NA())</f>
        <v>0.77485000000000004</v>
      </c>
      <c r="Z20" t="e">
        <f>IF(Table13[[#This Row],[Category All]]="Category 3",Table13[[#This Row],[Base Abalone Value]],NA())</f>
        <v>#N/A</v>
      </c>
      <c r="AA20" t="e">
        <f>IF(Table13[[#This Row],[Gender]]="M",Table13[[#This Row],[Whole_weight]],NA())</f>
        <v>#N/A</v>
      </c>
      <c r="AB20">
        <f>IF(Table13[[#This Row],[Gender]]="F",Table13[[#This Row],[Whole_weight]],NA())</f>
        <v>0.71450000000000002</v>
      </c>
      <c r="AC20" t="e">
        <f>IF(Table13[[#This Row],[Gender]]="I",Table13[[#This Row],[Whole_weight]],NA())</f>
        <v>#N/A</v>
      </c>
      <c r="AD20" t="e">
        <f>IF(Table13[[#This Row],[Gender]]="M",Table13[[#This Row],[Diameter]],NA())</f>
        <v>#N/A</v>
      </c>
      <c r="AE20">
        <f>IF(Table13[[#This Row],[Gender]]="F",Table13[[#This Row],[Diameter]],NA())</f>
        <v>0.39500000000000002</v>
      </c>
      <c r="AF20" t="e">
        <f>IF(Table13[[#This Row],[Gender]]="I",Table13[[#This Row],[Diameter]],NA())</f>
        <v>#N/A</v>
      </c>
    </row>
    <row r="21" spans="1:32" x14ac:dyDescent="0.25">
      <c r="A21">
        <v>2886</v>
      </c>
      <c r="B21" t="s">
        <v>43</v>
      </c>
      <c r="C21">
        <v>0.505</v>
      </c>
      <c r="D21">
        <v>0.4</v>
      </c>
      <c r="E21">
        <v>0.125</v>
      </c>
      <c r="F21">
        <v>0.5605</v>
      </c>
      <c r="G21">
        <v>0.22550000000000001</v>
      </c>
      <c r="H21">
        <v>0.14349999999999999</v>
      </c>
      <c r="I21">
        <v>0.17</v>
      </c>
      <c r="J21">
        <v>8</v>
      </c>
      <c r="K21">
        <v>3</v>
      </c>
      <c r="L21" t="s">
        <v>75</v>
      </c>
      <c r="M21" t="s">
        <v>76</v>
      </c>
      <c r="N21" t="s">
        <v>77</v>
      </c>
      <c r="O21">
        <v>1</v>
      </c>
      <c r="P21" t="s">
        <v>36</v>
      </c>
      <c r="Q21">
        <v>22.1</v>
      </c>
      <c r="R21" t="str">
        <f t="array" ref="R2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1" t="e">
        <f>IF(Table13[[#This Row],[Category All]]="Category 1", "Yes",NA())</f>
        <v>#N/A</v>
      </c>
      <c r="T21" t="str">
        <f>IF(Table13[[#This Row],[Category All]]="Category 2", "Yes",NA())</f>
        <v>Yes</v>
      </c>
      <c r="U21" t="e">
        <f>IF(Table13[[#This Row],[Category All]]="Category 3", "Yes",NA())</f>
        <v>#N/A</v>
      </c>
      <c r="V21">
        <f>SUM(1,(1/3)*(Table13[[#This Row],[Length]]-0.5),(1/3)*(Table13[[#This Row],[Diameter]]-0.4),(1/3)*(Table13[[#This Row],[Height]]-0.4)*Table13[[#This Row],[Whole_weight]]*0.5)</f>
        <v>0.97597708333333333</v>
      </c>
      <c r="W21">
        <f t="array" ref="W2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0.78078166666666671</v>
      </c>
      <c r="X21" t="e">
        <f>IF(Table13[[#This Row],[Category All]]="Category 1",Table13[[#This Row],[Base Abalone Value]]*1.5,NA())</f>
        <v>#N/A</v>
      </c>
      <c r="Y21">
        <f>IF(Table13[[#This Row],[Category All]]="Category 2",Table13[[#This Row],[Base Abalone Value]]*0.8,NA())</f>
        <v>0.78078166666666671</v>
      </c>
      <c r="Z21" t="e">
        <f>IF(Table13[[#This Row],[Category All]]="Category 3",Table13[[#This Row],[Base Abalone Value]],NA())</f>
        <v>#N/A</v>
      </c>
      <c r="AA21" t="e">
        <f>IF(Table13[[#This Row],[Gender]]="M",Table13[[#This Row],[Whole_weight]],NA())</f>
        <v>#N/A</v>
      </c>
      <c r="AB21" t="e">
        <f>IF(Table13[[#This Row],[Gender]]="F",Table13[[#This Row],[Whole_weight]],NA())</f>
        <v>#N/A</v>
      </c>
      <c r="AC21">
        <f>IF(Table13[[#This Row],[Gender]]="I",Table13[[#This Row],[Whole_weight]],NA())</f>
        <v>0.5605</v>
      </c>
      <c r="AD21" t="e">
        <f>IF(Table13[[#This Row],[Gender]]="M",Table13[[#This Row],[Diameter]],NA())</f>
        <v>#N/A</v>
      </c>
      <c r="AE21" t="e">
        <f>IF(Table13[[#This Row],[Gender]]="F",Table13[[#This Row],[Diameter]],NA())</f>
        <v>#N/A</v>
      </c>
      <c r="AF21">
        <f>IF(Table13[[#This Row],[Gender]]="I",Table13[[#This Row],[Diameter]],NA())</f>
        <v>0.4</v>
      </c>
    </row>
    <row r="22" spans="1:32" x14ac:dyDescent="0.25">
      <c r="A22">
        <v>3347</v>
      </c>
      <c r="B22" t="s">
        <v>43</v>
      </c>
      <c r="C22">
        <v>0.47</v>
      </c>
      <c r="D22">
        <v>0.4</v>
      </c>
      <c r="E22">
        <v>0.16</v>
      </c>
      <c r="F22">
        <v>0.51</v>
      </c>
      <c r="G22">
        <v>0.1615</v>
      </c>
      <c r="H22">
        <v>7.2999999999999995E-2</v>
      </c>
      <c r="I22">
        <v>0.19800000000000001</v>
      </c>
      <c r="J22">
        <v>14</v>
      </c>
      <c r="K22">
        <v>10</v>
      </c>
      <c r="L22" t="s">
        <v>48</v>
      </c>
      <c r="M22" t="s">
        <v>49</v>
      </c>
      <c r="N22" t="s">
        <v>50</v>
      </c>
      <c r="O22">
        <v>9</v>
      </c>
      <c r="P22" t="s">
        <v>78</v>
      </c>
      <c r="Q22">
        <v>1.9</v>
      </c>
      <c r="R22" t="str">
        <f t="array" ref="R2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2" t="e">
        <f>IF(Table13[[#This Row],[Category All]]="Category 1", "Yes",NA())</f>
        <v>#N/A</v>
      </c>
      <c r="T22" t="str">
        <f>IF(Table13[[#This Row],[Category All]]="Category 2", "Yes",NA())</f>
        <v>Yes</v>
      </c>
      <c r="U22" t="e">
        <f>IF(Table13[[#This Row],[Category All]]="Category 3", "Yes",NA())</f>
        <v>#N/A</v>
      </c>
      <c r="V22">
        <f>SUM(1,(1/3)*(Table13[[#This Row],[Length]]-0.5),(1/3)*(Table13[[#This Row],[Diameter]]-0.4),(1/3)*(Table13[[#This Row],[Height]]-0.4)*Table13[[#This Row],[Whole_weight]]*0.5)</f>
        <v>0.96960000000000002</v>
      </c>
      <c r="W22">
        <f t="array" ref="W2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0.77568000000000004</v>
      </c>
      <c r="X22" t="e">
        <f>IF(Table13[[#This Row],[Category All]]="Category 1",Table13[[#This Row],[Base Abalone Value]]*1.5,NA())</f>
        <v>#N/A</v>
      </c>
      <c r="Y22">
        <f>IF(Table13[[#This Row],[Category All]]="Category 2",Table13[[#This Row],[Base Abalone Value]]*0.8,NA())</f>
        <v>0.77568000000000004</v>
      </c>
      <c r="Z22" t="e">
        <f>IF(Table13[[#This Row],[Category All]]="Category 3",Table13[[#This Row],[Base Abalone Value]],NA())</f>
        <v>#N/A</v>
      </c>
      <c r="AA22" t="e">
        <f>IF(Table13[[#This Row],[Gender]]="M",Table13[[#This Row],[Whole_weight]],NA())</f>
        <v>#N/A</v>
      </c>
      <c r="AB22" t="e">
        <f>IF(Table13[[#This Row],[Gender]]="F",Table13[[#This Row],[Whole_weight]],NA())</f>
        <v>#N/A</v>
      </c>
      <c r="AC22">
        <f>IF(Table13[[#This Row],[Gender]]="I",Table13[[#This Row],[Whole_weight]],NA())</f>
        <v>0.51</v>
      </c>
      <c r="AD22" t="e">
        <f>IF(Table13[[#This Row],[Gender]]="M",Table13[[#This Row],[Diameter]],NA())</f>
        <v>#N/A</v>
      </c>
      <c r="AE22" t="e">
        <f>IF(Table13[[#This Row],[Gender]]="F",Table13[[#This Row],[Diameter]],NA())</f>
        <v>#N/A</v>
      </c>
      <c r="AF22">
        <f>IF(Table13[[#This Row],[Gender]]="I",Table13[[#This Row],[Diameter]],NA())</f>
        <v>0.4</v>
      </c>
    </row>
    <row r="23" spans="1:32" x14ac:dyDescent="0.25">
      <c r="A23">
        <v>2640</v>
      </c>
      <c r="B23" t="s">
        <v>43</v>
      </c>
      <c r="C23">
        <v>0.46</v>
      </c>
      <c r="D23">
        <v>0.37</v>
      </c>
      <c r="E23">
        <v>0.12</v>
      </c>
      <c r="F23">
        <v>0.53349999999999997</v>
      </c>
      <c r="G23">
        <v>0.26450000000000001</v>
      </c>
      <c r="H23">
        <v>0.108</v>
      </c>
      <c r="I23">
        <v>0.13450000000000001</v>
      </c>
      <c r="J23">
        <v>6</v>
      </c>
      <c r="K23">
        <v>6</v>
      </c>
      <c r="L23" t="s">
        <v>71</v>
      </c>
      <c r="M23" t="s">
        <v>72</v>
      </c>
      <c r="N23" t="s">
        <v>73</v>
      </c>
      <c r="O23">
        <v>2</v>
      </c>
      <c r="P23" t="s">
        <v>39</v>
      </c>
      <c r="Q23">
        <v>18</v>
      </c>
      <c r="R23" t="str">
        <f t="array" ref="R2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3" t="e">
        <f>IF(Table13[[#This Row],[Category All]]="Category 1", "Yes",NA())</f>
        <v>#N/A</v>
      </c>
      <c r="T23" t="str">
        <f>IF(Table13[[#This Row],[Category All]]="Category 2", "Yes",NA())</f>
        <v>Yes</v>
      </c>
      <c r="U23" t="e">
        <f>IF(Table13[[#This Row],[Category All]]="Category 3", "Yes",NA())</f>
        <v>#N/A</v>
      </c>
      <c r="V23">
        <f>SUM(1,(1/3)*(Table13[[#This Row],[Length]]-0.5),(1/3)*(Table13[[#This Row],[Diameter]]-0.4),(1/3)*(Table13[[#This Row],[Height]]-0.4)*Table13[[#This Row],[Whole_weight]]*0.5)</f>
        <v>0.95177</v>
      </c>
      <c r="W23">
        <f t="array" ref="W2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0.76141600000000009</v>
      </c>
      <c r="X23" t="e">
        <f>IF(Table13[[#This Row],[Category All]]="Category 1",Table13[[#This Row],[Base Abalone Value]]*1.5,NA())</f>
        <v>#N/A</v>
      </c>
      <c r="Y23">
        <f>IF(Table13[[#This Row],[Category All]]="Category 2",Table13[[#This Row],[Base Abalone Value]]*0.8,NA())</f>
        <v>0.76141600000000009</v>
      </c>
      <c r="Z23" t="e">
        <f>IF(Table13[[#This Row],[Category All]]="Category 3",Table13[[#This Row],[Base Abalone Value]],NA())</f>
        <v>#N/A</v>
      </c>
      <c r="AA23" t="e">
        <f>IF(Table13[[#This Row],[Gender]]="M",Table13[[#This Row],[Whole_weight]],NA())</f>
        <v>#N/A</v>
      </c>
      <c r="AB23" t="e">
        <f>IF(Table13[[#This Row],[Gender]]="F",Table13[[#This Row],[Whole_weight]],NA())</f>
        <v>#N/A</v>
      </c>
      <c r="AC23">
        <f>IF(Table13[[#This Row],[Gender]]="I",Table13[[#This Row],[Whole_weight]],NA())</f>
        <v>0.53349999999999997</v>
      </c>
      <c r="AD23" t="e">
        <f>IF(Table13[[#This Row],[Gender]]="M",Table13[[#This Row],[Diameter]],NA())</f>
        <v>#N/A</v>
      </c>
      <c r="AE23" t="e">
        <f>IF(Table13[[#This Row],[Gender]]="F",Table13[[#This Row],[Diameter]],NA())</f>
        <v>#N/A</v>
      </c>
      <c r="AF23">
        <f>IF(Table13[[#This Row],[Gender]]="I",Table13[[#This Row],[Diameter]],NA())</f>
        <v>0.37</v>
      </c>
    </row>
    <row r="24" spans="1:32" x14ac:dyDescent="0.25">
      <c r="A24">
        <v>3951</v>
      </c>
      <c r="B24" t="s">
        <v>32</v>
      </c>
      <c r="C24">
        <v>0.53</v>
      </c>
      <c r="D24">
        <v>0.42499999999999999</v>
      </c>
      <c r="E24">
        <v>0.13</v>
      </c>
      <c r="F24">
        <v>0.71699999999999997</v>
      </c>
      <c r="G24">
        <v>0.21149999999999999</v>
      </c>
      <c r="H24">
        <v>0.16600000000000001</v>
      </c>
      <c r="I24">
        <v>0.255</v>
      </c>
      <c r="J24">
        <v>13</v>
      </c>
      <c r="K24">
        <v>6</v>
      </c>
      <c r="L24" t="s">
        <v>71</v>
      </c>
      <c r="M24" t="s">
        <v>72</v>
      </c>
      <c r="N24" t="s">
        <v>73</v>
      </c>
      <c r="O24">
        <v>2</v>
      </c>
      <c r="P24" t="s">
        <v>39</v>
      </c>
      <c r="Q24">
        <v>18</v>
      </c>
      <c r="R24" t="str">
        <f t="array" ref="R2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4" t="e">
        <f>IF(Table13[[#This Row],[Category All]]="Category 1", "Yes",NA())</f>
        <v>#N/A</v>
      </c>
      <c r="T24" t="str">
        <f>IF(Table13[[#This Row],[Category All]]="Category 2", "Yes",NA())</f>
        <v>Yes</v>
      </c>
      <c r="U24" t="e">
        <f>IF(Table13[[#This Row],[Category All]]="Category 3", "Yes",NA())</f>
        <v>#N/A</v>
      </c>
      <c r="V24">
        <f>SUM(1,(1/3)*(Table13[[#This Row],[Length]]-0.5),(1/3)*(Table13[[#This Row],[Diameter]]-0.4),(1/3)*(Table13[[#This Row],[Height]]-0.4)*Table13[[#This Row],[Whole_weight]]*0.5)</f>
        <v>0.98606833333333332</v>
      </c>
      <c r="W24">
        <f t="array" ref="W2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0.7888546666666667</v>
      </c>
      <c r="X24" t="e">
        <f>IF(Table13[[#This Row],[Category All]]="Category 1",Table13[[#This Row],[Base Abalone Value]]*1.5,NA())</f>
        <v>#N/A</v>
      </c>
      <c r="Y24">
        <f>IF(Table13[[#This Row],[Category All]]="Category 2",Table13[[#This Row],[Base Abalone Value]]*0.8,NA())</f>
        <v>0.7888546666666667</v>
      </c>
      <c r="Z24" t="e">
        <f>IF(Table13[[#This Row],[Category All]]="Category 3",Table13[[#This Row],[Base Abalone Value]],NA())</f>
        <v>#N/A</v>
      </c>
      <c r="AA24" t="e">
        <f>IF(Table13[[#This Row],[Gender]]="M",Table13[[#This Row],[Whole_weight]],NA())</f>
        <v>#N/A</v>
      </c>
      <c r="AB24">
        <f>IF(Table13[[#This Row],[Gender]]="F",Table13[[#This Row],[Whole_weight]],NA())</f>
        <v>0.71699999999999997</v>
      </c>
      <c r="AC24" t="e">
        <f>IF(Table13[[#This Row],[Gender]]="I",Table13[[#This Row],[Whole_weight]],NA())</f>
        <v>#N/A</v>
      </c>
      <c r="AD24" t="e">
        <f>IF(Table13[[#This Row],[Gender]]="M",Table13[[#This Row],[Diameter]],NA())</f>
        <v>#N/A</v>
      </c>
      <c r="AE24">
        <f>IF(Table13[[#This Row],[Gender]]="F",Table13[[#This Row],[Diameter]],NA())</f>
        <v>0.42499999999999999</v>
      </c>
      <c r="AF24" t="e">
        <f>IF(Table13[[#This Row],[Gender]]="I",Table13[[#This Row],[Diameter]],NA())</f>
        <v>#N/A</v>
      </c>
    </row>
    <row r="25" spans="1:32" x14ac:dyDescent="0.25">
      <c r="A25">
        <v>1571</v>
      </c>
      <c r="B25" t="s">
        <v>47</v>
      </c>
      <c r="C25">
        <v>0.47499999999999998</v>
      </c>
      <c r="D25">
        <v>0.36</v>
      </c>
      <c r="E25">
        <v>0.1</v>
      </c>
      <c r="F25">
        <v>0.42849999999999999</v>
      </c>
      <c r="G25">
        <v>0.19650000000000001</v>
      </c>
      <c r="H25">
        <v>9.9000000000000005E-2</v>
      </c>
      <c r="I25">
        <v>0.112</v>
      </c>
      <c r="J25">
        <v>7</v>
      </c>
      <c r="K25">
        <v>5</v>
      </c>
      <c r="L25" t="s">
        <v>58</v>
      </c>
      <c r="M25" t="s">
        <v>59</v>
      </c>
      <c r="N25" t="s">
        <v>60</v>
      </c>
      <c r="O25">
        <v>6</v>
      </c>
      <c r="P25" t="s">
        <v>79</v>
      </c>
      <c r="Q25">
        <v>14.1</v>
      </c>
      <c r="R25" t="str">
        <f t="array" ref="R2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5" t="e">
        <f>IF(Table13[[#This Row],[Category All]]="Category 1", "Yes",NA())</f>
        <v>#N/A</v>
      </c>
      <c r="T25" t="str">
        <f>IF(Table13[[#This Row],[Category All]]="Category 2", "Yes",NA())</f>
        <v>Yes</v>
      </c>
      <c r="U25" t="e">
        <f>IF(Table13[[#This Row],[Category All]]="Category 3", "Yes",NA())</f>
        <v>#N/A</v>
      </c>
      <c r="V25">
        <f>SUM(1,(1/3)*(Table13[[#This Row],[Length]]-0.5),(1/3)*(Table13[[#This Row],[Diameter]]-0.4),(1/3)*(Table13[[#This Row],[Height]]-0.4)*Table13[[#This Row],[Whole_weight]]*0.5)</f>
        <v>0.95690833333333336</v>
      </c>
      <c r="W25">
        <f t="array" ref="W2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0.76552666666666669</v>
      </c>
      <c r="X25" t="e">
        <f>IF(Table13[[#This Row],[Category All]]="Category 1",Table13[[#This Row],[Base Abalone Value]]*1.5,NA())</f>
        <v>#N/A</v>
      </c>
      <c r="Y25">
        <f>IF(Table13[[#This Row],[Category All]]="Category 2",Table13[[#This Row],[Base Abalone Value]]*0.8,NA())</f>
        <v>0.76552666666666669</v>
      </c>
      <c r="Z25" t="e">
        <f>IF(Table13[[#This Row],[Category All]]="Category 3",Table13[[#This Row],[Base Abalone Value]],NA())</f>
        <v>#N/A</v>
      </c>
      <c r="AA25">
        <f>IF(Table13[[#This Row],[Gender]]="M",Table13[[#This Row],[Whole_weight]],NA())</f>
        <v>0.42849999999999999</v>
      </c>
      <c r="AB25" t="e">
        <f>IF(Table13[[#This Row],[Gender]]="F",Table13[[#This Row],[Whole_weight]],NA())</f>
        <v>#N/A</v>
      </c>
      <c r="AC25" t="e">
        <f>IF(Table13[[#This Row],[Gender]]="I",Table13[[#This Row],[Whole_weight]],NA())</f>
        <v>#N/A</v>
      </c>
      <c r="AD25">
        <f>IF(Table13[[#This Row],[Gender]]="M",Table13[[#This Row],[Diameter]],NA())</f>
        <v>0.36</v>
      </c>
      <c r="AE25" t="e">
        <f>IF(Table13[[#This Row],[Gender]]="F",Table13[[#This Row],[Diameter]],NA())</f>
        <v>#N/A</v>
      </c>
      <c r="AF25" t="e">
        <f>IF(Table13[[#This Row],[Gender]]="I",Table13[[#This Row],[Diameter]],NA())</f>
        <v>#N/A</v>
      </c>
    </row>
    <row r="26" spans="1:32" x14ac:dyDescent="0.25">
      <c r="A26">
        <v>1035</v>
      </c>
      <c r="B26" t="s">
        <v>32</v>
      </c>
      <c r="C26">
        <v>0.65500000000000003</v>
      </c>
      <c r="D26">
        <v>0.46</v>
      </c>
      <c r="E26">
        <v>0.16</v>
      </c>
      <c r="F26">
        <v>1.494</v>
      </c>
      <c r="G26">
        <v>0.6895</v>
      </c>
      <c r="H26">
        <v>0.33100000000000002</v>
      </c>
      <c r="I26">
        <v>0.1825</v>
      </c>
      <c r="J26">
        <v>9</v>
      </c>
      <c r="K26">
        <v>1</v>
      </c>
      <c r="L26" t="s">
        <v>40</v>
      </c>
      <c r="M26" t="s">
        <v>41</v>
      </c>
      <c r="N26" t="s">
        <v>35</v>
      </c>
      <c r="O26">
        <v>8</v>
      </c>
      <c r="P26" t="s">
        <v>51</v>
      </c>
      <c r="Q26">
        <v>12.3</v>
      </c>
      <c r="R26" t="str">
        <f t="array" ref="R2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6" t="e">
        <f>IF(Table13[[#This Row],[Category All]]="Category 1", "Yes",NA())</f>
        <v>#N/A</v>
      </c>
      <c r="T26" t="e">
        <f>IF(Table13[[#This Row],[Category All]]="Category 2", "Yes",NA())</f>
        <v>#N/A</v>
      </c>
      <c r="U26" t="str">
        <f>IF(Table13[[#This Row],[Category All]]="Category 3", "Yes",NA())</f>
        <v>Yes</v>
      </c>
      <c r="V26">
        <f>SUM(1,(1/3)*(Table13[[#This Row],[Length]]-0.5),(1/3)*(Table13[[#This Row],[Diameter]]-0.4),(1/3)*(Table13[[#This Row],[Height]]-0.4)*Table13[[#This Row],[Whole_weight]]*0.5)</f>
        <v>1.0119066666666667</v>
      </c>
      <c r="W26">
        <f t="array" ref="W2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1.0119066666666667</v>
      </c>
      <c r="X26" t="e">
        <f>IF(Table13[[#This Row],[Category All]]="Category 1",Table13[[#This Row],[Base Abalone Value]]*1.5,NA())</f>
        <v>#N/A</v>
      </c>
      <c r="Y26" t="e">
        <f>IF(Table13[[#This Row],[Category All]]="Category 2",Table13[[#This Row],[Base Abalone Value]]*0.8,NA())</f>
        <v>#N/A</v>
      </c>
      <c r="Z26">
        <f>IF(Table13[[#This Row],[Category All]]="Category 3",Table13[[#This Row],[Base Abalone Value]],NA())</f>
        <v>1.0119066666666667</v>
      </c>
      <c r="AA26" t="e">
        <f>IF(Table13[[#This Row],[Gender]]="M",Table13[[#This Row],[Whole_weight]],NA())</f>
        <v>#N/A</v>
      </c>
      <c r="AB26">
        <f>IF(Table13[[#This Row],[Gender]]="F",Table13[[#This Row],[Whole_weight]],NA())</f>
        <v>1.494</v>
      </c>
      <c r="AC26" t="e">
        <f>IF(Table13[[#This Row],[Gender]]="I",Table13[[#This Row],[Whole_weight]],NA())</f>
        <v>#N/A</v>
      </c>
      <c r="AD26" t="e">
        <f>IF(Table13[[#This Row],[Gender]]="M",Table13[[#This Row],[Diameter]],NA())</f>
        <v>#N/A</v>
      </c>
      <c r="AE26">
        <f>IF(Table13[[#This Row],[Gender]]="F",Table13[[#This Row],[Diameter]],NA())</f>
        <v>0.46</v>
      </c>
      <c r="AF26" t="e">
        <f>IF(Table13[[#This Row],[Gender]]="I",Table13[[#This Row],[Diameter]],NA())</f>
        <v>#N/A</v>
      </c>
    </row>
    <row r="27" spans="1:32" x14ac:dyDescent="0.25">
      <c r="A27">
        <v>4165</v>
      </c>
      <c r="B27" t="s">
        <v>43</v>
      </c>
      <c r="C27">
        <v>0.39</v>
      </c>
      <c r="D27">
        <v>0.28999999999999998</v>
      </c>
      <c r="E27">
        <v>0.1</v>
      </c>
      <c r="F27">
        <v>0.28449999999999998</v>
      </c>
      <c r="G27">
        <v>0.1255</v>
      </c>
      <c r="H27">
        <v>6.3500000000000001E-2</v>
      </c>
      <c r="I27">
        <v>8.1000000000000003E-2</v>
      </c>
      <c r="J27">
        <v>7</v>
      </c>
      <c r="K27">
        <v>10</v>
      </c>
      <c r="L27" t="s">
        <v>48</v>
      </c>
      <c r="M27" t="s">
        <v>49</v>
      </c>
      <c r="N27" t="s">
        <v>50</v>
      </c>
      <c r="O27">
        <v>5</v>
      </c>
      <c r="P27" t="s">
        <v>46</v>
      </c>
      <c r="Q27">
        <v>12.8</v>
      </c>
      <c r="R27" t="str">
        <f t="array" ref="R2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7" t="e">
        <f>IF(Table13[[#This Row],[Category All]]="Category 1", "Yes",NA())</f>
        <v>#N/A</v>
      </c>
      <c r="T27" t="str">
        <f>IF(Table13[[#This Row],[Category All]]="Category 2", "Yes",NA())</f>
        <v>Yes</v>
      </c>
      <c r="U27" t="e">
        <f>IF(Table13[[#This Row],[Category All]]="Category 3", "Yes",NA())</f>
        <v>#N/A</v>
      </c>
      <c r="V27">
        <f>SUM(1,(1/3)*(Table13[[#This Row],[Length]]-0.5),(1/3)*(Table13[[#This Row],[Diameter]]-0.4),(1/3)*(Table13[[#This Row],[Height]]-0.4)*Table13[[#This Row],[Whole_weight]]*0.5)</f>
        <v>0.91244166666666671</v>
      </c>
      <c r="W27">
        <f t="array" ref="W2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0.72995333333333345</v>
      </c>
      <c r="X27" t="e">
        <f>IF(Table13[[#This Row],[Category All]]="Category 1",Table13[[#This Row],[Base Abalone Value]]*1.5,NA())</f>
        <v>#N/A</v>
      </c>
      <c r="Y27">
        <f>IF(Table13[[#This Row],[Category All]]="Category 2",Table13[[#This Row],[Base Abalone Value]]*0.8,NA())</f>
        <v>0.72995333333333345</v>
      </c>
      <c r="Z27" t="e">
        <f>IF(Table13[[#This Row],[Category All]]="Category 3",Table13[[#This Row],[Base Abalone Value]],NA())</f>
        <v>#N/A</v>
      </c>
      <c r="AA27" t="e">
        <f>IF(Table13[[#This Row],[Gender]]="M",Table13[[#This Row],[Whole_weight]],NA())</f>
        <v>#N/A</v>
      </c>
      <c r="AB27" t="e">
        <f>IF(Table13[[#This Row],[Gender]]="F",Table13[[#This Row],[Whole_weight]],NA())</f>
        <v>#N/A</v>
      </c>
      <c r="AC27">
        <f>IF(Table13[[#This Row],[Gender]]="I",Table13[[#This Row],[Whole_weight]],NA())</f>
        <v>0.28449999999999998</v>
      </c>
      <c r="AD27" t="e">
        <f>IF(Table13[[#This Row],[Gender]]="M",Table13[[#This Row],[Diameter]],NA())</f>
        <v>#N/A</v>
      </c>
      <c r="AE27" t="e">
        <f>IF(Table13[[#This Row],[Gender]]="F",Table13[[#This Row],[Diameter]],NA())</f>
        <v>#N/A</v>
      </c>
      <c r="AF27">
        <f>IF(Table13[[#This Row],[Gender]]="I",Table13[[#This Row],[Diameter]],NA())</f>
        <v>0.28999999999999998</v>
      </c>
    </row>
    <row r="28" spans="1:32" x14ac:dyDescent="0.25">
      <c r="A28">
        <v>2818</v>
      </c>
      <c r="B28" t="s">
        <v>43</v>
      </c>
      <c r="C28">
        <v>0.33</v>
      </c>
      <c r="D28">
        <v>0.22500000000000001</v>
      </c>
      <c r="E28">
        <v>7.4999999999999997E-2</v>
      </c>
      <c r="F28">
        <v>0.187</v>
      </c>
      <c r="G28">
        <v>9.4500000000000001E-2</v>
      </c>
      <c r="H28">
        <v>3.95E-2</v>
      </c>
      <c r="I28">
        <v>4.2500000000000003E-2</v>
      </c>
      <c r="J28">
        <v>7</v>
      </c>
      <c r="K28">
        <v>1</v>
      </c>
      <c r="L28" t="s">
        <v>40</v>
      </c>
      <c r="M28" t="s">
        <v>41</v>
      </c>
      <c r="N28" t="s">
        <v>35</v>
      </c>
      <c r="O28">
        <v>8</v>
      </c>
      <c r="P28" t="s">
        <v>51</v>
      </c>
      <c r="Q28">
        <v>12.3</v>
      </c>
      <c r="R28" t="str">
        <f t="array" ref="R2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8" t="e">
        <f>IF(Table13[[#This Row],[Category All]]="Category 1", "Yes",NA())</f>
        <v>#N/A</v>
      </c>
      <c r="T28" t="str">
        <f>IF(Table13[[#This Row],[Category All]]="Category 2", "Yes",NA())</f>
        <v>Yes</v>
      </c>
      <c r="U28" t="e">
        <f>IF(Table13[[#This Row],[Category All]]="Category 3", "Yes",NA())</f>
        <v>#N/A</v>
      </c>
      <c r="V28">
        <f>SUM(1,(1/3)*(Table13[[#This Row],[Length]]-0.5),(1/3)*(Table13[[#This Row],[Diameter]]-0.4),(1/3)*(Table13[[#This Row],[Height]]-0.4)*Table13[[#This Row],[Whole_weight]]*0.5)</f>
        <v>0.87487083333333338</v>
      </c>
      <c r="W28">
        <f t="array" ref="W2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0.69989666666666672</v>
      </c>
      <c r="X28" t="e">
        <f>IF(Table13[[#This Row],[Category All]]="Category 1",Table13[[#This Row],[Base Abalone Value]]*1.5,NA())</f>
        <v>#N/A</v>
      </c>
      <c r="Y28">
        <f>IF(Table13[[#This Row],[Category All]]="Category 2",Table13[[#This Row],[Base Abalone Value]]*0.8,NA())</f>
        <v>0.69989666666666672</v>
      </c>
      <c r="Z28" t="e">
        <f>IF(Table13[[#This Row],[Category All]]="Category 3",Table13[[#This Row],[Base Abalone Value]],NA())</f>
        <v>#N/A</v>
      </c>
      <c r="AA28" t="e">
        <f>IF(Table13[[#This Row],[Gender]]="M",Table13[[#This Row],[Whole_weight]],NA())</f>
        <v>#N/A</v>
      </c>
      <c r="AB28" t="e">
        <f>IF(Table13[[#This Row],[Gender]]="F",Table13[[#This Row],[Whole_weight]],NA())</f>
        <v>#N/A</v>
      </c>
      <c r="AC28">
        <f>IF(Table13[[#This Row],[Gender]]="I",Table13[[#This Row],[Whole_weight]],NA())</f>
        <v>0.187</v>
      </c>
      <c r="AD28" t="e">
        <f>IF(Table13[[#This Row],[Gender]]="M",Table13[[#This Row],[Diameter]],NA())</f>
        <v>#N/A</v>
      </c>
      <c r="AE28" t="e">
        <f>IF(Table13[[#This Row],[Gender]]="F",Table13[[#This Row],[Diameter]],NA())</f>
        <v>#N/A</v>
      </c>
      <c r="AF28">
        <f>IF(Table13[[#This Row],[Gender]]="I",Table13[[#This Row],[Diameter]],NA())</f>
        <v>0.22500000000000001</v>
      </c>
    </row>
    <row r="29" spans="1:32" x14ac:dyDescent="0.25">
      <c r="A29">
        <v>1274</v>
      </c>
      <c r="B29" t="s">
        <v>43</v>
      </c>
      <c r="C29">
        <v>0.47499999999999998</v>
      </c>
      <c r="D29">
        <v>0.38</v>
      </c>
      <c r="E29">
        <v>0.12</v>
      </c>
      <c r="F29">
        <v>0.441</v>
      </c>
      <c r="G29">
        <v>0.17849999999999999</v>
      </c>
      <c r="H29">
        <v>8.8499999999999995E-2</v>
      </c>
      <c r="I29">
        <v>0.15049999999999999</v>
      </c>
      <c r="J29">
        <v>8</v>
      </c>
      <c r="K29">
        <v>3</v>
      </c>
      <c r="L29" t="s">
        <v>75</v>
      </c>
      <c r="M29" t="s">
        <v>76</v>
      </c>
      <c r="N29" t="s">
        <v>77</v>
      </c>
      <c r="O29">
        <v>8</v>
      </c>
      <c r="P29" t="s">
        <v>51</v>
      </c>
      <c r="Q29">
        <v>12.3</v>
      </c>
      <c r="R29" t="str">
        <f t="array" ref="R2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9" t="e">
        <f>IF(Table13[[#This Row],[Category All]]="Category 1", "Yes",NA())</f>
        <v>#N/A</v>
      </c>
      <c r="T29" t="str">
        <f>IF(Table13[[#This Row],[Category All]]="Category 2", "Yes",NA())</f>
        <v>Yes</v>
      </c>
      <c r="U29" t="e">
        <f>IF(Table13[[#This Row],[Category All]]="Category 3", "Yes",NA())</f>
        <v>#N/A</v>
      </c>
      <c r="V29">
        <f>SUM(1,(1/3)*(Table13[[#This Row],[Length]]-0.5),(1/3)*(Table13[[#This Row],[Diameter]]-0.4),(1/3)*(Table13[[#This Row],[Height]]-0.4)*Table13[[#This Row],[Whole_weight]]*0.5)</f>
        <v>0.96441999999999994</v>
      </c>
      <c r="W29">
        <f t="array" ref="W2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0.771536</v>
      </c>
      <c r="X29" t="e">
        <f>IF(Table13[[#This Row],[Category All]]="Category 1",Table13[[#This Row],[Base Abalone Value]]*1.5,NA())</f>
        <v>#N/A</v>
      </c>
      <c r="Y29">
        <f>IF(Table13[[#This Row],[Category All]]="Category 2",Table13[[#This Row],[Base Abalone Value]]*0.8,NA())</f>
        <v>0.771536</v>
      </c>
      <c r="Z29" t="e">
        <f>IF(Table13[[#This Row],[Category All]]="Category 3",Table13[[#This Row],[Base Abalone Value]],NA())</f>
        <v>#N/A</v>
      </c>
      <c r="AA29" t="e">
        <f>IF(Table13[[#This Row],[Gender]]="M",Table13[[#This Row],[Whole_weight]],NA())</f>
        <v>#N/A</v>
      </c>
      <c r="AB29" t="e">
        <f>IF(Table13[[#This Row],[Gender]]="F",Table13[[#This Row],[Whole_weight]],NA())</f>
        <v>#N/A</v>
      </c>
      <c r="AC29">
        <f>IF(Table13[[#This Row],[Gender]]="I",Table13[[#This Row],[Whole_weight]],NA())</f>
        <v>0.441</v>
      </c>
      <c r="AD29" t="e">
        <f>IF(Table13[[#This Row],[Gender]]="M",Table13[[#This Row],[Diameter]],NA())</f>
        <v>#N/A</v>
      </c>
      <c r="AE29" t="e">
        <f>IF(Table13[[#This Row],[Gender]]="F",Table13[[#This Row],[Diameter]],NA())</f>
        <v>#N/A</v>
      </c>
      <c r="AF29">
        <f>IF(Table13[[#This Row],[Gender]]="I",Table13[[#This Row],[Diameter]],NA())</f>
        <v>0.38</v>
      </c>
    </row>
    <row r="30" spans="1:32" x14ac:dyDescent="0.25">
      <c r="A30">
        <v>386</v>
      </c>
      <c r="B30" t="s">
        <v>32</v>
      </c>
      <c r="C30">
        <v>0.45500000000000002</v>
      </c>
      <c r="D30">
        <v>0.37</v>
      </c>
      <c r="E30">
        <v>0.105</v>
      </c>
      <c r="F30">
        <v>0.49249999999999999</v>
      </c>
      <c r="G30">
        <v>0.216</v>
      </c>
      <c r="H30">
        <v>0.1245</v>
      </c>
      <c r="I30">
        <v>0.13500000000000001</v>
      </c>
      <c r="J30">
        <v>9</v>
      </c>
      <c r="K30">
        <v>10</v>
      </c>
      <c r="L30" t="s">
        <v>48</v>
      </c>
      <c r="M30" t="s">
        <v>49</v>
      </c>
      <c r="N30" t="s">
        <v>50</v>
      </c>
      <c r="O30">
        <v>7</v>
      </c>
      <c r="P30" t="s">
        <v>74</v>
      </c>
      <c r="Q30">
        <v>2.5</v>
      </c>
      <c r="R30" t="str">
        <f t="array" ref="R3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0" t="e">
        <f>IF(Table13[[#This Row],[Category All]]="Category 1", "Yes",NA())</f>
        <v>#N/A</v>
      </c>
      <c r="T30" t="str">
        <f>IF(Table13[[#This Row],[Category All]]="Category 2", "Yes",NA())</f>
        <v>Yes</v>
      </c>
      <c r="U30" t="e">
        <f>IF(Table13[[#This Row],[Category All]]="Category 3", "Yes",NA())</f>
        <v>#N/A</v>
      </c>
      <c r="V30">
        <f>SUM(1,(1/3)*(Table13[[#This Row],[Length]]-0.5),(1/3)*(Table13[[#This Row],[Diameter]]-0.4),(1/3)*(Table13[[#This Row],[Height]]-0.4)*Table13[[#This Row],[Whole_weight]]*0.5)</f>
        <v>0.95078541666666661</v>
      </c>
      <c r="W30">
        <f t="array" ref="W3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0.76062833333333335</v>
      </c>
      <c r="X30" t="e">
        <f>IF(Table13[[#This Row],[Category All]]="Category 1",Table13[[#This Row],[Base Abalone Value]]*1.5,NA())</f>
        <v>#N/A</v>
      </c>
      <c r="Y30">
        <f>IF(Table13[[#This Row],[Category All]]="Category 2",Table13[[#This Row],[Base Abalone Value]]*0.8,NA())</f>
        <v>0.76062833333333335</v>
      </c>
      <c r="Z30" t="e">
        <f>IF(Table13[[#This Row],[Category All]]="Category 3",Table13[[#This Row],[Base Abalone Value]],NA())</f>
        <v>#N/A</v>
      </c>
      <c r="AA30" t="e">
        <f>IF(Table13[[#This Row],[Gender]]="M",Table13[[#This Row],[Whole_weight]],NA())</f>
        <v>#N/A</v>
      </c>
      <c r="AB30">
        <f>IF(Table13[[#This Row],[Gender]]="F",Table13[[#This Row],[Whole_weight]],NA())</f>
        <v>0.49249999999999999</v>
      </c>
      <c r="AC30" t="e">
        <f>IF(Table13[[#This Row],[Gender]]="I",Table13[[#This Row],[Whole_weight]],NA())</f>
        <v>#N/A</v>
      </c>
      <c r="AD30" t="e">
        <f>IF(Table13[[#This Row],[Gender]]="M",Table13[[#This Row],[Diameter]],NA())</f>
        <v>#N/A</v>
      </c>
      <c r="AE30">
        <f>IF(Table13[[#This Row],[Gender]]="F",Table13[[#This Row],[Diameter]],NA())</f>
        <v>0.37</v>
      </c>
      <c r="AF30" t="e">
        <f>IF(Table13[[#This Row],[Gender]]="I",Table13[[#This Row],[Diameter]],NA())</f>
        <v>#N/A</v>
      </c>
    </row>
    <row r="31" spans="1:32" x14ac:dyDescent="0.25">
      <c r="A31">
        <v>3488</v>
      </c>
      <c r="B31" t="s">
        <v>43</v>
      </c>
      <c r="C31">
        <v>0.51</v>
      </c>
      <c r="D31">
        <v>0.40500000000000003</v>
      </c>
      <c r="E31">
        <v>0.13</v>
      </c>
      <c r="F31">
        <v>0.59899999999999998</v>
      </c>
      <c r="G31">
        <v>0.30649999999999999</v>
      </c>
      <c r="H31">
        <v>0.11550000000000001</v>
      </c>
      <c r="I31">
        <v>0.14849999999999999</v>
      </c>
      <c r="J31">
        <v>8</v>
      </c>
      <c r="K31">
        <v>10</v>
      </c>
      <c r="L31" t="s">
        <v>48</v>
      </c>
      <c r="M31" t="s">
        <v>49</v>
      </c>
      <c r="N31" t="s">
        <v>50</v>
      </c>
      <c r="O31">
        <v>9</v>
      </c>
      <c r="P31" t="s">
        <v>78</v>
      </c>
      <c r="Q31">
        <v>1.9</v>
      </c>
      <c r="R31" t="str">
        <f t="array" ref="R3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1" t="e">
        <f>IF(Table13[[#This Row],[Category All]]="Category 1", "Yes",NA())</f>
        <v>#N/A</v>
      </c>
      <c r="T31" t="str">
        <f>IF(Table13[[#This Row],[Category All]]="Category 2", "Yes",NA())</f>
        <v>Yes</v>
      </c>
      <c r="U31" t="e">
        <f>IF(Table13[[#This Row],[Category All]]="Category 3", "Yes",NA())</f>
        <v>#N/A</v>
      </c>
      <c r="V31">
        <f>SUM(1,(1/3)*(Table13[[#This Row],[Length]]-0.5),(1/3)*(Table13[[#This Row],[Diameter]]-0.4),(1/3)*(Table13[[#This Row],[Height]]-0.4)*Table13[[#This Row],[Whole_weight]]*0.5)</f>
        <v>0.97804500000000016</v>
      </c>
      <c r="W31">
        <f t="array" ref="W3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0.78243600000000013</v>
      </c>
      <c r="X31" t="e">
        <f>IF(Table13[[#This Row],[Category All]]="Category 1",Table13[[#This Row],[Base Abalone Value]]*1.5,NA())</f>
        <v>#N/A</v>
      </c>
      <c r="Y31">
        <f>IF(Table13[[#This Row],[Category All]]="Category 2",Table13[[#This Row],[Base Abalone Value]]*0.8,NA())</f>
        <v>0.78243600000000013</v>
      </c>
      <c r="Z31" t="e">
        <f>IF(Table13[[#This Row],[Category All]]="Category 3",Table13[[#This Row],[Base Abalone Value]],NA())</f>
        <v>#N/A</v>
      </c>
      <c r="AA31" t="e">
        <f>IF(Table13[[#This Row],[Gender]]="M",Table13[[#This Row],[Whole_weight]],NA())</f>
        <v>#N/A</v>
      </c>
      <c r="AB31" t="e">
        <f>IF(Table13[[#This Row],[Gender]]="F",Table13[[#This Row],[Whole_weight]],NA())</f>
        <v>#N/A</v>
      </c>
      <c r="AC31">
        <f>IF(Table13[[#This Row],[Gender]]="I",Table13[[#This Row],[Whole_weight]],NA())</f>
        <v>0.59899999999999998</v>
      </c>
      <c r="AD31" t="e">
        <f>IF(Table13[[#This Row],[Gender]]="M",Table13[[#This Row],[Diameter]],NA())</f>
        <v>#N/A</v>
      </c>
      <c r="AE31" t="e">
        <f>IF(Table13[[#This Row],[Gender]]="F",Table13[[#This Row],[Diameter]],NA())</f>
        <v>#N/A</v>
      </c>
      <c r="AF31">
        <f>IF(Table13[[#This Row],[Gender]]="I",Table13[[#This Row],[Diameter]],NA())</f>
        <v>0.40500000000000003</v>
      </c>
    </row>
    <row r="32" spans="1:32" x14ac:dyDescent="0.25">
      <c r="A32">
        <v>3526</v>
      </c>
      <c r="B32" t="s">
        <v>43</v>
      </c>
      <c r="C32">
        <v>0.33</v>
      </c>
      <c r="D32">
        <v>0.23</v>
      </c>
      <c r="E32">
        <v>8.5000000000000006E-2</v>
      </c>
      <c r="F32">
        <v>0.16950000000000001</v>
      </c>
      <c r="G32">
        <v>7.9000000000000001E-2</v>
      </c>
      <c r="H32">
        <v>2.5999999999999999E-2</v>
      </c>
      <c r="I32">
        <v>5.0500000000000003E-2</v>
      </c>
      <c r="J32">
        <v>6</v>
      </c>
      <c r="K32">
        <v>5</v>
      </c>
      <c r="L32" t="s">
        <v>58</v>
      </c>
      <c r="M32" t="s">
        <v>59</v>
      </c>
      <c r="N32" t="s">
        <v>60</v>
      </c>
      <c r="O32">
        <v>3</v>
      </c>
      <c r="P32" t="s">
        <v>80</v>
      </c>
      <c r="Q32">
        <v>3.6</v>
      </c>
      <c r="R32" t="str">
        <f t="array" ref="R3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2" t="e">
        <f>IF(Table13[[#This Row],[Category All]]="Category 1", "Yes",NA())</f>
        <v>#N/A</v>
      </c>
      <c r="T32" t="str">
        <f>IF(Table13[[#This Row],[Category All]]="Category 2", "Yes",NA())</f>
        <v>Yes</v>
      </c>
      <c r="U32" t="e">
        <f>IF(Table13[[#This Row],[Category All]]="Category 3", "Yes",NA())</f>
        <v>#N/A</v>
      </c>
      <c r="V32">
        <f>SUM(1,(1/3)*(Table13[[#This Row],[Length]]-0.5),(1/3)*(Table13[[#This Row],[Diameter]]-0.4),(1/3)*(Table13[[#This Row],[Height]]-0.4)*Table13[[#This Row],[Whole_weight]]*0.5)</f>
        <v>0.87776791666666676</v>
      </c>
      <c r="W32">
        <f t="array" ref="W3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0.7022143333333335</v>
      </c>
      <c r="X32" t="e">
        <f>IF(Table13[[#This Row],[Category All]]="Category 1",Table13[[#This Row],[Base Abalone Value]]*1.5,NA())</f>
        <v>#N/A</v>
      </c>
      <c r="Y32">
        <f>IF(Table13[[#This Row],[Category All]]="Category 2",Table13[[#This Row],[Base Abalone Value]]*0.8,NA())</f>
        <v>0.7022143333333335</v>
      </c>
      <c r="Z32" t="e">
        <f>IF(Table13[[#This Row],[Category All]]="Category 3",Table13[[#This Row],[Base Abalone Value]],NA())</f>
        <v>#N/A</v>
      </c>
      <c r="AA32" t="e">
        <f>IF(Table13[[#This Row],[Gender]]="M",Table13[[#This Row],[Whole_weight]],NA())</f>
        <v>#N/A</v>
      </c>
      <c r="AB32" t="e">
        <f>IF(Table13[[#This Row],[Gender]]="F",Table13[[#This Row],[Whole_weight]],NA())</f>
        <v>#N/A</v>
      </c>
      <c r="AC32">
        <f>IF(Table13[[#This Row],[Gender]]="I",Table13[[#This Row],[Whole_weight]],NA())</f>
        <v>0.16950000000000001</v>
      </c>
      <c r="AD32" t="e">
        <f>IF(Table13[[#This Row],[Gender]]="M",Table13[[#This Row],[Diameter]],NA())</f>
        <v>#N/A</v>
      </c>
      <c r="AE32" t="e">
        <f>IF(Table13[[#This Row],[Gender]]="F",Table13[[#This Row],[Diameter]],NA())</f>
        <v>#N/A</v>
      </c>
      <c r="AF32">
        <f>IF(Table13[[#This Row],[Gender]]="I",Table13[[#This Row],[Diameter]],NA())</f>
        <v>0.23</v>
      </c>
    </row>
    <row r="33" spans="1:32" x14ac:dyDescent="0.25">
      <c r="A33">
        <v>3412</v>
      </c>
      <c r="B33" t="s">
        <v>43</v>
      </c>
      <c r="C33">
        <v>0.43</v>
      </c>
      <c r="D33">
        <v>0.32</v>
      </c>
      <c r="E33">
        <v>0.1</v>
      </c>
      <c r="F33">
        <v>0.38550000000000001</v>
      </c>
      <c r="G33">
        <v>0.192</v>
      </c>
      <c r="H33">
        <v>7.4499999999999997E-2</v>
      </c>
      <c r="I33">
        <v>0.1</v>
      </c>
      <c r="J33">
        <v>7</v>
      </c>
      <c r="K33">
        <v>11</v>
      </c>
      <c r="L33" t="s">
        <v>37</v>
      </c>
      <c r="M33" t="s">
        <v>38</v>
      </c>
      <c r="N33" t="s">
        <v>35</v>
      </c>
      <c r="O33">
        <v>6</v>
      </c>
      <c r="P33" t="s">
        <v>79</v>
      </c>
      <c r="Q33">
        <v>14.1</v>
      </c>
      <c r="R33" t="str">
        <f t="array" ref="R3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3" t="e">
        <f>IF(Table13[[#This Row],[Category All]]="Category 1", "Yes",NA())</f>
        <v>#N/A</v>
      </c>
      <c r="T33" t="str">
        <f>IF(Table13[[#This Row],[Category All]]="Category 2", "Yes",NA())</f>
        <v>Yes</v>
      </c>
      <c r="U33" t="e">
        <f>IF(Table13[[#This Row],[Category All]]="Category 3", "Yes",NA())</f>
        <v>#N/A</v>
      </c>
      <c r="V33">
        <f>SUM(1,(1/3)*(Table13[[#This Row],[Length]]-0.5),(1/3)*(Table13[[#This Row],[Diameter]]-0.4),(1/3)*(Table13[[#This Row],[Height]]-0.4)*Table13[[#This Row],[Whole_weight]]*0.5)</f>
        <v>0.93072499999999991</v>
      </c>
      <c r="W33">
        <f t="array" ref="W3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0.74458000000000002</v>
      </c>
      <c r="X33" t="e">
        <f>IF(Table13[[#This Row],[Category All]]="Category 1",Table13[[#This Row],[Base Abalone Value]]*1.5,NA())</f>
        <v>#N/A</v>
      </c>
      <c r="Y33">
        <f>IF(Table13[[#This Row],[Category All]]="Category 2",Table13[[#This Row],[Base Abalone Value]]*0.8,NA())</f>
        <v>0.74458000000000002</v>
      </c>
      <c r="Z33" t="e">
        <f>IF(Table13[[#This Row],[Category All]]="Category 3",Table13[[#This Row],[Base Abalone Value]],NA())</f>
        <v>#N/A</v>
      </c>
      <c r="AA33" t="e">
        <f>IF(Table13[[#This Row],[Gender]]="M",Table13[[#This Row],[Whole_weight]],NA())</f>
        <v>#N/A</v>
      </c>
      <c r="AB33" t="e">
        <f>IF(Table13[[#This Row],[Gender]]="F",Table13[[#This Row],[Whole_weight]],NA())</f>
        <v>#N/A</v>
      </c>
      <c r="AC33">
        <f>IF(Table13[[#This Row],[Gender]]="I",Table13[[#This Row],[Whole_weight]],NA())</f>
        <v>0.38550000000000001</v>
      </c>
      <c r="AD33" t="e">
        <f>IF(Table13[[#This Row],[Gender]]="M",Table13[[#This Row],[Diameter]],NA())</f>
        <v>#N/A</v>
      </c>
      <c r="AE33" t="e">
        <f>IF(Table13[[#This Row],[Gender]]="F",Table13[[#This Row],[Diameter]],NA())</f>
        <v>#N/A</v>
      </c>
      <c r="AF33">
        <f>IF(Table13[[#This Row],[Gender]]="I",Table13[[#This Row],[Diameter]],NA())</f>
        <v>0.32</v>
      </c>
    </row>
    <row r="34" spans="1:32" x14ac:dyDescent="0.25">
      <c r="A34">
        <v>1075</v>
      </c>
      <c r="B34" t="s">
        <v>43</v>
      </c>
      <c r="C34">
        <v>0.41</v>
      </c>
      <c r="D34">
        <v>0.3</v>
      </c>
      <c r="E34">
        <v>0.1</v>
      </c>
      <c r="F34">
        <v>0.28199999999999997</v>
      </c>
      <c r="G34">
        <v>0.1255</v>
      </c>
      <c r="H34">
        <v>5.7000000000000002E-2</v>
      </c>
      <c r="I34">
        <v>8.7499999999999994E-2</v>
      </c>
      <c r="J34">
        <v>7</v>
      </c>
      <c r="K34">
        <v>12</v>
      </c>
      <c r="L34" t="s">
        <v>33</v>
      </c>
      <c r="M34" t="s">
        <v>34</v>
      </c>
      <c r="N34" t="s">
        <v>35</v>
      </c>
      <c r="O34">
        <v>1</v>
      </c>
      <c r="P34" t="s">
        <v>36</v>
      </c>
      <c r="Q34">
        <v>22.1</v>
      </c>
      <c r="R34" t="str">
        <f t="array" ref="R3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4" t="e">
        <f>IF(Table13[[#This Row],[Category All]]="Category 1", "Yes",NA())</f>
        <v>#N/A</v>
      </c>
      <c r="T34" t="str">
        <f>IF(Table13[[#This Row],[Category All]]="Category 2", "Yes",NA())</f>
        <v>Yes</v>
      </c>
      <c r="U34" t="e">
        <f>IF(Table13[[#This Row],[Category All]]="Category 3", "Yes",NA())</f>
        <v>#N/A</v>
      </c>
      <c r="V34">
        <f>SUM(1,(1/3)*(Table13[[#This Row],[Length]]-0.5),(1/3)*(Table13[[#This Row],[Diameter]]-0.4),(1/3)*(Table13[[#This Row],[Height]]-0.4)*Table13[[#This Row],[Whole_weight]]*0.5)</f>
        <v>0.92256666666666665</v>
      </c>
      <c r="W34">
        <f t="array" ref="W3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0.73805333333333334</v>
      </c>
      <c r="X34" t="e">
        <f>IF(Table13[[#This Row],[Category All]]="Category 1",Table13[[#This Row],[Base Abalone Value]]*1.5,NA())</f>
        <v>#N/A</v>
      </c>
      <c r="Y34">
        <f>IF(Table13[[#This Row],[Category All]]="Category 2",Table13[[#This Row],[Base Abalone Value]]*0.8,NA())</f>
        <v>0.73805333333333334</v>
      </c>
      <c r="Z34" t="e">
        <f>IF(Table13[[#This Row],[Category All]]="Category 3",Table13[[#This Row],[Base Abalone Value]],NA())</f>
        <v>#N/A</v>
      </c>
      <c r="AA34" t="e">
        <f>IF(Table13[[#This Row],[Gender]]="M",Table13[[#This Row],[Whole_weight]],NA())</f>
        <v>#N/A</v>
      </c>
      <c r="AB34" t="e">
        <f>IF(Table13[[#This Row],[Gender]]="F",Table13[[#This Row],[Whole_weight]],NA())</f>
        <v>#N/A</v>
      </c>
      <c r="AC34">
        <f>IF(Table13[[#This Row],[Gender]]="I",Table13[[#This Row],[Whole_weight]],NA())</f>
        <v>0.28199999999999997</v>
      </c>
      <c r="AD34" t="e">
        <f>IF(Table13[[#This Row],[Gender]]="M",Table13[[#This Row],[Diameter]],NA())</f>
        <v>#N/A</v>
      </c>
      <c r="AE34" t="e">
        <f>IF(Table13[[#This Row],[Gender]]="F",Table13[[#This Row],[Diameter]],NA())</f>
        <v>#N/A</v>
      </c>
      <c r="AF34">
        <f>IF(Table13[[#This Row],[Gender]]="I",Table13[[#This Row],[Diameter]],NA())</f>
        <v>0.3</v>
      </c>
    </row>
    <row r="35" spans="1:32" x14ac:dyDescent="0.25">
      <c r="A35">
        <v>426</v>
      </c>
      <c r="B35" t="s">
        <v>47</v>
      </c>
      <c r="C35">
        <v>0.57999999999999996</v>
      </c>
      <c r="D35">
        <v>0.45</v>
      </c>
      <c r="E35">
        <v>0.17499999999999999</v>
      </c>
      <c r="F35">
        <v>1.0680000000000001</v>
      </c>
      <c r="G35">
        <v>0.42499999999999999</v>
      </c>
      <c r="H35">
        <v>0.20300000000000001</v>
      </c>
      <c r="I35">
        <v>0.32</v>
      </c>
      <c r="J35">
        <v>13</v>
      </c>
      <c r="K35">
        <v>11</v>
      </c>
      <c r="L35" t="s">
        <v>37</v>
      </c>
      <c r="M35" t="s">
        <v>38</v>
      </c>
      <c r="N35" t="s">
        <v>35</v>
      </c>
      <c r="O35">
        <v>3</v>
      </c>
      <c r="P35" t="s">
        <v>80</v>
      </c>
      <c r="Q35">
        <v>3.6</v>
      </c>
      <c r="R35" t="str">
        <f t="array" ref="R3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5" t="e">
        <f>IF(Table13[[#This Row],[Category All]]="Category 1", "Yes",NA())</f>
        <v>#N/A</v>
      </c>
      <c r="T35" t="e">
        <f>IF(Table13[[#This Row],[Category All]]="Category 2", "Yes",NA())</f>
        <v>#N/A</v>
      </c>
      <c r="U35" t="str">
        <f>IF(Table13[[#This Row],[Category All]]="Category 3", "Yes",NA())</f>
        <v>Yes</v>
      </c>
      <c r="V35">
        <f>SUM(1,(1/3)*(Table13[[#This Row],[Length]]-0.5),(1/3)*(Table13[[#This Row],[Diameter]]-0.4),(1/3)*(Table13[[#This Row],[Height]]-0.4)*Table13[[#This Row],[Whole_weight]]*0.5)</f>
        <v>1.0032833333333333</v>
      </c>
      <c r="W35">
        <f t="array" ref="W3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1.0032833333333333</v>
      </c>
      <c r="X35" t="e">
        <f>IF(Table13[[#This Row],[Category All]]="Category 1",Table13[[#This Row],[Base Abalone Value]]*1.5,NA())</f>
        <v>#N/A</v>
      </c>
      <c r="Y35" t="e">
        <f>IF(Table13[[#This Row],[Category All]]="Category 2",Table13[[#This Row],[Base Abalone Value]]*0.8,NA())</f>
        <v>#N/A</v>
      </c>
      <c r="Z35">
        <f>IF(Table13[[#This Row],[Category All]]="Category 3",Table13[[#This Row],[Base Abalone Value]],NA())</f>
        <v>1.0032833333333333</v>
      </c>
      <c r="AA35">
        <f>IF(Table13[[#This Row],[Gender]]="M",Table13[[#This Row],[Whole_weight]],NA())</f>
        <v>1.0680000000000001</v>
      </c>
      <c r="AB35" t="e">
        <f>IF(Table13[[#This Row],[Gender]]="F",Table13[[#This Row],[Whole_weight]],NA())</f>
        <v>#N/A</v>
      </c>
      <c r="AC35" t="e">
        <f>IF(Table13[[#This Row],[Gender]]="I",Table13[[#This Row],[Whole_weight]],NA())</f>
        <v>#N/A</v>
      </c>
      <c r="AD35">
        <f>IF(Table13[[#This Row],[Gender]]="M",Table13[[#This Row],[Diameter]],NA())</f>
        <v>0.45</v>
      </c>
      <c r="AE35" t="e">
        <f>IF(Table13[[#This Row],[Gender]]="F",Table13[[#This Row],[Diameter]],NA())</f>
        <v>#N/A</v>
      </c>
      <c r="AF35" t="e">
        <f>IF(Table13[[#This Row],[Gender]]="I",Table13[[#This Row],[Diameter]],NA())</f>
        <v>#N/A</v>
      </c>
    </row>
    <row r="36" spans="1:32" x14ac:dyDescent="0.25">
      <c r="A36">
        <v>3722</v>
      </c>
      <c r="B36" t="s">
        <v>47</v>
      </c>
      <c r="C36">
        <v>0.43</v>
      </c>
      <c r="D36">
        <v>0.31</v>
      </c>
      <c r="E36">
        <v>0.13</v>
      </c>
      <c r="F36">
        <v>0.64849999999999997</v>
      </c>
      <c r="G36">
        <v>0.27350000000000002</v>
      </c>
      <c r="H36">
        <v>0.16300000000000001</v>
      </c>
      <c r="I36">
        <v>0.184</v>
      </c>
      <c r="J36">
        <v>9</v>
      </c>
      <c r="K36">
        <v>15</v>
      </c>
      <c r="L36" t="s">
        <v>81</v>
      </c>
      <c r="M36" t="s">
        <v>82</v>
      </c>
      <c r="N36" t="s">
        <v>35</v>
      </c>
      <c r="O36">
        <v>10</v>
      </c>
      <c r="P36" t="s">
        <v>70</v>
      </c>
      <c r="Q36">
        <v>24.1</v>
      </c>
      <c r="R36" t="str">
        <f t="array" ref="R3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6" t="e">
        <f>IF(Table13[[#This Row],[Category All]]="Category 1", "Yes",NA())</f>
        <v>#N/A</v>
      </c>
      <c r="T36" t="str">
        <f>IF(Table13[[#This Row],[Category All]]="Category 2", "Yes",NA())</f>
        <v>Yes</v>
      </c>
      <c r="U36" t="e">
        <f>IF(Table13[[#This Row],[Category All]]="Category 3", "Yes",NA())</f>
        <v>#N/A</v>
      </c>
      <c r="V36">
        <f>SUM(1,(1/3)*(Table13[[#This Row],[Length]]-0.5),(1/3)*(Table13[[#This Row],[Diameter]]-0.4),(1/3)*(Table13[[#This Row],[Height]]-0.4)*Table13[[#This Row],[Whole_weight]]*0.5)</f>
        <v>0.91748416666666666</v>
      </c>
      <c r="W36">
        <f t="array" ref="W3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0.73398733333333332</v>
      </c>
      <c r="X36" t="e">
        <f>IF(Table13[[#This Row],[Category All]]="Category 1",Table13[[#This Row],[Base Abalone Value]]*1.5,NA())</f>
        <v>#N/A</v>
      </c>
      <c r="Y36">
        <f>IF(Table13[[#This Row],[Category All]]="Category 2",Table13[[#This Row],[Base Abalone Value]]*0.8,NA())</f>
        <v>0.73398733333333332</v>
      </c>
      <c r="Z36" t="e">
        <f>IF(Table13[[#This Row],[Category All]]="Category 3",Table13[[#This Row],[Base Abalone Value]],NA())</f>
        <v>#N/A</v>
      </c>
      <c r="AA36">
        <f>IF(Table13[[#This Row],[Gender]]="M",Table13[[#This Row],[Whole_weight]],NA())</f>
        <v>0.64849999999999997</v>
      </c>
      <c r="AB36" t="e">
        <f>IF(Table13[[#This Row],[Gender]]="F",Table13[[#This Row],[Whole_weight]],NA())</f>
        <v>#N/A</v>
      </c>
      <c r="AC36" t="e">
        <f>IF(Table13[[#This Row],[Gender]]="I",Table13[[#This Row],[Whole_weight]],NA())</f>
        <v>#N/A</v>
      </c>
      <c r="AD36">
        <f>IF(Table13[[#This Row],[Gender]]="M",Table13[[#This Row],[Diameter]],NA())</f>
        <v>0.31</v>
      </c>
      <c r="AE36" t="e">
        <f>IF(Table13[[#This Row],[Gender]]="F",Table13[[#This Row],[Diameter]],NA())</f>
        <v>#N/A</v>
      </c>
      <c r="AF36" t="e">
        <f>IF(Table13[[#This Row],[Gender]]="I",Table13[[#This Row],[Diameter]],NA())</f>
        <v>#N/A</v>
      </c>
    </row>
    <row r="37" spans="1:32" x14ac:dyDescent="0.25">
      <c r="A37">
        <v>2305</v>
      </c>
      <c r="B37" t="s">
        <v>47</v>
      </c>
      <c r="C37">
        <v>0.59</v>
      </c>
      <c r="D37">
        <v>0.49</v>
      </c>
      <c r="E37">
        <v>0.13500000000000001</v>
      </c>
      <c r="F37">
        <v>1.008</v>
      </c>
      <c r="G37">
        <v>0.42199999999999999</v>
      </c>
      <c r="H37">
        <v>0.22450000000000001</v>
      </c>
      <c r="I37">
        <v>0.28499999999999998</v>
      </c>
      <c r="J37">
        <v>11</v>
      </c>
      <c r="K37">
        <v>3</v>
      </c>
      <c r="L37" t="s">
        <v>75</v>
      </c>
      <c r="M37" t="s">
        <v>76</v>
      </c>
      <c r="N37" t="s">
        <v>77</v>
      </c>
      <c r="O37">
        <v>1</v>
      </c>
      <c r="P37" t="s">
        <v>36</v>
      </c>
      <c r="Q37">
        <v>22.1</v>
      </c>
      <c r="R37" t="str">
        <f t="array" ref="R3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7" t="e">
        <f>IF(Table13[[#This Row],[Category All]]="Category 1", "Yes",NA())</f>
        <v>#N/A</v>
      </c>
      <c r="T37" t="e">
        <f>IF(Table13[[#This Row],[Category All]]="Category 2", "Yes",NA())</f>
        <v>#N/A</v>
      </c>
      <c r="U37" t="str">
        <f>IF(Table13[[#This Row],[Category All]]="Category 3", "Yes",NA())</f>
        <v>Yes</v>
      </c>
      <c r="V37">
        <f>SUM(1,(1/3)*(Table13[[#This Row],[Length]]-0.5),(1/3)*(Table13[[#This Row],[Diameter]]-0.4),(1/3)*(Table13[[#This Row],[Height]]-0.4)*Table13[[#This Row],[Whole_weight]]*0.5)</f>
        <v>1.0154800000000002</v>
      </c>
      <c r="W37">
        <f t="array" ref="W3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1.0154800000000002</v>
      </c>
      <c r="X37" t="e">
        <f>IF(Table13[[#This Row],[Category All]]="Category 1",Table13[[#This Row],[Base Abalone Value]]*1.5,NA())</f>
        <v>#N/A</v>
      </c>
      <c r="Y37" t="e">
        <f>IF(Table13[[#This Row],[Category All]]="Category 2",Table13[[#This Row],[Base Abalone Value]]*0.8,NA())</f>
        <v>#N/A</v>
      </c>
      <c r="Z37">
        <f>IF(Table13[[#This Row],[Category All]]="Category 3",Table13[[#This Row],[Base Abalone Value]],NA())</f>
        <v>1.0154800000000002</v>
      </c>
      <c r="AA37">
        <f>IF(Table13[[#This Row],[Gender]]="M",Table13[[#This Row],[Whole_weight]],NA())</f>
        <v>1.008</v>
      </c>
      <c r="AB37" t="e">
        <f>IF(Table13[[#This Row],[Gender]]="F",Table13[[#This Row],[Whole_weight]],NA())</f>
        <v>#N/A</v>
      </c>
      <c r="AC37" t="e">
        <f>IF(Table13[[#This Row],[Gender]]="I",Table13[[#This Row],[Whole_weight]],NA())</f>
        <v>#N/A</v>
      </c>
      <c r="AD37">
        <f>IF(Table13[[#This Row],[Gender]]="M",Table13[[#This Row],[Diameter]],NA())</f>
        <v>0.49</v>
      </c>
      <c r="AE37" t="e">
        <f>IF(Table13[[#This Row],[Gender]]="F",Table13[[#This Row],[Diameter]],NA())</f>
        <v>#N/A</v>
      </c>
      <c r="AF37" t="e">
        <f>IF(Table13[[#This Row],[Gender]]="I",Table13[[#This Row],[Diameter]],NA())</f>
        <v>#N/A</v>
      </c>
    </row>
    <row r="38" spans="1:32" x14ac:dyDescent="0.25">
      <c r="A38">
        <v>2320</v>
      </c>
      <c r="B38" t="s">
        <v>32</v>
      </c>
      <c r="C38">
        <v>0.505</v>
      </c>
      <c r="D38">
        <v>0.39500000000000002</v>
      </c>
      <c r="E38">
        <v>0.14499999999999999</v>
      </c>
      <c r="F38">
        <v>0.65149999999999997</v>
      </c>
      <c r="G38">
        <v>0.26950000000000002</v>
      </c>
      <c r="H38">
        <v>0.153</v>
      </c>
      <c r="I38">
        <v>0.20499999999999999</v>
      </c>
      <c r="J38">
        <v>15</v>
      </c>
      <c r="K38">
        <v>10</v>
      </c>
      <c r="L38" t="s">
        <v>48</v>
      </c>
      <c r="M38" t="s">
        <v>49</v>
      </c>
      <c r="N38" t="s">
        <v>50</v>
      </c>
      <c r="O38">
        <v>3</v>
      </c>
      <c r="P38" t="s">
        <v>80</v>
      </c>
      <c r="Q38">
        <v>3.6</v>
      </c>
      <c r="R38" t="str">
        <f t="array" ref="R3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8" t="e">
        <f>IF(Table13[[#This Row],[Category All]]="Category 1", "Yes",NA())</f>
        <v>#N/A</v>
      </c>
      <c r="T38" t="str">
        <f>IF(Table13[[#This Row],[Category All]]="Category 2", "Yes",NA())</f>
        <v>Yes</v>
      </c>
      <c r="U38" t="e">
        <f>IF(Table13[[#This Row],[Category All]]="Category 3", "Yes",NA())</f>
        <v>#N/A</v>
      </c>
      <c r="V38">
        <f>SUM(1,(1/3)*(Table13[[#This Row],[Length]]-0.5),(1/3)*(Table13[[#This Row],[Diameter]]-0.4),(1/3)*(Table13[[#This Row],[Height]]-0.4)*Table13[[#This Row],[Whole_weight]]*0.5)</f>
        <v>0.97231124999999996</v>
      </c>
      <c r="W38">
        <f t="array" ref="W3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0.77784900000000001</v>
      </c>
      <c r="X38" t="e">
        <f>IF(Table13[[#This Row],[Category All]]="Category 1",Table13[[#This Row],[Base Abalone Value]]*1.5,NA())</f>
        <v>#N/A</v>
      </c>
      <c r="Y38">
        <f>IF(Table13[[#This Row],[Category All]]="Category 2",Table13[[#This Row],[Base Abalone Value]]*0.8,NA())</f>
        <v>0.77784900000000001</v>
      </c>
      <c r="Z38" t="e">
        <f>IF(Table13[[#This Row],[Category All]]="Category 3",Table13[[#This Row],[Base Abalone Value]],NA())</f>
        <v>#N/A</v>
      </c>
      <c r="AA38" t="e">
        <f>IF(Table13[[#This Row],[Gender]]="M",Table13[[#This Row],[Whole_weight]],NA())</f>
        <v>#N/A</v>
      </c>
      <c r="AB38">
        <f>IF(Table13[[#This Row],[Gender]]="F",Table13[[#This Row],[Whole_weight]],NA())</f>
        <v>0.65149999999999997</v>
      </c>
      <c r="AC38" t="e">
        <f>IF(Table13[[#This Row],[Gender]]="I",Table13[[#This Row],[Whole_weight]],NA())</f>
        <v>#N/A</v>
      </c>
      <c r="AD38" t="e">
        <f>IF(Table13[[#This Row],[Gender]]="M",Table13[[#This Row],[Diameter]],NA())</f>
        <v>#N/A</v>
      </c>
      <c r="AE38">
        <f>IF(Table13[[#This Row],[Gender]]="F",Table13[[#This Row],[Diameter]],NA())</f>
        <v>0.39500000000000002</v>
      </c>
      <c r="AF38" t="e">
        <f>IF(Table13[[#This Row],[Gender]]="I",Table13[[#This Row],[Diameter]],NA())</f>
        <v>#N/A</v>
      </c>
    </row>
    <row r="39" spans="1:32" x14ac:dyDescent="0.25">
      <c r="A39">
        <v>2189</v>
      </c>
      <c r="B39" t="s">
        <v>47</v>
      </c>
      <c r="C39">
        <v>0.47</v>
      </c>
      <c r="D39">
        <v>0.37</v>
      </c>
      <c r="E39">
        <v>0.13500000000000001</v>
      </c>
      <c r="F39">
        <v>0.54700000000000004</v>
      </c>
      <c r="G39">
        <v>0.222</v>
      </c>
      <c r="H39">
        <v>0.13250000000000001</v>
      </c>
      <c r="I39">
        <v>0.17</v>
      </c>
      <c r="J39">
        <v>12</v>
      </c>
      <c r="K39">
        <v>13</v>
      </c>
      <c r="L39" t="s">
        <v>44</v>
      </c>
      <c r="M39" t="s">
        <v>45</v>
      </c>
      <c r="N39" t="s">
        <v>35</v>
      </c>
      <c r="O39">
        <v>4</v>
      </c>
      <c r="P39" t="s">
        <v>42</v>
      </c>
      <c r="Q39">
        <v>6.1</v>
      </c>
      <c r="R39" t="str">
        <f t="array" ref="R3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9" t="e">
        <f>IF(Table13[[#This Row],[Category All]]="Category 1", "Yes",NA())</f>
        <v>#N/A</v>
      </c>
      <c r="T39" t="str">
        <f>IF(Table13[[#This Row],[Category All]]="Category 2", "Yes",NA())</f>
        <v>Yes</v>
      </c>
      <c r="U39" t="e">
        <f>IF(Table13[[#This Row],[Category All]]="Category 3", "Yes",NA())</f>
        <v>#N/A</v>
      </c>
      <c r="V39">
        <f>SUM(1,(1/3)*(Table13[[#This Row],[Length]]-0.5),(1/3)*(Table13[[#This Row],[Diameter]]-0.4),(1/3)*(Table13[[#This Row],[Height]]-0.4)*Table13[[#This Row],[Whole_weight]]*0.5)</f>
        <v>0.95584083333333336</v>
      </c>
      <c r="W39">
        <f t="array" ref="W3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0.76467266666666678</v>
      </c>
      <c r="X39" t="e">
        <f>IF(Table13[[#This Row],[Category All]]="Category 1",Table13[[#This Row],[Base Abalone Value]]*1.5,NA())</f>
        <v>#N/A</v>
      </c>
      <c r="Y39">
        <f>IF(Table13[[#This Row],[Category All]]="Category 2",Table13[[#This Row],[Base Abalone Value]]*0.8,NA())</f>
        <v>0.76467266666666678</v>
      </c>
      <c r="Z39" t="e">
        <f>IF(Table13[[#This Row],[Category All]]="Category 3",Table13[[#This Row],[Base Abalone Value]],NA())</f>
        <v>#N/A</v>
      </c>
      <c r="AA39">
        <f>IF(Table13[[#This Row],[Gender]]="M",Table13[[#This Row],[Whole_weight]],NA())</f>
        <v>0.54700000000000004</v>
      </c>
      <c r="AB39" t="e">
        <f>IF(Table13[[#This Row],[Gender]]="F",Table13[[#This Row],[Whole_weight]],NA())</f>
        <v>#N/A</v>
      </c>
      <c r="AC39" t="e">
        <f>IF(Table13[[#This Row],[Gender]]="I",Table13[[#This Row],[Whole_weight]],NA())</f>
        <v>#N/A</v>
      </c>
      <c r="AD39">
        <f>IF(Table13[[#This Row],[Gender]]="M",Table13[[#This Row],[Diameter]],NA())</f>
        <v>0.37</v>
      </c>
      <c r="AE39" t="e">
        <f>IF(Table13[[#This Row],[Gender]]="F",Table13[[#This Row],[Diameter]],NA())</f>
        <v>#N/A</v>
      </c>
      <c r="AF39" t="e">
        <f>IF(Table13[[#This Row],[Gender]]="I",Table13[[#This Row],[Diameter]],NA())</f>
        <v>#N/A</v>
      </c>
    </row>
    <row r="40" spans="1:32" x14ac:dyDescent="0.25">
      <c r="A40">
        <v>3462</v>
      </c>
      <c r="B40" t="s">
        <v>32</v>
      </c>
      <c r="C40">
        <v>0.625</v>
      </c>
      <c r="D40">
        <v>0.495</v>
      </c>
      <c r="E40">
        <v>0.16</v>
      </c>
      <c r="F40">
        <v>1.1114999999999999</v>
      </c>
      <c r="G40">
        <v>0.44950000000000001</v>
      </c>
      <c r="H40">
        <v>0.28249999999999997</v>
      </c>
      <c r="I40">
        <v>0.34499999999999997</v>
      </c>
      <c r="J40">
        <v>11</v>
      </c>
      <c r="K40">
        <v>10</v>
      </c>
      <c r="L40" t="s">
        <v>48</v>
      </c>
      <c r="M40" t="s">
        <v>49</v>
      </c>
      <c r="N40" t="s">
        <v>50</v>
      </c>
      <c r="O40">
        <v>1</v>
      </c>
      <c r="P40" t="s">
        <v>36</v>
      </c>
      <c r="Q40">
        <v>22.1</v>
      </c>
      <c r="R40" t="str">
        <f t="array" ref="R4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0" t="e">
        <f>IF(Table13[[#This Row],[Category All]]="Category 1", "Yes",NA())</f>
        <v>#N/A</v>
      </c>
      <c r="T40" t="e">
        <f>IF(Table13[[#This Row],[Category All]]="Category 2", "Yes",NA())</f>
        <v>#N/A</v>
      </c>
      <c r="U40" t="str">
        <f>IF(Table13[[#This Row],[Category All]]="Category 3", "Yes",NA())</f>
        <v>Yes</v>
      </c>
      <c r="V40">
        <f>SUM(1,(1/3)*(Table13[[#This Row],[Length]]-0.5),(1/3)*(Table13[[#This Row],[Diameter]]-0.4),(1/3)*(Table13[[#This Row],[Height]]-0.4)*Table13[[#This Row],[Whole_weight]]*0.5)</f>
        <v>1.0288733333333335</v>
      </c>
      <c r="W40">
        <f t="array" ref="W4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1.0288733333333335</v>
      </c>
      <c r="X40" t="e">
        <f>IF(Table13[[#This Row],[Category All]]="Category 1",Table13[[#This Row],[Base Abalone Value]]*1.5,NA())</f>
        <v>#N/A</v>
      </c>
      <c r="Y40" t="e">
        <f>IF(Table13[[#This Row],[Category All]]="Category 2",Table13[[#This Row],[Base Abalone Value]]*0.8,NA())</f>
        <v>#N/A</v>
      </c>
      <c r="Z40">
        <f>IF(Table13[[#This Row],[Category All]]="Category 3",Table13[[#This Row],[Base Abalone Value]],NA())</f>
        <v>1.0288733333333335</v>
      </c>
      <c r="AA40" t="e">
        <f>IF(Table13[[#This Row],[Gender]]="M",Table13[[#This Row],[Whole_weight]],NA())</f>
        <v>#N/A</v>
      </c>
      <c r="AB40">
        <f>IF(Table13[[#This Row],[Gender]]="F",Table13[[#This Row],[Whole_weight]],NA())</f>
        <v>1.1114999999999999</v>
      </c>
      <c r="AC40" t="e">
        <f>IF(Table13[[#This Row],[Gender]]="I",Table13[[#This Row],[Whole_weight]],NA())</f>
        <v>#N/A</v>
      </c>
      <c r="AD40" t="e">
        <f>IF(Table13[[#This Row],[Gender]]="M",Table13[[#This Row],[Diameter]],NA())</f>
        <v>#N/A</v>
      </c>
      <c r="AE40">
        <f>IF(Table13[[#This Row],[Gender]]="F",Table13[[#This Row],[Diameter]],NA())</f>
        <v>0.495</v>
      </c>
      <c r="AF40" t="e">
        <f>IF(Table13[[#This Row],[Gender]]="I",Table13[[#This Row],[Diameter]],NA())</f>
        <v>#N/A</v>
      </c>
    </row>
    <row r="41" spans="1:32" x14ac:dyDescent="0.25">
      <c r="A41">
        <v>3891</v>
      </c>
      <c r="B41" t="s">
        <v>47</v>
      </c>
      <c r="C41">
        <v>0.51500000000000001</v>
      </c>
      <c r="D41">
        <v>0.4</v>
      </c>
      <c r="E41">
        <v>0.14000000000000001</v>
      </c>
      <c r="F41">
        <v>0.73650000000000004</v>
      </c>
      <c r="G41">
        <v>0.29549999999999998</v>
      </c>
      <c r="H41">
        <v>0.184</v>
      </c>
      <c r="I41">
        <v>0.185</v>
      </c>
      <c r="J41">
        <v>16</v>
      </c>
      <c r="K41">
        <v>3</v>
      </c>
      <c r="L41" t="s">
        <v>75</v>
      </c>
      <c r="M41" t="s">
        <v>76</v>
      </c>
      <c r="N41" t="s">
        <v>77</v>
      </c>
      <c r="O41">
        <v>4</v>
      </c>
      <c r="P41" t="s">
        <v>42</v>
      </c>
      <c r="Q41">
        <v>6.1</v>
      </c>
      <c r="R41" t="str">
        <f t="array" ref="R4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1" t="e">
        <f>IF(Table13[[#This Row],[Category All]]="Category 1", "Yes",NA())</f>
        <v>#N/A</v>
      </c>
      <c r="T41" t="str">
        <f>IF(Table13[[#This Row],[Category All]]="Category 2", "Yes",NA())</f>
        <v>Yes</v>
      </c>
      <c r="U41" t="e">
        <f>IF(Table13[[#This Row],[Category All]]="Category 3", "Yes",NA())</f>
        <v>#N/A</v>
      </c>
      <c r="V41">
        <f>SUM(1,(1/3)*(Table13[[#This Row],[Length]]-0.5),(1/3)*(Table13[[#This Row],[Diameter]]-0.4),(1/3)*(Table13[[#This Row],[Height]]-0.4)*Table13[[#This Row],[Whole_weight]]*0.5)</f>
        <v>0.97308499999999987</v>
      </c>
      <c r="W41">
        <f t="array" ref="W4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0.77846799999999994</v>
      </c>
      <c r="X41" t="e">
        <f>IF(Table13[[#This Row],[Category All]]="Category 1",Table13[[#This Row],[Base Abalone Value]]*1.5,NA())</f>
        <v>#N/A</v>
      </c>
      <c r="Y41">
        <f>IF(Table13[[#This Row],[Category All]]="Category 2",Table13[[#This Row],[Base Abalone Value]]*0.8,NA())</f>
        <v>0.77846799999999994</v>
      </c>
      <c r="Z41" t="e">
        <f>IF(Table13[[#This Row],[Category All]]="Category 3",Table13[[#This Row],[Base Abalone Value]],NA())</f>
        <v>#N/A</v>
      </c>
      <c r="AA41">
        <f>IF(Table13[[#This Row],[Gender]]="M",Table13[[#This Row],[Whole_weight]],NA())</f>
        <v>0.73650000000000004</v>
      </c>
      <c r="AB41" t="e">
        <f>IF(Table13[[#This Row],[Gender]]="F",Table13[[#This Row],[Whole_weight]],NA())</f>
        <v>#N/A</v>
      </c>
      <c r="AC41" t="e">
        <f>IF(Table13[[#This Row],[Gender]]="I",Table13[[#This Row],[Whole_weight]],NA())</f>
        <v>#N/A</v>
      </c>
      <c r="AD41">
        <f>IF(Table13[[#This Row],[Gender]]="M",Table13[[#This Row],[Diameter]],NA())</f>
        <v>0.4</v>
      </c>
      <c r="AE41" t="e">
        <f>IF(Table13[[#This Row],[Gender]]="F",Table13[[#This Row],[Diameter]],NA())</f>
        <v>#N/A</v>
      </c>
      <c r="AF41" t="e">
        <f>IF(Table13[[#This Row],[Gender]]="I",Table13[[#This Row],[Diameter]],NA())</f>
        <v>#N/A</v>
      </c>
    </row>
    <row r="42" spans="1:32" x14ac:dyDescent="0.25">
      <c r="A42">
        <v>2126</v>
      </c>
      <c r="B42" t="s">
        <v>47</v>
      </c>
      <c r="C42">
        <v>0.47</v>
      </c>
      <c r="D42">
        <v>0.375</v>
      </c>
      <c r="E42">
        <v>0.115</v>
      </c>
      <c r="F42">
        <v>0.42649999999999999</v>
      </c>
      <c r="G42">
        <v>0.16850000000000001</v>
      </c>
      <c r="H42">
        <v>7.5499999999999998E-2</v>
      </c>
      <c r="I42">
        <v>0.15</v>
      </c>
      <c r="J42">
        <v>8</v>
      </c>
      <c r="K42">
        <v>11</v>
      </c>
      <c r="L42" t="s">
        <v>37</v>
      </c>
      <c r="M42" t="s">
        <v>38</v>
      </c>
      <c r="N42" t="s">
        <v>35</v>
      </c>
      <c r="O42">
        <v>2</v>
      </c>
      <c r="P42" t="s">
        <v>39</v>
      </c>
      <c r="Q42">
        <v>18</v>
      </c>
      <c r="R42" t="str">
        <f t="array" ref="R4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2" t="e">
        <f>IF(Table13[[#This Row],[Category All]]="Category 1", "Yes",NA())</f>
        <v>#N/A</v>
      </c>
      <c r="T42" t="str">
        <f>IF(Table13[[#This Row],[Category All]]="Category 2", "Yes",NA())</f>
        <v>Yes</v>
      </c>
      <c r="U42" t="e">
        <f>IF(Table13[[#This Row],[Category All]]="Category 3", "Yes",NA())</f>
        <v>#N/A</v>
      </c>
      <c r="V42">
        <f>SUM(1,(1/3)*(Table13[[#This Row],[Length]]-0.5),(1/3)*(Table13[[#This Row],[Diameter]]-0.4),(1/3)*(Table13[[#This Row],[Height]]-0.4)*Table13[[#This Row],[Whole_weight]]*0.5)</f>
        <v>0.9614079166666667</v>
      </c>
      <c r="W42">
        <f t="array" ref="W4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0.76912633333333336</v>
      </c>
      <c r="X42" t="e">
        <f>IF(Table13[[#This Row],[Category All]]="Category 1",Table13[[#This Row],[Base Abalone Value]]*1.5,NA())</f>
        <v>#N/A</v>
      </c>
      <c r="Y42">
        <f>IF(Table13[[#This Row],[Category All]]="Category 2",Table13[[#This Row],[Base Abalone Value]]*0.8,NA())</f>
        <v>0.76912633333333336</v>
      </c>
      <c r="Z42" t="e">
        <f>IF(Table13[[#This Row],[Category All]]="Category 3",Table13[[#This Row],[Base Abalone Value]],NA())</f>
        <v>#N/A</v>
      </c>
      <c r="AA42">
        <f>IF(Table13[[#This Row],[Gender]]="M",Table13[[#This Row],[Whole_weight]],NA())</f>
        <v>0.42649999999999999</v>
      </c>
      <c r="AB42" t="e">
        <f>IF(Table13[[#This Row],[Gender]]="F",Table13[[#This Row],[Whole_weight]],NA())</f>
        <v>#N/A</v>
      </c>
      <c r="AC42" t="e">
        <f>IF(Table13[[#This Row],[Gender]]="I",Table13[[#This Row],[Whole_weight]],NA())</f>
        <v>#N/A</v>
      </c>
      <c r="AD42">
        <f>IF(Table13[[#This Row],[Gender]]="M",Table13[[#This Row],[Diameter]],NA())</f>
        <v>0.375</v>
      </c>
      <c r="AE42" t="e">
        <f>IF(Table13[[#This Row],[Gender]]="F",Table13[[#This Row],[Diameter]],NA())</f>
        <v>#N/A</v>
      </c>
      <c r="AF42" t="e">
        <f>IF(Table13[[#This Row],[Gender]]="I",Table13[[#This Row],[Diameter]],NA())</f>
        <v>#N/A</v>
      </c>
    </row>
    <row r="43" spans="1:32" x14ac:dyDescent="0.25">
      <c r="A43">
        <v>1792</v>
      </c>
      <c r="B43" t="s">
        <v>47</v>
      </c>
      <c r="C43">
        <v>0.55000000000000004</v>
      </c>
      <c r="D43">
        <v>0.42</v>
      </c>
      <c r="E43">
        <v>0.16</v>
      </c>
      <c r="F43">
        <v>1.3405</v>
      </c>
      <c r="G43">
        <v>0.63249999999999995</v>
      </c>
      <c r="H43">
        <v>0.311</v>
      </c>
      <c r="I43">
        <v>0.34399999999999997</v>
      </c>
      <c r="J43">
        <v>10</v>
      </c>
      <c r="K43">
        <v>6</v>
      </c>
      <c r="L43" t="s">
        <v>71</v>
      </c>
      <c r="M43" t="s">
        <v>72</v>
      </c>
      <c r="N43" t="s">
        <v>73</v>
      </c>
      <c r="O43">
        <v>5</v>
      </c>
      <c r="P43" t="s">
        <v>46</v>
      </c>
      <c r="Q43">
        <v>12.8</v>
      </c>
      <c r="R43" t="str">
        <f t="array" ref="R4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3" t="e">
        <f>IF(Table13[[#This Row],[Category All]]="Category 1", "Yes",NA())</f>
        <v>#N/A</v>
      </c>
      <c r="T43" t="e">
        <f>IF(Table13[[#This Row],[Category All]]="Category 2", "Yes",NA())</f>
        <v>#N/A</v>
      </c>
      <c r="U43" t="str">
        <f>IF(Table13[[#This Row],[Category All]]="Category 3", "Yes",NA())</f>
        <v>Yes</v>
      </c>
      <c r="V43">
        <f>SUM(1,(1/3)*(Table13[[#This Row],[Length]]-0.5),(1/3)*(Table13[[#This Row],[Diameter]]-0.4),(1/3)*(Table13[[#This Row],[Height]]-0.4)*Table13[[#This Row],[Whole_weight]]*0.5)</f>
        <v>0.96971333333333321</v>
      </c>
      <c r="W43">
        <f t="array" ref="W4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0.96971333333333321</v>
      </c>
      <c r="X43" t="e">
        <f>IF(Table13[[#This Row],[Category All]]="Category 1",Table13[[#This Row],[Base Abalone Value]]*1.5,NA())</f>
        <v>#N/A</v>
      </c>
      <c r="Y43" t="e">
        <f>IF(Table13[[#This Row],[Category All]]="Category 2",Table13[[#This Row],[Base Abalone Value]]*0.8,NA())</f>
        <v>#N/A</v>
      </c>
      <c r="Z43">
        <f>IF(Table13[[#This Row],[Category All]]="Category 3",Table13[[#This Row],[Base Abalone Value]],NA())</f>
        <v>0.96971333333333321</v>
      </c>
      <c r="AA43">
        <f>IF(Table13[[#This Row],[Gender]]="M",Table13[[#This Row],[Whole_weight]],NA())</f>
        <v>1.3405</v>
      </c>
      <c r="AB43" t="e">
        <f>IF(Table13[[#This Row],[Gender]]="F",Table13[[#This Row],[Whole_weight]],NA())</f>
        <v>#N/A</v>
      </c>
      <c r="AC43" t="e">
        <f>IF(Table13[[#This Row],[Gender]]="I",Table13[[#This Row],[Whole_weight]],NA())</f>
        <v>#N/A</v>
      </c>
      <c r="AD43">
        <f>IF(Table13[[#This Row],[Gender]]="M",Table13[[#This Row],[Diameter]],NA())</f>
        <v>0.42</v>
      </c>
      <c r="AE43" t="e">
        <f>IF(Table13[[#This Row],[Gender]]="F",Table13[[#This Row],[Diameter]],NA())</f>
        <v>#N/A</v>
      </c>
      <c r="AF43" t="e">
        <f>IF(Table13[[#This Row],[Gender]]="I",Table13[[#This Row],[Diameter]],NA())</f>
        <v>#N/A</v>
      </c>
    </row>
    <row r="44" spans="1:32" x14ac:dyDescent="0.25">
      <c r="A44">
        <v>2197</v>
      </c>
      <c r="B44" t="s">
        <v>43</v>
      </c>
      <c r="C44">
        <v>0.37</v>
      </c>
      <c r="D44">
        <v>0.28000000000000003</v>
      </c>
      <c r="E44">
        <v>0.09</v>
      </c>
      <c r="F44">
        <v>0.23300000000000001</v>
      </c>
      <c r="G44">
        <v>9.0499999999999997E-2</v>
      </c>
      <c r="H44">
        <v>5.45E-2</v>
      </c>
      <c r="I44">
        <v>7.0000000000000007E-2</v>
      </c>
      <c r="J44">
        <v>11</v>
      </c>
      <c r="K44">
        <v>3</v>
      </c>
      <c r="L44" t="s">
        <v>75</v>
      </c>
      <c r="M44" t="s">
        <v>76</v>
      </c>
      <c r="N44" t="s">
        <v>77</v>
      </c>
      <c r="O44">
        <v>3</v>
      </c>
      <c r="P44" t="s">
        <v>80</v>
      </c>
      <c r="Q44">
        <v>3.6</v>
      </c>
      <c r="R44" t="str">
        <f t="array" ref="R4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4" t="e">
        <f>IF(Table13[[#This Row],[Category All]]="Category 1", "Yes",NA())</f>
        <v>#N/A</v>
      </c>
      <c r="T44" t="str">
        <f>IF(Table13[[#This Row],[Category All]]="Category 2", "Yes",NA())</f>
        <v>Yes</v>
      </c>
      <c r="U44" t="e">
        <f>IF(Table13[[#This Row],[Category All]]="Category 3", "Yes",NA())</f>
        <v>#N/A</v>
      </c>
      <c r="V44">
        <f>SUM(1,(1/3)*(Table13[[#This Row],[Length]]-0.5),(1/3)*(Table13[[#This Row],[Diameter]]-0.4),(1/3)*(Table13[[#This Row],[Height]]-0.4)*Table13[[#This Row],[Whole_weight]]*0.5)</f>
        <v>0.90462833333333326</v>
      </c>
      <c r="W44">
        <f t="array" ref="W4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0.72370266666666661</v>
      </c>
      <c r="X44" t="e">
        <f>IF(Table13[[#This Row],[Category All]]="Category 1",Table13[[#This Row],[Base Abalone Value]]*1.5,NA())</f>
        <v>#N/A</v>
      </c>
      <c r="Y44">
        <f>IF(Table13[[#This Row],[Category All]]="Category 2",Table13[[#This Row],[Base Abalone Value]]*0.8,NA())</f>
        <v>0.72370266666666661</v>
      </c>
      <c r="Z44" t="e">
        <f>IF(Table13[[#This Row],[Category All]]="Category 3",Table13[[#This Row],[Base Abalone Value]],NA())</f>
        <v>#N/A</v>
      </c>
      <c r="AA44" t="e">
        <f>IF(Table13[[#This Row],[Gender]]="M",Table13[[#This Row],[Whole_weight]],NA())</f>
        <v>#N/A</v>
      </c>
      <c r="AB44" t="e">
        <f>IF(Table13[[#This Row],[Gender]]="F",Table13[[#This Row],[Whole_weight]],NA())</f>
        <v>#N/A</v>
      </c>
      <c r="AC44">
        <f>IF(Table13[[#This Row],[Gender]]="I",Table13[[#This Row],[Whole_weight]],NA())</f>
        <v>0.23300000000000001</v>
      </c>
      <c r="AD44" t="e">
        <f>IF(Table13[[#This Row],[Gender]]="M",Table13[[#This Row],[Diameter]],NA())</f>
        <v>#N/A</v>
      </c>
      <c r="AE44" t="e">
        <f>IF(Table13[[#This Row],[Gender]]="F",Table13[[#This Row],[Diameter]],NA())</f>
        <v>#N/A</v>
      </c>
      <c r="AF44">
        <f>IF(Table13[[#This Row],[Gender]]="I",Table13[[#This Row],[Diameter]],NA())</f>
        <v>0.28000000000000003</v>
      </c>
    </row>
    <row r="45" spans="1:32" x14ac:dyDescent="0.25">
      <c r="A45">
        <v>1865</v>
      </c>
      <c r="B45" t="s">
        <v>43</v>
      </c>
      <c r="C45">
        <v>0.52</v>
      </c>
      <c r="D45">
        <v>0.39500000000000002</v>
      </c>
      <c r="E45">
        <v>0.125</v>
      </c>
      <c r="F45">
        <v>0.58050000000000002</v>
      </c>
      <c r="G45">
        <v>0.2445</v>
      </c>
      <c r="H45">
        <v>0.14599999999999999</v>
      </c>
      <c r="I45">
        <v>0.16500000000000001</v>
      </c>
      <c r="J45">
        <v>9</v>
      </c>
      <c r="K45">
        <v>2</v>
      </c>
      <c r="L45" t="s">
        <v>64</v>
      </c>
      <c r="M45" t="s">
        <v>65</v>
      </c>
      <c r="N45" t="s">
        <v>66</v>
      </c>
      <c r="O45">
        <v>1</v>
      </c>
      <c r="P45" t="s">
        <v>36</v>
      </c>
      <c r="Q45">
        <v>22.1</v>
      </c>
      <c r="R45" t="str">
        <f t="array" ref="R4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5" t="e">
        <f>IF(Table13[[#This Row],[Category All]]="Category 1", "Yes",NA())</f>
        <v>#N/A</v>
      </c>
      <c r="T45" t="str">
        <f>IF(Table13[[#This Row],[Category All]]="Category 2", "Yes",NA())</f>
        <v>Yes</v>
      </c>
      <c r="U45" t="e">
        <f>IF(Table13[[#This Row],[Category All]]="Category 3", "Yes",NA())</f>
        <v>#N/A</v>
      </c>
      <c r="V45">
        <f>SUM(1,(1/3)*(Table13[[#This Row],[Length]]-0.5),(1/3)*(Table13[[#This Row],[Diameter]]-0.4),(1/3)*(Table13[[#This Row],[Height]]-0.4)*Table13[[#This Row],[Whole_weight]]*0.5)</f>
        <v>0.97839374999999984</v>
      </c>
      <c r="W45">
        <f t="array" ref="W4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0.78271499999999994</v>
      </c>
      <c r="X45" t="e">
        <f>IF(Table13[[#This Row],[Category All]]="Category 1",Table13[[#This Row],[Base Abalone Value]]*1.5,NA())</f>
        <v>#N/A</v>
      </c>
      <c r="Y45">
        <f>IF(Table13[[#This Row],[Category All]]="Category 2",Table13[[#This Row],[Base Abalone Value]]*0.8,NA())</f>
        <v>0.78271499999999994</v>
      </c>
      <c r="Z45" t="e">
        <f>IF(Table13[[#This Row],[Category All]]="Category 3",Table13[[#This Row],[Base Abalone Value]],NA())</f>
        <v>#N/A</v>
      </c>
      <c r="AA45" t="e">
        <f>IF(Table13[[#This Row],[Gender]]="M",Table13[[#This Row],[Whole_weight]],NA())</f>
        <v>#N/A</v>
      </c>
      <c r="AB45" t="e">
        <f>IF(Table13[[#This Row],[Gender]]="F",Table13[[#This Row],[Whole_weight]],NA())</f>
        <v>#N/A</v>
      </c>
      <c r="AC45">
        <f>IF(Table13[[#This Row],[Gender]]="I",Table13[[#This Row],[Whole_weight]],NA())</f>
        <v>0.58050000000000002</v>
      </c>
      <c r="AD45" t="e">
        <f>IF(Table13[[#This Row],[Gender]]="M",Table13[[#This Row],[Diameter]],NA())</f>
        <v>#N/A</v>
      </c>
      <c r="AE45" t="e">
        <f>IF(Table13[[#This Row],[Gender]]="F",Table13[[#This Row],[Diameter]],NA())</f>
        <v>#N/A</v>
      </c>
      <c r="AF45">
        <f>IF(Table13[[#This Row],[Gender]]="I",Table13[[#This Row],[Diameter]],NA())</f>
        <v>0.39500000000000002</v>
      </c>
    </row>
    <row r="46" spans="1:32" x14ac:dyDescent="0.25">
      <c r="A46">
        <v>2863</v>
      </c>
      <c r="B46" t="s">
        <v>47</v>
      </c>
      <c r="C46">
        <v>0.73499999999999999</v>
      </c>
      <c r="D46">
        <v>0.56999999999999995</v>
      </c>
      <c r="E46">
        <v>0.21</v>
      </c>
      <c r="F46">
        <v>2.2355</v>
      </c>
      <c r="G46">
        <v>1.1705000000000001</v>
      </c>
      <c r="H46">
        <v>0.46300000000000002</v>
      </c>
      <c r="I46">
        <v>0.53149999999999997</v>
      </c>
      <c r="J46">
        <v>10</v>
      </c>
      <c r="K46">
        <v>2</v>
      </c>
      <c r="L46" t="s">
        <v>64</v>
      </c>
      <c r="M46" t="s">
        <v>65</v>
      </c>
      <c r="N46" t="s">
        <v>66</v>
      </c>
      <c r="O46">
        <v>5</v>
      </c>
      <c r="P46" t="s">
        <v>46</v>
      </c>
      <c r="Q46">
        <v>12.8</v>
      </c>
      <c r="R46" t="str">
        <f t="array" ref="R4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6" t="e">
        <f>IF(Table13[[#This Row],[Category All]]="Category 1", "Yes",NA())</f>
        <v>#N/A</v>
      </c>
      <c r="T46" t="e">
        <f>IF(Table13[[#This Row],[Category All]]="Category 2", "Yes",NA())</f>
        <v>#N/A</v>
      </c>
      <c r="U46" t="str">
        <f>IF(Table13[[#This Row],[Category All]]="Category 3", "Yes",NA())</f>
        <v>Yes</v>
      </c>
      <c r="V46">
        <f>SUM(1,(1/3)*(Table13[[#This Row],[Length]]-0.5),(1/3)*(Table13[[#This Row],[Diameter]]-0.4),(1/3)*(Table13[[#This Row],[Height]]-0.4)*Table13[[#This Row],[Whole_weight]]*0.5)</f>
        <v>1.0642091666666667</v>
      </c>
      <c r="W46">
        <f t="array" ref="W4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1.0642091666666667</v>
      </c>
      <c r="X46" t="e">
        <f>IF(Table13[[#This Row],[Category All]]="Category 1",Table13[[#This Row],[Base Abalone Value]]*1.5,NA())</f>
        <v>#N/A</v>
      </c>
      <c r="Y46" t="e">
        <f>IF(Table13[[#This Row],[Category All]]="Category 2",Table13[[#This Row],[Base Abalone Value]]*0.8,NA())</f>
        <v>#N/A</v>
      </c>
      <c r="Z46">
        <f>IF(Table13[[#This Row],[Category All]]="Category 3",Table13[[#This Row],[Base Abalone Value]],NA())</f>
        <v>1.0642091666666667</v>
      </c>
      <c r="AA46">
        <f>IF(Table13[[#This Row],[Gender]]="M",Table13[[#This Row],[Whole_weight]],NA())</f>
        <v>2.2355</v>
      </c>
      <c r="AB46" t="e">
        <f>IF(Table13[[#This Row],[Gender]]="F",Table13[[#This Row],[Whole_weight]],NA())</f>
        <v>#N/A</v>
      </c>
      <c r="AC46" t="e">
        <f>IF(Table13[[#This Row],[Gender]]="I",Table13[[#This Row],[Whole_weight]],NA())</f>
        <v>#N/A</v>
      </c>
      <c r="AD46">
        <f>IF(Table13[[#This Row],[Gender]]="M",Table13[[#This Row],[Diameter]],NA())</f>
        <v>0.56999999999999995</v>
      </c>
      <c r="AE46" t="e">
        <f>IF(Table13[[#This Row],[Gender]]="F",Table13[[#This Row],[Diameter]],NA())</f>
        <v>#N/A</v>
      </c>
      <c r="AF46" t="e">
        <f>IF(Table13[[#This Row],[Gender]]="I",Table13[[#This Row],[Diameter]],NA())</f>
        <v>#N/A</v>
      </c>
    </row>
    <row r="47" spans="1:32" x14ac:dyDescent="0.25">
      <c r="A47">
        <v>924</v>
      </c>
      <c r="B47" t="s">
        <v>43</v>
      </c>
      <c r="C47">
        <v>0.42499999999999999</v>
      </c>
      <c r="D47">
        <v>0.34</v>
      </c>
      <c r="E47">
        <v>0.1</v>
      </c>
      <c r="F47">
        <v>0.38200000000000001</v>
      </c>
      <c r="G47">
        <v>0.16400000000000001</v>
      </c>
      <c r="H47">
        <v>9.6000000000000002E-2</v>
      </c>
      <c r="I47">
        <v>0.1</v>
      </c>
      <c r="J47">
        <v>6</v>
      </c>
      <c r="K47">
        <v>3</v>
      </c>
      <c r="L47" t="s">
        <v>75</v>
      </c>
      <c r="M47" t="s">
        <v>76</v>
      </c>
      <c r="N47" t="s">
        <v>77</v>
      </c>
      <c r="O47">
        <v>7</v>
      </c>
      <c r="P47" t="s">
        <v>74</v>
      </c>
      <c r="Q47">
        <v>2.5</v>
      </c>
      <c r="R47" t="str">
        <f t="array" ref="R4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7" t="e">
        <f>IF(Table13[[#This Row],[Category All]]="Category 1", "Yes",NA())</f>
        <v>#N/A</v>
      </c>
      <c r="T47" t="str">
        <f>IF(Table13[[#This Row],[Category All]]="Category 2", "Yes",NA())</f>
        <v>Yes</v>
      </c>
      <c r="U47" t="e">
        <f>IF(Table13[[#This Row],[Category All]]="Category 3", "Yes",NA())</f>
        <v>#N/A</v>
      </c>
      <c r="V47">
        <f>SUM(1,(1/3)*(Table13[[#This Row],[Length]]-0.5),(1/3)*(Table13[[#This Row],[Diameter]]-0.4),(1/3)*(Table13[[#This Row],[Height]]-0.4)*Table13[[#This Row],[Whole_weight]]*0.5)</f>
        <v>0.93589999999999995</v>
      </c>
      <c r="W47">
        <f t="array" ref="W4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0.74872000000000005</v>
      </c>
      <c r="X47" t="e">
        <f>IF(Table13[[#This Row],[Category All]]="Category 1",Table13[[#This Row],[Base Abalone Value]]*1.5,NA())</f>
        <v>#N/A</v>
      </c>
      <c r="Y47">
        <f>IF(Table13[[#This Row],[Category All]]="Category 2",Table13[[#This Row],[Base Abalone Value]]*0.8,NA())</f>
        <v>0.74872000000000005</v>
      </c>
      <c r="Z47" t="e">
        <f>IF(Table13[[#This Row],[Category All]]="Category 3",Table13[[#This Row],[Base Abalone Value]],NA())</f>
        <v>#N/A</v>
      </c>
      <c r="AA47" t="e">
        <f>IF(Table13[[#This Row],[Gender]]="M",Table13[[#This Row],[Whole_weight]],NA())</f>
        <v>#N/A</v>
      </c>
      <c r="AB47" t="e">
        <f>IF(Table13[[#This Row],[Gender]]="F",Table13[[#This Row],[Whole_weight]],NA())</f>
        <v>#N/A</v>
      </c>
      <c r="AC47">
        <f>IF(Table13[[#This Row],[Gender]]="I",Table13[[#This Row],[Whole_weight]],NA())</f>
        <v>0.38200000000000001</v>
      </c>
      <c r="AD47" t="e">
        <f>IF(Table13[[#This Row],[Gender]]="M",Table13[[#This Row],[Diameter]],NA())</f>
        <v>#N/A</v>
      </c>
      <c r="AE47" t="e">
        <f>IF(Table13[[#This Row],[Gender]]="F",Table13[[#This Row],[Diameter]],NA())</f>
        <v>#N/A</v>
      </c>
      <c r="AF47">
        <f>IF(Table13[[#This Row],[Gender]]="I",Table13[[#This Row],[Diameter]],NA())</f>
        <v>0.34</v>
      </c>
    </row>
    <row r="48" spans="1:32" x14ac:dyDescent="0.25">
      <c r="A48">
        <v>3611</v>
      </c>
      <c r="B48" t="s">
        <v>47</v>
      </c>
      <c r="C48">
        <v>0.57999999999999996</v>
      </c>
      <c r="D48">
        <v>0.45</v>
      </c>
      <c r="E48">
        <v>0.16</v>
      </c>
      <c r="F48">
        <v>0.86750000000000005</v>
      </c>
      <c r="G48">
        <v>0.39350000000000002</v>
      </c>
      <c r="H48">
        <v>0.221</v>
      </c>
      <c r="I48">
        <v>0.215</v>
      </c>
      <c r="J48">
        <v>9</v>
      </c>
      <c r="K48">
        <v>11</v>
      </c>
      <c r="L48" t="s">
        <v>37</v>
      </c>
      <c r="M48" t="s">
        <v>38</v>
      </c>
      <c r="N48" t="s">
        <v>35</v>
      </c>
      <c r="O48">
        <v>1</v>
      </c>
      <c r="P48" t="s">
        <v>36</v>
      </c>
      <c r="Q48">
        <v>22.1</v>
      </c>
      <c r="R48" t="str">
        <f t="array" ref="R4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8" t="e">
        <f>IF(Table13[[#This Row],[Category All]]="Category 1", "Yes",NA())</f>
        <v>#N/A</v>
      </c>
      <c r="T48" t="str">
        <f>IF(Table13[[#This Row],[Category All]]="Category 2", "Yes",NA())</f>
        <v>Yes</v>
      </c>
      <c r="U48" t="e">
        <f>IF(Table13[[#This Row],[Category All]]="Category 3", "Yes",NA())</f>
        <v>#N/A</v>
      </c>
      <c r="V48">
        <f>SUM(1,(1/3)*(Table13[[#This Row],[Length]]-0.5),(1/3)*(Table13[[#This Row],[Diameter]]-0.4),(1/3)*(Table13[[#This Row],[Height]]-0.4)*Table13[[#This Row],[Whole_weight]]*0.5)</f>
        <v>1.0086333333333333</v>
      </c>
      <c r="W48">
        <f t="array" ref="W4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0.80690666666666666</v>
      </c>
      <c r="X48" t="e">
        <f>IF(Table13[[#This Row],[Category All]]="Category 1",Table13[[#This Row],[Base Abalone Value]]*1.5,NA())</f>
        <v>#N/A</v>
      </c>
      <c r="Y48">
        <f>IF(Table13[[#This Row],[Category All]]="Category 2",Table13[[#This Row],[Base Abalone Value]]*0.8,NA())</f>
        <v>0.80690666666666666</v>
      </c>
      <c r="Z48" t="e">
        <f>IF(Table13[[#This Row],[Category All]]="Category 3",Table13[[#This Row],[Base Abalone Value]],NA())</f>
        <v>#N/A</v>
      </c>
      <c r="AA48">
        <f>IF(Table13[[#This Row],[Gender]]="M",Table13[[#This Row],[Whole_weight]],NA())</f>
        <v>0.86750000000000005</v>
      </c>
      <c r="AB48" t="e">
        <f>IF(Table13[[#This Row],[Gender]]="F",Table13[[#This Row],[Whole_weight]],NA())</f>
        <v>#N/A</v>
      </c>
      <c r="AC48" t="e">
        <f>IF(Table13[[#This Row],[Gender]]="I",Table13[[#This Row],[Whole_weight]],NA())</f>
        <v>#N/A</v>
      </c>
      <c r="AD48">
        <f>IF(Table13[[#This Row],[Gender]]="M",Table13[[#This Row],[Diameter]],NA())</f>
        <v>0.45</v>
      </c>
      <c r="AE48" t="e">
        <f>IF(Table13[[#This Row],[Gender]]="F",Table13[[#This Row],[Diameter]],NA())</f>
        <v>#N/A</v>
      </c>
      <c r="AF48" t="e">
        <f>IF(Table13[[#This Row],[Gender]]="I",Table13[[#This Row],[Diameter]],NA())</f>
        <v>#N/A</v>
      </c>
    </row>
    <row r="49" spans="1:32" x14ac:dyDescent="0.25">
      <c r="A49">
        <v>1399</v>
      </c>
      <c r="B49" t="s">
        <v>47</v>
      </c>
      <c r="C49">
        <v>0.64500000000000002</v>
      </c>
      <c r="D49">
        <v>0.52500000000000002</v>
      </c>
      <c r="E49">
        <v>0.16</v>
      </c>
      <c r="F49">
        <v>1.5075000000000001</v>
      </c>
      <c r="G49">
        <v>0.74550000000000005</v>
      </c>
      <c r="H49">
        <v>0.245</v>
      </c>
      <c r="I49">
        <v>0.4325</v>
      </c>
      <c r="J49">
        <v>11</v>
      </c>
      <c r="K49">
        <v>13</v>
      </c>
      <c r="L49" t="s">
        <v>44</v>
      </c>
      <c r="M49" t="s">
        <v>45</v>
      </c>
      <c r="N49" t="s">
        <v>35</v>
      </c>
      <c r="O49">
        <v>9</v>
      </c>
      <c r="P49" t="s">
        <v>78</v>
      </c>
      <c r="Q49">
        <v>1.9</v>
      </c>
      <c r="R49" t="str">
        <f t="array" ref="R4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9" t="e">
        <f>IF(Table13[[#This Row],[Category All]]="Category 1", "Yes",NA())</f>
        <v>#N/A</v>
      </c>
      <c r="T49" t="e">
        <f>IF(Table13[[#This Row],[Category All]]="Category 2", "Yes",NA())</f>
        <v>#N/A</v>
      </c>
      <c r="U49" t="str">
        <f>IF(Table13[[#This Row],[Category All]]="Category 3", "Yes",NA())</f>
        <v>Yes</v>
      </c>
      <c r="V49">
        <f>SUM(1,(1/3)*(Table13[[#This Row],[Length]]-0.5),(1/3)*(Table13[[#This Row],[Diameter]]-0.4),(1/3)*(Table13[[#This Row],[Height]]-0.4)*Table13[[#This Row],[Whole_weight]]*0.5)</f>
        <v>1.0297000000000001</v>
      </c>
      <c r="W49">
        <f t="array" ref="W4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1.0297000000000001</v>
      </c>
      <c r="X49" t="e">
        <f>IF(Table13[[#This Row],[Category All]]="Category 1",Table13[[#This Row],[Base Abalone Value]]*1.5,NA())</f>
        <v>#N/A</v>
      </c>
      <c r="Y49" t="e">
        <f>IF(Table13[[#This Row],[Category All]]="Category 2",Table13[[#This Row],[Base Abalone Value]]*0.8,NA())</f>
        <v>#N/A</v>
      </c>
      <c r="Z49">
        <f>IF(Table13[[#This Row],[Category All]]="Category 3",Table13[[#This Row],[Base Abalone Value]],NA())</f>
        <v>1.0297000000000001</v>
      </c>
      <c r="AA49">
        <f>IF(Table13[[#This Row],[Gender]]="M",Table13[[#This Row],[Whole_weight]],NA())</f>
        <v>1.5075000000000001</v>
      </c>
      <c r="AB49" t="e">
        <f>IF(Table13[[#This Row],[Gender]]="F",Table13[[#This Row],[Whole_weight]],NA())</f>
        <v>#N/A</v>
      </c>
      <c r="AC49" t="e">
        <f>IF(Table13[[#This Row],[Gender]]="I",Table13[[#This Row],[Whole_weight]],NA())</f>
        <v>#N/A</v>
      </c>
      <c r="AD49">
        <f>IF(Table13[[#This Row],[Gender]]="M",Table13[[#This Row],[Diameter]],NA())</f>
        <v>0.52500000000000002</v>
      </c>
      <c r="AE49" t="e">
        <f>IF(Table13[[#This Row],[Gender]]="F",Table13[[#This Row],[Diameter]],NA())</f>
        <v>#N/A</v>
      </c>
      <c r="AF49" t="e">
        <f>IF(Table13[[#This Row],[Gender]]="I",Table13[[#This Row],[Diameter]],NA())</f>
        <v>#N/A</v>
      </c>
    </row>
    <row r="50" spans="1:32" x14ac:dyDescent="0.25">
      <c r="A50">
        <v>3492</v>
      </c>
      <c r="B50" t="s">
        <v>47</v>
      </c>
      <c r="C50">
        <v>0.55000000000000004</v>
      </c>
      <c r="D50">
        <v>0.44</v>
      </c>
      <c r="E50">
        <v>0.16</v>
      </c>
      <c r="F50">
        <v>0.98499999999999999</v>
      </c>
      <c r="G50">
        <v>0.46450000000000002</v>
      </c>
      <c r="H50">
        <v>0.20100000000000001</v>
      </c>
      <c r="I50">
        <v>0.27</v>
      </c>
      <c r="J50">
        <v>8</v>
      </c>
      <c r="K50">
        <v>9</v>
      </c>
      <c r="L50" t="s">
        <v>52</v>
      </c>
      <c r="M50" t="s">
        <v>53</v>
      </c>
      <c r="N50" t="s">
        <v>54</v>
      </c>
      <c r="O50">
        <v>4</v>
      </c>
      <c r="P50" t="s">
        <v>42</v>
      </c>
      <c r="Q50">
        <v>6.1</v>
      </c>
      <c r="R50" t="str">
        <f t="array" ref="R5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0" t="e">
        <f>IF(Table13[[#This Row],[Category All]]="Category 1", "Yes",NA())</f>
        <v>#N/A</v>
      </c>
      <c r="T50" t="e">
        <f>IF(Table13[[#This Row],[Category All]]="Category 2", "Yes",NA())</f>
        <v>#N/A</v>
      </c>
      <c r="U50" t="str">
        <f>IF(Table13[[#This Row],[Category All]]="Category 3", "Yes",NA())</f>
        <v>Yes</v>
      </c>
      <c r="V50">
        <f>SUM(1,(1/3)*(Table13[[#This Row],[Length]]-0.5),(1/3)*(Table13[[#This Row],[Diameter]]-0.4),(1/3)*(Table13[[#This Row],[Height]]-0.4)*Table13[[#This Row],[Whole_weight]]*0.5)</f>
        <v>0.99060000000000004</v>
      </c>
      <c r="W50">
        <f t="array" ref="W5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0.99060000000000004</v>
      </c>
      <c r="X50" t="e">
        <f>IF(Table13[[#This Row],[Category All]]="Category 1",Table13[[#This Row],[Base Abalone Value]]*1.5,NA())</f>
        <v>#N/A</v>
      </c>
      <c r="Y50" t="e">
        <f>IF(Table13[[#This Row],[Category All]]="Category 2",Table13[[#This Row],[Base Abalone Value]]*0.8,NA())</f>
        <v>#N/A</v>
      </c>
      <c r="Z50">
        <f>IF(Table13[[#This Row],[Category All]]="Category 3",Table13[[#This Row],[Base Abalone Value]],NA())</f>
        <v>0.99060000000000004</v>
      </c>
      <c r="AA50">
        <f>IF(Table13[[#This Row],[Gender]]="M",Table13[[#This Row],[Whole_weight]],NA())</f>
        <v>0.98499999999999999</v>
      </c>
      <c r="AB50" t="e">
        <f>IF(Table13[[#This Row],[Gender]]="F",Table13[[#This Row],[Whole_weight]],NA())</f>
        <v>#N/A</v>
      </c>
      <c r="AC50" t="e">
        <f>IF(Table13[[#This Row],[Gender]]="I",Table13[[#This Row],[Whole_weight]],NA())</f>
        <v>#N/A</v>
      </c>
      <c r="AD50">
        <f>IF(Table13[[#This Row],[Gender]]="M",Table13[[#This Row],[Diameter]],NA())</f>
        <v>0.44</v>
      </c>
      <c r="AE50" t="e">
        <f>IF(Table13[[#This Row],[Gender]]="F",Table13[[#This Row],[Diameter]],NA())</f>
        <v>#N/A</v>
      </c>
      <c r="AF50" t="e">
        <f>IF(Table13[[#This Row],[Gender]]="I",Table13[[#This Row],[Diameter]],NA())</f>
        <v>#N/A</v>
      </c>
    </row>
    <row r="51" spans="1:32" x14ac:dyDescent="0.25">
      <c r="A51">
        <v>2176</v>
      </c>
      <c r="B51" t="s">
        <v>47</v>
      </c>
      <c r="C51">
        <v>0.57499999999999996</v>
      </c>
      <c r="D51">
        <v>0.45</v>
      </c>
      <c r="E51">
        <v>0.185</v>
      </c>
      <c r="F51">
        <v>0.92500000000000004</v>
      </c>
      <c r="G51">
        <v>0.34200000000000003</v>
      </c>
      <c r="H51">
        <v>0.19700000000000001</v>
      </c>
      <c r="I51">
        <v>0.35</v>
      </c>
      <c r="J51">
        <v>12</v>
      </c>
      <c r="K51">
        <v>12</v>
      </c>
      <c r="L51" t="s">
        <v>33</v>
      </c>
      <c r="M51" t="s">
        <v>34</v>
      </c>
      <c r="N51" t="s">
        <v>35</v>
      </c>
      <c r="O51">
        <v>1</v>
      </c>
      <c r="P51" t="s">
        <v>36</v>
      </c>
      <c r="Q51">
        <v>22.1</v>
      </c>
      <c r="R51" t="str">
        <f t="array" ref="R5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1" t="e">
        <f>IF(Table13[[#This Row],[Category All]]="Category 1", "Yes",NA())</f>
        <v>#N/A</v>
      </c>
      <c r="T51" t="str">
        <f>IF(Table13[[#This Row],[Category All]]="Category 2", "Yes",NA())</f>
        <v>Yes</v>
      </c>
      <c r="U51" t="e">
        <f>IF(Table13[[#This Row],[Category All]]="Category 3", "Yes",NA())</f>
        <v>#N/A</v>
      </c>
      <c r="V51">
        <f>SUM(1,(1/3)*(Table13[[#This Row],[Length]]-0.5),(1/3)*(Table13[[#This Row],[Diameter]]-0.4),(1/3)*(Table13[[#This Row],[Height]]-0.4)*Table13[[#This Row],[Whole_weight]]*0.5)</f>
        <v>1.0085208333333331</v>
      </c>
      <c r="W51">
        <f t="array" ref="W5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0.80681666666666652</v>
      </c>
      <c r="X51" t="e">
        <f>IF(Table13[[#This Row],[Category All]]="Category 1",Table13[[#This Row],[Base Abalone Value]]*1.5,NA())</f>
        <v>#N/A</v>
      </c>
      <c r="Y51">
        <f>IF(Table13[[#This Row],[Category All]]="Category 2",Table13[[#This Row],[Base Abalone Value]]*0.8,NA())</f>
        <v>0.80681666666666652</v>
      </c>
      <c r="Z51" t="e">
        <f>IF(Table13[[#This Row],[Category All]]="Category 3",Table13[[#This Row],[Base Abalone Value]],NA())</f>
        <v>#N/A</v>
      </c>
      <c r="AA51">
        <f>IF(Table13[[#This Row],[Gender]]="M",Table13[[#This Row],[Whole_weight]],NA())</f>
        <v>0.92500000000000004</v>
      </c>
      <c r="AB51" t="e">
        <f>IF(Table13[[#This Row],[Gender]]="F",Table13[[#This Row],[Whole_weight]],NA())</f>
        <v>#N/A</v>
      </c>
      <c r="AC51" t="e">
        <f>IF(Table13[[#This Row],[Gender]]="I",Table13[[#This Row],[Whole_weight]],NA())</f>
        <v>#N/A</v>
      </c>
      <c r="AD51">
        <f>IF(Table13[[#This Row],[Gender]]="M",Table13[[#This Row],[Diameter]],NA())</f>
        <v>0.45</v>
      </c>
      <c r="AE51" t="e">
        <f>IF(Table13[[#This Row],[Gender]]="F",Table13[[#This Row],[Diameter]],NA())</f>
        <v>#N/A</v>
      </c>
      <c r="AF51" t="e">
        <f>IF(Table13[[#This Row],[Gender]]="I",Table13[[#This Row],[Diameter]],NA())</f>
        <v>#N/A</v>
      </c>
    </row>
    <row r="52" spans="1:32" x14ac:dyDescent="0.25">
      <c r="A52">
        <v>2708</v>
      </c>
      <c r="B52" t="s">
        <v>47</v>
      </c>
      <c r="C52">
        <v>0.72499999999999998</v>
      </c>
      <c r="D52">
        <v>0.55000000000000004</v>
      </c>
      <c r="E52">
        <v>0.2</v>
      </c>
      <c r="F52">
        <v>1.51</v>
      </c>
      <c r="G52">
        <v>0.87350000000000005</v>
      </c>
      <c r="H52">
        <v>0.42649999999999999</v>
      </c>
      <c r="I52">
        <v>0.50849999999999995</v>
      </c>
      <c r="J52">
        <v>9</v>
      </c>
      <c r="K52">
        <v>2</v>
      </c>
      <c r="L52" t="s">
        <v>64</v>
      </c>
      <c r="M52" t="s">
        <v>65</v>
      </c>
      <c r="N52" t="s">
        <v>66</v>
      </c>
      <c r="O52">
        <v>4</v>
      </c>
      <c r="P52" t="s">
        <v>42</v>
      </c>
      <c r="Q52">
        <v>6.1</v>
      </c>
      <c r="R52" t="str">
        <f t="array" ref="R5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2" t="e">
        <f>IF(Table13[[#This Row],[Category All]]="Category 1", "Yes",NA())</f>
        <v>#N/A</v>
      </c>
      <c r="T52" t="e">
        <f>IF(Table13[[#This Row],[Category All]]="Category 2", "Yes",NA())</f>
        <v>#N/A</v>
      </c>
      <c r="U52" t="str">
        <f>IF(Table13[[#This Row],[Category All]]="Category 3", "Yes",NA())</f>
        <v>Yes</v>
      </c>
      <c r="V52">
        <f>SUM(1,(1/3)*(Table13[[#This Row],[Length]]-0.5),(1/3)*(Table13[[#This Row],[Diameter]]-0.4),(1/3)*(Table13[[#This Row],[Height]]-0.4)*Table13[[#This Row],[Whole_weight]]*0.5)</f>
        <v>1.0746666666666667</v>
      </c>
      <c r="W52">
        <f t="array" ref="W5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1.0746666666666667</v>
      </c>
      <c r="X52" t="e">
        <f>IF(Table13[[#This Row],[Category All]]="Category 1",Table13[[#This Row],[Base Abalone Value]]*1.5,NA())</f>
        <v>#N/A</v>
      </c>
      <c r="Y52" t="e">
        <f>IF(Table13[[#This Row],[Category All]]="Category 2",Table13[[#This Row],[Base Abalone Value]]*0.8,NA())</f>
        <v>#N/A</v>
      </c>
      <c r="Z52">
        <f>IF(Table13[[#This Row],[Category All]]="Category 3",Table13[[#This Row],[Base Abalone Value]],NA())</f>
        <v>1.0746666666666667</v>
      </c>
      <c r="AA52">
        <f>IF(Table13[[#This Row],[Gender]]="M",Table13[[#This Row],[Whole_weight]],NA())</f>
        <v>1.51</v>
      </c>
      <c r="AB52" t="e">
        <f>IF(Table13[[#This Row],[Gender]]="F",Table13[[#This Row],[Whole_weight]],NA())</f>
        <v>#N/A</v>
      </c>
      <c r="AC52" t="e">
        <f>IF(Table13[[#This Row],[Gender]]="I",Table13[[#This Row],[Whole_weight]],NA())</f>
        <v>#N/A</v>
      </c>
      <c r="AD52">
        <f>IF(Table13[[#This Row],[Gender]]="M",Table13[[#This Row],[Diameter]],NA())</f>
        <v>0.55000000000000004</v>
      </c>
      <c r="AE52" t="e">
        <f>IF(Table13[[#This Row],[Gender]]="F",Table13[[#This Row],[Diameter]],NA())</f>
        <v>#N/A</v>
      </c>
      <c r="AF52" t="e">
        <f>IF(Table13[[#This Row],[Gender]]="I",Table13[[#This Row],[Diameter]],NA())</f>
        <v>#N/A</v>
      </c>
    </row>
    <row r="53" spans="1:32" x14ac:dyDescent="0.25">
      <c r="A53">
        <v>4140</v>
      </c>
      <c r="B53" t="s">
        <v>32</v>
      </c>
      <c r="C53">
        <v>0.63500000000000001</v>
      </c>
      <c r="D53">
        <v>0.495</v>
      </c>
      <c r="E53">
        <v>0.17499999999999999</v>
      </c>
      <c r="F53">
        <v>1.2355</v>
      </c>
      <c r="G53">
        <v>0.52049999999999996</v>
      </c>
      <c r="H53">
        <v>0.3085</v>
      </c>
      <c r="I53">
        <v>0.34699999999999998</v>
      </c>
      <c r="J53">
        <v>10</v>
      </c>
      <c r="K53">
        <v>5</v>
      </c>
      <c r="L53" t="s">
        <v>58</v>
      </c>
      <c r="M53" t="s">
        <v>59</v>
      </c>
      <c r="N53" t="s">
        <v>60</v>
      </c>
      <c r="O53">
        <v>1</v>
      </c>
      <c r="P53" t="s">
        <v>36</v>
      </c>
      <c r="Q53">
        <v>22.1</v>
      </c>
      <c r="R53" t="str">
        <f t="array" ref="R5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3" t="e">
        <f>IF(Table13[[#This Row],[Category All]]="Category 1", "Yes",NA())</f>
        <v>#N/A</v>
      </c>
      <c r="T53" t="e">
        <f>IF(Table13[[#This Row],[Category All]]="Category 2", "Yes",NA())</f>
        <v>#N/A</v>
      </c>
      <c r="U53" t="str">
        <f>IF(Table13[[#This Row],[Category All]]="Category 3", "Yes",NA())</f>
        <v>Yes</v>
      </c>
      <c r="V53">
        <f>SUM(1,(1/3)*(Table13[[#This Row],[Length]]-0.5),(1/3)*(Table13[[#This Row],[Diameter]]-0.4),(1/3)*(Table13[[#This Row],[Height]]-0.4)*Table13[[#This Row],[Whole_weight]]*0.5)</f>
        <v>1.0303354166666667</v>
      </c>
      <c r="W53">
        <f t="array" ref="W5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1.0303354166666667</v>
      </c>
      <c r="X53" t="e">
        <f>IF(Table13[[#This Row],[Category All]]="Category 1",Table13[[#This Row],[Base Abalone Value]]*1.5,NA())</f>
        <v>#N/A</v>
      </c>
      <c r="Y53" t="e">
        <f>IF(Table13[[#This Row],[Category All]]="Category 2",Table13[[#This Row],[Base Abalone Value]]*0.8,NA())</f>
        <v>#N/A</v>
      </c>
      <c r="Z53">
        <f>IF(Table13[[#This Row],[Category All]]="Category 3",Table13[[#This Row],[Base Abalone Value]],NA())</f>
        <v>1.0303354166666667</v>
      </c>
      <c r="AA53" t="e">
        <f>IF(Table13[[#This Row],[Gender]]="M",Table13[[#This Row],[Whole_weight]],NA())</f>
        <v>#N/A</v>
      </c>
      <c r="AB53">
        <f>IF(Table13[[#This Row],[Gender]]="F",Table13[[#This Row],[Whole_weight]],NA())</f>
        <v>1.2355</v>
      </c>
      <c r="AC53" t="e">
        <f>IF(Table13[[#This Row],[Gender]]="I",Table13[[#This Row],[Whole_weight]],NA())</f>
        <v>#N/A</v>
      </c>
      <c r="AD53" t="e">
        <f>IF(Table13[[#This Row],[Gender]]="M",Table13[[#This Row],[Diameter]],NA())</f>
        <v>#N/A</v>
      </c>
      <c r="AE53">
        <f>IF(Table13[[#This Row],[Gender]]="F",Table13[[#This Row],[Diameter]],NA())</f>
        <v>0.495</v>
      </c>
      <c r="AF53" t="e">
        <f>IF(Table13[[#This Row],[Gender]]="I",Table13[[#This Row],[Diameter]],NA())</f>
        <v>#N/A</v>
      </c>
    </row>
    <row r="54" spans="1:32" x14ac:dyDescent="0.25">
      <c r="A54">
        <v>3559</v>
      </c>
      <c r="B54" t="s">
        <v>43</v>
      </c>
      <c r="C54">
        <v>0.55000000000000004</v>
      </c>
      <c r="D54">
        <v>0.42499999999999999</v>
      </c>
      <c r="E54">
        <v>0.155</v>
      </c>
      <c r="F54">
        <v>0.87250000000000005</v>
      </c>
      <c r="G54">
        <v>0.41199999999999998</v>
      </c>
      <c r="H54">
        <v>0.187</v>
      </c>
      <c r="I54">
        <v>0.24249999999999999</v>
      </c>
      <c r="J54">
        <v>10</v>
      </c>
      <c r="K54">
        <v>14</v>
      </c>
      <c r="L54" t="s">
        <v>55</v>
      </c>
      <c r="M54" t="s">
        <v>56</v>
      </c>
      <c r="N54" t="s">
        <v>57</v>
      </c>
      <c r="O54">
        <v>4</v>
      </c>
      <c r="P54" t="s">
        <v>42</v>
      </c>
      <c r="Q54">
        <v>6.1</v>
      </c>
      <c r="R54" t="str">
        <f t="array" ref="R5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4" t="e">
        <f>IF(Table13[[#This Row],[Category All]]="Category 1", "Yes",NA())</f>
        <v>#N/A</v>
      </c>
      <c r="T54" t="e">
        <f>IF(Table13[[#This Row],[Category All]]="Category 2", "Yes",NA())</f>
        <v>#N/A</v>
      </c>
      <c r="U54" t="str">
        <f>IF(Table13[[#This Row],[Category All]]="Category 3", "Yes",NA())</f>
        <v>Yes</v>
      </c>
      <c r="V54">
        <f>SUM(1,(1/3)*(Table13[[#This Row],[Length]]-0.5),(1/3)*(Table13[[#This Row],[Diameter]]-0.4),(1/3)*(Table13[[#This Row],[Height]]-0.4)*Table13[[#This Row],[Whole_weight]]*0.5)</f>
        <v>0.9893729166666666</v>
      </c>
      <c r="W54">
        <f t="array" ref="W5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0.9893729166666666</v>
      </c>
      <c r="X54" t="e">
        <f>IF(Table13[[#This Row],[Category All]]="Category 1",Table13[[#This Row],[Base Abalone Value]]*1.5,NA())</f>
        <v>#N/A</v>
      </c>
      <c r="Y54" t="e">
        <f>IF(Table13[[#This Row],[Category All]]="Category 2",Table13[[#This Row],[Base Abalone Value]]*0.8,NA())</f>
        <v>#N/A</v>
      </c>
      <c r="Z54">
        <f>IF(Table13[[#This Row],[Category All]]="Category 3",Table13[[#This Row],[Base Abalone Value]],NA())</f>
        <v>0.9893729166666666</v>
      </c>
      <c r="AA54" t="e">
        <f>IF(Table13[[#This Row],[Gender]]="M",Table13[[#This Row],[Whole_weight]],NA())</f>
        <v>#N/A</v>
      </c>
      <c r="AB54" t="e">
        <f>IF(Table13[[#This Row],[Gender]]="F",Table13[[#This Row],[Whole_weight]],NA())</f>
        <v>#N/A</v>
      </c>
      <c r="AC54">
        <f>IF(Table13[[#This Row],[Gender]]="I",Table13[[#This Row],[Whole_weight]],NA())</f>
        <v>0.87250000000000005</v>
      </c>
      <c r="AD54" t="e">
        <f>IF(Table13[[#This Row],[Gender]]="M",Table13[[#This Row],[Diameter]],NA())</f>
        <v>#N/A</v>
      </c>
      <c r="AE54" t="e">
        <f>IF(Table13[[#This Row],[Gender]]="F",Table13[[#This Row],[Diameter]],NA())</f>
        <v>#N/A</v>
      </c>
      <c r="AF54">
        <f>IF(Table13[[#This Row],[Gender]]="I",Table13[[#This Row],[Diameter]],NA())</f>
        <v>0.42499999999999999</v>
      </c>
    </row>
    <row r="55" spans="1:32" x14ac:dyDescent="0.25">
      <c r="A55" t="s">
        <v>83</v>
      </c>
      <c r="B55" t="s">
        <v>47</v>
      </c>
      <c r="C55">
        <v>0.71</v>
      </c>
      <c r="D55">
        <v>0.55500000000000005</v>
      </c>
      <c r="E55">
        <v>0.19500000000000001</v>
      </c>
      <c r="F55">
        <v>1.9484999999999999</v>
      </c>
      <c r="G55">
        <v>0.94550000000000001</v>
      </c>
      <c r="H55">
        <v>0.3765</v>
      </c>
      <c r="I55">
        <v>0.495</v>
      </c>
      <c r="J55">
        <v>12</v>
      </c>
      <c r="K55" t="s">
        <v>83</v>
      </c>
      <c r="L55" t="s">
        <v>40</v>
      </c>
      <c r="M55" t="s">
        <v>41</v>
      </c>
      <c r="N55" t="s">
        <v>35</v>
      </c>
      <c r="O55" t="s">
        <v>83</v>
      </c>
      <c r="P55" t="s">
        <v>36</v>
      </c>
      <c r="Q55">
        <v>22.1</v>
      </c>
      <c r="R55" t="str">
        <f t="array" ref="R5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5" t="e">
        <f>IF(Table13[[#This Row],[Category All]]="Category 1", "Yes",NA())</f>
        <v>#N/A</v>
      </c>
      <c r="T55" t="e">
        <f>IF(Table13[[#This Row],[Category All]]="Category 2", "Yes",NA())</f>
        <v>#N/A</v>
      </c>
      <c r="U55" t="str">
        <f>IF(Table13[[#This Row],[Category All]]="Category 3", "Yes",NA())</f>
        <v>Yes</v>
      </c>
      <c r="V55">
        <f>SUM(1,(1/3)*(Table13[[#This Row],[Length]]-0.5),(1/3)*(Table13[[#This Row],[Diameter]]-0.4),(1/3)*(Table13[[#This Row],[Height]]-0.4)*Table13[[#This Row],[Whole_weight]]*0.5)</f>
        <v>1.0550929166666667</v>
      </c>
      <c r="W55">
        <f t="array" ref="W5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1.0550929166666667</v>
      </c>
      <c r="X55" t="e">
        <f>IF(Table13[[#This Row],[Category All]]="Category 1",Table13[[#This Row],[Base Abalone Value]]*1.5,NA())</f>
        <v>#N/A</v>
      </c>
      <c r="Y55" t="e">
        <f>IF(Table13[[#This Row],[Category All]]="Category 2",Table13[[#This Row],[Base Abalone Value]]*0.8,NA())</f>
        <v>#N/A</v>
      </c>
      <c r="Z55">
        <f>IF(Table13[[#This Row],[Category All]]="Category 3",Table13[[#This Row],[Base Abalone Value]],NA())</f>
        <v>1.0550929166666667</v>
      </c>
      <c r="AA55">
        <f>IF(Table13[[#This Row],[Gender]]="M",Table13[[#This Row],[Whole_weight]],NA())</f>
        <v>1.9484999999999999</v>
      </c>
      <c r="AB55" t="e">
        <f>IF(Table13[[#This Row],[Gender]]="F",Table13[[#This Row],[Whole_weight]],NA())</f>
        <v>#N/A</v>
      </c>
      <c r="AC55" t="e">
        <f>IF(Table13[[#This Row],[Gender]]="I",Table13[[#This Row],[Whole_weight]],NA())</f>
        <v>#N/A</v>
      </c>
      <c r="AD55">
        <f>IF(Table13[[#This Row],[Gender]]="M",Table13[[#This Row],[Diameter]],NA())</f>
        <v>0.55500000000000005</v>
      </c>
      <c r="AE55" t="e">
        <f>IF(Table13[[#This Row],[Gender]]="F",Table13[[#This Row],[Diameter]],NA())</f>
        <v>#N/A</v>
      </c>
      <c r="AF55" t="e">
        <f>IF(Table13[[#This Row],[Gender]]="I",Table13[[#This Row],[Diameter]],NA())</f>
        <v>#N/A</v>
      </c>
    </row>
    <row r="56" spans="1:32" x14ac:dyDescent="0.25">
      <c r="A56">
        <v>1787</v>
      </c>
      <c r="B56" t="s">
        <v>43</v>
      </c>
      <c r="C56">
        <v>0.53500000000000003</v>
      </c>
      <c r="D56">
        <v>0.38500000000000001</v>
      </c>
      <c r="E56">
        <v>0.18</v>
      </c>
      <c r="F56">
        <v>1.0834999999999999</v>
      </c>
      <c r="G56">
        <v>0.4955</v>
      </c>
      <c r="H56">
        <v>0.22950000000000001</v>
      </c>
      <c r="I56">
        <v>0.30399999999999999</v>
      </c>
      <c r="J56">
        <v>8</v>
      </c>
      <c r="K56">
        <v>7</v>
      </c>
      <c r="L56" t="s">
        <v>67</v>
      </c>
      <c r="M56" t="s">
        <v>68</v>
      </c>
      <c r="N56" t="s">
        <v>69</v>
      </c>
      <c r="O56">
        <v>5</v>
      </c>
      <c r="P56" t="s">
        <v>46</v>
      </c>
      <c r="Q56">
        <v>12.8</v>
      </c>
      <c r="R56" t="str">
        <f t="array" ref="R5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6" t="e">
        <f>IF(Table13[[#This Row],[Category All]]="Category 1", "Yes",NA())</f>
        <v>#N/A</v>
      </c>
      <c r="T56" t="e">
        <f>IF(Table13[[#This Row],[Category All]]="Category 2", "Yes",NA())</f>
        <v>#N/A</v>
      </c>
      <c r="U56" t="str">
        <f>IF(Table13[[#This Row],[Category All]]="Category 3", "Yes",NA())</f>
        <v>Yes</v>
      </c>
      <c r="V56">
        <f>SUM(1,(1/3)*(Table13[[#This Row],[Length]]-0.5),(1/3)*(Table13[[#This Row],[Diameter]]-0.4),(1/3)*(Table13[[#This Row],[Height]]-0.4)*Table13[[#This Row],[Whole_weight]]*0.5)</f>
        <v>0.96693833333333346</v>
      </c>
      <c r="W56">
        <f t="array" ref="W5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0.96693833333333346</v>
      </c>
      <c r="X56" t="e">
        <f>IF(Table13[[#This Row],[Category All]]="Category 1",Table13[[#This Row],[Base Abalone Value]]*1.5,NA())</f>
        <v>#N/A</v>
      </c>
      <c r="Y56" t="e">
        <f>IF(Table13[[#This Row],[Category All]]="Category 2",Table13[[#This Row],[Base Abalone Value]]*0.8,NA())</f>
        <v>#N/A</v>
      </c>
      <c r="Z56">
        <f>IF(Table13[[#This Row],[Category All]]="Category 3",Table13[[#This Row],[Base Abalone Value]],NA())</f>
        <v>0.96693833333333346</v>
      </c>
      <c r="AA56" t="e">
        <f>IF(Table13[[#This Row],[Gender]]="M",Table13[[#This Row],[Whole_weight]],NA())</f>
        <v>#N/A</v>
      </c>
      <c r="AB56" t="e">
        <f>IF(Table13[[#This Row],[Gender]]="F",Table13[[#This Row],[Whole_weight]],NA())</f>
        <v>#N/A</v>
      </c>
      <c r="AC56">
        <f>IF(Table13[[#This Row],[Gender]]="I",Table13[[#This Row],[Whole_weight]],NA())</f>
        <v>1.0834999999999999</v>
      </c>
      <c r="AD56" t="e">
        <f>IF(Table13[[#This Row],[Gender]]="M",Table13[[#This Row],[Diameter]],NA())</f>
        <v>#N/A</v>
      </c>
      <c r="AE56" t="e">
        <f>IF(Table13[[#This Row],[Gender]]="F",Table13[[#This Row],[Diameter]],NA())</f>
        <v>#N/A</v>
      </c>
      <c r="AF56">
        <f>IF(Table13[[#This Row],[Gender]]="I",Table13[[#This Row],[Diameter]],NA())</f>
        <v>0.38500000000000001</v>
      </c>
    </row>
    <row r="57" spans="1:32" x14ac:dyDescent="0.25">
      <c r="A57">
        <v>1999</v>
      </c>
      <c r="B57" t="s">
        <v>43</v>
      </c>
      <c r="C57">
        <v>0.35</v>
      </c>
      <c r="D57">
        <v>0.23499999999999999</v>
      </c>
      <c r="E57">
        <v>0.08</v>
      </c>
      <c r="F57">
        <v>0.17</v>
      </c>
      <c r="G57">
        <v>7.2499999999999995E-2</v>
      </c>
      <c r="H57">
        <v>4.65E-2</v>
      </c>
      <c r="I57">
        <v>4.9500000000000002E-2</v>
      </c>
      <c r="J57">
        <v>7</v>
      </c>
      <c r="K57">
        <v>3</v>
      </c>
      <c r="L57" t="s">
        <v>75</v>
      </c>
      <c r="M57" t="s">
        <v>76</v>
      </c>
      <c r="N57" t="s">
        <v>77</v>
      </c>
      <c r="O57">
        <v>4</v>
      </c>
      <c r="P57" t="s">
        <v>42</v>
      </c>
      <c r="Q57">
        <v>6.1</v>
      </c>
      <c r="R57" t="str">
        <f t="array" ref="R5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7" t="e">
        <f>IF(Table13[[#This Row],[Category All]]="Category 1", "Yes",NA())</f>
        <v>#N/A</v>
      </c>
      <c r="T57" t="str">
        <f>IF(Table13[[#This Row],[Category All]]="Category 2", "Yes",NA())</f>
        <v>Yes</v>
      </c>
      <c r="U57" t="e">
        <f>IF(Table13[[#This Row],[Category All]]="Category 3", "Yes",NA())</f>
        <v>#N/A</v>
      </c>
      <c r="V57">
        <f>SUM(1,(1/3)*(Table13[[#This Row],[Length]]-0.5),(1/3)*(Table13[[#This Row],[Diameter]]-0.4),(1/3)*(Table13[[#This Row],[Height]]-0.4)*Table13[[#This Row],[Whole_weight]]*0.5)</f>
        <v>0.88593333333333324</v>
      </c>
      <c r="W57">
        <f t="array" ref="W5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0.70874666666666664</v>
      </c>
      <c r="X57" t="e">
        <f>IF(Table13[[#This Row],[Category All]]="Category 1",Table13[[#This Row],[Base Abalone Value]]*1.5,NA())</f>
        <v>#N/A</v>
      </c>
      <c r="Y57">
        <f>IF(Table13[[#This Row],[Category All]]="Category 2",Table13[[#This Row],[Base Abalone Value]]*0.8,NA())</f>
        <v>0.70874666666666664</v>
      </c>
      <c r="Z57" t="e">
        <f>IF(Table13[[#This Row],[Category All]]="Category 3",Table13[[#This Row],[Base Abalone Value]],NA())</f>
        <v>#N/A</v>
      </c>
      <c r="AA57" t="e">
        <f>IF(Table13[[#This Row],[Gender]]="M",Table13[[#This Row],[Whole_weight]],NA())</f>
        <v>#N/A</v>
      </c>
      <c r="AB57" t="e">
        <f>IF(Table13[[#This Row],[Gender]]="F",Table13[[#This Row],[Whole_weight]],NA())</f>
        <v>#N/A</v>
      </c>
      <c r="AC57">
        <f>IF(Table13[[#This Row],[Gender]]="I",Table13[[#This Row],[Whole_weight]],NA())</f>
        <v>0.17</v>
      </c>
      <c r="AD57" t="e">
        <f>IF(Table13[[#This Row],[Gender]]="M",Table13[[#This Row],[Diameter]],NA())</f>
        <v>#N/A</v>
      </c>
      <c r="AE57" t="e">
        <f>IF(Table13[[#This Row],[Gender]]="F",Table13[[#This Row],[Diameter]],NA())</f>
        <v>#N/A</v>
      </c>
      <c r="AF57">
        <f>IF(Table13[[#This Row],[Gender]]="I",Table13[[#This Row],[Diameter]],NA())</f>
        <v>0.23499999999999999</v>
      </c>
    </row>
    <row r="58" spans="1:32" x14ac:dyDescent="0.25">
      <c r="A58">
        <v>4134</v>
      </c>
      <c r="B58" t="s">
        <v>47</v>
      </c>
      <c r="C58">
        <v>0.58499999999999996</v>
      </c>
      <c r="D58">
        <v>0.45</v>
      </c>
      <c r="E58">
        <v>0.15</v>
      </c>
      <c r="F58">
        <v>0.997</v>
      </c>
      <c r="G58">
        <v>0.40550000000000003</v>
      </c>
      <c r="H58">
        <v>0.28299999999999997</v>
      </c>
      <c r="I58">
        <v>0.251</v>
      </c>
      <c r="J58">
        <v>11</v>
      </c>
      <c r="K58">
        <v>5</v>
      </c>
      <c r="L58" t="s">
        <v>58</v>
      </c>
      <c r="M58" t="s">
        <v>59</v>
      </c>
      <c r="N58" t="s">
        <v>60</v>
      </c>
      <c r="O58">
        <v>1</v>
      </c>
      <c r="P58" t="s">
        <v>36</v>
      </c>
      <c r="Q58">
        <v>22.1</v>
      </c>
      <c r="R58" t="str">
        <f t="array" ref="R5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8" t="e">
        <f>IF(Table13[[#This Row],[Category All]]="Category 1", "Yes",NA())</f>
        <v>#N/A</v>
      </c>
      <c r="T58" t="e">
        <f>IF(Table13[[#This Row],[Category All]]="Category 2", "Yes",NA())</f>
        <v>#N/A</v>
      </c>
      <c r="U58" t="str">
        <f>IF(Table13[[#This Row],[Category All]]="Category 3", "Yes",NA())</f>
        <v>Yes</v>
      </c>
      <c r="V58">
        <f>SUM(1,(1/3)*(Table13[[#This Row],[Length]]-0.5),(1/3)*(Table13[[#This Row],[Diameter]]-0.4),(1/3)*(Table13[[#This Row],[Height]]-0.4)*Table13[[#This Row],[Whole_weight]]*0.5)</f>
        <v>1.0034583333333333</v>
      </c>
      <c r="W58">
        <f t="array" ref="W5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1.0034583333333333</v>
      </c>
      <c r="X58" t="e">
        <f>IF(Table13[[#This Row],[Category All]]="Category 1",Table13[[#This Row],[Base Abalone Value]]*1.5,NA())</f>
        <v>#N/A</v>
      </c>
      <c r="Y58" t="e">
        <f>IF(Table13[[#This Row],[Category All]]="Category 2",Table13[[#This Row],[Base Abalone Value]]*0.8,NA())</f>
        <v>#N/A</v>
      </c>
      <c r="Z58">
        <f>IF(Table13[[#This Row],[Category All]]="Category 3",Table13[[#This Row],[Base Abalone Value]],NA())</f>
        <v>1.0034583333333333</v>
      </c>
      <c r="AA58">
        <f>IF(Table13[[#This Row],[Gender]]="M",Table13[[#This Row],[Whole_weight]],NA())</f>
        <v>0.997</v>
      </c>
      <c r="AB58" t="e">
        <f>IF(Table13[[#This Row],[Gender]]="F",Table13[[#This Row],[Whole_weight]],NA())</f>
        <v>#N/A</v>
      </c>
      <c r="AC58" t="e">
        <f>IF(Table13[[#This Row],[Gender]]="I",Table13[[#This Row],[Whole_weight]],NA())</f>
        <v>#N/A</v>
      </c>
      <c r="AD58">
        <f>IF(Table13[[#This Row],[Gender]]="M",Table13[[#This Row],[Diameter]],NA())</f>
        <v>0.45</v>
      </c>
      <c r="AE58" t="e">
        <f>IF(Table13[[#This Row],[Gender]]="F",Table13[[#This Row],[Diameter]],NA())</f>
        <v>#N/A</v>
      </c>
      <c r="AF58" t="e">
        <f>IF(Table13[[#This Row],[Gender]]="I",Table13[[#This Row],[Diameter]],NA())</f>
        <v>#N/A</v>
      </c>
    </row>
    <row r="59" spans="1:32" x14ac:dyDescent="0.25">
      <c r="A59">
        <v>3987</v>
      </c>
      <c r="B59" t="s">
        <v>32</v>
      </c>
      <c r="C59">
        <v>0.64500000000000002</v>
      </c>
      <c r="D59">
        <v>0.52500000000000002</v>
      </c>
      <c r="E59">
        <v>0.17</v>
      </c>
      <c r="F59">
        <v>1.37</v>
      </c>
      <c r="G59">
        <v>0.61350000000000005</v>
      </c>
      <c r="H59">
        <v>0.28299999999999997</v>
      </c>
      <c r="I59">
        <v>0.34</v>
      </c>
      <c r="J59">
        <v>10</v>
      </c>
      <c r="K59">
        <v>7</v>
      </c>
      <c r="L59" t="s">
        <v>67</v>
      </c>
      <c r="M59" t="s">
        <v>68</v>
      </c>
      <c r="N59" t="s">
        <v>69</v>
      </c>
      <c r="O59">
        <v>5</v>
      </c>
      <c r="P59" t="s">
        <v>46</v>
      </c>
      <c r="Q59">
        <v>12.8</v>
      </c>
      <c r="R59" t="str">
        <f t="array" ref="R5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9" t="e">
        <f>IF(Table13[[#This Row],[Category All]]="Category 1", "Yes",NA())</f>
        <v>#N/A</v>
      </c>
      <c r="T59" t="e">
        <f>IF(Table13[[#This Row],[Category All]]="Category 2", "Yes",NA())</f>
        <v>#N/A</v>
      </c>
      <c r="U59" t="str">
        <f>IF(Table13[[#This Row],[Category All]]="Category 3", "Yes",NA())</f>
        <v>Yes</v>
      </c>
      <c r="V59">
        <f>SUM(1,(1/3)*(Table13[[#This Row],[Length]]-0.5),(1/3)*(Table13[[#This Row],[Diameter]]-0.4),(1/3)*(Table13[[#This Row],[Height]]-0.4)*Table13[[#This Row],[Whole_weight]]*0.5)</f>
        <v>1.0374833333333333</v>
      </c>
      <c r="W59">
        <f t="array" ref="W5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1.0374833333333333</v>
      </c>
      <c r="X59" t="e">
        <f>IF(Table13[[#This Row],[Category All]]="Category 1",Table13[[#This Row],[Base Abalone Value]]*1.5,NA())</f>
        <v>#N/A</v>
      </c>
      <c r="Y59" t="e">
        <f>IF(Table13[[#This Row],[Category All]]="Category 2",Table13[[#This Row],[Base Abalone Value]]*0.8,NA())</f>
        <v>#N/A</v>
      </c>
      <c r="Z59">
        <f>IF(Table13[[#This Row],[Category All]]="Category 3",Table13[[#This Row],[Base Abalone Value]],NA())</f>
        <v>1.0374833333333333</v>
      </c>
      <c r="AA59" t="e">
        <f>IF(Table13[[#This Row],[Gender]]="M",Table13[[#This Row],[Whole_weight]],NA())</f>
        <v>#N/A</v>
      </c>
      <c r="AB59">
        <f>IF(Table13[[#This Row],[Gender]]="F",Table13[[#This Row],[Whole_weight]],NA())</f>
        <v>1.37</v>
      </c>
      <c r="AC59" t="e">
        <f>IF(Table13[[#This Row],[Gender]]="I",Table13[[#This Row],[Whole_weight]],NA())</f>
        <v>#N/A</v>
      </c>
      <c r="AD59" t="e">
        <f>IF(Table13[[#This Row],[Gender]]="M",Table13[[#This Row],[Diameter]],NA())</f>
        <v>#N/A</v>
      </c>
      <c r="AE59">
        <f>IF(Table13[[#This Row],[Gender]]="F",Table13[[#This Row],[Diameter]],NA())</f>
        <v>0.52500000000000002</v>
      </c>
      <c r="AF59" t="e">
        <f>IF(Table13[[#This Row],[Gender]]="I",Table13[[#This Row],[Diameter]],NA())</f>
        <v>#N/A</v>
      </c>
    </row>
    <row r="60" spans="1:32" x14ac:dyDescent="0.25">
      <c r="A60">
        <v>3217</v>
      </c>
      <c r="B60" t="s">
        <v>47</v>
      </c>
      <c r="C60">
        <v>0.63</v>
      </c>
      <c r="D60">
        <v>0.51</v>
      </c>
      <c r="E60">
        <v>0.19</v>
      </c>
      <c r="F60">
        <v>1.4984999999999999</v>
      </c>
      <c r="G60">
        <v>0.41249999999999998</v>
      </c>
      <c r="H60">
        <v>0.3075</v>
      </c>
      <c r="I60">
        <v>0.54500000000000004</v>
      </c>
      <c r="J60">
        <v>16</v>
      </c>
      <c r="K60">
        <v>1</v>
      </c>
      <c r="L60" t="s">
        <v>40</v>
      </c>
      <c r="M60" t="s">
        <v>41</v>
      </c>
      <c r="N60" t="s">
        <v>35</v>
      </c>
      <c r="O60">
        <v>8</v>
      </c>
      <c r="P60" t="s">
        <v>51</v>
      </c>
      <c r="Q60">
        <v>12.3</v>
      </c>
      <c r="R60" t="str">
        <f t="array" ref="R6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0" t="e">
        <f>IF(Table13[[#This Row],[Category All]]="Category 1", "Yes",NA())</f>
        <v>#N/A</v>
      </c>
      <c r="T60" t="str">
        <f>IF(Table13[[#This Row],[Category All]]="Category 2", "Yes",NA())</f>
        <v>Yes</v>
      </c>
      <c r="U60" t="e">
        <f>IF(Table13[[#This Row],[Category All]]="Category 3", "Yes",NA())</f>
        <v>#N/A</v>
      </c>
      <c r="V60">
        <f>SUM(1,(1/3)*(Table13[[#This Row],[Length]]-0.5),(1/3)*(Table13[[#This Row],[Diameter]]-0.4),(1/3)*(Table13[[#This Row],[Height]]-0.4)*Table13[[#This Row],[Whole_weight]]*0.5)</f>
        <v>1.0275525000000001</v>
      </c>
      <c r="W60">
        <f t="array" ref="W6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0.82204200000000016</v>
      </c>
      <c r="X60" t="e">
        <f>IF(Table13[[#This Row],[Category All]]="Category 1",Table13[[#This Row],[Base Abalone Value]]*1.5,NA())</f>
        <v>#N/A</v>
      </c>
      <c r="Y60">
        <f>IF(Table13[[#This Row],[Category All]]="Category 2",Table13[[#This Row],[Base Abalone Value]]*0.8,NA())</f>
        <v>0.82204200000000016</v>
      </c>
      <c r="Z60" t="e">
        <f>IF(Table13[[#This Row],[Category All]]="Category 3",Table13[[#This Row],[Base Abalone Value]],NA())</f>
        <v>#N/A</v>
      </c>
      <c r="AA60">
        <f>IF(Table13[[#This Row],[Gender]]="M",Table13[[#This Row],[Whole_weight]],NA())</f>
        <v>1.4984999999999999</v>
      </c>
      <c r="AB60" t="e">
        <f>IF(Table13[[#This Row],[Gender]]="F",Table13[[#This Row],[Whole_weight]],NA())</f>
        <v>#N/A</v>
      </c>
      <c r="AC60" t="e">
        <f>IF(Table13[[#This Row],[Gender]]="I",Table13[[#This Row],[Whole_weight]],NA())</f>
        <v>#N/A</v>
      </c>
      <c r="AD60">
        <f>IF(Table13[[#This Row],[Gender]]="M",Table13[[#This Row],[Diameter]],NA())</f>
        <v>0.51</v>
      </c>
      <c r="AE60" t="e">
        <f>IF(Table13[[#This Row],[Gender]]="F",Table13[[#This Row],[Diameter]],NA())</f>
        <v>#N/A</v>
      </c>
      <c r="AF60" t="e">
        <f>IF(Table13[[#This Row],[Gender]]="I",Table13[[#This Row],[Diameter]],NA())</f>
        <v>#N/A</v>
      </c>
    </row>
    <row r="61" spans="1:32" x14ac:dyDescent="0.25">
      <c r="A61">
        <v>3111</v>
      </c>
      <c r="B61" t="s">
        <v>43</v>
      </c>
      <c r="C61">
        <v>0.39500000000000002</v>
      </c>
      <c r="D61">
        <v>0.3</v>
      </c>
      <c r="E61">
        <v>0.12</v>
      </c>
      <c r="F61">
        <v>0.29949999999999999</v>
      </c>
      <c r="G61">
        <v>0.1265</v>
      </c>
      <c r="H61">
        <v>6.8000000000000005E-2</v>
      </c>
      <c r="I61">
        <v>8.9499999999999996E-2</v>
      </c>
      <c r="J61">
        <v>8</v>
      </c>
      <c r="K61">
        <v>1</v>
      </c>
      <c r="L61" t="s">
        <v>40</v>
      </c>
      <c r="M61" t="s">
        <v>41</v>
      </c>
      <c r="N61" t="s">
        <v>35</v>
      </c>
      <c r="O61">
        <v>3</v>
      </c>
      <c r="P61" t="s">
        <v>80</v>
      </c>
      <c r="Q61">
        <v>3.6</v>
      </c>
      <c r="R61" t="str">
        <f t="array" ref="R6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1" t="e">
        <f>IF(Table13[[#This Row],[Category All]]="Category 1", "Yes",NA())</f>
        <v>#N/A</v>
      </c>
      <c r="T61" t="str">
        <f>IF(Table13[[#This Row],[Category All]]="Category 2", "Yes",NA())</f>
        <v>Yes</v>
      </c>
      <c r="U61" t="e">
        <f>IF(Table13[[#This Row],[Category All]]="Category 3", "Yes",NA())</f>
        <v>#N/A</v>
      </c>
      <c r="V61">
        <f>SUM(1,(1/3)*(Table13[[#This Row],[Length]]-0.5),(1/3)*(Table13[[#This Row],[Diameter]]-0.4),(1/3)*(Table13[[#This Row],[Height]]-0.4)*Table13[[#This Row],[Whole_weight]]*0.5)</f>
        <v>0.91769000000000001</v>
      </c>
      <c r="W61">
        <f t="array" ref="W6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0.73415200000000003</v>
      </c>
      <c r="X61" t="e">
        <f>IF(Table13[[#This Row],[Category All]]="Category 1",Table13[[#This Row],[Base Abalone Value]]*1.5,NA())</f>
        <v>#N/A</v>
      </c>
      <c r="Y61">
        <f>IF(Table13[[#This Row],[Category All]]="Category 2",Table13[[#This Row],[Base Abalone Value]]*0.8,NA())</f>
        <v>0.73415200000000003</v>
      </c>
      <c r="Z61" t="e">
        <f>IF(Table13[[#This Row],[Category All]]="Category 3",Table13[[#This Row],[Base Abalone Value]],NA())</f>
        <v>#N/A</v>
      </c>
      <c r="AA61" t="e">
        <f>IF(Table13[[#This Row],[Gender]]="M",Table13[[#This Row],[Whole_weight]],NA())</f>
        <v>#N/A</v>
      </c>
      <c r="AB61" t="e">
        <f>IF(Table13[[#This Row],[Gender]]="F",Table13[[#This Row],[Whole_weight]],NA())</f>
        <v>#N/A</v>
      </c>
      <c r="AC61">
        <f>IF(Table13[[#This Row],[Gender]]="I",Table13[[#This Row],[Whole_weight]],NA())</f>
        <v>0.29949999999999999</v>
      </c>
      <c r="AD61" t="e">
        <f>IF(Table13[[#This Row],[Gender]]="M",Table13[[#This Row],[Diameter]],NA())</f>
        <v>#N/A</v>
      </c>
      <c r="AE61" t="e">
        <f>IF(Table13[[#This Row],[Gender]]="F",Table13[[#This Row],[Diameter]],NA())</f>
        <v>#N/A</v>
      </c>
      <c r="AF61">
        <f>IF(Table13[[#This Row],[Gender]]="I",Table13[[#This Row],[Diameter]],NA())</f>
        <v>0.3</v>
      </c>
    </row>
    <row r="62" spans="1:32" x14ac:dyDescent="0.25">
      <c r="A62">
        <v>3836</v>
      </c>
      <c r="B62" t="s">
        <v>32</v>
      </c>
      <c r="C62">
        <v>0.42499999999999999</v>
      </c>
      <c r="D62">
        <v>0.35</v>
      </c>
      <c r="E62">
        <v>0.1</v>
      </c>
      <c r="F62">
        <v>0.4425</v>
      </c>
      <c r="G62">
        <v>0.17499999999999999</v>
      </c>
      <c r="H62">
        <v>7.5499999999999998E-2</v>
      </c>
      <c r="I62">
        <v>0.17499999999999999</v>
      </c>
      <c r="J62">
        <v>7</v>
      </c>
      <c r="K62">
        <v>2</v>
      </c>
      <c r="L62" t="s">
        <v>64</v>
      </c>
      <c r="M62" t="s">
        <v>65</v>
      </c>
      <c r="N62" t="s">
        <v>66</v>
      </c>
      <c r="O62">
        <v>3</v>
      </c>
      <c r="P62" t="s">
        <v>80</v>
      </c>
      <c r="Q62">
        <v>3.6</v>
      </c>
      <c r="R62" t="str">
        <f t="array" ref="R6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2" t="e">
        <f>IF(Table13[[#This Row],[Category All]]="Category 1", "Yes",NA())</f>
        <v>#N/A</v>
      </c>
      <c r="T62" t="str">
        <f>IF(Table13[[#This Row],[Category All]]="Category 2", "Yes",NA())</f>
        <v>Yes</v>
      </c>
      <c r="U62" t="e">
        <f>IF(Table13[[#This Row],[Category All]]="Category 3", "Yes",NA())</f>
        <v>#N/A</v>
      </c>
      <c r="V62">
        <f>SUM(1,(1/3)*(Table13[[#This Row],[Length]]-0.5),(1/3)*(Table13[[#This Row],[Diameter]]-0.4),(1/3)*(Table13[[#This Row],[Height]]-0.4)*Table13[[#This Row],[Whole_weight]]*0.5)</f>
        <v>0.93620833333333331</v>
      </c>
      <c r="W62">
        <f t="array" ref="W6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0.74896666666666667</v>
      </c>
      <c r="X62" t="e">
        <f>IF(Table13[[#This Row],[Category All]]="Category 1",Table13[[#This Row],[Base Abalone Value]]*1.5,NA())</f>
        <v>#N/A</v>
      </c>
      <c r="Y62">
        <f>IF(Table13[[#This Row],[Category All]]="Category 2",Table13[[#This Row],[Base Abalone Value]]*0.8,NA())</f>
        <v>0.74896666666666667</v>
      </c>
      <c r="Z62" t="e">
        <f>IF(Table13[[#This Row],[Category All]]="Category 3",Table13[[#This Row],[Base Abalone Value]],NA())</f>
        <v>#N/A</v>
      </c>
      <c r="AA62" t="e">
        <f>IF(Table13[[#This Row],[Gender]]="M",Table13[[#This Row],[Whole_weight]],NA())</f>
        <v>#N/A</v>
      </c>
      <c r="AB62">
        <f>IF(Table13[[#This Row],[Gender]]="F",Table13[[#This Row],[Whole_weight]],NA())</f>
        <v>0.4425</v>
      </c>
      <c r="AC62" t="e">
        <f>IF(Table13[[#This Row],[Gender]]="I",Table13[[#This Row],[Whole_weight]],NA())</f>
        <v>#N/A</v>
      </c>
      <c r="AD62" t="e">
        <f>IF(Table13[[#This Row],[Gender]]="M",Table13[[#This Row],[Diameter]],NA())</f>
        <v>#N/A</v>
      </c>
      <c r="AE62">
        <f>IF(Table13[[#This Row],[Gender]]="F",Table13[[#This Row],[Diameter]],NA())</f>
        <v>0.35</v>
      </c>
      <c r="AF62" t="e">
        <f>IF(Table13[[#This Row],[Gender]]="I",Table13[[#This Row],[Diameter]],NA())</f>
        <v>#N/A</v>
      </c>
    </row>
    <row r="63" spans="1:32" x14ac:dyDescent="0.25">
      <c r="A63">
        <v>156</v>
      </c>
      <c r="B63" t="s">
        <v>47</v>
      </c>
      <c r="C63">
        <v>0.51500000000000001</v>
      </c>
      <c r="D63">
        <v>0.40500000000000003</v>
      </c>
      <c r="E63">
        <v>0.13</v>
      </c>
      <c r="F63">
        <v>0.72199999999999998</v>
      </c>
      <c r="G63">
        <v>0.32</v>
      </c>
      <c r="H63">
        <v>0.13100000000000001</v>
      </c>
      <c r="I63">
        <v>0.21</v>
      </c>
      <c r="J63">
        <v>10</v>
      </c>
      <c r="K63">
        <v>15</v>
      </c>
      <c r="L63" t="s">
        <v>81</v>
      </c>
      <c r="M63" t="s">
        <v>82</v>
      </c>
      <c r="N63" t="s">
        <v>35</v>
      </c>
      <c r="O63">
        <v>2</v>
      </c>
      <c r="P63" t="s">
        <v>39</v>
      </c>
      <c r="Q63">
        <v>18</v>
      </c>
      <c r="R63" t="str">
        <f t="array" ref="R6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3" t="e">
        <f>IF(Table13[[#This Row],[Category All]]="Category 1", "Yes",NA())</f>
        <v>#N/A</v>
      </c>
      <c r="T63" t="str">
        <f>IF(Table13[[#This Row],[Category All]]="Category 2", "Yes",NA())</f>
        <v>Yes</v>
      </c>
      <c r="U63" t="e">
        <f>IF(Table13[[#This Row],[Category All]]="Category 3", "Yes",NA())</f>
        <v>#N/A</v>
      </c>
      <c r="V63">
        <f>SUM(1,(1/3)*(Table13[[#This Row],[Length]]-0.5),(1/3)*(Table13[[#This Row],[Diameter]]-0.4),(1/3)*(Table13[[#This Row],[Height]]-0.4)*Table13[[#This Row],[Whole_weight]]*0.5)</f>
        <v>0.97417666666666658</v>
      </c>
      <c r="W63">
        <f t="array" ref="W6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0.77934133333333333</v>
      </c>
      <c r="X63" t="e">
        <f>IF(Table13[[#This Row],[Category All]]="Category 1",Table13[[#This Row],[Base Abalone Value]]*1.5,NA())</f>
        <v>#N/A</v>
      </c>
      <c r="Y63">
        <f>IF(Table13[[#This Row],[Category All]]="Category 2",Table13[[#This Row],[Base Abalone Value]]*0.8,NA())</f>
        <v>0.77934133333333333</v>
      </c>
      <c r="Z63" t="e">
        <f>IF(Table13[[#This Row],[Category All]]="Category 3",Table13[[#This Row],[Base Abalone Value]],NA())</f>
        <v>#N/A</v>
      </c>
      <c r="AA63">
        <f>IF(Table13[[#This Row],[Gender]]="M",Table13[[#This Row],[Whole_weight]],NA())</f>
        <v>0.72199999999999998</v>
      </c>
      <c r="AB63" t="e">
        <f>IF(Table13[[#This Row],[Gender]]="F",Table13[[#This Row],[Whole_weight]],NA())</f>
        <v>#N/A</v>
      </c>
      <c r="AC63" t="e">
        <f>IF(Table13[[#This Row],[Gender]]="I",Table13[[#This Row],[Whole_weight]],NA())</f>
        <v>#N/A</v>
      </c>
      <c r="AD63">
        <f>IF(Table13[[#This Row],[Gender]]="M",Table13[[#This Row],[Diameter]],NA())</f>
        <v>0.40500000000000003</v>
      </c>
      <c r="AE63" t="e">
        <f>IF(Table13[[#This Row],[Gender]]="F",Table13[[#This Row],[Diameter]],NA())</f>
        <v>#N/A</v>
      </c>
      <c r="AF63" t="e">
        <f>IF(Table13[[#This Row],[Gender]]="I",Table13[[#This Row],[Diameter]],NA())</f>
        <v>#N/A</v>
      </c>
    </row>
    <row r="64" spans="1:32" x14ac:dyDescent="0.25">
      <c r="A64">
        <v>1825</v>
      </c>
      <c r="B64" t="s">
        <v>43</v>
      </c>
      <c r="C64">
        <v>0.185</v>
      </c>
      <c r="D64">
        <v>0.13500000000000001</v>
      </c>
      <c r="E64">
        <v>0.04</v>
      </c>
      <c r="F64">
        <v>2.7E-2</v>
      </c>
      <c r="G64">
        <v>1.0500000000000001E-2</v>
      </c>
      <c r="H64">
        <v>5.4999999999999997E-3</v>
      </c>
      <c r="I64">
        <v>8.9999999999999993E-3</v>
      </c>
      <c r="J64">
        <v>5</v>
      </c>
      <c r="K64">
        <v>9</v>
      </c>
      <c r="L64" t="s">
        <v>52</v>
      </c>
      <c r="M64" t="s">
        <v>53</v>
      </c>
      <c r="N64" t="s">
        <v>54</v>
      </c>
      <c r="O64">
        <v>10</v>
      </c>
      <c r="P64" t="s">
        <v>70</v>
      </c>
      <c r="Q64">
        <v>24.1</v>
      </c>
      <c r="R64" t="str">
        <f t="array" ref="R6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4" t="e">
        <f>IF(Table13[[#This Row],[Category All]]="Category 1", "Yes",NA())</f>
        <v>#N/A</v>
      </c>
      <c r="T64" t="str">
        <f>IF(Table13[[#This Row],[Category All]]="Category 2", "Yes",NA())</f>
        <v>Yes</v>
      </c>
      <c r="U64" t="e">
        <f>IF(Table13[[#This Row],[Category All]]="Category 3", "Yes",NA())</f>
        <v>#N/A</v>
      </c>
      <c r="V64">
        <f>SUM(1,(1/3)*(Table13[[#This Row],[Length]]-0.5),(1/3)*(Table13[[#This Row],[Diameter]]-0.4),(1/3)*(Table13[[#This Row],[Height]]-0.4)*Table13[[#This Row],[Whole_weight]]*0.5)</f>
        <v>0.80504666666666669</v>
      </c>
      <c r="W64">
        <f t="array" ref="W6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0.64403733333333335</v>
      </c>
      <c r="X64" t="e">
        <f>IF(Table13[[#This Row],[Category All]]="Category 1",Table13[[#This Row],[Base Abalone Value]]*1.5,NA())</f>
        <v>#N/A</v>
      </c>
      <c r="Y64">
        <f>IF(Table13[[#This Row],[Category All]]="Category 2",Table13[[#This Row],[Base Abalone Value]]*0.8,NA())</f>
        <v>0.64403733333333335</v>
      </c>
      <c r="Z64" t="e">
        <f>IF(Table13[[#This Row],[Category All]]="Category 3",Table13[[#This Row],[Base Abalone Value]],NA())</f>
        <v>#N/A</v>
      </c>
      <c r="AA64" t="e">
        <f>IF(Table13[[#This Row],[Gender]]="M",Table13[[#This Row],[Whole_weight]],NA())</f>
        <v>#N/A</v>
      </c>
      <c r="AB64" t="e">
        <f>IF(Table13[[#This Row],[Gender]]="F",Table13[[#This Row],[Whole_weight]],NA())</f>
        <v>#N/A</v>
      </c>
      <c r="AC64">
        <f>IF(Table13[[#This Row],[Gender]]="I",Table13[[#This Row],[Whole_weight]],NA())</f>
        <v>2.7E-2</v>
      </c>
      <c r="AD64" t="e">
        <f>IF(Table13[[#This Row],[Gender]]="M",Table13[[#This Row],[Diameter]],NA())</f>
        <v>#N/A</v>
      </c>
      <c r="AE64" t="e">
        <f>IF(Table13[[#This Row],[Gender]]="F",Table13[[#This Row],[Diameter]],NA())</f>
        <v>#N/A</v>
      </c>
      <c r="AF64">
        <f>IF(Table13[[#This Row],[Gender]]="I",Table13[[#This Row],[Diameter]],NA())</f>
        <v>0.13500000000000001</v>
      </c>
    </row>
    <row r="65" spans="1:32" x14ac:dyDescent="0.25">
      <c r="A65">
        <v>3941</v>
      </c>
      <c r="B65" t="s">
        <v>47</v>
      </c>
      <c r="C65">
        <v>0.505</v>
      </c>
      <c r="D65">
        <v>0.39</v>
      </c>
      <c r="E65">
        <v>0.105</v>
      </c>
      <c r="F65">
        <v>0.65549999999999997</v>
      </c>
      <c r="G65">
        <v>0.25950000000000001</v>
      </c>
      <c r="H65">
        <v>0.18</v>
      </c>
      <c r="I65">
        <v>0.19</v>
      </c>
      <c r="J65">
        <v>11</v>
      </c>
      <c r="K65">
        <v>4</v>
      </c>
      <c r="L65" t="s">
        <v>84</v>
      </c>
      <c r="M65" t="s">
        <v>85</v>
      </c>
      <c r="N65" t="s">
        <v>86</v>
      </c>
      <c r="O65">
        <v>6</v>
      </c>
      <c r="P65" t="s">
        <v>79</v>
      </c>
      <c r="Q65">
        <v>14.1</v>
      </c>
      <c r="R65" t="str">
        <f t="array" ref="R6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5" t="e">
        <f>IF(Table13[[#This Row],[Category All]]="Category 1", "Yes",NA())</f>
        <v>#N/A</v>
      </c>
      <c r="T65" t="str">
        <f>IF(Table13[[#This Row],[Category All]]="Category 2", "Yes",NA())</f>
        <v>Yes</v>
      </c>
      <c r="U65" t="e">
        <f>IF(Table13[[#This Row],[Category All]]="Category 3", "Yes",NA())</f>
        <v>#N/A</v>
      </c>
      <c r="V65">
        <f>SUM(1,(1/3)*(Table13[[#This Row],[Length]]-0.5),(1/3)*(Table13[[#This Row],[Diameter]]-0.4),(1/3)*(Table13[[#This Row],[Height]]-0.4)*Table13[[#This Row],[Whole_weight]]*0.5)</f>
        <v>0.96610458333333338</v>
      </c>
      <c r="W65">
        <f t="array" ref="W6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0.77288366666666675</v>
      </c>
      <c r="X65" t="e">
        <f>IF(Table13[[#This Row],[Category All]]="Category 1",Table13[[#This Row],[Base Abalone Value]]*1.5,NA())</f>
        <v>#N/A</v>
      </c>
      <c r="Y65">
        <f>IF(Table13[[#This Row],[Category All]]="Category 2",Table13[[#This Row],[Base Abalone Value]]*0.8,NA())</f>
        <v>0.77288366666666675</v>
      </c>
      <c r="Z65" t="e">
        <f>IF(Table13[[#This Row],[Category All]]="Category 3",Table13[[#This Row],[Base Abalone Value]],NA())</f>
        <v>#N/A</v>
      </c>
      <c r="AA65">
        <f>IF(Table13[[#This Row],[Gender]]="M",Table13[[#This Row],[Whole_weight]],NA())</f>
        <v>0.65549999999999997</v>
      </c>
      <c r="AB65" t="e">
        <f>IF(Table13[[#This Row],[Gender]]="F",Table13[[#This Row],[Whole_weight]],NA())</f>
        <v>#N/A</v>
      </c>
      <c r="AC65" t="e">
        <f>IF(Table13[[#This Row],[Gender]]="I",Table13[[#This Row],[Whole_weight]],NA())</f>
        <v>#N/A</v>
      </c>
      <c r="AD65">
        <f>IF(Table13[[#This Row],[Gender]]="M",Table13[[#This Row],[Diameter]],NA())</f>
        <v>0.39</v>
      </c>
      <c r="AE65" t="e">
        <f>IF(Table13[[#This Row],[Gender]]="F",Table13[[#This Row],[Diameter]],NA())</f>
        <v>#N/A</v>
      </c>
      <c r="AF65" t="e">
        <f>IF(Table13[[#This Row],[Gender]]="I",Table13[[#This Row],[Diameter]],NA())</f>
        <v>#N/A</v>
      </c>
    </row>
    <row r="66" spans="1:32" x14ac:dyDescent="0.25">
      <c r="A66">
        <v>481</v>
      </c>
      <c r="B66" t="s">
        <v>32</v>
      </c>
      <c r="C66">
        <v>0.7</v>
      </c>
      <c r="D66">
        <v>0.58499999999999996</v>
      </c>
      <c r="E66">
        <v>0.185</v>
      </c>
      <c r="F66">
        <v>1.8075000000000001</v>
      </c>
      <c r="G66">
        <v>0.70550000000000002</v>
      </c>
      <c r="H66">
        <v>0.32150000000000001</v>
      </c>
      <c r="I66">
        <v>0.47499999999999998</v>
      </c>
      <c r="J66">
        <v>29</v>
      </c>
      <c r="K66">
        <v>11</v>
      </c>
      <c r="L66" t="s">
        <v>37</v>
      </c>
      <c r="M66" t="s">
        <v>38</v>
      </c>
      <c r="N66" t="s">
        <v>35</v>
      </c>
      <c r="O66">
        <v>5</v>
      </c>
      <c r="P66" t="s">
        <v>46</v>
      </c>
      <c r="Q66">
        <v>12.8</v>
      </c>
      <c r="R66" t="str">
        <f t="array" ref="R6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6" t="e">
        <f>IF(Table13[[#This Row],[Category All]]="Category 1", "Yes",NA())</f>
        <v>#N/A</v>
      </c>
      <c r="T66" t="str">
        <f>IF(Table13[[#This Row],[Category All]]="Category 2", "Yes",NA())</f>
        <v>Yes</v>
      </c>
      <c r="U66" t="e">
        <f>IF(Table13[[#This Row],[Category All]]="Category 3", "Yes",NA())</f>
        <v>#N/A</v>
      </c>
      <c r="V66">
        <f>SUM(1,(1/3)*(Table13[[#This Row],[Length]]-0.5),(1/3)*(Table13[[#This Row],[Diameter]]-0.4),(1/3)*(Table13[[#This Row],[Height]]-0.4)*Table13[[#This Row],[Whole_weight]]*0.5)</f>
        <v>1.0635645833333334</v>
      </c>
      <c r="W66">
        <f t="array" ref="W6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0.85085166666666678</v>
      </c>
      <c r="X66" t="e">
        <f>IF(Table13[[#This Row],[Category All]]="Category 1",Table13[[#This Row],[Base Abalone Value]]*1.5,NA())</f>
        <v>#N/A</v>
      </c>
      <c r="Y66">
        <f>IF(Table13[[#This Row],[Category All]]="Category 2",Table13[[#This Row],[Base Abalone Value]]*0.8,NA())</f>
        <v>0.85085166666666678</v>
      </c>
      <c r="Z66" t="e">
        <f>IF(Table13[[#This Row],[Category All]]="Category 3",Table13[[#This Row],[Base Abalone Value]],NA())</f>
        <v>#N/A</v>
      </c>
      <c r="AA66" t="e">
        <f>IF(Table13[[#This Row],[Gender]]="M",Table13[[#This Row],[Whole_weight]],NA())</f>
        <v>#N/A</v>
      </c>
      <c r="AB66">
        <f>IF(Table13[[#This Row],[Gender]]="F",Table13[[#This Row],[Whole_weight]],NA())</f>
        <v>1.8075000000000001</v>
      </c>
      <c r="AC66" t="e">
        <f>IF(Table13[[#This Row],[Gender]]="I",Table13[[#This Row],[Whole_weight]],NA())</f>
        <v>#N/A</v>
      </c>
      <c r="AD66" t="e">
        <f>IF(Table13[[#This Row],[Gender]]="M",Table13[[#This Row],[Diameter]],NA())</f>
        <v>#N/A</v>
      </c>
      <c r="AE66">
        <f>IF(Table13[[#This Row],[Gender]]="F",Table13[[#This Row],[Diameter]],NA())</f>
        <v>0.58499999999999996</v>
      </c>
      <c r="AF66" t="e">
        <f>IF(Table13[[#This Row],[Gender]]="I",Table13[[#This Row],[Diameter]],NA())</f>
        <v>#N/A</v>
      </c>
    </row>
    <row r="67" spans="1:32" x14ac:dyDescent="0.25">
      <c r="A67">
        <v>3516</v>
      </c>
      <c r="B67" t="s">
        <v>32</v>
      </c>
      <c r="C67">
        <v>0.69</v>
      </c>
      <c r="D67">
        <v>0.52500000000000002</v>
      </c>
      <c r="E67">
        <v>0.19</v>
      </c>
      <c r="F67">
        <v>1.492</v>
      </c>
      <c r="G67">
        <v>0.64249999999999996</v>
      </c>
      <c r="H67">
        <v>0.39050000000000001</v>
      </c>
      <c r="I67">
        <v>0.42</v>
      </c>
      <c r="J67">
        <v>12</v>
      </c>
      <c r="K67">
        <v>4</v>
      </c>
      <c r="L67" t="s">
        <v>84</v>
      </c>
      <c r="M67" t="s">
        <v>85</v>
      </c>
      <c r="N67" t="s">
        <v>86</v>
      </c>
      <c r="O67">
        <v>9</v>
      </c>
      <c r="P67" t="s">
        <v>78</v>
      </c>
      <c r="Q67">
        <v>1.9</v>
      </c>
      <c r="R67" t="str">
        <f t="array" ref="R6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7" t="e">
        <f>IF(Table13[[#This Row],[Category All]]="Category 1", "Yes",NA())</f>
        <v>#N/A</v>
      </c>
      <c r="T67" t="e">
        <f>IF(Table13[[#This Row],[Category All]]="Category 2", "Yes",NA())</f>
        <v>#N/A</v>
      </c>
      <c r="U67" t="str">
        <f>IF(Table13[[#This Row],[Category All]]="Category 3", "Yes",NA())</f>
        <v>Yes</v>
      </c>
      <c r="V67">
        <f>SUM(1,(1/3)*(Table13[[#This Row],[Length]]-0.5),(1/3)*(Table13[[#This Row],[Diameter]]-0.4),(1/3)*(Table13[[#This Row],[Height]]-0.4)*Table13[[#This Row],[Whole_weight]]*0.5)</f>
        <v>1.05278</v>
      </c>
      <c r="W67">
        <f t="array" ref="W6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1.05278</v>
      </c>
      <c r="X67" t="e">
        <f>IF(Table13[[#This Row],[Category All]]="Category 1",Table13[[#This Row],[Base Abalone Value]]*1.5,NA())</f>
        <v>#N/A</v>
      </c>
      <c r="Y67" t="e">
        <f>IF(Table13[[#This Row],[Category All]]="Category 2",Table13[[#This Row],[Base Abalone Value]]*0.8,NA())</f>
        <v>#N/A</v>
      </c>
      <c r="Z67">
        <f>IF(Table13[[#This Row],[Category All]]="Category 3",Table13[[#This Row],[Base Abalone Value]],NA())</f>
        <v>1.05278</v>
      </c>
      <c r="AA67" t="e">
        <f>IF(Table13[[#This Row],[Gender]]="M",Table13[[#This Row],[Whole_weight]],NA())</f>
        <v>#N/A</v>
      </c>
      <c r="AB67">
        <f>IF(Table13[[#This Row],[Gender]]="F",Table13[[#This Row],[Whole_weight]],NA())</f>
        <v>1.492</v>
      </c>
      <c r="AC67" t="e">
        <f>IF(Table13[[#This Row],[Gender]]="I",Table13[[#This Row],[Whole_weight]],NA())</f>
        <v>#N/A</v>
      </c>
      <c r="AD67" t="e">
        <f>IF(Table13[[#This Row],[Gender]]="M",Table13[[#This Row],[Diameter]],NA())</f>
        <v>#N/A</v>
      </c>
      <c r="AE67">
        <f>IF(Table13[[#This Row],[Gender]]="F",Table13[[#This Row],[Diameter]],NA())</f>
        <v>0.52500000000000002</v>
      </c>
      <c r="AF67" t="e">
        <f>IF(Table13[[#This Row],[Gender]]="I",Table13[[#This Row],[Diameter]],NA())</f>
        <v>#N/A</v>
      </c>
    </row>
    <row r="68" spans="1:32" x14ac:dyDescent="0.25">
      <c r="A68">
        <v>2672</v>
      </c>
      <c r="B68" t="s">
        <v>32</v>
      </c>
      <c r="C68">
        <v>0.59</v>
      </c>
      <c r="D68">
        <v>0.46</v>
      </c>
      <c r="E68">
        <v>0.16</v>
      </c>
      <c r="F68">
        <v>1.0115000000000001</v>
      </c>
      <c r="G68">
        <v>0.44500000000000001</v>
      </c>
      <c r="H68">
        <v>0.26150000000000001</v>
      </c>
      <c r="I68">
        <v>0.25650000000000001</v>
      </c>
      <c r="J68">
        <v>8</v>
      </c>
      <c r="K68">
        <v>4</v>
      </c>
      <c r="L68" t="s">
        <v>84</v>
      </c>
      <c r="M68" t="s">
        <v>85</v>
      </c>
      <c r="N68" t="s">
        <v>86</v>
      </c>
      <c r="O68">
        <v>9</v>
      </c>
      <c r="P68" t="s">
        <v>78</v>
      </c>
      <c r="Q68">
        <v>1.9</v>
      </c>
      <c r="R68" t="str">
        <f t="array" ref="R6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8" t="e">
        <f>IF(Table13[[#This Row],[Category All]]="Category 1", "Yes",NA())</f>
        <v>#N/A</v>
      </c>
      <c r="T68" t="e">
        <f>IF(Table13[[#This Row],[Category All]]="Category 2", "Yes",NA())</f>
        <v>#N/A</v>
      </c>
      <c r="U68" t="str">
        <f>IF(Table13[[#This Row],[Category All]]="Category 3", "Yes",NA())</f>
        <v>Yes</v>
      </c>
      <c r="V68">
        <f>SUM(1,(1/3)*(Table13[[#This Row],[Length]]-0.5),(1/3)*(Table13[[#This Row],[Diameter]]-0.4),(1/3)*(Table13[[#This Row],[Height]]-0.4)*Table13[[#This Row],[Whole_weight]]*0.5)</f>
        <v>1.0095400000000001</v>
      </c>
      <c r="W68">
        <f t="array" ref="W6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1.0095400000000001</v>
      </c>
      <c r="X68" t="e">
        <f>IF(Table13[[#This Row],[Category All]]="Category 1",Table13[[#This Row],[Base Abalone Value]]*1.5,NA())</f>
        <v>#N/A</v>
      </c>
      <c r="Y68" t="e">
        <f>IF(Table13[[#This Row],[Category All]]="Category 2",Table13[[#This Row],[Base Abalone Value]]*0.8,NA())</f>
        <v>#N/A</v>
      </c>
      <c r="Z68">
        <f>IF(Table13[[#This Row],[Category All]]="Category 3",Table13[[#This Row],[Base Abalone Value]],NA())</f>
        <v>1.0095400000000001</v>
      </c>
      <c r="AA68" t="e">
        <f>IF(Table13[[#This Row],[Gender]]="M",Table13[[#This Row],[Whole_weight]],NA())</f>
        <v>#N/A</v>
      </c>
      <c r="AB68">
        <f>IF(Table13[[#This Row],[Gender]]="F",Table13[[#This Row],[Whole_weight]],NA())</f>
        <v>1.0115000000000001</v>
      </c>
      <c r="AC68" t="e">
        <f>IF(Table13[[#This Row],[Gender]]="I",Table13[[#This Row],[Whole_weight]],NA())</f>
        <v>#N/A</v>
      </c>
      <c r="AD68" t="e">
        <f>IF(Table13[[#This Row],[Gender]]="M",Table13[[#This Row],[Diameter]],NA())</f>
        <v>#N/A</v>
      </c>
      <c r="AE68">
        <f>IF(Table13[[#This Row],[Gender]]="F",Table13[[#This Row],[Diameter]],NA())</f>
        <v>0.46</v>
      </c>
      <c r="AF68" t="e">
        <f>IF(Table13[[#This Row],[Gender]]="I",Table13[[#This Row],[Diameter]],NA())</f>
        <v>#N/A</v>
      </c>
    </row>
    <row r="69" spans="1:32" x14ac:dyDescent="0.25">
      <c r="A69">
        <v>3499</v>
      </c>
      <c r="B69" t="s">
        <v>47</v>
      </c>
      <c r="C69">
        <v>0.59</v>
      </c>
      <c r="D69">
        <v>0.46</v>
      </c>
      <c r="E69">
        <v>0.14499999999999999</v>
      </c>
      <c r="F69">
        <v>0.92900000000000005</v>
      </c>
      <c r="G69">
        <v>0.38</v>
      </c>
      <c r="H69">
        <v>0.24</v>
      </c>
      <c r="I69">
        <v>0.255</v>
      </c>
      <c r="J69">
        <v>10</v>
      </c>
      <c r="K69">
        <v>5</v>
      </c>
      <c r="L69" t="s">
        <v>58</v>
      </c>
      <c r="M69" t="s">
        <v>59</v>
      </c>
      <c r="N69" t="s">
        <v>60</v>
      </c>
      <c r="O69">
        <v>1</v>
      </c>
      <c r="P69" t="s">
        <v>36</v>
      </c>
      <c r="Q69">
        <v>22.1</v>
      </c>
      <c r="R69" t="str">
        <f t="array" ref="R6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9" t="e">
        <f>IF(Table13[[#This Row],[Category All]]="Category 1", "Yes",NA())</f>
        <v>#N/A</v>
      </c>
      <c r="T69" t="str">
        <f>IF(Table13[[#This Row],[Category All]]="Category 2", "Yes",NA())</f>
        <v>Yes</v>
      </c>
      <c r="U69" t="e">
        <f>IF(Table13[[#This Row],[Category All]]="Category 3", "Yes",NA())</f>
        <v>#N/A</v>
      </c>
      <c r="V69">
        <f>SUM(1,(1/3)*(Table13[[#This Row],[Length]]-0.5),(1/3)*(Table13[[#This Row],[Diameter]]-0.4),(1/3)*(Table13[[#This Row],[Height]]-0.4)*Table13[[#This Row],[Whole_weight]]*0.5)</f>
        <v>1.0105175</v>
      </c>
      <c r="W69">
        <f t="array" ref="W6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0.80841399999999997</v>
      </c>
      <c r="X69" t="e">
        <f>IF(Table13[[#This Row],[Category All]]="Category 1",Table13[[#This Row],[Base Abalone Value]]*1.5,NA())</f>
        <v>#N/A</v>
      </c>
      <c r="Y69">
        <f>IF(Table13[[#This Row],[Category All]]="Category 2",Table13[[#This Row],[Base Abalone Value]]*0.8,NA())</f>
        <v>0.80841399999999997</v>
      </c>
      <c r="Z69" t="e">
        <f>IF(Table13[[#This Row],[Category All]]="Category 3",Table13[[#This Row],[Base Abalone Value]],NA())</f>
        <v>#N/A</v>
      </c>
      <c r="AA69">
        <f>IF(Table13[[#This Row],[Gender]]="M",Table13[[#This Row],[Whole_weight]],NA())</f>
        <v>0.92900000000000005</v>
      </c>
      <c r="AB69" t="e">
        <f>IF(Table13[[#This Row],[Gender]]="F",Table13[[#This Row],[Whole_weight]],NA())</f>
        <v>#N/A</v>
      </c>
      <c r="AC69" t="e">
        <f>IF(Table13[[#This Row],[Gender]]="I",Table13[[#This Row],[Whole_weight]],NA())</f>
        <v>#N/A</v>
      </c>
      <c r="AD69">
        <f>IF(Table13[[#This Row],[Gender]]="M",Table13[[#This Row],[Diameter]],NA())</f>
        <v>0.46</v>
      </c>
      <c r="AE69" t="e">
        <f>IF(Table13[[#This Row],[Gender]]="F",Table13[[#This Row],[Diameter]],NA())</f>
        <v>#N/A</v>
      </c>
      <c r="AF69" t="e">
        <f>IF(Table13[[#This Row],[Gender]]="I",Table13[[#This Row],[Diameter]],NA())</f>
        <v>#N/A</v>
      </c>
    </row>
    <row r="70" spans="1:32" x14ac:dyDescent="0.25">
      <c r="A70">
        <v>2568</v>
      </c>
      <c r="B70" t="s">
        <v>32</v>
      </c>
      <c r="C70">
        <v>0.46</v>
      </c>
      <c r="D70">
        <v>0.35</v>
      </c>
      <c r="E70">
        <v>0.115</v>
      </c>
      <c r="F70">
        <v>0.46</v>
      </c>
      <c r="G70">
        <v>0.20250000000000001</v>
      </c>
      <c r="H70">
        <v>0.1115</v>
      </c>
      <c r="I70">
        <v>0.11650000000000001</v>
      </c>
      <c r="J70">
        <v>6</v>
      </c>
      <c r="K70">
        <v>13</v>
      </c>
      <c r="L70" t="s">
        <v>44</v>
      </c>
      <c r="M70" t="s">
        <v>45</v>
      </c>
      <c r="N70" t="s">
        <v>35</v>
      </c>
      <c r="O70">
        <v>1</v>
      </c>
      <c r="P70" t="s">
        <v>36</v>
      </c>
      <c r="Q70">
        <v>22.1</v>
      </c>
      <c r="R70" t="str">
        <f t="array" ref="R7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0" t="e">
        <f>IF(Table13[[#This Row],[Category All]]="Category 1", "Yes",NA())</f>
        <v>#N/A</v>
      </c>
      <c r="T70" t="str">
        <f>IF(Table13[[#This Row],[Category All]]="Category 2", "Yes",NA())</f>
        <v>Yes</v>
      </c>
      <c r="U70" t="e">
        <f>IF(Table13[[#This Row],[Category All]]="Category 3", "Yes",NA())</f>
        <v>#N/A</v>
      </c>
      <c r="V70">
        <f>SUM(1,(1/3)*(Table13[[#This Row],[Length]]-0.5),(1/3)*(Table13[[#This Row],[Diameter]]-0.4),(1/3)*(Table13[[#This Row],[Height]]-0.4)*Table13[[#This Row],[Whole_weight]]*0.5)</f>
        <v>0.94814999999999994</v>
      </c>
      <c r="W70">
        <f t="array" ref="W7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0.75851999999999997</v>
      </c>
      <c r="X70" t="e">
        <f>IF(Table13[[#This Row],[Category All]]="Category 1",Table13[[#This Row],[Base Abalone Value]]*1.5,NA())</f>
        <v>#N/A</v>
      </c>
      <c r="Y70">
        <f>IF(Table13[[#This Row],[Category All]]="Category 2",Table13[[#This Row],[Base Abalone Value]]*0.8,NA())</f>
        <v>0.75851999999999997</v>
      </c>
      <c r="Z70" t="e">
        <f>IF(Table13[[#This Row],[Category All]]="Category 3",Table13[[#This Row],[Base Abalone Value]],NA())</f>
        <v>#N/A</v>
      </c>
      <c r="AA70" t="e">
        <f>IF(Table13[[#This Row],[Gender]]="M",Table13[[#This Row],[Whole_weight]],NA())</f>
        <v>#N/A</v>
      </c>
      <c r="AB70">
        <f>IF(Table13[[#This Row],[Gender]]="F",Table13[[#This Row],[Whole_weight]],NA())</f>
        <v>0.46</v>
      </c>
      <c r="AC70" t="e">
        <f>IF(Table13[[#This Row],[Gender]]="I",Table13[[#This Row],[Whole_weight]],NA())</f>
        <v>#N/A</v>
      </c>
      <c r="AD70" t="e">
        <f>IF(Table13[[#This Row],[Gender]]="M",Table13[[#This Row],[Diameter]],NA())</f>
        <v>#N/A</v>
      </c>
      <c r="AE70">
        <f>IF(Table13[[#This Row],[Gender]]="F",Table13[[#This Row],[Diameter]],NA())</f>
        <v>0.35</v>
      </c>
      <c r="AF70" t="e">
        <f>IF(Table13[[#This Row],[Gender]]="I",Table13[[#This Row],[Diameter]],NA())</f>
        <v>#N/A</v>
      </c>
    </row>
    <row r="71" spans="1:32" x14ac:dyDescent="0.25">
      <c r="A71">
        <v>3590</v>
      </c>
      <c r="B71" t="s">
        <v>47</v>
      </c>
      <c r="C71">
        <v>0.65</v>
      </c>
      <c r="D71">
        <v>0.51500000000000001</v>
      </c>
      <c r="E71">
        <v>0.18</v>
      </c>
      <c r="F71">
        <v>1.4630000000000001</v>
      </c>
      <c r="G71">
        <v>0.65800000000000003</v>
      </c>
      <c r="H71">
        <v>0.3135</v>
      </c>
      <c r="I71">
        <v>0.41149999999999998</v>
      </c>
      <c r="J71">
        <v>11</v>
      </c>
      <c r="K71">
        <v>13</v>
      </c>
      <c r="L71" t="s">
        <v>44</v>
      </c>
      <c r="M71" t="s">
        <v>45</v>
      </c>
      <c r="N71" t="s">
        <v>35</v>
      </c>
      <c r="O71">
        <v>3</v>
      </c>
      <c r="P71" t="s">
        <v>80</v>
      </c>
      <c r="Q71">
        <v>3.6</v>
      </c>
      <c r="R71" t="str">
        <f t="array" ref="R7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1" t="e">
        <f>IF(Table13[[#This Row],[Category All]]="Category 1", "Yes",NA())</f>
        <v>#N/A</v>
      </c>
      <c r="T71" t="e">
        <f>IF(Table13[[#This Row],[Category All]]="Category 2", "Yes",NA())</f>
        <v>#N/A</v>
      </c>
      <c r="U71" t="str">
        <f>IF(Table13[[#This Row],[Category All]]="Category 3", "Yes",NA())</f>
        <v>Yes</v>
      </c>
      <c r="V71">
        <f>SUM(1,(1/3)*(Table13[[#This Row],[Length]]-0.5),(1/3)*(Table13[[#This Row],[Diameter]]-0.4),(1/3)*(Table13[[#This Row],[Height]]-0.4)*Table13[[#This Row],[Whole_weight]]*0.5)</f>
        <v>1.0346900000000001</v>
      </c>
      <c r="W71">
        <f t="array" ref="W7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1.0346900000000001</v>
      </c>
      <c r="X71" t="e">
        <f>IF(Table13[[#This Row],[Category All]]="Category 1",Table13[[#This Row],[Base Abalone Value]]*1.5,NA())</f>
        <v>#N/A</v>
      </c>
      <c r="Y71" t="e">
        <f>IF(Table13[[#This Row],[Category All]]="Category 2",Table13[[#This Row],[Base Abalone Value]]*0.8,NA())</f>
        <v>#N/A</v>
      </c>
      <c r="Z71">
        <f>IF(Table13[[#This Row],[Category All]]="Category 3",Table13[[#This Row],[Base Abalone Value]],NA())</f>
        <v>1.0346900000000001</v>
      </c>
      <c r="AA71">
        <f>IF(Table13[[#This Row],[Gender]]="M",Table13[[#This Row],[Whole_weight]],NA())</f>
        <v>1.4630000000000001</v>
      </c>
      <c r="AB71" t="e">
        <f>IF(Table13[[#This Row],[Gender]]="F",Table13[[#This Row],[Whole_weight]],NA())</f>
        <v>#N/A</v>
      </c>
      <c r="AC71" t="e">
        <f>IF(Table13[[#This Row],[Gender]]="I",Table13[[#This Row],[Whole_weight]],NA())</f>
        <v>#N/A</v>
      </c>
      <c r="AD71">
        <f>IF(Table13[[#This Row],[Gender]]="M",Table13[[#This Row],[Diameter]],NA())</f>
        <v>0.51500000000000001</v>
      </c>
      <c r="AE71" t="e">
        <f>IF(Table13[[#This Row],[Gender]]="F",Table13[[#This Row],[Diameter]],NA())</f>
        <v>#N/A</v>
      </c>
      <c r="AF71" t="e">
        <f>IF(Table13[[#This Row],[Gender]]="I",Table13[[#This Row],[Diameter]],NA())</f>
        <v>#N/A</v>
      </c>
    </row>
    <row r="72" spans="1:32" x14ac:dyDescent="0.25">
      <c r="A72">
        <v>1722</v>
      </c>
      <c r="B72" t="s">
        <v>47</v>
      </c>
      <c r="C72">
        <v>0.65500000000000003</v>
      </c>
      <c r="D72">
        <v>0.55000000000000004</v>
      </c>
      <c r="E72">
        <v>0.18</v>
      </c>
      <c r="F72">
        <v>1.274</v>
      </c>
      <c r="G72">
        <v>0.58599999999999997</v>
      </c>
      <c r="H72">
        <v>0.28100000000000003</v>
      </c>
      <c r="I72">
        <v>0.36499999999999999</v>
      </c>
      <c r="J72">
        <v>10</v>
      </c>
      <c r="K72">
        <v>15</v>
      </c>
      <c r="L72" t="s">
        <v>81</v>
      </c>
      <c r="M72" t="s">
        <v>82</v>
      </c>
      <c r="N72" t="s">
        <v>35</v>
      </c>
      <c r="O72">
        <v>4</v>
      </c>
      <c r="P72" t="s">
        <v>42</v>
      </c>
      <c r="Q72">
        <v>6.1</v>
      </c>
      <c r="R72" t="str">
        <f t="array" ref="R7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2" t="e">
        <f>IF(Table13[[#This Row],[Category All]]="Category 1", "Yes",NA())</f>
        <v>#N/A</v>
      </c>
      <c r="T72" t="e">
        <f>IF(Table13[[#This Row],[Category All]]="Category 2", "Yes",NA())</f>
        <v>#N/A</v>
      </c>
      <c r="U72" t="str">
        <f>IF(Table13[[#This Row],[Category All]]="Category 3", "Yes",NA())</f>
        <v>Yes</v>
      </c>
      <c r="V72">
        <f>SUM(1,(1/3)*(Table13[[#This Row],[Length]]-0.5),(1/3)*(Table13[[#This Row],[Diameter]]-0.4),(1/3)*(Table13[[#This Row],[Height]]-0.4)*Table13[[#This Row],[Whole_weight]]*0.5)</f>
        <v>1.0549533333333334</v>
      </c>
      <c r="W72">
        <f t="array" ref="W7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1.0549533333333334</v>
      </c>
      <c r="X72" t="e">
        <f>IF(Table13[[#This Row],[Category All]]="Category 1",Table13[[#This Row],[Base Abalone Value]]*1.5,NA())</f>
        <v>#N/A</v>
      </c>
      <c r="Y72" t="e">
        <f>IF(Table13[[#This Row],[Category All]]="Category 2",Table13[[#This Row],[Base Abalone Value]]*0.8,NA())</f>
        <v>#N/A</v>
      </c>
      <c r="Z72">
        <f>IF(Table13[[#This Row],[Category All]]="Category 3",Table13[[#This Row],[Base Abalone Value]],NA())</f>
        <v>1.0549533333333334</v>
      </c>
      <c r="AA72">
        <f>IF(Table13[[#This Row],[Gender]]="M",Table13[[#This Row],[Whole_weight]],NA())</f>
        <v>1.274</v>
      </c>
      <c r="AB72" t="e">
        <f>IF(Table13[[#This Row],[Gender]]="F",Table13[[#This Row],[Whole_weight]],NA())</f>
        <v>#N/A</v>
      </c>
      <c r="AC72" t="e">
        <f>IF(Table13[[#This Row],[Gender]]="I",Table13[[#This Row],[Whole_weight]],NA())</f>
        <v>#N/A</v>
      </c>
      <c r="AD72">
        <f>IF(Table13[[#This Row],[Gender]]="M",Table13[[#This Row],[Diameter]],NA())</f>
        <v>0.55000000000000004</v>
      </c>
      <c r="AE72" t="e">
        <f>IF(Table13[[#This Row],[Gender]]="F",Table13[[#This Row],[Diameter]],NA())</f>
        <v>#N/A</v>
      </c>
      <c r="AF72" t="e">
        <f>IF(Table13[[#This Row],[Gender]]="I",Table13[[#This Row],[Diameter]],NA())</f>
        <v>#N/A</v>
      </c>
    </row>
    <row r="73" spans="1:32" x14ac:dyDescent="0.25">
      <c r="A73">
        <v>2324</v>
      </c>
      <c r="B73" t="s">
        <v>43</v>
      </c>
      <c r="C73">
        <v>0.39500000000000002</v>
      </c>
      <c r="D73">
        <v>0.32500000000000001</v>
      </c>
      <c r="E73">
        <v>0.105</v>
      </c>
      <c r="F73">
        <v>0.30599999999999999</v>
      </c>
      <c r="G73">
        <v>0.111</v>
      </c>
      <c r="H73">
        <v>7.3499999999999996E-2</v>
      </c>
      <c r="I73">
        <v>9.5000000000000001E-2</v>
      </c>
      <c r="J73">
        <v>8</v>
      </c>
      <c r="K73">
        <v>2</v>
      </c>
      <c r="L73" t="s">
        <v>64</v>
      </c>
      <c r="M73" t="s">
        <v>65</v>
      </c>
      <c r="N73" t="s">
        <v>66</v>
      </c>
      <c r="O73">
        <v>10</v>
      </c>
      <c r="P73" t="s">
        <v>70</v>
      </c>
      <c r="Q73">
        <v>24.1</v>
      </c>
      <c r="R73" t="str">
        <f t="array" ref="R7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3" t="e">
        <f>IF(Table13[[#This Row],[Category All]]="Category 1", "Yes",NA())</f>
        <v>#N/A</v>
      </c>
      <c r="T73" t="str">
        <f>IF(Table13[[#This Row],[Category All]]="Category 2", "Yes",NA())</f>
        <v>Yes</v>
      </c>
      <c r="U73" t="e">
        <f>IF(Table13[[#This Row],[Category All]]="Category 3", "Yes",NA())</f>
        <v>#N/A</v>
      </c>
      <c r="V73">
        <f>SUM(1,(1/3)*(Table13[[#This Row],[Length]]-0.5),(1/3)*(Table13[[#This Row],[Diameter]]-0.4),(1/3)*(Table13[[#This Row],[Height]]-0.4)*Table13[[#This Row],[Whole_weight]]*0.5)</f>
        <v>0.92495499999999997</v>
      </c>
      <c r="W73">
        <f t="array" ref="W7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0.73996400000000007</v>
      </c>
      <c r="X73" t="e">
        <f>IF(Table13[[#This Row],[Category All]]="Category 1",Table13[[#This Row],[Base Abalone Value]]*1.5,NA())</f>
        <v>#N/A</v>
      </c>
      <c r="Y73">
        <f>IF(Table13[[#This Row],[Category All]]="Category 2",Table13[[#This Row],[Base Abalone Value]]*0.8,NA())</f>
        <v>0.73996400000000007</v>
      </c>
      <c r="Z73" t="e">
        <f>IF(Table13[[#This Row],[Category All]]="Category 3",Table13[[#This Row],[Base Abalone Value]],NA())</f>
        <v>#N/A</v>
      </c>
      <c r="AA73" t="e">
        <f>IF(Table13[[#This Row],[Gender]]="M",Table13[[#This Row],[Whole_weight]],NA())</f>
        <v>#N/A</v>
      </c>
      <c r="AB73" t="e">
        <f>IF(Table13[[#This Row],[Gender]]="F",Table13[[#This Row],[Whole_weight]],NA())</f>
        <v>#N/A</v>
      </c>
      <c r="AC73">
        <f>IF(Table13[[#This Row],[Gender]]="I",Table13[[#This Row],[Whole_weight]],NA())</f>
        <v>0.30599999999999999</v>
      </c>
      <c r="AD73" t="e">
        <f>IF(Table13[[#This Row],[Gender]]="M",Table13[[#This Row],[Diameter]],NA())</f>
        <v>#N/A</v>
      </c>
      <c r="AE73" t="e">
        <f>IF(Table13[[#This Row],[Gender]]="F",Table13[[#This Row],[Diameter]],NA())</f>
        <v>#N/A</v>
      </c>
      <c r="AF73">
        <f>IF(Table13[[#This Row],[Gender]]="I",Table13[[#This Row],[Diameter]],NA())</f>
        <v>0.32500000000000001</v>
      </c>
    </row>
    <row r="74" spans="1:32" x14ac:dyDescent="0.25">
      <c r="A74">
        <v>2644</v>
      </c>
      <c r="B74" t="s">
        <v>43</v>
      </c>
      <c r="C74">
        <v>0.48499999999999999</v>
      </c>
      <c r="D74">
        <v>0.375</v>
      </c>
      <c r="E74">
        <v>0.13</v>
      </c>
      <c r="F74">
        <v>0.55349999999999999</v>
      </c>
      <c r="G74">
        <v>0.26600000000000001</v>
      </c>
      <c r="H74">
        <v>0.112</v>
      </c>
      <c r="I74">
        <v>0.157</v>
      </c>
      <c r="J74">
        <v>8</v>
      </c>
      <c r="K74">
        <v>2</v>
      </c>
      <c r="L74" t="s">
        <v>64</v>
      </c>
      <c r="M74" t="s">
        <v>65</v>
      </c>
      <c r="N74" t="s">
        <v>66</v>
      </c>
      <c r="O74">
        <v>8</v>
      </c>
      <c r="P74" t="s">
        <v>51</v>
      </c>
      <c r="Q74">
        <v>12.3</v>
      </c>
      <c r="R74" t="str">
        <f t="array" ref="R7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4" t="e">
        <f>IF(Table13[[#This Row],[Category All]]="Category 1", "Yes",NA())</f>
        <v>#N/A</v>
      </c>
      <c r="T74" t="str">
        <f>IF(Table13[[#This Row],[Category All]]="Category 2", "Yes",NA())</f>
        <v>Yes</v>
      </c>
      <c r="U74" t="e">
        <f>IF(Table13[[#This Row],[Category All]]="Category 3", "Yes",NA())</f>
        <v>#N/A</v>
      </c>
      <c r="V74">
        <f>SUM(1,(1/3)*(Table13[[#This Row],[Length]]-0.5),(1/3)*(Table13[[#This Row],[Diameter]]-0.4),(1/3)*(Table13[[#This Row],[Height]]-0.4)*Table13[[#This Row],[Whole_weight]]*0.5)</f>
        <v>0.96175916666666672</v>
      </c>
      <c r="W74">
        <f t="array" ref="W7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0.76940733333333344</v>
      </c>
      <c r="X74" t="e">
        <f>IF(Table13[[#This Row],[Category All]]="Category 1",Table13[[#This Row],[Base Abalone Value]]*1.5,NA())</f>
        <v>#N/A</v>
      </c>
      <c r="Y74">
        <f>IF(Table13[[#This Row],[Category All]]="Category 2",Table13[[#This Row],[Base Abalone Value]]*0.8,NA())</f>
        <v>0.76940733333333344</v>
      </c>
      <c r="Z74" t="e">
        <f>IF(Table13[[#This Row],[Category All]]="Category 3",Table13[[#This Row],[Base Abalone Value]],NA())</f>
        <v>#N/A</v>
      </c>
      <c r="AA74" t="e">
        <f>IF(Table13[[#This Row],[Gender]]="M",Table13[[#This Row],[Whole_weight]],NA())</f>
        <v>#N/A</v>
      </c>
      <c r="AB74" t="e">
        <f>IF(Table13[[#This Row],[Gender]]="F",Table13[[#This Row],[Whole_weight]],NA())</f>
        <v>#N/A</v>
      </c>
      <c r="AC74">
        <f>IF(Table13[[#This Row],[Gender]]="I",Table13[[#This Row],[Whole_weight]],NA())</f>
        <v>0.55349999999999999</v>
      </c>
      <c r="AD74" t="e">
        <f>IF(Table13[[#This Row],[Gender]]="M",Table13[[#This Row],[Diameter]],NA())</f>
        <v>#N/A</v>
      </c>
      <c r="AE74" t="e">
        <f>IF(Table13[[#This Row],[Gender]]="F",Table13[[#This Row],[Diameter]],NA())</f>
        <v>#N/A</v>
      </c>
      <c r="AF74">
        <f>IF(Table13[[#This Row],[Gender]]="I",Table13[[#This Row],[Diameter]],NA())</f>
        <v>0.375</v>
      </c>
    </row>
    <row r="75" spans="1:32" x14ac:dyDescent="0.25">
      <c r="A75">
        <v>328</v>
      </c>
      <c r="B75" t="s">
        <v>47</v>
      </c>
      <c r="C75">
        <v>0.51</v>
      </c>
      <c r="D75">
        <v>0.4</v>
      </c>
      <c r="E75">
        <v>0.13</v>
      </c>
      <c r="F75">
        <v>0.64349999999999996</v>
      </c>
      <c r="G75">
        <v>0.27</v>
      </c>
      <c r="H75">
        <v>0.16650000000000001</v>
      </c>
      <c r="I75">
        <v>0.20499999999999999</v>
      </c>
      <c r="J75">
        <v>12</v>
      </c>
      <c r="K75">
        <v>7</v>
      </c>
      <c r="L75" t="s">
        <v>67</v>
      </c>
      <c r="M75" t="s">
        <v>68</v>
      </c>
      <c r="N75" t="s">
        <v>69</v>
      </c>
      <c r="O75">
        <v>2</v>
      </c>
      <c r="P75" t="s">
        <v>39</v>
      </c>
      <c r="Q75">
        <v>18</v>
      </c>
      <c r="R75" t="str">
        <f t="array" ref="R7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5" t="e">
        <f>IF(Table13[[#This Row],[Category All]]="Category 1", "Yes",NA())</f>
        <v>#N/A</v>
      </c>
      <c r="T75" t="str">
        <f>IF(Table13[[#This Row],[Category All]]="Category 2", "Yes",NA())</f>
        <v>Yes</v>
      </c>
      <c r="U75" t="e">
        <f>IF(Table13[[#This Row],[Category All]]="Category 3", "Yes",NA())</f>
        <v>#N/A</v>
      </c>
      <c r="V75">
        <f>SUM(1,(1/3)*(Table13[[#This Row],[Length]]-0.5),(1/3)*(Table13[[#This Row],[Diameter]]-0.4),(1/3)*(Table13[[#This Row],[Height]]-0.4)*Table13[[#This Row],[Whole_weight]]*0.5)</f>
        <v>0.97437583333333344</v>
      </c>
      <c r="W75">
        <f t="array" ref="W7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0.77950066666666684</v>
      </c>
      <c r="X75" t="e">
        <f>IF(Table13[[#This Row],[Category All]]="Category 1",Table13[[#This Row],[Base Abalone Value]]*1.5,NA())</f>
        <v>#N/A</v>
      </c>
      <c r="Y75">
        <f>IF(Table13[[#This Row],[Category All]]="Category 2",Table13[[#This Row],[Base Abalone Value]]*0.8,NA())</f>
        <v>0.77950066666666684</v>
      </c>
      <c r="Z75" t="e">
        <f>IF(Table13[[#This Row],[Category All]]="Category 3",Table13[[#This Row],[Base Abalone Value]],NA())</f>
        <v>#N/A</v>
      </c>
      <c r="AA75">
        <f>IF(Table13[[#This Row],[Gender]]="M",Table13[[#This Row],[Whole_weight]],NA())</f>
        <v>0.64349999999999996</v>
      </c>
      <c r="AB75" t="e">
        <f>IF(Table13[[#This Row],[Gender]]="F",Table13[[#This Row],[Whole_weight]],NA())</f>
        <v>#N/A</v>
      </c>
      <c r="AC75" t="e">
        <f>IF(Table13[[#This Row],[Gender]]="I",Table13[[#This Row],[Whole_weight]],NA())</f>
        <v>#N/A</v>
      </c>
      <c r="AD75">
        <f>IF(Table13[[#This Row],[Gender]]="M",Table13[[#This Row],[Diameter]],NA())</f>
        <v>0.4</v>
      </c>
      <c r="AE75" t="e">
        <f>IF(Table13[[#This Row],[Gender]]="F",Table13[[#This Row],[Diameter]],NA())</f>
        <v>#N/A</v>
      </c>
      <c r="AF75" t="e">
        <f>IF(Table13[[#This Row],[Gender]]="I",Table13[[#This Row],[Diameter]],NA())</f>
        <v>#N/A</v>
      </c>
    </row>
    <row r="76" spans="1:32" x14ac:dyDescent="0.25">
      <c r="A76">
        <v>915</v>
      </c>
      <c r="B76" t="s">
        <v>43</v>
      </c>
      <c r="C76">
        <v>0.37</v>
      </c>
      <c r="D76">
        <v>0.28000000000000003</v>
      </c>
      <c r="E76">
        <v>9.5000000000000001E-2</v>
      </c>
      <c r="F76">
        <v>0.28649999999999998</v>
      </c>
      <c r="G76">
        <v>0.15049999999999999</v>
      </c>
      <c r="H76">
        <v>6.9000000000000006E-2</v>
      </c>
      <c r="I76">
        <v>7.9500000000000001E-2</v>
      </c>
      <c r="J76">
        <v>7</v>
      </c>
      <c r="K76">
        <v>12</v>
      </c>
      <c r="L76" t="s">
        <v>33</v>
      </c>
      <c r="M76" t="s">
        <v>34</v>
      </c>
      <c r="N76" t="s">
        <v>35</v>
      </c>
      <c r="O76">
        <v>1</v>
      </c>
      <c r="P76" t="s">
        <v>36</v>
      </c>
      <c r="Q76">
        <v>22.1</v>
      </c>
      <c r="R76" t="str">
        <f t="array" ref="R7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6" t="e">
        <f>IF(Table13[[#This Row],[Category All]]="Category 1", "Yes",NA())</f>
        <v>#N/A</v>
      </c>
      <c r="T76" t="str">
        <f>IF(Table13[[#This Row],[Category All]]="Category 2", "Yes",NA())</f>
        <v>Yes</v>
      </c>
      <c r="U76" t="e">
        <f>IF(Table13[[#This Row],[Category All]]="Category 3", "Yes",NA())</f>
        <v>#N/A</v>
      </c>
      <c r="V76">
        <f>SUM(1,(1/3)*(Table13[[#This Row],[Length]]-0.5),(1/3)*(Table13[[#This Row],[Diameter]]-0.4),(1/3)*(Table13[[#This Row],[Height]]-0.4)*Table13[[#This Row],[Whole_weight]]*0.5)</f>
        <v>0.90210291666666664</v>
      </c>
      <c r="W76">
        <f t="array" ref="W7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0.72168233333333331</v>
      </c>
      <c r="X76" t="e">
        <f>IF(Table13[[#This Row],[Category All]]="Category 1",Table13[[#This Row],[Base Abalone Value]]*1.5,NA())</f>
        <v>#N/A</v>
      </c>
      <c r="Y76">
        <f>IF(Table13[[#This Row],[Category All]]="Category 2",Table13[[#This Row],[Base Abalone Value]]*0.8,NA())</f>
        <v>0.72168233333333331</v>
      </c>
      <c r="Z76" t="e">
        <f>IF(Table13[[#This Row],[Category All]]="Category 3",Table13[[#This Row],[Base Abalone Value]],NA())</f>
        <v>#N/A</v>
      </c>
      <c r="AA76" t="e">
        <f>IF(Table13[[#This Row],[Gender]]="M",Table13[[#This Row],[Whole_weight]],NA())</f>
        <v>#N/A</v>
      </c>
      <c r="AB76" t="e">
        <f>IF(Table13[[#This Row],[Gender]]="F",Table13[[#This Row],[Whole_weight]],NA())</f>
        <v>#N/A</v>
      </c>
      <c r="AC76">
        <f>IF(Table13[[#This Row],[Gender]]="I",Table13[[#This Row],[Whole_weight]],NA())</f>
        <v>0.28649999999999998</v>
      </c>
      <c r="AD76" t="e">
        <f>IF(Table13[[#This Row],[Gender]]="M",Table13[[#This Row],[Diameter]],NA())</f>
        <v>#N/A</v>
      </c>
      <c r="AE76" t="e">
        <f>IF(Table13[[#This Row],[Gender]]="F",Table13[[#This Row],[Diameter]],NA())</f>
        <v>#N/A</v>
      </c>
      <c r="AF76">
        <f>IF(Table13[[#This Row],[Gender]]="I",Table13[[#This Row],[Diameter]],NA())</f>
        <v>0.28000000000000003</v>
      </c>
    </row>
    <row r="77" spans="1:32" x14ac:dyDescent="0.25">
      <c r="A77">
        <v>2781</v>
      </c>
      <c r="B77" t="s">
        <v>47</v>
      </c>
      <c r="C77">
        <v>0.59</v>
      </c>
      <c r="D77">
        <v>0.47499999999999998</v>
      </c>
      <c r="E77">
        <v>0.14000000000000001</v>
      </c>
      <c r="F77">
        <v>0.97699999999999998</v>
      </c>
      <c r="G77">
        <v>0.46250000000000002</v>
      </c>
      <c r="H77">
        <v>0.20250000000000001</v>
      </c>
      <c r="I77">
        <v>0.27500000000000002</v>
      </c>
      <c r="J77">
        <v>10</v>
      </c>
      <c r="K77">
        <v>5</v>
      </c>
      <c r="L77" t="s">
        <v>58</v>
      </c>
      <c r="M77" t="s">
        <v>59</v>
      </c>
      <c r="N77" t="s">
        <v>60</v>
      </c>
      <c r="O77">
        <v>9</v>
      </c>
      <c r="P77" t="s">
        <v>78</v>
      </c>
      <c r="Q77">
        <v>1.9</v>
      </c>
      <c r="R77" t="str">
        <f t="array" ref="R7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7" t="e">
        <f>IF(Table13[[#This Row],[Category All]]="Category 1", "Yes",NA())</f>
        <v>#N/A</v>
      </c>
      <c r="T77" t="e">
        <f>IF(Table13[[#This Row],[Category All]]="Category 2", "Yes",NA())</f>
        <v>#N/A</v>
      </c>
      <c r="U77" t="str">
        <f>IF(Table13[[#This Row],[Category All]]="Category 3", "Yes",NA())</f>
        <v>Yes</v>
      </c>
      <c r="V77">
        <f>SUM(1,(1/3)*(Table13[[#This Row],[Length]]-0.5),(1/3)*(Table13[[#This Row],[Diameter]]-0.4),(1/3)*(Table13[[#This Row],[Height]]-0.4)*Table13[[#This Row],[Whole_weight]]*0.5)</f>
        <v>1.0126633333333332</v>
      </c>
      <c r="W77">
        <f t="array" ref="W7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1.0126633333333332</v>
      </c>
      <c r="X77" t="e">
        <f>IF(Table13[[#This Row],[Category All]]="Category 1",Table13[[#This Row],[Base Abalone Value]]*1.5,NA())</f>
        <v>#N/A</v>
      </c>
      <c r="Y77" t="e">
        <f>IF(Table13[[#This Row],[Category All]]="Category 2",Table13[[#This Row],[Base Abalone Value]]*0.8,NA())</f>
        <v>#N/A</v>
      </c>
      <c r="Z77">
        <f>IF(Table13[[#This Row],[Category All]]="Category 3",Table13[[#This Row],[Base Abalone Value]],NA())</f>
        <v>1.0126633333333332</v>
      </c>
      <c r="AA77">
        <f>IF(Table13[[#This Row],[Gender]]="M",Table13[[#This Row],[Whole_weight]],NA())</f>
        <v>0.97699999999999998</v>
      </c>
      <c r="AB77" t="e">
        <f>IF(Table13[[#This Row],[Gender]]="F",Table13[[#This Row],[Whole_weight]],NA())</f>
        <v>#N/A</v>
      </c>
      <c r="AC77" t="e">
        <f>IF(Table13[[#This Row],[Gender]]="I",Table13[[#This Row],[Whole_weight]],NA())</f>
        <v>#N/A</v>
      </c>
      <c r="AD77">
        <f>IF(Table13[[#This Row],[Gender]]="M",Table13[[#This Row],[Diameter]],NA())</f>
        <v>0.47499999999999998</v>
      </c>
      <c r="AE77" t="e">
        <f>IF(Table13[[#This Row],[Gender]]="F",Table13[[#This Row],[Diameter]],NA())</f>
        <v>#N/A</v>
      </c>
      <c r="AF77" t="e">
        <f>IF(Table13[[#This Row],[Gender]]="I",Table13[[#This Row],[Diameter]],NA())</f>
        <v>#N/A</v>
      </c>
    </row>
    <row r="78" spans="1:32" x14ac:dyDescent="0.25">
      <c r="A78">
        <v>2042</v>
      </c>
      <c r="B78" t="s">
        <v>43</v>
      </c>
      <c r="C78">
        <v>0.32500000000000001</v>
      </c>
      <c r="D78">
        <v>0.24</v>
      </c>
      <c r="E78">
        <v>7.0000000000000007E-2</v>
      </c>
      <c r="F78">
        <v>0.152</v>
      </c>
      <c r="G78">
        <v>5.6500000000000002E-2</v>
      </c>
      <c r="H78">
        <v>3.0499999999999999E-2</v>
      </c>
      <c r="I78">
        <v>5.3999999999999999E-2</v>
      </c>
      <c r="J78">
        <v>8</v>
      </c>
      <c r="K78">
        <v>1</v>
      </c>
      <c r="L78" t="s">
        <v>40</v>
      </c>
      <c r="M78" t="s">
        <v>41</v>
      </c>
      <c r="N78" t="s">
        <v>35</v>
      </c>
      <c r="O78">
        <v>9</v>
      </c>
      <c r="P78" t="s">
        <v>78</v>
      </c>
      <c r="Q78">
        <v>1.9</v>
      </c>
      <c r="R78" t="str">
        <f t="array" ref="R7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8" t="e">
        <f>IF(Table13[[#This Row],[Category All]]="Category 1", "Yes",NA())</f>
        <v>#N/A</v>
      </c>
      <c r="T78" t="str">
        <f>IF(Table13[[#This Row],[Category All]]="Category 2", "Yes",NA())</f>
        <v>Yes</v>
      </c>
      <c r="U78" t="e">
        <f>IF(Table13[[#This Row],[Category All]]="Category 3", "Yes",NA())</f>
        <v>#N/A</v>
      </c>
      <c r="V78">
        <f>SUM(1,(1/3)*(Table13[[#This Row],[Length]]-0.5),(1/3)*(Table13[[#This Row],[Diameter]]-0.4),(1/3)*(Table13[[#This Row],[Height]]-0.4)*Table13[[#This Row],[Whole_weight]]*0.5)</f>
        <v>0.87997333333333327</v>
      </c>
      <c r="W78">
        <f t="array" ref="W7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0.70397866666666664</v>
      </c>
      <c r="X78" t="e">
        <f>IF(Table13[[#This Row],[Category All]]="Category 1",Table13[[#This Row],[Base Abalone Value]]*1.5,NA())</f>
        <v>#N/A</v>
      </c>
      <c r="Y78">
        <f>IF(Table13[[#This Row],[Category All]]="Category 2",Table13[[#This Row],[Base Abalone Value]]*0.8,NA())</f>
        <v>0.70397866666666664</v>
      </c>
      <c r="Z78" t="e">
        <f>IF(Table13[[#This Row],[Category All]]="Category 3",Table13[[#This Row],[Base Abalone Value]],NA())</f>
        <v>#N/A</v>
      </c>
      <c r="AA78" t="e">
        <f>IF(Table13[[#This Row],[Gender]]="M",Table13[[#This Row],[Whole_weight]],NA())</f>
        <v>#N/A</v>
      </c>
      <c r="AB78" t="e">
        <f>IF(Table13[[#This Row],[Gender]]="F",Table13[[#This Row],[Whole_weight]],NA())</f>
        <v>#N/A</v>
      </c>
      <c r="AC78">
        <f>IF(Table13[[#This Row],[Gender]]="I",Table13[[#This Row],[Whole_weight]],NA())</f>
        <v>0.152</v>
      </c>
      <c r="AD78" t="e">
        <f>IF(Table13[[#This Row],[Gender]]="M",Table13[[#This Row],[Diameter]],NA())</f>
        <v>#N/A</v>
      </c>
      <c r="AE78" t="e">
        <f>IF(Table13[[#This Row],[Gender]]="F",Table13[[#This Row],[Diameter]],NA())</f>
        <v>#N/A</v>
      </c>
      <c r="AF78">
        <f>IF(Table13[[#This Row],[Gender]]="I",Table13[[#This Row],[Diameter]],NA())</f>
        <v>0.24</v>
      </c>
    </row>
    <row r="79" spans="1:32" x14ac:dyDescent="0.25">
      <c r="A79">
        <v>3790</v>
      </c>
      <c r="B79" t="s">
        <v>32</v>
      </c>
      <c r="C79">
        <v>0.64500000000000002</v>
      </c>
      <c r="D79">
        <v>0.51</v>
      </c>
      <c r="E79">
        <v>0.155</v>
      </c>
      <c r="F79">
        <v>1.129</v>
      </c>
      <c r="G79">
        <v>0.50149999999999995</v>
      </c>
      <c r="H79">
        <v>0.24</v>
      </c>
      <c r="I79">
        <v>0.34200000000000003</v>
      </c>
      <c r="J79">
        <v>10</v>
      </c>
      <c r="K79">
        <v>14</v>
      </c>
      <c r="L79" t="s">
        <v>55</v>
      </c>
      <c r="M79" t="s">
        <v>56</v>
      </c>
      <c r="N79" t="s">
        <v>57</v>
      </c>
      <c r="O79">
        <v>10</v>
      </c>
      <c r="P79" t="s">
        <v>70</v>
      </c>
      <c r="Q79">
        <v>24.1</v>
      </c>
      <c r="R79" t="str">
        <f t="array" ref="R7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9" t="e">
        <f>IF(Table13[[#This Row],[Category All]]="Category 1", "Yes",NA())</f>
        <v>#N/A</v>
      </c>
      <c r="T79" t="e">
        <f>IF(Table13[[#This Row],[Category All]]="Category 2", "Yes",NA())</f>
        <v>#N/A</v>
      </c>
      <c r="U79" t="str">
        <f>IF(Table13[[#This Row],[Category All]]="Category 3", "Yes",NA())</f>
        <v>Yes</v>
      </c>
      <c r="V79">
        <f>SUM(1,(1/3)*(Table13[[#This Row],[Length]]-0.5),(1/3)*(Table13[[#This Row],[Diameter]]-0.4),(1/3)*(Table13[[#This Row],[Height]]-0.4)*Table13[[#This Row],[Whole_weight]]*0.5)</f>
        <v>1.0388991666666667</v>
      </c>
      <c r="W79">
        <f t="array" ref="W7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1.0388991666666667</v>
      </c>
      <c r="X79" t="e">
        <f>IF(Table13[[#This Row],[Category All]]="Category 1",Table13[[#This Row],[Base Abalone Value]]*1.5,NA())</f>
        <v>#N/A</v>
      </c>
      <c r="Y79" t="e">
        <f>IF(Table13[[#This Row],[Category All]]="Category 2",Table13[[#This Row],[Base Abalone Value]]*0.8,NA())</f>
        <v>#N/A</v>
      </c>
      <c r="Z79">
        <f>IF(Table13[[#This Row],[Category All]]="Category 3",Table13[[#This Row],[Base Abalone Value]],NA())</f>
        <v>1.0388991666666667</v>
      </c>
      <c r="AA79" t="e">
        <f>IF(Table13[[#This Row],[Gender]]="M",Table13[[#This Row],[Whole_weight]],NA())</f>
        <v>#N/A</v>
      </c>
      <c r="AB79">
        <f>IF(Table13[[#This Row],[Gender]]="F",Table13[[#This Row],[Whole_weight]],NA())</f>
        <v>1.129</v>
      </c>
      <c r="AC79" t="e">
        <f>IF(Table13[[#This Row],[Gender]]="I",Table13[[#This Row],[Whole_weight]],NA())</f>
        <v>#N/A</v>
      </c>
      <c r="AD79" t="e">
        <f>IF(Table13[[#This Row],[Gender]]="M",Table13[[#This Row],[Diameter]],NA())</f>
        <v>#N/A</v>
      </c>
      <c r="AE79">
        <f>IF(Table13[[#This Row],[Gender]]="F",Table13[[#This Row],[Diameter]],NA())</f>
        <v>0.51</v>
      </c>
      <c r="AF79" t="e">
        <f>IF(Table13[[#This Row],[Gender]]="I",Table13[[#This Row],[Diameter]],NA())</f>
        <v>#N/A</v>
      </c>
    </row>
    <row r="80" spans="1:32" x14ac:dyDescent="0.25">
      <c r="A80">
        <v>3860</v>
      </c>
      <c r="B80" t="s">
        <v>32</v>
      </c>
      <c r="C80">
        <v>0.56999999999999995</v>
      </c>
      <c r="D80">
        <v>0.44</v>
      </c>
      <c r="E80">
        <v>0.19</v>
      </c>
      <c r="F80">
        <v>1.018</v>
      </c>
      <c r="G80">
        <v>0.44700000000000001</v>
      </c>
      <c r="H80">
        <v>0.20699999999999999</v>
      </c>
      <c r="I80">
        <v>0.26500000000000001</v>
      </c>
      <c r="J80">
        <v>9</v>
      </c>
      <c r="K80">
        <v>6</v>
      </c>
      <c r="L80" t="s">
        <v>71</v>
      </c>
      <c r="M80" t="s">
        <v>72</v>
      </c>
      <c r="N80" t="s">
        <v>73</v>
      </c>
      <c r="O80">
        <v>1</v>
      </c>
      <c r="P80" t="s">
        <v>36</v>
      </c>
      <c r="Q80">
        <v>22.1</v>
      </c>
      <c r="R80" t="str">
        <f t="array" ref="R8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0" t="e">
        <f>IF(Table13[[#This Row],[Category All]]="Category 1", "Yes",NA())</f>
        <v>#N/A</v>
      </c>
      <c r="T80" t="e">
        <f>IF(Table13[[#This Row],[Category All]]="Category 2", "Yes",NA())</f>
        <v>#N/A</v>
      </c>
      <c r="U80" t="str">
        <f>IF(Table13[[#This Row],[Category All]]="Category 3", "Yes",NA())</f>
        <v>Yes</v>
      </c>
      <c r="V80">
        <f>SUM(1,(1/3)*(Table13[[#This Row],[Length]]-0.5),(1/3)*(Table13[[#This Row],[Diameter]]-0.4),(1/3)*(Table13[[#This Row],[Height]]-0.4)*Table13[[#This Row],[Whole_weight]]*0.5)</f>
        <v>1.0010366666666668</v>
      </c>
      <c r="W80">
        <f t="array" ref="W8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1.0010366666666668</v>
      </c>
      <c r="X80" t="e">
        <f>IF(Table13[[#This Row],[Category All]]="Category 1",Table13[[#This Row],[Base Abalone Value]]*1.5,NA())</f>
        <v>#N/A</v>
      </c>
      <c r="Y80" t="e">
        <f>IF(Table13[[#This Row],[Category All]]="Category 2",Table13[[#This Row],[Base Abalone Value]]*0.8,NA())</f>
        <v>#N/A</v>
      </c>
      <c r="Z80">
        <f>IF(Table13[[#This Row],[Category All]]="Category 3",Table13[[#This Row],[Base Abalone Value]],NA())</f>
        <v>1.0010366666666668</v>
      </c>
      <c r="AA80" t="e">
        <f>IF(Table13[[#This Row],[Gender]]="M",Table13[[#This Row],[Whole_weight]],NA())</f>
        <v>#N/A</v>
      </c>
      <c r="AB80">
        <f>IF(Table13[[#This Row],[Gender]]="F",Table13[[#This Row],[Whole_weight]],NA())</f>
        <v>1.018</v>
      </c>
      <c r="AC80" t="e">
        <f>IF(Table13[[#This Row],[Gender]]="I",Table13[[#This Row],[Whole_weight]],NA())</f>
        <v>#N/A</v>
      </c>
      <c r="AD80" t="e">
        <f>IF(Table13[[#This Row],[Gender]]="M",Table13[[#This Row],[Diameter]],NA())</f>
        <v>#N/A</v>
      </c>
      <c r="AE80">
        <f>IF(Table13[[#This Row],[Gender]]="F",Table13[[#This Row],[Diameter]],NA())</f>
        <v>0.44</v>
      </c>
      <c r="AF80" t="e">
        <f>IF(Table13[[#This Row],[Gender]]="I",Table13[[#This Row],[Diameter]],NA())</f>
        <v>#N/A</v>
      </c>
    </row>
    <row r="81" spans="1:32" x14ac:dyDescent="0.25">
      <c r="A81">
        <v>71</v>
      </c>
      <c r="B81" t="s">
        <v>47</v>
      </c>
      <c r="C81">
        <v>0.55500000000000005</v>
      </c>
      <c r="D81">
        <v>0.42499999999999999</v>
      </c>
      <c r="E81">
        <v>0.13</v>
      </c>
      <c r="F81">
        <v>0.76649999999999996</v>
      </c>
      <c r="G81">
        <v>0.26400000000000001</v>
      </c>
      <c r="H81">
        <v>0.16800000000000001</v>
      </c>
      <c r="I81">
        <v>0.27500000000000002</v>
      </c>
      <c r="J81">
        <v>13</v>
      </c>
      <c r="K81">
        <v>9</v>
      </c>
      <c r="L81" t="s">
        <v>52</v>
      </c>
      <c r="M81" t="s">
        <v>53</v>
      </c>
      <c r="N81" t="s">
        <v>54</v>
      </c>
      <c r="O81">
        <v>2</v>
      </c>
      <c r="P81" t="s">
        <v>39</v>
      </c>
      <c r="Q81">
        <v>18</v>
      </c>
      <c r="R81" t="str">
        <f t="array" ref="R8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1" t="e">
        <f>IF(Table13[[#This Row],[Category All]]="Category 1", "Yes",NA())</f>
        <v>#N/A</v>
      </c>
      <c r="T81" t="str">
        <f>IF(Table13[[#This Row],[Category All]]="Category 2", "Yes",NA())</f>
        <v>Yes</v>
      </c>
      <c r="U81" t="e">
        <f>IF(Table13[[#This Row],[Category All]]="Category 3", "Yes",NA())</f>
        <v>#N/A</v>
      </c>
      <c r="V81">
        <f>SUM(1,(1/3)*(Table13[[#This Row],[Length]]-0.5),(1/3)*(Table13[[#This Row],[Diameter]]-0.4),(1/3)*(Table13[[#This Row],[Height]]-0.4)*Table13[[#This Row],[Whole_weight]]*0.5)</f>
        <v>0.99217416666666658</v>
      </c>
      <c r="W81">
        <f t="array" ref="W8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0.79373933333333335</v>
      </c>
      <c r="X81" t="e">
        <f>IF(Table13[[#This Row],[Category All]]="Category 1",Table13[[#This Row],[Base Abalone Value]]*1.5,NA())</f>
        <v>#N/A</v>
      </c>
      <c r="Y81">
        <f>IF(Table13[[#This Row],[Category All]]="Category 2",Table13[[#This Row],[Base Abalone Value]]*0.8,NA())</f>
        <v>0.79373933333333335</v>
      </c>
      <c r="Z81" t="e">
        <f>IF(Table13[[#This Row],[Category All]]="Category 3",Table13[[#This Row],[Base Abalone Value]],NA())</f>
        <v>#N/A</v>
      </c>
      <c r="AA81">
        <f>IF(Table13[[#This Row],[Gender]]="M",Table13[[#This Row],[Whole_weight]],NA())</f>
        <v>0.76649999999999996</v>
      </c>
      <c r="AB81" t="e">
        <f>IF(Table13[[#This Row],[Gender]]="F",Table13[[#This Row],[Whole_weight]],NA())</f>
        <v>#N/A</v>
      </c>
      <c r="AC81" t="e">
        <f>IF(Table13[[#This Row],[Gender]]="I",Table13[[#This Row],[Whole_weight]],NA())</f>
        <v>#N/A</v>
      </c>
      <c r="AD81">
        <f>IF(Table13[[#This Row],[Gender]]="M",Table13[[#This Row],[Diameter]],NA())</f>
        <v>0.42499999999999999</v>
      </c>
      <c r="AE81" t="e">
        <f>IF(Table13[[#This Row],[Gender]]="F",Table13[[#This Row],[Diameter]],NA())</f>
        <v>#N/A</v>
      </c>
      <c r="AF81" t="e">
        <f>IF(Table13[[#This Row],[Gender]]="I",Table13[[#This Row],[Diameter]],NA())</f>
        <v>#N/A</v>
      </c>
    </row>
    <row r="82" spans="1:32" x14ac:dyDescent="0.25">
      <c r="A82">
        <v>3592</v>
      </c>
      <c r="B82" t="s">
        <v>32</v>
      </c>
      <c r="C82">
        <v>0.65</v>
      </c>
      <c r="D82">
        <v>0.47499999999999998</v>
      </c>
      <c r="E82">
        <v>0.16500000000000001</v>
      </c>
      <c r="F82">
        <v>1.3875</v>
      </c>
      <c r="G82">
        <v>0.57999999999999996</v>
      </c>
      <c r="H82">
        <v>0.34849999999999998</v>
      </c>
      <c r="I82">
        <v>0.3095</v>
      </c>
      <c r="J82">
        <v>9</v>
      </c>
      <c r="K82">
        <v>4</v>
      </c>
      <c r="L82" t="s">
        <v>84</v>
      </c>
      <c r="M82" t="s">
        <v>85</v>
      </c>
      <c r="N82" t="s">
        <v>86</v>
      </c>
      <c r="O82">
        <v>1</v>
      </c>
      <c r="P82" t="s">
        <v>36</v>
      </c>
      <c r="Q82">
        <v>22.1</v>
      </c>
      <c r="R82" t="str">
        <f t="array" ref="R8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2" t="e">
        <f>IF(Table13[[#This Row],[Category All]]="Category 1", "Yes",NA())</f>
        <v>#N/A</v>
      </c>
      <c r="T82" t="e">
        <f>IF(Table13[[#This Row],[Category All]]="Category 2", "Yes",NA())</f>
        <v>#N/A</v>
      </c>
      <c r="U82" t="str">
        <f>IF(Table13[[#This Row],[Category All]]="Category 3", "Yes",NA())</f>
        <v>Yes</v>
      </c>
      <c r="V82">
        <f>SUM(1,(1/3)*(Table13[[#This Row],[Length]]-0.5),(1/3)*(Table13[[#This Row],[Diameter]]-0.4),(1/3)*(Table13[[#This Row],[Height]]-0.4)*Table13[[#This Row],[Whole_weight]]*0.5)</f>
        <v>1.02065625</v>
      </c>
      <c r="W82">
        <f t="array" ref="W8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1.02065625</v>
      </c>
      <c r="X82" t="e">
        <f>IF(Table13[[#This Row],[Category All]]="Category 1",Table13[[#This Row],[Base Abalone Value]]*1.5,NA())</f>
        <v>#N/A</v>
      </c>
      <c r="Y82" t="e">
        <f>IF(Table13[[#This Row],[Category All]]="Category 2",Table13[[#This Row],[Base Abalone Value]]*0.8,NA())</f>
        <v>#N/A</v>
      </c>
      <c r="Z82">
        <f>IF(Table13[[#This Row],[Category All]]="Category 3",Table13[[#This Row],[Base Abalone Value]],NA())</f>
        <v>1.02065625</v>
      </c>
      <c r="AA82" t="e">
        <f>IF(Table13[[#This Row],[Gender]]="M",Table13[[#This Row],[Whole_weight]],NA())</f>
        <v>#N/A</v>
      </c>
      <c r="AB82">
        <f>IF(Table13[[#This Row],[Gender]]="F",Table13[[#This Row],[Whole_weight]],NA())</f>
        <v>1.3875</v>
      </c>
      <c r="AC82" t="e">
        <f>IF(Table13[[#This Row],[Gender]]="I",Table13[[#This Row],[Whole_weight]],NA())</f>
        <v>#N/A</v>
      </c>
      <c r="AD82" t="e">
        <f>IF(Table13[[#This Row],[Gender]]="M",Table13[[#This Row],[Diameter]],NA())</f>
        <v>#N/A</v>
      </c>
      <c r="AE82">
        <f>IF(Table13[[#This Row],[Gender]]="F",Table13[[#This Row],[Diameter]],NA())</f>
        <v>0.47499999999999998</v>
      </c>
      <c r="AF82" t="e">
        <f>IF(Table13[[#This Row],[Gender]]="I",Table13[[#This Row],[Diameter]],NA())</f>
        <v>#N/A</v>
      </c>
    </row>
    <row r="83" spans="1:32" x14ac:dyDescent="0.25">
      <c r="A83">
        <v>150</v>
      </c>
      <c r="B83" t="s">
        <v>43</v>
      </c>
      <c r="C83">
        <v>0.17</v>
      </c>
      <c r="D83">
        <v>0.13</v>
      </c>
      <c r="E83">
        <v>9.5000000000000001E-2</v>
      </c>
      <c r="F83">
        <v>0.03</v>
      </c>
      <c r="G83">
        <v>1.2999999999999999E-2</v>
      </c>
      <c r="H83">
        <v>8.0000000000000002E-3</v>
      </c>
      <c r="I83">
        <v>0.01</v>
      </c>
      <c r="J83">
        <v>4</v>
      </c>
      <c r="K83">
        <v>7</v>
      </c>
      <c r="L83" t="s">
        <v>67</v>
      </c>
      <c r="M83" t="s">
        <v>68</v>
      </c>
      <c r="N83" t="s">
        <v>69</v>
      </c>
      <c r="O83">
        <v>6</v>
      </c>
      <c r="P83" t="s">
        <v>79</v>
      </c>
      <c r="Q83">
        <v>14.1</v>
      </c>
      <c r="R83" t="str">
        <f t="array" ref="R8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3" t="e">
        <f>IF(Table13[[#This Row],[Category All]]="Category 1", "Yes",NA())</f>
        <v>#N/A</v>
      </c>
      <c r="T83" t="str">
        <f>IF(Table13[[#This Row],[Category All]]="Category 2", "Yes",NA())</f>
        <v>Yes</v>
      </c>
      <c r="U83" t="e">
        <f>IF(Table13[[#This Row],[Category All]]="Category 3", "Yes",NA())</f>
        <v>#N/A</v>
      </c>
      <c r="V83">
        <f>SUM(1,(1/3)*(Table13[[#This Row],[Length]]-0.5),(1/3)*(Table13[[#This Row],[Diameter]]-0.4),(1/3)*(Table13[[#This Row],[Height]]-0.4)*Table13[[#This Row],[Whole_weight]]*0.5)</f>
        <v>0.79847500000000005</v>
      </c>
      <c r="W83">
        <f t="array" ref="W8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0.63878000000000013</v>
      </c>
      <c r="X83" t="e">
        <f>IF(Table13[[#This Row],[Category All]]="Category 1",Table13[[#This Row],[Base Abalone Value]]*1.5,NA())</f>
        <v>#N/A</v>
      </c>
      <c r="Y83">
        <f>IF(Table13[[#This Row],[Category All]]="Category 2",Table13[[#This Row],[Base Abalone Value]]*0.8,NA())</f>
        <v>0.63878000000000013</v>
      </c>
      <c r="Z83" t="e">
        <f>IF(Table13[[#This Row],[Category All]]="Category 3",Table13[[#This Row],[Base Abalone Value]],NA())</f>
        <v>#N/A</v>
      </c>
      <c r="AA83" t="e">
        <f>IF(Table13[[#This Row],[Gender]]="M",Table13[[#This Row],[Whole_weight]],NA())</f>
        <v>#N/A</v>
      </c>
      <c r="AB83" t="e">
        <f>IF(Table13[[#This Row],[Gender]]="F",Table13[[#This Row],[Whole_weight]],NA())</f>
        <v>#N/A</v>
      </c>
      <c r="AC83">
        <f>IF(Table13[[#This Row],[Gender]]="I",Table13[[#This Row],[Whole_weight]],NA())</f>
        <v>0.03</v>
      </c>
      <c r="AD83" t="e">
        <f>IF(Table13[[#This Row],[Gender]]="M",Table13[[#This Row],[Diameter]],NA())</f>
        <v>#N/A</v>
      </c>
      <c r="AE83" t="e">
        <f>IF(Table13[[#This Row],[Gender]]="F",Table13[[#This Row],[Diameter]],NA())</f>
        <v>#N/A</v>
      </c>
      <c r="AF83">
        <f>IF(Table13[[#This Row],[Gender]]="I",Table13[[#This Row],[Diameter]],NA())</f>
        <v>0.13</v>
      </c>
    </row>
    <row r="84" spans="1:32" x14ac:dyDescent="0.25">
      <c r="A84">
        <v>2027</v>
      </c>
      <c r="B84" t="s">
        <v>32</v>
      </c>
      <c r="C84">
        <v>0.56000000000000005</v>
      </c>
      <c r="D84">
        <v>0.41</v>
      </c>
      <c r="E84">
        <v>0.16</v>
      </c>
      <c r="F84">
        <v>0.82150000000000001</v>
      </c>
      <c r="G84">
        <v>0.34200000000000003</v>
      </c>
      <c r="H84">
        <v>0.184</v>
      </c>
      <c r="I84">
        <v>0.253</v>
      </c>
      <c r="J84">
        <v>9</v>
      </c>
      <c r="K84">
        <v>4</v>
      </c>
      <c r="L84" t="s">
        <v>84</v>
      </c>
      <c r="M84" t="s">
        <v>85</v>
      </c>
      <c r="N84" t="s">
        <v>86</v>
      </c>
      <c r="O84">
        <v>5</v>
      </c>
      <c r="P84" t="s">
        <v>46</v>
      </c>
      <c r="Q84">
        <v>12.8</v>
      </c>
      <c r="R84" t="str">
        <f t="array" ref="R8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4" t="e">
        <f>IF(Table13[[#This Row],[Category All]]="Category 1", "Yes",NA())</f>
        <v>#N/A</v>
      </c>
      <c r="T84" t="str">
        <f>IF(Table13[[#This Row],[Category All]]="Category 2", "Yes",NA())</f>
        <v>Yes</v>
      </c>
      <c r="U84" t="e">
        <f>IF(Table13[[#This Row],[Category All]]="Category 3", "Yes",NA())</f>
        <v>#N/A</v>
      </c>
      <c r="V84">
        <f>SUM(1,(1/3)*(Table13[[#This Row],[Length]]-0.5),(1/3)*(Table13[[#This Row],[Diameter]]-0.4),(1/3)*(Table13[[#This Row],[Height]]-0.4)*Table13[[#This Row],[Whole_weight]]*0.5)</f>
        <v>0.99047333333333343</v>
      </c>
      <c r="W84">
        <f t="array" ref="W8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0.79237866666666679</v>
      </c>
      <c r="X84" t="e">
        <f>IF(Table13[[#This Row],[Category All]]="Category 1",Table13[[#This Row],[Base Abalone Value]]*1.5,NA())</f>
        <v>#N/A</v>
      </c>
      <c r="Y84">
        <f>IF(Table13[[#This Row],[Category All]]="Category 2",Table13[[#This Row],[Base Abalone Value]]*0.8,NA())</f>
        <v>0.79237866666666679</v>
      </c>
      <c r="Z84" t="e">
        <f>IF(Table13[[#This Row],[Category All]]="Category 3",Table13[[#This Row],[Base Abalone Value]],NA())</f>
        <v>#N/A</v>
      </c>
      <c r="AA84" t="e">
        <f>IF(Table13[[#This Row],[Gender]]="M",Table13[[#This Row],[Whole_weight]],NA())</f>
        <v>#N/A</v>
      </c>
      <c r="AB84">
        <f>IF(Table13[[#This Row],[Gender]]="F",Table13[[#This Row],[Whole_weight]],NA())</f>
        <v>0.82150000000000001</v>
      </c>
      <c r="AC84" t="e">
        <f>IF(Table13[[#This Row],[Gender]]="I",Table13[[#This Row],[Whole_weight]],NA())</f>
        <v>#N/A</v>
      </c>
      <c r="AD84" t="e">
        <f>IF(Table13[[#This Row],[Gender]]="M",Table13[[#This Row],[Diameter]],NA())</f>
        <v>#N/A</v>
      </c>
      <c r="AE84">
        <f>IF(Table13[[#This Row],[Gender]]="F",Table13[[#This Row],[Diameter]],NA())</f>
        <v>0.41</v>
      </c>
      <c r="AF84" t="e">
        <f>IF(Table13[[#This Row],[Gender]]="I",Table13[[#This Row],[Diameter]],NA())</f>
        <v>#N/A</v>
      </c>
    </row>
    <row r="85" spans="1:32" x14ac:dyDescent="0.25">
      <c r="A85">
        <v>3119</v>
      </c>
      <c r="B85" t="s">
        <v>47</v>
      </c>
      <c r="C85">
        <v>0.51</v>
      </c>
      <c r="D85">
        <v>0.41499999999999998</v>
      </c>
      <c r="E85">
        <v>0.14499999999999999</v>
      </c>
      <c r="F85">
        <v>0.751</v>
      </c>
      <c r="G85">
        <v>0.32950000000000002</v>
      </c>
      <c r="H85">
        <v>0.1835</v>
      </c>
      <c r="I85">
        <v>0.20300000000000001</v>
      </c>
      <c r="J85">
        <v>8</v>
      </c>
      <c r="K85">
        <v>11</v>
      </c>
      <c r="L85" t="s">
        <v>37</v>
      </c>
      <c r="M85" t="s">
        <v>38</v>
      </c>
      <c r="N85" t="s">
        <v>35</v>
      </c>
      <c r="O85">
        <v>8</v>
      </c>
      <c r="P85" t="s">
        <v>51</v>
      </c>
      <c r="Q85">
        <v>12.3</v>
      </c>
      <c r="R85" t="str">
        <f t="array" ref="R8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5" t="e">
        <f>IF(Table13[[#This Row],[Category All]]="Category 1", "Yes",NA())</f>
        <v>#N/A</v>
      </c>
      <c r="T85" t="str">
        <f>IF(Table13[[#This Row],[Category All]]="Category 2", "Yes",NA())</f>
        <v>Yes</v>
      </c>
      <c r="U85" t="e">
        <f>IF(Table13[[#This Row],[Category All]]="Category 3", "Yes",NA())</f>
        <v>#N/A</v>
      </c>
      <c r="V85">
        <f>SUM(1,(1/3)*(Table13[[#This Row],[Length]]-0.5),(1/3)*(Table13[[#This Row],[Diameter]]-0.4),(1/3)*(Table13[[#This Row],[Height]]-0.4)*Table13[[#This Row],[Whole_weight]]*0.5)</f>
        <v>0.97641583333333326</v>
      </c>
      <c r="W85">
        <f t="array" ref="W8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0.7811326666666667</v>
      </c>
      <c r="X85" t="e">
        <f>IF(Table13[[#This Row],[Category All]]="Category 1",Table13[[#This Row],[Base Abalone Value]]*1.5,NA())</f>
        <v>#N/A</v>
      </c>
      <c r="Y85">
        <f>IF(Table13[[#This Row],[Category All]]="Category 2",Table13[[#This Row],[Base Abalone Value]]*0.8,NA())</f>
        <v>0.7811326666666667</v>
      </c>
      <c r="Z85" t="e">
        <f>IF(Table13[[#This Row],[Category All]]="Category 3",Table13[[#This Row],[Base Abalone Value]],NA())</f>
        <v>#N/A</v>
      </c>
      <c r="AA85">
        <f>IF(Table13[[#This Row],[Gender]]="M",Table13[[#This Row],[Whole_weight]],NA())</f>
        <v>0.751</v>
      </c>
      <c r="AB85" t="e">
        <f>IF(Table13[[#This Row],[Gender]]="F",Table13[[#This Row],[Whole_weight]],NA())</f>
        <v>#N/A</v>
      </c>
      <c r="AC85" t="e">
        <f>IF(Table13[[#This Row],[Gender]]="I",Table13[[#This Row],[Whole_weight]],NA())</f>
        <v>#N/A</v>
      </c>
      <c r="AD85">
        <f>IF(Table13[[#This Row],[Gender]]="M",Table13[[#This Row],[Diameter]],NA())</f>
        <v>0.41499999999999998</v>
      </c>
      <c r="AE85" t="e">
        <f>IF(Table13[[#This Row],[Gender]]="F",Table13[[#This Row],[Diameter]],NA())</f>
        <v>#N/A</v>
      </c>
      <c r="AF85" t="e">
        <f>IF(Table13[[#This Row],[Gender]]="I",Table13[[#This Row],[Diameter]],NA())</f>
        <v>#N/A</v>
      </c>
    </row>
    <row r="86" spans="1:32" x14ac:dyDescent="0.25">
      <c r="A86">
        <v>4045</v>
      </c>
      <c r="B86" t="s">
        <v>32</v>
      </c>
      <c r="C86">
        <v>0.57999999999999996</v>
      </c>
      <c r="D86">
        <v>0.42499999999999999</v>
      </c>
      <c r="E86">
        <v>0.155</v>
      </c>
      <c r="F86">
        <v>0.873</v>
      </c>
      <c r="G86">
        <v>0.36149999999999999</v>
      </c>
      <c r="H86">
        <v>0.249</v>
      </c>
      <c r="I86">
        <v>0.23899999999999999</v>
      </c>
      <c r="J86">
        <v>10</v>
      </c>
      <c r="K86">
        <v>9</v>
      </c>
      <c r="L86" t="s">
        <v>52</v>
      </c>
      <c r="M86" t="s">
        <v>53</v>
      </c>
      <c r="N86" t="s">
        <v>54</v>
      </c>
      <c r="O86">
        <v>5</v>
      </c>
      <c r="P86" t="s">
        <v>46</v>
      </c>
      <c r="Q86">
        <v>12.8</v>
      </c>
      <c r="R86" t="str">
        <f t="array" ref="R8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6" t="e">
        <f>IF(Table13[[#This Row],[Category All]]="Category 1", "Yes",NA())</f>
        <v>#N/A</v>
      </c>
      <c r="T86" t="str">
        <f>IF(Table13[[#This Row],[Category All]]="Category 2", "Yes",NA())</f>
        <v>Yes</v>
      </c>
      <c r="U86" t="e">
        <f>IF(Table13[[#This Row],[Category All]]="Category 3", "Yes",NA())</f>
        <v>#N/A</v>
      </c>
      <c r="V86">
        <f>SUM(1,(1/3)*(Table13[[#This Row],[Length]]-0.5),(1/3)*(Table13[[#This Row],[Diameter]]-0.4),(1/3)*(Table13[[#This Row],[Height]]-0.4)*Table13[[#This Row],[Whole_weight]]*0.5)</f>
        <v>0.99935249999999987</v>
      </c>
      <c r="W86">
        <f t="array" ref="W8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0.79948199999999991</v>
      </c>
      <c r="X86" t="e">
        <f>IF(Table13[[#This Row],[Category All]]="Category 1",Table13[[#This Row],[Base Abalone Value]]*1.5,NA())</f>
        <v>#N/A</v>
      </c>
      <c r="Y86">
        <f>IF(Table13[[#This Row],[Category All]]="Category 2",Table13[[#This Row],[Base Abalone Value]]*0.8,NA())</f>
        <v>0.79948199999999991</v>
      </c>
      <c r="Z86" t="e">
        <f>IF(Table13[[#This Row],[Category All]]="Category 3",Table13[[#This Row],[Base Abalone Value]],NA())</f>
        <v>#N/A</v>
      </c>
      <c r="AA86" t="e">
        <f>IF(Table13[[#This Row],[Gender]]="M",Table13[[#This Row],[Whole_weight]],NA())</f>
        <v>#N/A</v>
      </c>
      <c r="AB86">
        <f>IF(Table13[[#This Row],[Gender]]="F",Table13[[#This Row],[Whole_weight]],NA())</f>
        <v>0.873</v>
      </c>
      <c r="AC86" t="e">
        <f>IF(Table13[[#This Row],[Gender]]="I",Table13[[#This Row],[Whole_weight]],NA())</f>
        <v>#N/A</v>
      </c>
      <c r="AD86" t="e">
        <f>IF(Table13[[#This Row],[Gender]]="M",Table13[[#This Row],[Diameter]],NA())</f>
        <v>#N/A</v>
      </c>
      <c r="AE86">
        <f>IF(Table13[[#This Row],[Gender]]="F",Table13[[#This Row],[Diameter]],NA())</f>
        <v>0.42499999999999999</v>
      </c>
      <c r="AF86" t="e">
        <f>IF(Table13[[#This Row],[Gender]]="I",Table13[[#This Row],[Diameter]],NA())</f>
        <v>#N/A</v>
      </c>
    </row>
    <row r="87" spans="1:32" x14ac:dyDescent="0.25">
      <c r="A87">
        <v>1652</v>
      </c>
      <c r="B87" t="s">
        <v>32</v>
      </c>
      <c r="C87">
        <v>0.59499999999999997</v>
      </c>
      <c r="D87">
        <v>0.435</v>
      </c>
      <c r="E87">
        <v>0.15</v>
      </c>
      <c r="F87">
        <v>0.9</v>
      </c>
      <c r="G87">
        <v>0.41749999999999998</v>
      </c>
      <c r="H87">
        <v>0.17</v>
      </c>
      <c r="I87">
        <v>0.26500000000000001</v>
      </c>
      <c r="J87">
        <v>8</v>
      </c>
      <c r="K87">
        <v>14</v>
      </c>
      <c r="L87" t="s">
        <v>55</v>
      </c>
      <c r="M87" t="s">
        <v>56</v>
      </c>
      <c r="N87" t="s">
        <v>57</v>
      </c>
      <c r="O87">
        <v>8</v>
      </c>
      <c r="P87" t="s">
        <v>51</v>
      </c>
      <c r="Q87">
        <v>12.3</v>
      </c>
      <c r="R87" t="str">
        <f t="array" ref="R8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7" t="e">
        <f>IF(Table13[[#This Row],[Category All]]="Category 1", "Yes",NA())</f>
        <v>#N/A</v>
      </c>
      <c r="T87" t="e">
        <f>IF(Table13[[#This Row],[Category All]]="Category 2", "Yes",NA())</f>
        <v>#N/A</v>
      </c>
      <c r="U87" t="str">
        <f>IF(Table13[[#This Row],[Category All]]="Category 3", "Yes",NA())</f>
        <v>Yes</v>
      </c>
      <c r="V87">
        <f>SUM(1,(1/3)*(Table13[[#This Row],[Length]]-0.5),(1/3)*(Table13[[#This Row],[Diameter]]-0.4),(1/3)*(Table13[[#This Row],[Height]]-0.4)*Table13[[#This Row],[Whole_weight]]*0.5)</f>
        <v>1.0058333333333334</v>
      </c>
      <c r="W87">
        <f t="array" ref="W8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1.0058333333333334</v>
      </c>
      <c r="X87" t="e">
        <f>IF(Table13[[#This Row],[Category All]]="Category 1",Table13[[#This Row],[Base Abalone Value]]*1.5,NA())</f>
        <v>#N/A</v>
      </c>
      <c r="Y87" t="e">
        <f>IF(Table13[[#This Row],[Category All]]="Category 2",Table13[[#This Row],[Base Abalone Value]]*0.8,NA())</f>
        <v>#N/A</v>
      </c>
      <c r="Z87">
        <f>IF(Table13[[#This Row],[Category All]]="Category 3",Table13[[#This Row],[Base Abalone Value]],NA())</f>
        <v>1.0058333333333334</v>
      </c>
      <c r="AA87" t="e">
        <f>IF(Table13[[#This Row],[Gender]]="M",Table13[[#This Row],[Whole_weight]],NA())</f>
        <v>#N/A</v>
      </c>
      <c r="AB87">
        <f>IF(Table13[[#This Row],[Gender]]="F",Table13[[#This Row],[Whole_weight]],NA())</f>
        <v>0.9</v>
      </c>
      <c r="AC87" t="e">
        <f>IF(Table13[[#This Row],[Gender]]="I",Table13[[#This Row],[Whole_weight]],NA())</f>
        <v>#N/A</v>
      </c>
      <c r="AD87" t="e">
        <f>IF(Table13[[#This Row],[Gender]]="M",Table13[[#This Row],[Diameter]],NA())</f>
        <v>#N/A</v>
      </c>
      <c r="AE87">
        <f>IF(Table13[[#This Row],[Gender]]="F",Table13[[#This Row],[Diameter]],NA())</f>
        <v>0.435</v>
      </c>
      <c r="AF87" t="e">
        <f>IF(Table13[[#This Row],[Gender]]="I",Table13[[#This Row],[Diameter]],NA())</f>
        <v>#N/A</v>
      </c>
    </row>
    <row r="88" spans="1:32" x14ac:dyDescent="0.25">
      <c r="A88">
        <v>3163</v>
      </c>
      <c r="B88" t="s">
        <v>47</v>
      </c>
      <c r="C88">
        <v>0.64</v>
      </c>
      <c r="D88">
        <v>0.49</v>
      </c>
      <c r="E88">
        <v>0.14000000000000001</v>
      </c>
      <c r="F88">
        <v>1.194</v>
      </c>
      <c r="G88">
        <v>0.44450000000000001</v>
      </c>
      <c r="H88">
        <v>0.23799999999999999</v>
      </c>
      <c r="I88">
        <v>0.375</v>
      </c>
      <c r="J88">
        <v>15</v>
      </c>
      <c r="K88">
        <v>14</v>
      </c>
      <c r="L88" t="s">
        <v>55</v>
      </c>
      <c r="M88" t="s">
        <v>56</v>
      </c>
      <c r="N88" t="s">
        <v>57</v>
      </c>
      <c r="O88">
        <v>2</v>
      </c>
      <c r="P88" t="s">
        <v>39</v>
      </c>
      <c r="Q88">
        <v>18</v>
      </c>
      <c r="R88" t="str">
        <f t="array" ref="R8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8" t="e">
        <f>IF(Table13[[#This Row],[Category All]]="Category 1", "Yes",NA())</f>
        <v>#N/A</v>
      </c>
      <c r="T88" t="e">
        <f>IF(Table13[[#This Row],[Category All]]="Category 2", "Yes",NA())</f>
        <v>#N/A</v>
      </c>
      <c r="U88" t="str">
        <f>IF(Table13[[#This Row],[Category All]]="Category 3", "Yes",NA())</f>
        <v>Yes</v>
      </c>
      <c r="V88">
        <f>SUM(1,(1/3)*(Table13[[#This Row],[Length]]-0.5),(1/3)*(Table13[[#This Row],[Diameter]]-0.4),(1/3)*(Table13[[#This Row],[Height]]-0.4)*Table13[[#This Row],[Whole_weight]]*0.5)</f>
        <v>1.0249266666666668</v>
      </c>
      <c r="W88">
        <f t="array" ref="W8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1.0249266666666668</v>
      </c>
      <c r="X88" t="e">
        <f>IF(Table13[[#This Row],[Category All]]="Category 1",Table13[[#This Row],[Base Abalone Value]]*1.5,NA())</f>
        <v>#N/A</v>
      </c>
      <c r="Y88" t="e">
        <f>IF(Table13[[#This Row],[Category All]]="Category 2",Table13[[#This Row],[Base Abalone Value]]*0.8,NA())</f>
        <v>#N/A</v>
      </c>
      <c r="Z88">
        <f>IF(Table13[[#This Row],[Category All]]="Category 3",Table13[[#This Row],[Base Abalone Value]],NA())</f>
        <v>1.0249266666666668</v>
      </c>
      <c r="AA88">
        <f>IF(Table13[[#This Row],[Gender]]="M",Table13[[#This Row],[Whole_weight]],NA())</f>
        <v>1.194</v>
      </c>
      <c r="AB88" t="e">
        <f>IF(Table13[[#This Row],[Gender]]="F",Table13[[#This Row],[Whole_weight]],NA())</f>
        <v>#N/A</v>
      </c>
      <c r="AC88" t="e">
        <f>IF(Table13[[#This Row],[Gender]]="I",Table13[[#This Row],[Whole_weight]],NA())</f>
        <v>#N/A</v>
      </c>
      <c r="AD88">
        <f>IF(Table13[[#This Row],[Gender]]="M",Table13[[#This Row],[Diameter]],NA())</f>
        <v>0.49</v>
      </c>
      <c r="AE88" t="e">
        <f>IF(Table13[[#This Row],[Gender]]="F",Table13[[#This Row],[Diameter]],NA())</f>
        <v>#N/A</v>
      </c>
      <c r="AF88" t="e">
        <f>IF(Table13[[#This Row],[Gender]]="I",Table13[[#This Row],[Diameter]],NA())</f>
        <v>#N/A</v>
      </c>
    </row>
    <row r="89" spans="1:32" x14ac:dyDescent="0.25">
      <c r="A89">
        <v>3066</v>
      </c>
      <c r="B89" t="s">
        <v>32</v>
      </c>
      <c r="C89">
        <v>0.64</v>
      </c>
      <c r="D89">
        <v>0.48499999999999999</v>
      </c>
      <c r="E89">
        <v>0.14499999999999999</v>
      </c>
      <c r="F89">
        <v>1.1335</v>
      </c>
      <c r="G89">
        <v>0.55249999999999999</v>
      </c>
      <c r="H89">
        <v>0.2505</v>
      </c>
      <c r="I89">
        <v>0.30149999999999999</v>
      </c>
      <c r="J89">
        <v>11</v>
      </c>
      <c r="K89">
        <v>3</v>
      </c>
      <c r="L89" t="s">
        <v>75</v>
      </c>
      <c r="M89" t="s">
        <v>76</v>
      </c>
      <c r="N89" t="s">
        <v>77</v>
      </c>
      <c r="O89">
        <v>10</v>
      </c>
      <c r="P89" t="s">
        <v>70</v>
      </c>
      <c r="Q89">
        <v>24.1</v>
      </c>
      <c r="R89" t="str">
        <f t="array" ref="R8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9" t="e">
        <f>IF(Table13[[#This Row],[Category All]]="Category 1", "Yes",NA())</f>
        <v>#N/A</v>
      </c>
      <c r="T89" t="e">
        <f>IF(Table13[[#This Row],[Category All]]="Category 2", "Yes",NA())</f>
        <v>#N/A</v>
      </c>
      <c r="U89" t="str">
        <f>IF(Table13[[#This Row],[Category All]]="Category 3", "Yes",NA())</f>
        <v>Yes</v>
      </c>
      <c r="V89">
        <f>SUM(1,(1/3)*(Table13[[#This Row],[Length]]-0.5),(1/3)*(Table13[[#This Row],[Diameter]]-0.4),(1/3)*(Table13[[#This Row],[Height]]-0.4)*Table13[[#This Row],[Whole_weight]]*0.5)</f>
        <v>1.0268262500000001</v>
      </c>
      <c r="W89">
        <f t="array" ref="W8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1.0268262500000001</v>
      </c>
      <c r="X89" t="e">
        <f>IF(Table13[[#This Row],[Category All]]="Category 1",Table13[[#This Row],[Base Abalone Value]]*1.5,NA())</f>
        <v>#N/A</v>
      </c>
      <c r="Y89" t="e">
        <f>IF(Table13[[#This Row],[Category All]]="Category 2",Table13[[#This Row],[Base Abalone Value]]*0.8,NA())</f>
        <v>#N/A</v>
      </c>
      <c r="Z89">
        <f>IF(Table13[[#This Row],[Category All]]="Category 3",Table13[[#This Row],[Base Abalone Value]],NA())</f>
        <v>1.0268262500000001</v>
      </c>
      <c r="AA89" t="e">
        <f>IF(Table13[[#This Row],[Gender]]="M",Table13[[#This Row],[Whole_weight]],NA())</f>
        <v>#N/A</v>
      </c>
      <c r="AB89">
        <f>IF(Table13[[#This Row],[Gender]]="F",Table13[[#This Row],[Whole_weight]],NA())</f>
        <v>1.1335</v>
      </c>
      <c r="AC89" t="e">
        <f>IF(Table13[[#This Row],[Gender]]="I",Table13[[#This Row],[Whole_weight]],NA())</f>
        <v>#N/A</v>
      </c>
      <c r="AD89" t="e">
        <f>IF(Table13[[#This Row],[Gender]]="M",Table13[[#This Row],[Diameter]],NA())</f>
        <v>#N/A</v>
      </c>
      <c r="AE89">
        <f>IF(Table13[[#This Row],[Gender]]="F",Table13[[#This Row],[Diameter]],NA())</f>
        <v>0.48499999999999999</v>
      </c>
      <c r="AF89" t="e">
        <f>IF(Table13[[#This Row],[Gender]]="I",Table13[[#This Row],[Diameter]],NA())</f>
        <v>#N/A</v>
      </c>
    </row>
    <row r="90" spans="1:32" x14ac:dyDescent="0.25">
      <c r="A90">
        <v>2103</v>
      </c>
      <c r="B90" t="s">
        <v>43</v>
      </c>
      <c r="C90">
        <v>0.41</v>
      </c>
      <c r="D90">
        <v>0.31</v>
      </c>
      <c r="E90">
        <v>0.11</v>
      </c>
      <c r="F90">
        <v>0.315</v>
      </c>
      <c r="G90">
        <v>0.124</v>
      </c>
      <c r="H90">
        <v>8.2000000000000003E-2</v>
      </c>
      <c r="I90">
        <v>9.5000000000000001E-2</v>
      </c>
      <c r="J90">
        <v>9</v>
      </c>
      <c r="K90">
        <v>7</v>
      </c>
      <c r="L90" t="s">
        <v>67</v>
      </c>
      <c r="M90" t="s">
        <v>68</v>
      </c>
      <c r="N90" t="s">
        <v>69</v>
      </c>
      <c r="O90">
        <v>6</v>
      </c>
      <c r="P90" t="s">
        <v>79</v>
      </c>
      <c r="Q90">
        <v>14.1</v>
      </c>
      <c r="R90" t="str">
        <f t="array" ref="R9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0" t="e">
        <f>IF(Table13[[#This Row],[Category All]]="Category 1", "Yes",NA())</f>
        <v>#N/A</v>
      </c>
      <c r="T90" t="str">
        <f>IF(Table13[[#This Row],[Category All]]="Category 2", "Yes",NA())</f>
        <v>Yes</v>
      </c>
      <c r="U90" t="e">
        <f>IF(Table13[[#This Row],[Category All]]="Category 3", "Yes",NA())</f>
        <v>#N/A</v>
      </c>
      <c r="V90">
        <f>SUM(1,(1/3)*(Table13[[#This Row],[Length]]-0.5),(1/3)*(Table13[[#This Row],[Diameter]]-0.4),(1/3)*(Table13[[#This Row],[Height]]-0.4)*Table13[[#This Row],[Whole_weight]]*0.5)</f>
        <v>0.9247749999999999</v>
      </c>
      <c r="W90">
        <f t="array" ref="W9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0.73981999999999992</v>
      </c>
      <c r="X90" t="e">
        <f>IF(Table13[[#This Row],[Category All]]="Category 1",Table13[[#This Row],[Base Abalone Value]]*1.5,NA())</f>
        <v>#N/A</v>
      </c>
      <c r="Y90">
        <f>IF(Table13[[#This Row],[Category All]]="Category 2",Table13[[#This Row],[Base Abalone Value]]*0.8,NA())</f>
        <v>0.73981999999999992</v>
      </c>
      <c r="Z90" t="e">
        <f>IF(Table13[[#This Row],[Category All]]="Category 3",Table13[[#This Row],[Base Abalone Value]],NA())</f>
        <v>#N/A</v>
      </c>
      <c r="AA90" t="e">
        <f>IF(Table13[[#This Row],[Gender]]="M",Table13[[#This Row],[Whole_weight]],NA())</f>
        <v>#N/A</v>
      </c>
      <c r="AB90" t="e">
        <f>IF(Table13[[#This Row],[Gender]]="F",Table13[[#This Row],[Whole_weight]],NA())</f>
        <v>#N/A</v>
      </c>
      <c r="AC90">
        <f>IF(Table13[[#This Row],[Gender]]="I",Table13[[#This Row],[Whole_weight]],NA())</f>
        <v>0.315</v>
      </c>
      <c r="AD90" t="e">
        <f>IF(Table13[[#This Row],[Gender]]="M",Table13[[#This Row],[Diameter]],NA())</f>
        <v>#N/A</v>
      </c>
      <c r="AE90" t="e">
        <f>IF(Table13[[#This Row],[Gender]]="F",Table13[[#This Row],[Diameter]],NA())</f>
        <v>#N/A</v>
      </c>
      <c r="AF90">
        <f>IF(Table13[[#This Row],[Gender]]="I",Table13[[#This Row],[Diameter]],NA())</f>
        <v>0.31</v>
      </c>
    </row>
    <row r="91" spans="1:32" x14ac:dyDescent="0.25">
      <c r="A91">
        <v>1465</v>
      </c>
      <c r="B91" t="s">
        <v>32</v>
      </c>
      <c r="C91">
        <v>0.505</v>
      </c>
      <c r="D91">
        <v>0.38</v>
      </c>
      <c r="E91">
        <v>0.13500000000000001</v>
      </c>
      <c r="F91">
        <v>0.6855</v>
      </c>
      <c r="G91">
        <v>0.36099999999999999</v>
      </c>
      <c r="H91">
        <v>0.1565</v>
      </c>
      <c r="I91">
        <v>0.161</v>
      </c>
      <c r="J91">
        <v>9</v>
      </c>
      <c r="K91">
        <v>15</v>
      </c>
      <c r="L91" t="s">
        <v>81</v>
      </c>
      <c r="M91" t="s">
        <v>82</v>
      </c>
      <c r="N91" t="s">
        <v>35</v>
      </c>
      <c r="O91">
        <v>3</v>
      </c>
      <c r="P91" t="s">
        <v>80</v>
      </c>
      <c r="Q91">
        <v>3.6</v>
      </c>
      <c r="R91" t="str">
        <f t="array" ref="R9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1" t="e">
        <f>IF(Table13[[#This Row],[Category All]]="Category 1", "Yes",NA())</f>
        <v>#N/A</v>
      </c>
      <c r="T91" t="str">
        <f>IF(Table13[[#This Row],[Category All]]="Category 2", "Yes",NA())</f>
        <v>Yes</v>
      </c>
      <c r="U91" t="e">
        <f>IF(Table13[[#This Row],[Category All]]="Category 3", "Yes",NA())</f>
        <v>#N/A</v>
      </c>
      <c r="V91">
        <f>SUM(1,(1/3)*(Table13[[#This Row],[Length]]-0.5),(1/3)*(Table13[[#This Row],[Diameter]]-0.4),(1/3)*(Table13[[#This Row],[Height]]-0.4)*Table13[[#This Row],[Whole_weight]]*0.5)</f>
        <v>0.96472374999999999</v>
      </c>
      <c r="W91">
        <f t="array" ref="W9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0.77177899999999999</v>
      </c>
      <c r="X91" t="e">
        <f>IF(Table13[[#This Row],[Category All]]="Category 1",Table13[[#This Row],[Base Abalone Value]]*1.5,NA())</f>
        <v>#N/A</v>
      </c>
      <c r="Y91">
        <f>IF(Table13[[#This Row],[Category All]]="Category 2",Table13[[#This Row],[Base Abalone Value]]*0.8,NA())</f>
        <v>0.77177899999999999</v>
      </c>
      <c r="Z91" t="e">
        <f>IF(Table13[[#This Row],[Category All]]="Category 3",Table13[[#This Row],[Base Abalone Value]],NA())</f>
        <v>#N/A</v>
      </c>
      <c r="AA91" t="e">
        <f>IF(Table13[[#This Row],[Gender]]="M",Table13[[#This Row],[Whole_weight]],NA())</f>
        <v>#N/A</v>
      </c>
      <c r="AB91">
        <f>IF(Table13[[#This Row],[Gender]]="F",Table13[[#This Row],[Whole_weight]],NA())</f>
        <v>0.6855</v>
      </c>
      <c r="AC91" t="e">
        <f>IF(Table13[[#This Row],[Gender]]="I",Table13[[#This Row],[Whole_weight]],NA())</f>
        <v>#N/A</v>
      </c>
      <c r="AD91" t="e">
        <f>IF(Table13[[#This Row],[Gender]]="M",Table13[[#This Row],[Diameter]],NA())</f>
        <v>#N/A</v>
      </c>
      <c r="AE91">
        <f>IF(Table13[[#This Row],[Gender]]="F",Table13[[#This Row],[Diameter]],NA())</f>
        <v>0.38</v>
      </c>
      <c r="AF91" t="e">
        <f>IF(Table13[[#This Row],[Gender]]="I",Table13[[#This Row],[Diameter]],NA())</f>
        <v>#N/A</v>
      </c>
    </row>
    <row r="92" spans="1:32" x14ac:dyDescent="0.25">
      <c r="A92">
        <v>2998</v>
      </c>
      <c r="B92" t="s">
        <v>32</v>
      </c>
      <c r="C92">
        <v>0.625</v>
      </c>
      <c r="D92">
        <v>0.49</v>
      </c>
      <c r="E92">
        <v>0.11</v>
      </c>
      <c r="F92">
        <v>1.1359999999999999</v>
      </c>
      <c r="G92">
        <v>0.52649999999999997</v>
      </c>
      <c r="H92">
        <v>0.1915</v>
      </c>
      <c r="I92">
        <v>0.29249999999999998</v>
      </c>
      <c r="J92">
        <v>9</v>
      </c>
      <c r="K92">
        <v>4</v>
      </c>
      <c r="L92" t="s">
        <v>84</v>
      </c>
      <c r="M92" t="s">
        <v>85</v>
      </c>
      <c r="N92" t="s">
        <v>86</v>
      </c>
      <c r="O92">
        <v>1</v>
      </c>
      <c r="P92" t="s">
        <v>36</v>
      </c>
      <c r="Q92">
        <v>22.1</v>
      </c>
      <c r="R92" t="str">
        <f t="array" ref="R9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2" t="e">
        <f>IF(Table13[[#This Row],[Category All]]="Category 1", "Yes",NA())</f>
        <v>#N/A</v>
      </c>
      <c r="T92" t="e">
        <f>IF(Table13[[#This Row],[Category All]]="Category 2", "Yes",NA())</f>
        <v>#N/A</v>
      </c>
      <c r="U92" t="str">
        <f>IF(Table13[[#This Row],[Category All]]="Category 3", "Yes",NA())</f>
        <v>Yes</v>
      </c>
      <c r="V92">
        <f>SUM(1,(1/3)*(Table13[[#This Row],[Length]]-0.5),(1/3)*(Table13[[#This Row],[Diameter]]-0.4),(1/3)*(Table13[[#This Row],[Height]]-0.4)*Table13[[#This Row],[Whole_weight]]*0.5)</f>
        <v>1.0167600000000001</v>
      </c>
      <c r="W92">
        <f t="array" ref="W9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1.0167600000000001</v>
      </c>
      <c r="X92" t="e">
        <f>IF(Table13[[#This Row],[Category All]]="Category 1",Table13[[#This Row],[Base Abalone Value]]*1.5,NA())</f>
        <v>#N/A</v>
      </c>
      <c r="Y92" t="e">
        <f>IF(Table13[[#This Row],[Category All]]="Category 2",Table13[[#This Row],[Base Abalone Value]]*0.8,NA())</f>
        <v>#N/A</v>
      </c>
      <c r="Z92">
        <f>IF(Table13[[#This Row],[Category All]]="Category 3",Table13[[#This Row],[Base Abalone Value]],NA())</f>
        <v>1.0167600000000001</v>
      </c>
      <c r="AA92" t="e">
        <f>IF(Table13[[#This Row],[Gender]]="M",Table13[[#This Row],[Whole_weight]],NA())</f>
        <v>#N/A</v>
      </c>
      <c r="AB92">
        <f>IF(Table13[[#This Row],[Gender]]="F",Table13[[#This Row],[Whole_weight]],NA())</f>
        <v>1.1359999999999999</v>
      </c>
      <c r="AC92" t="e">
        <f>IF(Table13[[#This Row],[Gender]]="I",Table13[[#This Row],[Whole_weight]],NA())</f>
        <v>#N/A</v>
      </c>
      <c r="AD92" t="e">
        <f>IF(Table13[[#This Row],[Gender]]="M",Table13[[#This Row],[Diameter]],NA())</f>
        <v>#N/A</v>
      </c>
      <c r="AE92">
        <f>IF(Table13[[#This Row],[Gender]]="F",Table13[[#This Row],[Diameter]],NA())</f>
        <v>0.49</v>
      </c>
      <c r="AF92" t="e">
        <f>IF(Table13[[#This Row],[Gender]]="I",Table13[[#This Row],[Diameter]],NA())</f>
        <v>#N/A</v>
      </c>
    </row>
    <row r="93" spans="1:32" x14ac:dyDescent="0.25">
      <c r="A93">
        <v>1501</v>
      </c>
      <c r="B93" t="s">
        <v>32</v>
      </c>
      <c r="C93">
        <v>0.63</v>
      </c>
      <c r="D93">
        <v>0.5</v>
      </c>
      <c r="E93">
        <v>0.17499999999999999</v>
      </c>
      <c r="F93">
        <v>1.1105</v>
      </c>
      <c r="G93">
        <v>0.46700000000000003</v>
      </c>
      <c r="H93">
        <v>0.26800000000000002</v>
      </c>
      <c r="I93">
        <v>0.32900000000000001</v>
      </c>
      <c r="J93">
        <v>10</v>
      </c>
      <c r="K93">
        <v>6</v>
      </c>
      <c r="L93" t="s">
        <v>71</v>
      </c>
      <c r="M93" t="s">
        <v>72</v>
      </c>
      <c r="N93" t="s">
        <v>73</v>
      </c>
      <c r="O93">
        <v>6</v>
      </c>
      <c r="P93" t="s">
        <v>79</v>
      </c>
      <c r="Q93">
        <v>14.1</v>
      </c>
      <c r="R93" t="str">
        <f t="array" ref="R9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3" t="e">
        <f>IF(Table13[[#This Row],[Category All]]="Category 1", "Yes",NA())</f>
        <v>#N/A</v>
      </c>
      <c r="T93" t="e">
        <f>IF(Table13[[#This Row],[Category All]]="Category 2", "Yes",NA())</f>
        <v>#N/A</v>
      </c>
      <c r="U93" t="str">
        <f>IF(Table13[[#This Row],[Category All]]="Category 3", "Yes",NA())</f>
        <v>Yes</v>
      </c>
      <c r="V93">
        <f>SUM(1,(1/3)*(Table13[[#This Row],[Length]]-0.5),(1/3)*(Table13[[#This Row],[Diameter]]-0.4),(1/3)*(Table13[[#This Row],[Height]]-0.4)*Table13[[#This Row],[Whole_weight]]*0.5)</f>
        <v>1.0350229166666667</v>
      </c>
      <c r="W93">
        <f t="array" ref="W9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1.0350229166666667</v>
      </c>
      <c r="X93" t="e">
        <f>IF(Table13[[#This Row],[Category All]]="Category 1",Table13[[#This Row],[Base Abalone Value]]*1.5,NA())</f>
        <v>#N/A</v>
      </c>
      <c r="Y93" t="e">
        <f>IF(Table13[[#This Row],[Category All]]="Category 2",Table13[[#This Row],[Base Abalone Value]]*0.8,NA())</f>
        <v>#N/A</v>
      </c>
      <c r="Z93">
        <f>IF(Table13[[#This Row],[Category All]]="Category 3",Table13[[#This Row],[Base Abalone Value]],NA())</f>
        <v>1.0350229166666667</v>
      </c>
      <c r="AA93" t="e">
        <f>IF(Table13[[#This Row],[Gender]]="M",Table13[[#This Row],[Whole_weight]],NA())</f>
        <v>#N/A</v>
      </c>
      <c r="AB93">
        <f>IF(Table13[[#This Row],[Gender]]="F",Table13[[#This Row],[Whole_weight]],NA())</f>
        <v>1.1105</v>
      </c>
      <c r="AC93" t="e">
        <f>IF(Table13[[#This Row],[Gender]]="I",Table13[[#This Row],[Whole_weight]],NA())</f>
        <v>#N/A</v>
      </c>
      <c r="AD93" t="e">
        <f>IF(Table13[[#This Row],[Gender]]="M",Table13[[#This Row],[Diameter]],NA())</f>
        <v>#N/A</v>
      </c>
      <c r="AE93">
        <f>IF(Table13[[#This Row],[Gender]]="F",Table13[[#This Row],[Diameter]],NA())</f>
        <v>0.5</v>
      </c>
      <c r="AF93" t="e">
        <f>IF(Table13[[#This Row],[Gender]]="I",Table13[[#This Row],[Diameter]],NA())</f>
        <v>#N/A</v>
      </c>
    </row>
    <row r="94" spans="1:32" x14ac:dyDescent="0.25">
      <c r="A94">
        <v>3413</v>
      </c>
      <c r="B94" t="s">
        <v>43</v>
      </c>
      <c r="C94">
        <v>0.48</v>
      </c>
      <c r="D94">
        <v>0.35499999999999998</v>
      </c>
      <c r="E94">
        <v>0.115</v>
      </c>
      <c r="F94">
        <v>0.57850000000000001</v>
      </c>
      <c r="G94">
        <v>0.25</v>
      </c>
      <c r="H94">
        <v>0.106</v>
      </c>
      <c r="I94">
        <v>0.184</v>
      </c>
      <c r="J94">
        <v>8</v>
      </c>
      <c r="K94">
        <v>9</v>
      </c>
      <c r="L94" t="s">
        <v>52</v>
      </c>
      <c r="M94" t="s">
        <v>53</v>
      </c>
      <c r="N94" t="s">
        <v>54</v>
      </c>
      <c r="O94">
        <v>6</v>
      </c>
      <c r="P94" t="s">
        <v>79</v>
      </c>
      <c r="Q94">
        <v>14.1</v>
      </c>
      <c r="R94" t="str">
        <f t="array" ref="R9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4" t="e">
        <f>IF(Table13[[#This Row],[Category All]]="Category 1", "Yes",NA())</f>
        <v>#N/A</v>
      </c>
      <c r="T94" t="str">
        <f>IF(Table13[[#This Row],[Category All]]="Category 2", "Yes",NA())</f>
        <v>Yes</v>
      </c>
      <c r="U94" t="e">
        <f>IF(Table13[[#This Row],[Category All]]="Category 3", "Yes",NA())</f>
        <v>#N/A</v>
      </c>
      <c r="V94">
        <f>SUM(1,(1/3)*(Table13[[#This Row],[Length]]-0.5),(1/3)*(Table13[[#This Row],[Diameter]]-0.4),(1/3)*(Table13[[#This Row],[Height]]-0.4)*Table13[[#This Row],[Whole_weight]]*0.5)</f>
        <v>0.95085458333333328</v>
      </c>
      <c r="W94">
        <f t="array" ref="W9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0.76068366666666665</v>
      </c>
      <c r="X94" t="e">
        <f>IF(Table13[[#This Row],[Category All]]="Category 1",Table13[[#This Row],[Base Abalone Value]]*1.5,NA())</f>
        <v>#N/A</v>
      </c>
      <c r="Y94">
        <f>IF(Table13[[#This Row],[Category All]]="Category 2",Table13[[#This Row],[Base Abalone Value]]*0.8,NA())</f>
        <v>0.76068366666666665</v>
      </c>
      <c r="Z94" t="e">
        <f>IF(Table13[[#This Row],[Category All]]="Category 3",Table13[[#This Row],[Base Abalone Value]],NA())</f>
        <v>#N/A</v>
      </c>
      <c r="AA94" t="e">
        <f>IF(Table13[[#This Row],[Gender]]="M",Table13[[#This Row],[Whole_weight]],NA())</f>
        <v>#N/A</v>
      </c>
      <c r="AB94" t="e">
        <f>IF(Table13[[#This Row],[Gender]]="F",Table13[[#This Row],[Whole_weight]],NA())</f>
        <v>#N/A</v>
      </c>
      <c r="AC94">
        <f>IF(Table13[[#This Row],[Gender]]="I",Table13[[#This Row],[Whole_weight]],NA())</f>
        <v>0.57850000000000001</v>
      </c>
      <c r="AD94" t="e">
        <f>IF(Table13[[#This Row],[Gender]]="M",Table13[[#This Row],[Diameter]],NA())</f>
        <v>#N/A</v>
      </c>
      <c r="AE94" t="e">
        <f>IF(Table13[[#This Row],[Gender]]="F",Table13[[#This Row],[Diameter]],NA())</f>
        <v>#N/A</v>
      </c>
      <c r="AF94">
        <f>IF(Table13[[#This Row],[Gender]]="I",Table13[[#This Row],[Diameter]],NA())</f>
        <v>0.35499999999999998</v>
      </c>
    </row>
    <row r="95" spans="1:32" x14ac:dyDescent="0.25">
      <c r="A95">
        <v>372</v>
      </c>
      <c r="B95" t="s">
        <v>32</v>
      </c>
      <c r="C95">
        <v>0.66</v>
      </c>
      <c r="D95">
        <v>0.56499999999999995</v>
      </c>
      <c r="E95">
        <v>0.19500000000000001</v>
      </c>
      <c r="F95">
        <v>1.7605</v>
      </c>
      <c r="G95">
        <v>0.69199999999999995</v>
      </c>
      <c r="H95">
        <v>0.32650000000000001</v>
      </c>
      <c r="I95">
        <v>0.5</v>
      </c>
      <c r="J95">
        <v>16</v>
      </c>
      <c r="K95">
        <v>8</v>
      </c>
      <c r="L95" t="s">
        <v>61</v>
      </c>
      <c r="M95" t="s">
        <v>62</v>
      </c>
      <c r="N95" t="s">
        <v>63</v>
      </c>
      <c r="O95">
        <v>1</v>
      </c>
      <c r="P95" t="s">
        <v>36</v>
      </c>
      <c r="Q95">
        <v>22.1</v>
      </c>
      <c r="R95" t="str">
        <f t="array" ref="R9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5" t="e">
        <f>IF(Table13[[#This Row],[Category All]]="Category 1", "Yes",NA())</f>
        <v>#N/A</v>
      </c>
      <c r="T95" t="e">
        <f>IF(Table13[[#This Row],[Category All]]="Category 2", "Yes",NA())</f>
        <v>#N/A</v>
      </c>
      <c r="U95" t="str">
        <f>IF(Table13[[#This Row],[Category All]]="Category 3", "Yes",NA())</f>
        <v>Yes</v>
      </c>
      <c r="V95">
        <f>SUM(1,(1/3)*(Table13[[#This Row],[Length]]-0.5),(1/3)*(Table13[[#This Row],[Diameter]]-0.4),(1/3)*(Table13[[#This Row],[Height]]-0.4)*Table13[[#This Row],[Whole_weight]]*0.5)</f>
        <v>1.0481829166666665</v>
      </c>
      <c r="W95">
        <f t="array" ref="W9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1.0481829166666665</v>
      </c>
      <c r="X95" t="e">
        <f>IF(Table13[[#This Row],[Category All]]="Category 1",Table13[[#This Row],[Base Abalone Value]]*1.5,NA())</f>
        <v>#N/A</v>
      </c>
      <c r="Y95" t="e">
        <f>IF(Table13[[#This Row],[Category All]]="Category 2",Table13[[#This Row],[Base Abalone Value]]*0.8,NA())</f>
        <v>#N/A</v>
      </c>
      <c r="Z95">
        <f>IF(Table13[[#This Row],[Category All]]="Category 3",Table13[[#This Row],[Base Abalone Value]],NA())</f>
        <v>1.0481829166666665</v>
      </c>
      <c r="AA95" t="e">
        <f>IF(Table13[[#This Row],[Gender]]="M",Table13[[#This Row],[Whole_weight]],NA())</f>
        <v>#N/A</v>
      </c>
      <c r="AB95">
        <f>IF(Table13[[#This Row],[Gender]]="F",Table13[[#This Row],[Whole_weight]],NA())</f>
        <v>1.7605</v>
      </c>
      <c r="AC95" t="e">
        <f>IF(Table13[[#This Row],[Gender]]="I",Table13[[#This Row],[Whole_weight]],NA())</f>
        <v>#N/A</v>
      </c>
      <c r="AD95" t="e">
        <f>IF(Table13[[#This Row],[Gender]]="M",Table13[[#This Row],[Diameter]],NA())</f>
        <v>#N/A</v>
      </c>
      <c r="AE95">
        <f>IF(Table13[[#This Row],[Gender]]="F",Table13[[#This Row],[Diameter]],NA())</f>
        <v>0.56499999999999995</v>
      </c>
      <c r="AF95" t="e">
        <f>IF(Table13[[#This Row],[Gender]]="I",Table13[[#This Row],[Diameter]],NA())</f>
        <v>#N/A</v>
      </c>
    </row>
    <row r="96" spans="1:32" x14ac:dyDescent="0.25">
      <c r="A96">
        <v>3833</v>
      </c>
      <c r="B96" t="s">
        <v>32</v>
      </c>
      <c r="C96">
        <v>0.46</v>
      </c>
      <c r="D96">
        <v>0.36499999999999999</v>
      </c>
      <c r="E96">
        <v>0.115</v>
      </c>
      <c r="F96">
        <v>0.44850000000000001</v>
      </c>
      <c r="G96">
        <v>0.16500000000000001</v>
      </c>
      <c r="H96">
        <v>8.3000000000000004E-2</v>
      </c>
      <c r="I96">
        <v>0.17</v>
      </c>
      <c r="J96">
        <v>14</v>
      </c>
      <c r="K96">
        <v>14</v>
      </c>
      <c r="L96" t="s">
        <v>55</v>
      </c>
      <c r="M96" t="s">
        <v>56</v>
      </c>
      <c r="N96" t="s">
        <v>57</v>
      </c>
      <c r="O96">
        <v>2</v>
      </c>
      <c r="P96" t="s">
        <v>39</v>
      </c>
      <c r="Q96">
        <v>18</v>
      </c>
      <c r="R96" t="str">
        <f t="array" ref="R9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6" t="e">
        <f>IF(Table13[[#This Row],[Category All]]="Category 1", "Yes",NA())</f>
        <v>#N/A</v>
      </c>
      <c r="T96" t="str">
        <f>IF(Table13[[#This Row],[Category All]]="Category 2", "Yes",NA())</f>
        <v>Yes</v>
      </c>
      <c r="U96" t="e">
        <f>IF(Table13[[#This Row],[Category All]]="Category 3", "Yes",NA())</f>
        <v>#N/A</v>
      </c>
      <c r="V96">
        <f>SUM(1,(1/3)*(Table13[[#This Row],[Length]]-0.5),(1/3)*(Table13[[#This Row],[Diameter]]-0.4),(1/3)*(Table13[[#This Row],[Height]]-0.4)*Table13[[#This Row],[Whole_weight]]*0.5)</f>
        <v>0.95369625000000002</v>
      </c>
      <c r="W96">
        <f t="array" ref="W9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0.76295700000000011</v>
      </c>
      <c r="X96" t="e">
        <f>IF(Table13[[#This Row],[Category All]]="Category 1",Table13[[#This Row],[Base Abalone Value]]*1.5,NA())</f>
        <v>#N/A</v>
      </c>
      <c r="Y96">
        <f>IF(Table13[[#This Row],[Category All]]="Category 2",Table13[[#This Row],[Base Abalone Value]]*0.8,NA())</f>
        <v>0.76295700000000011</v>
      </c>
      <c r="Z96" t="e">
        <f>IF(Table13[[#This Row],[Category All]]="Category 3",Table13[[#This Row],[Base Abalone Value]],NA())</f>
        <v>#N/A</v>
      </c>
      <c r="AA96" t="e">
        <f>IF(Table13[[#This Row],[Gender]]="M",Table13[[#This Row],[Whole_weight]],NA())</f>
        <v>#N/A</v>
      </c>
      <c r="AB96">
        <f>IF(Table13[[#This Row],[Gender]]="F",Table13[[#This Row],[Whole_weight]],NA())</f>
        <v>0.44850000000000001</v>
      </c>
      <c r="AC96" t="e">
        <f>IF(Table13[[#This Row],[Gender]]="I",Table13[[#This Row],[Whole_weight]],NA())</f>
        <v>#N/A</v>
      </c>
      <c r="AD96" t="e">
        <f>IF(Table13[[#This Row],[Gender]]="M",Table13[[#This Row],[Diameter]],NA())</f>
        <v>#N/A</v>
      </c>
      <c r="AE96">
        <f>IF(Table13[[#This Row],[Gender]]="F",Table13[[#This Row],[Diameter]],NA())</f>
        <v>0.36499999999999999</v>
      </c>
      <c r="AF96" t="e">
        <f>IF(Table13[[#This Row],[Gender]]="I",Table13[[#This Row],[Diameter]],NA())</f>
        <v>#N/A</v>
      </c>
    </row>
    <row r="97" spans="1:32" x14ac:dyDescent="0.25">
      <c r="A97">
        <v>1710</v>
      </c>
      <c r="B97" t="s">
        <v>47</v>
      </c>
      <c r="C97">
        <v>0.64500000000000002</v>
      </c>
      <c r="D97">
        <v>0.51</v>
      </c>
      <c r="E97">
        <v>0.19</v>
      </c>
      <c r="F97">
        <v>1.4744999999999999</v>
      </c>
      <c r="G97">
        <v>0.60499999999999998</v>
      </c>
      <c r="H97">
        <v>0.34499999999999997</v>
      </c>
      <c r="I97">
        <v>0.48</v>
      </c>
      <c r="J97">
        <v>9</v>
      </c>
      <c r="K97">
        <v>13</v>
      </c>
      <c r="L97" t="s">
        <v>44</v>
      </c>
      <c r="M97" t="s">
        <v>45</v>
      </c>
      <c r="N97" t="s">
        <v>35</v>
      </c>
      <c r="O97">
        <v>1</v>
      </c>
      <c r="P97" t="s">
        <v>36</v>
      </c>
      <c r="Q97">
        <v>22.1</v>
      </c>
      <c r="R97" t="str">
        <f t="array" ref="R9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7" t="e">
        <f>IF(Table13[[#This Row],[Category All]]="Category 1", "Yes",NA())</f>
        <v>#N/A</v>
      </c>
      <c r="T97" t="e">
        <f>IF(Table13[[#This Row],[Category All]]="Category 2", "Yes",NA())</f>
        <v>#N/A</v>
      </c>
      <c r="U97" t="str">
        <f>IF(Table13[[#This Row],[Category All]]="Category 3", "Yes",NA())</f>
        <v>Yes</v>
      </c>
      <c r="V97">
        <f>SUM(1,(1/3)*(Table13[[#This Row],[Length]]-0.5),(1/3)*(Table13[[#This Row],[Diameter]]-0.4),(1/3)*(Table13[[#This Row],[Height]]-0.4)*Table13[[#This Row],[Whole_weight]]*0.5)</f>
        <v>1.0333924999999999</v>
      </c>
      <c r="W97">
        <f t="array" ref="W9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1.0333924999999999</v>
      </c>
      <c r="X97" t="e">
        <f>IF(Table13[[#This Row],[Category All]]="Category 1",Table13[[#This Row],[Base Abalone Value]]*1.5,NA())</f>
        <v>#N/A</v>
      </c>
      <c r="Y97" t="e">
        <f>IF(Table13[[#This Row],[Category All]]="Category 2",Table13[[#This Row],[Base Abalone Value]]*0.8,NA())</f>
        <v>#N/A</v>
      </c>
      <c r="Z97">
        <f>IF(Table13[[#This Row],[Category All]]="Category 3",Table13[[#This Row],[Base Abalone Value]],NA())</f>
        <v>1.0333924999999999</v>
      </c>
      <c r="AA97">
        <f>IF(Table13[[#This Row],[Gender]]="M",Table13[[#This Row],[Whole_weight]],NA())</f>
        <v>1.4744999999999999</v>
      </c>
      <c r="AB97" t="e">
        <f>IF(Table13[[#This Row],[Gender]]="F",Table13[[#This Row],[Whole_weight]],NA())</f>
        <v>#N/A</v>
      </c>
      <c r="AC97" t="e">
        <f>IF(Table13[[#This Row],[Gender]]="I",Table13[[#This Row],[Whole_weight]],NA())</f>
        <v>#N/A</v>
      </c>
      <c r="AD97">
        <f>IF(Table13[[#This Row],[Gender]]="M",Table13[[#This Row],[Diameter]],NA())</f>
        <v>0.51</v>
      </c>
      <c r="AE97" t="e">
        <f>IF(Table13[[#This Row],[Gender]]="F",Table13[[#This Row],[Diameter]],NA())</f>
        <v>#N/A</v>
      </c>
      <c r="AF97" t="e">
        <f>IF(Table13[[#This Row],[Gender]]="I",Table13[[#This Row],[Diameter]],NA())</f>
        <v>#N/A</v>
      </c>
    </row>
    <row r="98" spans="1:32" x14ac:dyDescent="0.25">
      <c r="A98">
        <v>2434</v>
      </c>
      <c r="B98" t="s">
        <v>32</v>
      </c>
      <c r="C98">
        <v>0.66</v>
      </c>
      <c r="D98">
        <v>0.51500000000000001</v>
      </c>
      <c r="E98">
        <v>0.18</v>
      </c>
      <c r="F98">
        <v>1.5229999999999999</v>
      </c>
      <c r="G98">
        <v>0.54</v>
      </c>
      <c r="H98">
        <v>0.33650000000000002</v>
      </c>
      <c r="I98">
        <v>0.55500000000000005</v>
      </c>
      <c r="J98">
        <v>16</v>
      </c>
      <c r="K98">
        <v>15</v>
      </c>
      <c r="L98" t="s">
        <v>81</v>
      </c>
      <c r="M98" t="s">
        <v>82</v>
      </c>
      <c r="N98" t="s">
        <v>35</v>
      </c>
      <c r="O98">
        <v>4</v>
      </c>
      <c r="P98" t="s">
        <v>42</v>
      </c>
      <c r="Q98">
        <v>6.1</v>
      </c>
      <c r="R98" t="str">
        <f t="array" ref="R9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8" t="e">
        <f>IF(Table13[[#This Row],[Category All]]="Category 1", "Yes",NA())</f>
        <v>#N/A</v>
      </c>
      <c r="T98" t="e">
        <f>IF(Table13[[#This Row],[Category All]]="Category 2", "Yes",NA())</f>
        <v>#N/A</v>
      </c>
      <c r="U98" t="str">
        <f>IF(Table13[[#This Row],[Category All]]="Category 3", "Yes",NA())</f>
        <v>Yes</v>
      </c>
      <c r="V98">
        <f>SUM(1,(1/3)*(Table13[[#This Row],[Length]]-0.5),(1/3)*(Table13[[#This Row],[Diameter]]-0.4),(1/3)*(Table13[[#This Row],[Height]]-0.4)*Table13[[#This Row],[Whole_weight]]*0.5)</f>
        <v>1.0358233333333333</v>
      </c>
      <c r="W98">
        <f t="array" ref="W9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1.0358233333333333</v>
      </c>
      <c r="X98" t="e">
        <f>IF(Table13[[#This Row],[Category All]]="Category 1",Table13[[#This Row],[Base Abalone Value]]*1.5,NA())</f>
        <v>#N/A</v>
      </c>
      <c r="Y98" t="e">
        <f>IF(Table13[[#This Row],[Category All]]="Category 2",Table13[[#This Row],[Base Abalone Value]]*0.8,NA())</f>
        <v>#N/A</v>
      </c>
      <c r="Z98">
        <f>IF(Table13[[#This Row],[Category All]]="Category 3",Table13[[#This Row],[Base Abalone Value]],NA())</f>
        <v>1.0358233333333333</v>
      </c>
      <c r="AA98" t="e">
        <f>IF(Table13[[#This Row],[Gender]]="M",Table13[[#This Row],[Whole_weight]],NA())</f>
        <v>#N/A</v>
      </c>
      <c r="AB98">
        <f>IF(Table13[[#This Row],[Gender]]="F",Table13[[#This Row],[Whole_weight]],NA())</f>
        <v>1.5229999999999999</v>
      </c>
      <c r="AC98" t="e">
        <f>IF(Table13[[#This Row],[Gender]]="I",Table13[[#This Row],[Whole_weight]],NA())</f>
        <v>#N/A</v>
      </c>
      <c r="AD98" t="e">
        <f>IF(Table13[[#This Row],[Gender]]="M",Table13[[#This Row],[Diameter]],NA())</f>
        <v>#N/A</v>
      </c>
      <c r="AE98">
        <f>IF(Table13[[#This Row],[Gender]]="F",Table13[[#This Row],[Diameter]],NA())</f>
        <v>0.51500000000000001</v>
      </c>
      <c r="AF98" t="e">
        <f>IF(Table13[[#This Row],[Gender]]="I",Table13[[#This Row],[Diameter]],NA())</f>
        <v>#N/A</v>
      </c>
    </row>
    <row r="99" spans="1:32" x14ac:dyDescent="0.25">
      <c r="A99">
        <v>137</v>
      </c>
      <c r="B99" t="s">
        <v>32</v>
      </c>
      <c r="C99">
        <v>0.30499999999999999</v>
      </c>
      <c r="D99">
        <v>0.23</v>
      </c>
      <c r="E99">
        <v>0.08</v>
      </c>
      <c r="F99">
        <v>0.156</v>
      </c>
      <c r="G99">
        <v>6.7500000000000004E-2</v>
      </c>
      <c r="H99">
        <v>3.4500000000000003E-2</v>
      </c>
      <c r="I99">
        <v>4.8000000000000001E-2</v>
      </c>
      <c r="J99">
        <v>7</v>
      </c>
      <c r="K99">
        <v>4</v>
      </c>
      <c r="L99" t="s">
        <v>84</v>
      </c>
      <c r="M99" t="s">
        <v>85</v>
      </c>
      <c r="N99" t="s">
        <v>86</v>
      </c>
      <c r="O99">
        <v>7</v>
      </c>
      <c r="P99" t="s">
        <v>74</v>
      </c>
      <c r="Q99">
        <v>2.5</v>
      </c>
      <c r="R99" t="str">
        <f t="array" ref="R9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9" t="e">
        <f>IF(Table13[[#This Row],[Category All]]="Category 1", "Yes",NA())</f>
        <v>#N/A</v>
      </c>
      <c r="T99" t="str">
        <f>IF(Table13[[#This Row],[Category All]]="Category 2", "Yes",NA())</f>
        <v>Yes</v>
      </c>
      <c r="U99" t="e">
        <f>IF(Table13[[#This Row],[Category All]]="Category 3", "Yes",NA())</f>
        <v>#N/A</v>
      </c>
      <c r="V99">
        <f>SUM(1,(1/3)*(Table13[[#This Row],[Length]]-0.5),(1/3)*(Table13[[#This Row],[Diameter]]-0.4),(1/3)*(Table13[[#This Row],[Height]]-0.4)*Table13[[#This Row],[Whole_weight]]*0.5)</f>
        <v>0.87001333333333342</v>
      </c>
      <c r="W99">
        <f t="array" ref="W9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0.69601066666666678</v>
      </c>
      <c r="X99" t="e">
        <f>IF(Table13[[#This Row],[Category All]]="Category 1",Table13[[#This Row],[Base Abalone Value]]*1.5,NA())</f>
        <v>#N/A</v>
      </c>
      <c r="Y99">
        <f>IF(Table13[[#This Row],[Category All]]="Category 2",Table13[[#This Row],[Base Abalone Value]]*0.8,NA())</f>
        <v>0.69601066666666678</v>
      </c>
      <c r="Z99" t="e">
        <f>IF(Table13[[#This Row],[Category All]]="Category 3",Table13[[#This Row],[Base Abalone Value]],NA())</f>
        <v>#N/A</v>
      </c>
      <c r="AA99" t="e">
        <f>IF(Table13[[#This Row],[Gender]]="M",Table13[[#This Row],[Whole_weight]],NA())</f>
        <v>#N/A</v>
      </c>
      <c r="AB99">
        <f>IF(Table13[[#This Row],[Gender]]="F",Table13[[#This Row],[Whole_weight]],NA())</f>
        <v>0.156</v>
      </c>
      <c r="AC99" t="e">
        <f>IF(Table13[[#This Row],[Gender]]="I",Table13[[#This Row],[Whole_weight]],NA())</f>
        <v>#N/A</v>
      </c>
      <c r="AD99" t="e">
        <f>IF(Table13[[#This Row],[Gender]]="M",Table13[[#This Row],[Diameter]],NA())</f>
        <v>#N/A</v>
      </c>
      <c r="AE99">
        <f>IF(Table13[[#This Row],[Gender]]="F",Table13[[#This Row],[Diameter]],NA())</f>
        <v>0.23</v>
      </c>
      <c r="AF99" t="e">
        <f>IF(Table13[[#This Row],[Gender]]="I",Table13[[#This Row],[Diameter]],NA())</f>
        <v>#N/A</v>
      </c>
    </row>
    <row r="100" spans="1:32" x14ac:dyDescent="0.25">
      <c r="A100">
        <v>3018</v>
      </c>
      <c r="B100" t="s">
        <v>43</v>
      </c>
      <c r="C100">
        <v>0.435</v>
      </c>
      <c r="D100">
        <v>0.32500000000000001</v>
      </c>
      <c r="E100">
        <v>0.105</v>
      </c>
      <c r="F100">
        <v>0.33500000000000002</v>
      </c>
      <c r="G100">
        <v>0.13600000000000001</v>
      </c>
      <c r="H100">
        <v>6.5000000000000002E-2</v>
      </c>
      <c r="I100">
        <v>0.115</v>
      </c>
      <c r="J100">
        <v>8</v>
      </c>
      <c r="K100">
        <v>1</v>
      </c>
      <c r="L100" t="s">
        <v>40</v>
      </c>
      <c r="M100" t="s">
        <v>41</v>
      </c>
      <c r="N100" t="s">
        <v>35</v>
      </c>
      <c r="O100">
        <v>10</v>
      </c>
      <c r="P100" t="s">
        <v>70</v>
      </c>
      <c r="Q100">
        <v>24.1</v>
      </c>
      <c r="R100" t="str">
        <f t="array" ref="R10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00" t="e">
        <f>IF(Table13[[#This Row],[Category All]]="Category 1", "Yes",NA())</f>
        <v>#N/A</v>
      </c>
      <c r="T100" t="str">
        <f>IF(Table13[[#This Row],[Category All]]="Category 2", "Yes",NA())</f>
        <v>Yes</v>
      </c>
      <c r="U100" t="e">
        <f>IF(Table13[[#This Row],[Category All]]="Category 3", "Yes",NA())</f>
        <v>#N/A</v>
      </c>
      <c r="V100">
        <f>SUM(1,(1/3)*(Table13[[#This Row],[Length]]-0.5),(1/3)*(Table13[[#This Row],[Diameter]]-0.4),(1/3)*(Table13[[#This Row],[Height]]-0.4)*Table13[[#This Row],[Whole_weight]]*0.5)</f>
        <v>0.93686249999999993</v>
      </c>
      <c r="W100">
        <f t="array" ref="W10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0.74948999999999999</v>
      </c>
      <c r="X100" t="e">
        <f>IF(Table13[[#This Row],[Category All]]="Category 1",Table13[[#This Row],[Base Abalone Value]]*1.5,NA())</f>
        <v>#N/A</v>
      </c>
      <c r="Y100">
        <f>IF(Table13[[#This Row],[Category All]]="Category 2",Table13[[#This Row],[Base Abalone Value]]*0.8,NA())</f>
        <v>0.74948999999999999</v>
      </c>
      <c r="Z100" t="e">
        <f>IF(Table13[[#This Row],[Category All]]="Category 3",Table13[[#This Row],[Base Abalone Value]],NA())</f>
        <v>#N/A</v>
      </c>
      <c r="AA100" t="e">
        <f>IF(Table13[[#This Row],[Gender]]="M",Table13[[#This Row],[Whole_weight]],NA())</f>
        <v>#N/A</v>
      </c>
      <c r="AB100" t="e">
        <f>IF(Table13[[#This Row],[Gender]]="F",Table13[[#This Row],[Whole_weight]],NA())</f>
        <v>#N/A</v>
      </c>
      <c r="AC100">
        <f>IF(Table13[[#This Row],[Gender]]="I",Table13[[#This Row],[Whole_weight]],NA())</f>
        <v>0.33500000000000002</v>
      </c>
      <c r="AD100" t="e">
        <f>IF(Table13[[#This Row],[Gender]]="M",Table13[[#This Row],[Diameter]],NA())</f>
        <v>#N/A</v>
      </c>
      <c r="AE100" t="e">
        <f>IF(Table13[[#This Row],[Gender]]="F",Table13[[#This Row],[Diameter]],NA())</f>
        <v>#N/A</v>
      </c>
      <c r="AF100">
        <f>IF(Table13[[#This Row],[Gender]]="I",Table13[[#This Row],[Diameter]],NA())</f>
        <v>0.32500000000000001</v>
      </c>
    </row>
    <row r="101" spans="1:32" x14ac:dyDescent="0.25">
      <c r="A101">
        <v>3427</v>
      </c>
      <c r="B101" t="s">
        <v>47</v>
      </c>
      <c r="C101">
        <v>0.71</v>
      </c>
      <c r="D101">
        <v>0.55000000000000004</v>
      </c>
      <c r="E101">
        <v>0.2</v>
      </c>
      <c r="F101">
        <v>1.9045000000000001</v>
      </c>
      <c r="G101">
        <v>0.88200000000000001</v>
      </c>
      <c r="H101">
        <v>0.44</v>
      </c>
      <c r="I101">
        <v>0.5</v>
      </c>
      <c r="J101">
        <v>13</v>
      </c>
      <c r="K101">
        <v>3</v>
      </c>
      <c r="L101" t="s">
        <v>75</v>
      </c>
      <c r="M101" t="s">
        <v>76</v>
      </c>
      <c r="N101" t="s">
        <v>77</v>
      </c>
      <c r="O101">
        <v>5</v>
      </c>
      <c r="P101" t="s">
        <v>46</v>
      </c>
      <c r="Q101">
        <v>12.8</v>
      </c>
      <c r="R101" t="str">
        <f t="array" ref="R10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01" t="e">
        <f>IF(Table13[[#This Row],[Category All]]="Category 1", "Yes",NA())</f>
        <v>#N/A</v>
      </c>
      <c r="T101" t="e">
        <f>IF(Table13[[#This Row],[Category All]]="Category 2", "Yes",NA())</f>
        <v>#N/A</v>
      </c>
      <c r="U101" t="str">
        <f>IF(Table13[[#This Row],[Category All]]="Category 3", "Yes",NA())</f>
        <v>Yes</v>
      </c>
      <c r="V101">
        <f>SUM(1,(1/3)*(Table13[[#This Row],[Length]]-0.5),(1/3)*(Table13[[#This Row],[Diameter]]-0.4),(1/3)*(Table13[[#This Row],[Height]]-0.4)*Table13[[#This Row],[Whole_weight]]*0.5)</f>
        <v>1.0565166666666668</v>
      </c>
      <c r="W101">
        <f t="array" ref="W10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1.0565166666666668</v>
      </c>
      <c r="X101" t="e">
        <f>IF(Table13[[#This Row],[Category All]]="Category 1",Table13[[#This Row],[Base Abalone Value]]*1.5,NA())</f>
        <v>#N/A</v>
      </c>
      <c r="Y101" t="e">
        <f>IF(Table13[[#This Row],[Category All]]="Category 2",Table13[[#This Row],[Base Abalone Value]]*0.8,NA())</f>
        <v>#N/A</v>
      </c>
      <c r="Z101">
        <f>IF(Table13[[#This Row],[Category All]]="Category 3",Table13[[#This Row],[Base Abalone Value]],NA())</f>
        <v>1.0565166666666668</v>
      </c>
      <c r="AA101">
        <f>IF(Table13[[#This Row],[Gender]]="M",Table13[[#This Row],[Whole_weight]],NA())</f>
        <v>1.9045000000000001</v>
      </c>
      <c r="AB101" t="e">
        <f>IF(Table13[[#This Row],[Gender]]="F",Table13[[#This Row],[Whole_weight]],NA())</f>
        <v>#N/A</v>
      </c>
      <c r="AC101" t="e">
        <f>IF(Table13[[#This Row],[Gender]]="I",Table13[[#This Row],[Whole_weight]],NA())</f>
        <v>#N/A</v>
      </c>
      <c r="AD101">
        <f>IF(Table13[[#This Row],[Gender]]="M",Table13[[#This Row],[Diameter]],NA())</f>
        <v>0.55000000000000004</v>
      </c>
      <c r="AE101" t="e">
        <f>IF(Table13[[#This Row],[Gender]]="F",Table13[[#This Row],[Diameter]],NA())</f>
        <v>#N/A</v>
      </c>
      <c r="AF101" t="e">
        <f>IF(Table13[[#This Row],[Gender]]="I",Table13[[#This Row],[Diameter]],NA())</f>
        <v>#N/A</v>
      </c>
    </row>
    <row r="102" spans="1:32" x14ac:dyDescent="0.25">
      <c r="A102">
        <v>781</v>
      </c>
      <c r="B102" t="s">
        <v>47</v>
      </c>
      <c r="C102">
        <v>0.56000000000000005</v>
      </c>
      <c r="D102">
        <v>0.41</v>
      </c>
      <c r="E102">
        <v>0.16500000000000001</v>
      </c>
      <c r="F102">
        <v>0.93</v>
      </c>
      <c r="G102">
        <v>0.35049999999999998</v>
      </c>
      <c r="H102">
        <v>0.23699999999999999</v>
      </c>
      <c r="I102">
        <v>0.3</v>
      </c>
      <c r="J102">
        <v>13</v>
      </c>
      <c r="K102">
        <v>12</v>
      </c>
      <c r="L102" t="s">
        <v>33</v>
      </c>
      <c r="M102" t="s">
        <v>34</v>
      </c>
      <c r="N102" t="s">
        <v>35</v>
      </c>
      <c r="O102">
        <v>1</v>
      </c>
      <c r="P102" t="s">
        <v>36</v>
      </c>
      <c r="Q102">
        <v>22.1</v>
      </c>
      <c r="R102" t="str">
        <f t="array" ref="R10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02" t="e">
        <f>IF(Table13[[#This Row],[Category All]]="Category 1", "Yes",NA())</f>
        <v>#N/A</v>
      </c>
      <c r="T102" t="str">
        <f>IF(Table13[[#This Row],[Category All]]="Category 2", "Yes",NA())</f>
        <v>Yes</v>
      </c>
      <c r="U102" t="e">
        <f>IF(Table13[[#This Row],[Category All]]="Category 3", "Yes",NA())</f>
        <v>#N/A</v>
      </c>
      <c r="V102">
        <f>SUM(1,(1/3)*(Table13[[#This Row],[Length]]-0.5),(1/3)*(Table13[[#This Row],[Diameter]]-0.4),(1/3)*(Table13[[#This Row],[Height]]-0.4)*Table13[[#This Row],[Whole_weight]]*0.5)</f>
        <v>0.98690833333333339</v>
      </c>
      <c r="W102">
        <f t="array" ref="W10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0.78952666666666671</v>
      </c>
      <c r="X102" t="e">
        <f>IF(Table13[[#This Row],[Category All]]="Category 1",Table13[[#This Row],[Base Abalone Value]]*1.5,NA())</f>
        <v>#N/A</v>
      </c>
      <c r="Y102">
        <f>IF(Table13[[#This Row],[Category All]]="Category 2",Table13[[#This Row],[Base Abalone Value]]*0.8,NA())</f>
        <v>0.78952666666666671</v>
      </c>
      <c r="Z102" t="e">
        <f>IF(Table13[[#This Row],[Category All]]="Category 3",Table13[[#This Row],[Base Abalone Value]],NA())</f>
        <v>#N/A</v>
      </c>
      <c r="AA102">
        <f>IF(Table13[[#This Row],[Gender]]="M",Table13[[#This Row],[Whole_weight]],NA())</f>
        <v>0.93</v>
      </c>
      <c r="AB102" t="e">
        <f>IF(Table13[[#This Row],[Gender]]="F",Table13[[#This Row],[Whole_weight]],NA())</f>
        <v>#N/A</v>
      </c>
      <c r="AC102" t="e">
        <f>IF(Table13[[#This Row],[Gender]]="I",Table13[[#This Row],[Whole_weight]],NA())</f>
        <v>#N/A</v>
      </c>
      <c r="AD102">
        <f>IF(Table13[[#This Row],[Gender]]="M",Table13[[#This Row],[Diameter]],NA())</f>
        <v>0.41</v>
      </c>
      <c r="AE102" t="e">
        <f>IF(Table13[[#This Row],[Gender]]="F",Table13[[#This Row],[Diameter]],NA())</f>
        <v>#N/A</v>
      </c>
      <c r="AF102" t="e">
        <f>IF(Table13[[#This Row],[Gender]]="I",Table13[[#This Row],[Diameter]],NA())</f>
        <v>#N/A</v>
      </c>
    </row>
    <row r="103" spans="1:32" x14ac:dyDescent="0.25">
      <c r="A103">
        <v>2871</v>
      </c>
      <c r="B103" t="s">
        <v>43</v>
      </c>
      <c r="C103">
        <v>0.37</v>
      </c>
      <c r="D103">
        <v>0.27</v>
      </c>
      <c r="E103">
        <v>0.09</v>
      </c>
      <c r="F103">
        <v>0.1855</v>
      </c>
      <c r="G103">
        <v>7.0000000000000007E-2</v>
      </c>
      <c r="H103">
        <v>4.2500000000000003E-2</v>
      </c>
      <c r="I103">
        <v>6.5000000000000002E-2</v>
      </c>
      <c r="J103">
        <v>7</v>
      </c>
      <c r="K103">
        <v>3</v>
      </c>
      <c r="L103" t="s">
        <v>75</v>
      </c>
      <c r="M103" t="s">
        <v>76</v>
      </c>
      <c r="N103" t="s">
        <v>77</v>
      </c>
      <c r="O103">
        <v>3</v>
      </c>
      <c r="P103" t="s">
        <v>80</v>
      </c>
      <c r="Q103">
        <v>3.6</v>
      </c>
      <c r="R103" t="str">
        <f t="array" ref="R10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03" t="e">
        <f>IF(Table13[[#This Row],[Category All]]="Category 1", "Yes",NA())</f>
        <v>#N/A</v>
      </c>
      <c r="T103" t="str">
        <f>IF(Table13[[#This Row],[Category All]]="Category 2", "Yes",NA())</f>
        <v>Yes</v>
      </c>
      <c r="U103" t="e">
        <f>IF(Table13[[#This Row],[Category All]]="Category 3", "Yes",NA())</f>
        <v>#N/A</v>
      </c>
      <c r="V103">
        <f>SUM(1,(1/3)*(Table13[[#This Row],[Length]]-0.5),(1/3)*(Table13[[#This Row],[Diameter]]-0.4),(1/3)*(Table13[[#This Row],[Height]]-0.4)*Table13[[#This Row],[Whole_weight]]*0.5)</f>
        <v>0.90374916666666671</v>
      </c>
      <c r="W103">
        <f t="array" ref="W10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0.72299933333333344</v>
      </c>
      <c r="X103" t="e">
        <f>IF(Table13[[#This Row],[Category All]]="Category 1",Table13[[#This Row],[Base Abalone Value]]*1.5,NA())</f>
        <v>#N/A</v>
      </c>
      <c r="Y103">
        <f>IF(Table13[[#This Row],[Category All]]="Category 2",Table13[[#This Row],[Base Abalone Value]]*0.8,NA())</f>
        <v>0.72299933333333344</v>
      </c>
      <c r="Z103" t="e">
        <f>IF(Table13[[#This Row],[Category All]]="Category 3",Table13[[#This Row],[Base Abalone Value]],NA())</f>
        <v>#N/A</v>
      </c>
      <c r="AA103" t="e">
        <f>IF(Table13[[#This Row],[Gender]]="M",Table13[[#This Row],[Whole_weight]],NA())</f>
        <v>#N/A</v>
      </c>
      <c r="AB103" t="e">
        <f>IF(Table13[[#This Row],[Gender]]="F",Table13[[#This Row],[Whole_weight]],NA())</f>
        <v>#N/A</v>
      </c>
      <c r="AC103">
        <f>IF(Table13[[#This Row],[Gender]]="I",Table13[[#This Row],[Whole_weight]],NA())</f>
        <v>0.1855</v>
      </c>
      <c r="AD103" t="e">
        <f>IF(Table13[[#This Row],[Gender]]="M",Table13[[#This Row],[Diameter]],NA())</f>
        <v>#N/A</v>
      </c>
      <c r="AE103" t="e">
        <f>IF(Table13[[#This Row],[Gender]]="F",Table13[[#This Row],[Diameter]],NA())</f>
        <v>#N/A</v>
      </c>
      <c r="AF103">
        <f>IF(Table13[[#This Row],[Gender]]="I",Table13[[#This Row],[Diameter]],NA())</f>
        <v>0.27</v>
      </c>
    </row>
    <row r="104" spans="1:32" x14ac:dyDescent="0.25">
      <c r="A104">
        <v>3141</v>
      </c>
      <c r="B104" t="s">
        <v>47</v>
      </c>
      <c r="C104">
        <v>0.55000000000000004</v>
      </c>
      <c r="D104">
        <v>0.42499999999999999</v>
      </c>
      <c r="E104">
        <v>0.16</v>
      </c>
      <c r="F104">
        <v>0.97</v>
      </c>
      <c r="G104">
        <v>0.28849999999999998</v>
      </c>
      <c r="H104">
        <v>0.13900000000000001</v>
      </c>
      <c r="I104">
        <v>0.48</v>
      </c>
      <c r="J104">
        <v>20</v>
      </c>
      <c r="K104">
        <v>5</v>
      </c>
      <c r="L104" t="s">
        <v>58</v>
      </c>
      <c r="M104" t="s">
        <v>59</v>
      </c>
      <c r="N104" t="s">
        <v>60</v>
      </c>
      <c r="O104">
        <v>1</v>
      </c>
      <c r="P104" t="s">
        <v>36</v>
      </c>
      <c r="Q104">
        <v>22.1</v>
      </c>
      <c r="R104" t="str">
        <f t="array" ref="R10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04" t="e">
        <f>IF(Table13[[#This Row],[Category All]]="Category 1", "Yes",NA())</f>
        <v>#N/A</v>
      </c>
      <c r="T104" t="str">
        <f>IF(Table13[[#This Row],[Category All]]="Category 2", "Yes",NA())</f>
        <v>Yes</v>
      </c>
      <c r="U104" t="e">
        <f>IF(Table13[[#This Row],[Category All]]="Category 3", "Yes",NA())</f>
        <v>#N/A</v>
      </c>
      <c r="V104">
        <f>SUM(1,(1/3)*(Table13[[#This Row],[Length]]-0.5),(1/3)*(Table13[[#This Row],[Diameter]]-0.4),(1/3)*(Table13[[#This Row],[Height]]-0.4)*Table13[[#This Row],[Whole_weight]]*0.5)</f>
        <v>0.98619999999999997</v>
      </c>
      <c r="W104">
        <f t="array" ref="W10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0.78895999999999999</v>
      </c>
      <c r="X104" t="e">
        <f>IF(Table13[[#This Row],[Category All]]="Category 1",Table13[[#This Row],[Base Abalone Value]]*1.5,NA())</f>
        <v>#N/A</v>
      </c>
      <c r="Y104">
        <f>IF(Table13[[#This Row],[Category All]]="Category 2",Table13[[#This Row],[Base Abalone Value]]*0.8,NA())</f>
        <v>0.78895999999999999</v>
      </c>
      <c r="Z104" t="e">
        <f>IF(Table13[[#This Row],[Category All]]="Category 3",Table13[[#This Row],[Base Abalone Value]],NA())</f>
        <v>#N/A</v>
      </c>
      <c r="AA104">
        <f>IF(Table13[[#This Row],[Gender]]="M",Table13[[#This Row],[Whole_weight]],NA())</f>
        <v>0.97</v>
      </c>
      <c r="AB104" t="e">
        <f>IF(Table13[[#This Row],[Gender]]="F",Table13[[#This Row],[Whole_weight]],NA())</f>
        <v>#N/A</v>
      </c>
      <c r="AC104" t="e">
        <f>IF(Table13[[#This Row],[Gender]]="I",Table13[[#This Row],[Whole_weight]],NA())</f>
        <v>#N/A</v>
      </c>
      <c r="AD104">
        <f>IF(Table13[[#This Row],[Gender]]="M",Table13[[#This Row],[Diameter]],NA())</f>
        <v>0.42499999999999999</v>
      </c>
      <c r="AE104" t="e">
        <f>IF(Table13[[#This Row],[Gender]]="F",Table13[[#This Row],[Diameter]],NA())</f>
        <v>#N/A</v>
      </c>
      <c r="AF104" t="e">
        <f>IF(Table13[[#This Row],[Gender]]="I",Table13[[#This Row],[Diameter]],NA())</f>
        <v>#N/A</v>
      </c>
    </row>
    <row r="105" spans="1:32" x14ac:dyDescent="0.25">
      <c r="A105">
        <v>186</v>
      </c>
      <c r="B105" t="s">
        <v>47</v>
      </c>
      <c r="C105">
        <v>0.62</v>
      </c>
      <c r="D105">
        <v>0.49</v>
      </c>
      <c r="E105">
        <v>0.19</v>
      </c>
      <c r="F105">
        <v>1.218</v>
      </c>
      <c r="G105">
        <v>0.54549999999999998</v>
      </c>
      <c r="H105">
        <v>0.29649999999999999</v>
      </c>
      <c r="I105">
        <v>0.35499999999999998</v>
      </c>
      <c r="J105">
        <v>13</v>
      </c>
      <c r="K105">
        <v>2</v>
      </c>
      <c r="L105" t="s">
        <v>64</v>
      </c>
      <c r="M105" t="s">
        <v>65</v>
      </c>
      <c r="N105" t="s">
        <v>66</v>
      </c>
      <c r="O105">
        <v>5</v>
      </c>
      <c r="P105" t="s">
        <v>46</v>
      </c>
      <c r="Q105">
        <v>12.8</v>
      </c>
      <c r="R105" t="str">
        <f t="array" ref="R10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05" t="e">
        <f>IF(Table13[[#This Row],[Category All]]="Category 1", "Yes",NA())</f>
        <v>#N/A</v>
      </c>
      <c r="T105" t="e">
        <f>IF(Table13[[#This Row],[Category All]]="Category 2", "Yes",NA())</f>
        <v>#N/A</v>
      </c>
      <c r="U105" t="str">
        <f>IF(Table13[[#This Row],[Category All]]="Category 3", "Yes",NA())</f>
        <v>Yes</v>
      </c>
      <c r="V105">
        <f>SUM(1,(1/3)*(Table13[[#This Row],[Length]]-0.5),(1/3)*(Table13[[#This Row],[Diameter]]-0.4),(1/3)*(Table13[[#This Row],[Height]]-0.4)*Table13[[#This Row],[Whole_weight]]*0.5)</f>
        <v>1.0273700000000001</v>
      </c>
      <c r="W105">
        <f t="array" ref="W10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1.0273700000000001</v>
      </c>
      <c r="X105" t="e">
        <f>IF(Table13[[#This Row],[Category All]]="Category 1",Table13[[#This Row],[Base Abalone Value]]*1.5,NA())</f>
        <v>#N/A</v>
      </c>
      <c r="Y105" t="e">
        <f>IF(Table13[[#This Row],[Category All]]="Category 2",Table13[[#This Row],[Base Abalone Value]]*0.8,NA())</f>
        <v>#N/A</v>
      </c>
      <c r="Z105">
        <f>IF(Table13[[#This Row],[Category All]]="Category 3",Table13[[#This Row],[Base Abalone Value]],NA())</f>
        <v>1.0273700000000001</v>
      </c>
      <c r="AA105">
        <f>IF(Table13[[#This Row],[Gender]]="M",Table13[[#This Row],[Whole_weight]],NA())</f>
        <v>1.218</v>
      </c>
      <c r="AB105" t="e">
        <f>IF(Table13[[#This Row],[Gender]]="F",Table13[[#This Row],[Whole_weight]],NA())</f>
        <v>#N/A</v>
      </c>
      <c r="AC105" t="e">
        <f>IF(Table13[[#This Row],[Gender]]="I",Table13[[#This Row],[Whole_weight]],NA())</f>
        <v>#N/A</v>
      </c>
      <c r="AD105">
        <f>IF(Table13[[#This Row],[Gender]]="M",Table13[[#This Row],[Diameter]],NA())</f>
        <v>0.49</v>
      </c>
      <c r="AE105" t="e">
        <f>IF(Table13[[#This Row],[Gender]]="F",Table13[[#This Row],[Diameter]],NA())</f>
        <v>#N/A</v>
      </c>
      <c r="AF105" t="e">
        <f>IF(Table13[[#This Row],[Gender]]="I",Table13[[#This Row],[Diameter]],NA())</f>
        <v>#N/A</v>
      </c>
    </row>
    <row r="106" spans="1:32" x14ac:dyDescent="0.25">
      <c r="A106">
        <v>1040</v>
      </c>
      <c r="B106" t="s">
        <v>32</v>
      </c>
      <c r="C106">
        <v>0.66</v>
      </c>
      <c r="D106">
        <v>0.47499999999999998</v>
      </c>
      <c r="E106">
        <v>0.18</v>
      </c>
      <c r="F106">
        <v>1.3694999999999999</v>
      </c>
      <c r="G106">
        <v>0.64100000000000001</v>
      </c>
      <c r="H106">
        <v>0.29399999999999998</v>
      </c>
      <c r="I106">
        <v>0.33500000000000002</v>
      </c>
      <c r="J106">
        <v>6</v>
      </c>
      <c r="K106">
        <v>8</v>
      </c>
      <c r="L106" t="s">
        <v>61</v>
      </c>
      <c r="M106" t="s">
        <v>62</v>
      </c>
      <c r="N106" t="s">
        <v>63</v>
      </c>
      <c r="O106">
        <v>10</v>
      </c>
      <c r="P106" t="s">
        <v>70</v>
      </c>
      <c r="Q106">
        <v>24.1</v>
      </c>
      <c r="R106" t="str">
        <f t="array" ref="R10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06" t="e">
        <f>IF(Table13[[#This Row],[Category All]]="Category 1", "Yes",NA())</f>
        <v>#N/A</v>
      </c>
      <c r="T106" t="e">
        <f>IF(Table13[[#This Row],[Category All]]="Category 2", "Yes",NA())</f>
        <v>#N/A</v>
      </c>
      <c r="U106" t="str">
        <f>IF(Table13[[#This Row],[Category All]]="Category 3", "Yes",NA())</f>
        <v>Yes</v>
      </c>
      <c r="V106">
        <f>SUM(1,(1/3)*(Table13[[#This Row],[Length]]-0.5),(1/3)*(Table13[[#This Row],[Diameter]]-0.4),(1/3)*(Table13[[#This Row],[Height]]-0.4)*Table13[[#This Row],[Whole_weight]]*0.5)</f>
        <v>1.0281183333333332</v>
      </c>
      <c r="W106">
        <f t="array" ref="W10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1.0281183333333332</v>
      </c>
      <c r="X106" t="e">
        <f>IF(Table13[[#This Row],[Category All]]="Category 1",Table13[[#This Row],[Base Abalone Value]]*1.5,NA())</f>
        <v>#N/A</v>
      </c>
      <c r="Y106" t="e">
        <f>IF(Table13[[#This Row],[Category All]]="Category 2",Table13[[#This Row],[Base Abalone Value]]*0.8,NA())</f>
        <v>#N/A</v>
      </c>
      <c r="Z106">
        <f>IF(Table13[[#This Row],[Category All]]="Category 3",Table13[[#This Row],[Base Abalone Value]],NA())</f>
        <v>1.0281183333333332</v>
      </c>
      <c r="AA106" t="e">
        <f>IF(Table13[[#This Row],[Gender]]="M",Table13[[#This Row],[Whole_weight]],NA())</f>
        <v>#N/A</v>
      </c>
      <c r="AB106">
        <f>IF(Table13[[#This Row],[Gender]]="F",Table13[[#This Row],[Whole_weight]],NA())</f>
        <v>1.3694999999999999</v>
      </c>
      <c r="AC106" t="e">
        <f>IF(Table13[[#This Row],[Gender]]="I",Table13[[#This Row],[Whole_weight]],NA())</f>
        <v>#N/A</v>
      </c>
      <c r="AD106" t="e">
        <f>IF(Table13[[#This Row],[Gender]]="M",Table13[[#This Row],[Diameter]],NA())</f>
        <v>#N/A</v>
      </c>
      <c r="AE106">
        <f>IF(Table13[[#This Row],[Gender]]="F",Table13[[#This Row],[Diameter]],NA())</f>
        <v>0.47499999999999998</v>
      </c>
      <c r="AF106" t="e">
        <f>IF(Table13[[#This Row],[Gender]]="I",Table13[[#This Row],[Diameter]],NA())</f>
        <v>#N/A</v>
      </c>
    </row>
    <row r="107" spans="1:32" x14ac:dyDescent="0.25">
      <c r="A107">
        <v>3236</v>
      </c>
      <c r="B107" t="s">
        <v>47</v>
      </c>
      <c r="C107">
        <v>0.66500000000000004</v>
      </c>
      <c r="D107">
        <v>0.53500000000000003</v>
      </c>
      <c r="E107">
        <v>0.155</v>
      </c>
      <c r="F107">
        <v>1.383</v>
      </c>
      <c r="G107">
        <v>0.59599999999999997</v>
      </c>
      <c r="H107">
        <v>0.25650000000000001</v>
      </c>
      <c r="I107">
        <v>0.48499999999999999</v>
      </c>
      <c r="J107">
        <v>14</v>
      </c>
      <c r="K107">
        <v>12</v>
      </c>
      <c r="L107" t="s">
        <v>33</v>
      </c>
      <c r="M107" t="s">
        <v>34</v>
      </c>
      <c r="N107" t="s">
        <v>35</v>
      </c>
      <c r="O107">
        <v>2</v>
      </c>
      <c r="P107" t="s">
        <v>39</v>
      </c>
      <c r="Q107">
        <v>18</v>
      </c>
      <c r="R107" t="str">
        <f t="array" ref="R10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07" t="e">
        <f>IF(Table13[[#This Row],[Category All]]="Category 1", "Yes",NA())</f>
        <v>#N/A</v>
      </c>
      <c r="T107" t="e">
        <f>IF(Table13[[#This Row],[Category All]]="Category 2", "Yes",NA())</f>
        <v>#N/A</v>
      </c>
      <c r="U107" t="str">
        <f>IF(Table13[[#This Row],[Category All]]="Category 3", "Yes",NA())</f>
        <v>Yes</v>
      </c>
      <c r="V107">
        <f>SUM(1,(1/3)*(Table13[[#This Row],[Length]]-0.5),(1/3)*(Table13[[#This Row],[Diameter]]-0.4),(1/3)*(Table13[[#This Row],[Height]]-0.4)*Table13[[#This Row],[Whole_weight]]*0.5)</f>
        <v>1.0435274999999999</v>
      </c>
      <c r="W107">
        <f t="array" ref="W10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1.0435274999999999</v>
      </c>
      <c r="X107" t="e">
        <f>IF(Table13[[#This Row],[Category All]]="Category 1",Table13[[#This Row],[Base Abalone Value]]*1.5,NA())</f>
        <v>#N/A</v>
      </c>
      <c r="Y107" t="e">
        <f>IF(Table13[[#This Row],[Category All]]="Category 2",Table13[[#This Row],[Base Abalone Value]]*0.8,NA())</f>
        <v>#N/A</v>
      </c>
      <c r="Z107">
        <f>IF(Table13[[#This Row],[Category All]]="Category 3",Table13[[#This Row],[Base Abalone Value]],NA())</f>
        <v>1.0435274999999999</v>
      </c>
      <c r="AA107">
        <f>IF(Table13[[#This Row],[Gender]]="M",Table13[[#This Row],[Whole_weight]],NA())</f>
        <v>1.383</v>
      </c>
      <c r="AB107" t="e">
        <f>IF(Table13[[#This Row],[Gender]]="F",Table13[[#This Row],[Whole_weight]],NA())</f>
        <v>#N/A</v>
      </c>
      <c r="AC107" t="e">
        <f>IF(Table13[[#This Row],[Gender]]="I",Table13[[#This Row],[Whole_weight]],NA())</f>
        <v>#N/A</v>
      </c>
      <c r="AD107">
        <f>IF(Table13[[#This Row],[Gender]]="M",Table13[[#This Row],[Diameter]],NA())</f>
        <v>0.53500000000000003</v>
      </c>
      <c r="AE107" t="e">
        <f>IF(Table13[[#This Row],[Gender]]="F",Table13[[#This Row],[Diameter]],NA())</f>
        <v>#N/A</v>
      </c>
      <c r="AF107" t="e">
        <f>IF(Table13[[#This Row],[Gender]]="I",Table13[[#This Row],[Diameter]],NA())</f>
        <v>#N/A</v>
      </c>
    </row>
    <row r="108" spans="1:32" x14ac:dyDescent="0.25">
      <c r="A108">
        <v>2844</v>
      </c>
      <c r="B108" t="s">
        <v>47</v>
      </c>
      <c r="C108">
        <v>0.6</v>
      </c>
      <c r="D108">
        <v>0.45</v>
      </c>
      <c r="E108">
        <v>0.16</v>
      </c>
      <c r="F108">
        <v>1.1419999999999999</v>
      </c>
      <c r="G108">
        <v>0.53900000000000003</v>
      </c>
      <c r="H108">
        <v>0.22500000000000001</v>
      </c>
      <c r="I108">
        <v>0.307</v>
      </c>
      <c r="J108">
        <v>10</v>
      </c>
      <c r="K108">
        <v>4</v>
      </c>
      <c r="L108" t="s">
        <v>84</v>
      </c>
      <c r="M108" t="s">
        <v>85</v>
      </c>
      <c r="N108" t="s">
        <v>86</v>
      </c>
      <c r="O108">
        <v>6</v>
      </c>
      <c r="P108" t="s">
        <v>79</v>
      </c>
      <c r="Q108">
        <v>14.1</v>
      </c>
      <c r="R108" t="str">
        <f t="array" ref="R10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08" t="e">
        <f>IF(Table13[[#This Row],[Category All]]="Category 1", "Yes",NA())</f>
        <v>#N/A</v>
      </c>
      <c r="T108" t="e">
        <f>IF(Table13[[#This Row],[Category All]]="Category 2", "Yes",NA())</f>
        <v>#N/A</v>
      </c>
      <c r="U108" t="str">
        <f>IF(Table13[[#This Row],[Category All]]="Category 3", "Yes",NA())</f>
        <v>Yes</v>
      </c>
      <c r="V108">
        <f>SUM(1,(1/3)*(Table13[[#This Row],[Length]]-0.5),(1/3)*(Table13[[#This Row],[Diameter]]-0.4),(1/3)*(Table13[[#This Row],[Height]]-0.4)*Table13[[#This Row],[Whole_weight]]*0.5)</f>
        <v>1.0043199999999999</v>
      </c>
      <c r="W108">
        <f t="array" ref="W10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1.0043199999999999</v>
      </c>
      <c r="X108" t="e">
        <f>IF(Table13[[#This Row],[Category All]]="Category 1",Table13[[#This Row],[Base Abalone Value]]*1.5,NA())</f>
        <v>#N/A</v>
      </c>
      <c r="Y108" t="e">
        <f>IF(Table13[[#This Row],[Category All]]="Category 2",Table13[[#This Row],[Base Abalone Value]]*0.8,NA())</f>
        <v>#N/A</v>
      </c>
      <c r="Z108">
        <f>IF(Table13[[#This Row],[Category All]]="Category 3",Table13[[#This Row],[Base Abalone Value]],NA())</f>
        <v>1.0043199999999999</v>
      </c>
      <c r="AA108">
        <f>IF(Table13[[#This Row],[Gender]]="M",Table13[[#This Row],[Whole_weight]],NA())</f>
        <v>1.1419999999999999</v>
      </c>
      <c r="AB108" t="e">
        <f>IF(Table13[[#This Row],[Gender]]="F",Table13[[#This Row],[Whole_weight]],NA())</f>
        <v>#N/A</v>
      </c>
      <c r="AC108" t="e">
        <f>IF(Table13[[#This Row],[Gender]]="I",Table13[[#This Row],[Whole_weight]],NA())</f>
        <v>#N/A</v>
      </c>
      <c r="AD108">
        <f>IF(Table13[[#This Row],[Gender]]="M",Table13[[#This Row],[Diameter]],NA())</f>
        <v>0.45</v>
      </c>
      <c r="AE108" t="e">
        <f>IF(Table13[[#This Row],[Gender]]="F",Table13[[#This Row],[Diameter]],NA())</f>
        <v>#N/A</v>
      </c>
      <c r="AF108" t="e">
        <f>IF(Table13[[#This Row],[Gender]]="I",Table13[[#This Row],[Diameter]],NA())</f>
        <v>#N/A</v>
      </c>
    </row>
    <row r="109" spans="1:32" x14ac:dyDescent="0.25">
      <c r="A109">
        <v>761</v>
      </c>
      <c r="B109" t="s">
        <v>47</v>
      </c>
      <c r="C109">
        <v>0.58499999999999996</v>
      </c>
      <c r="D109">
        <v>0.40500000000000003</v>
      </c>
      <c r="E109">
        <v>0.15</v>
      </c>
      <c r="F109">
        <v>1.2565</v>
      </c>
      <c r="G109">
        <v>0.435</v>
      </c>
      <c r="H109">
        <v>0.20200000000000001</v>
      </c>
      <c r="I109">
        <v>0.32500000000000001</v>
      </c>
      <c r="J109">
        <v>15</v>
      </c>
      <c r="K109">
        <v>3</v>
      </c>
      <c r="L109" t="s">
        <v>75</v>
      </c>
      <c r="M109" t="s">
        <v>76</v>
      </c>
      <c r="N109" t="s">
        <v>77</v>
      </c>
      <c r="O109">
        <v>4</v>
      </c>
      <c r="P109" t="s">
        <v>42</v>
      </c>
      <c r="Q109">
        <v>6.1</v>
      </c>
      <c r="R109" t="str">
        <f t="array" ref="R10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09" t="e">
        <f>IF(Table13[[#This Row],[Category All]]="Category 1", "Yes",NA())</f>
        <v>#N/A</v>
      </c>
      <c r="T109" t="e">
        <f>IF(Table13[[#This Row],[Category All]]="Category 2", "Yes",NA())</f>
        <v>#N/A</v>
      </c>
      <c r="U109" t="str">
        <f>IF(Table13[[#This Row],[Category All]]="Category 3", "Yes",NA())</f>
        <v>Yes</v>
      </c>
      <c r="V109">
        <f>SUM(1,(1/3)*(Table13[[#This Row],[Length]]-0.5),(1/3)*(Table13[[#This Row],[Diameter]]-0.4),(1/3)*(Table13[[#This Row],[Height]]-0.4)*Table13[[#This Row],[Whole_weight]]*0.5)</f>
        <v>0.97764583333333333</v>
      </c>
      <c r="W109">
        <f t="array" ref="W10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0.97764583333333333</v>
      </c>
      <c r="X109" t="e">
        <f>IF(Table13[[#This Row],[Category All]]="Category 1",Table13[[#This Row],[Base Abalone Value]]*1.5,NA())</f>
        <v>#N/A</v>
      </c>
      <c r="Y109" t="e">
        <f>IF(Table13[[#This Row],[Category All]]="Category 2",Table13[[#This Row],[Base Abalone Value]]*0.8,NA())</f>
        <v>#N/A</v>
      </c>
      <c r="Z109">
        <f>IF(Table13[[#This Row],[Category All]]="Category 3",Table13[[#This Row],[Base Abalone Value]],NA())</f>
        <v>0.97764583333333333</v>
      </c>
      <c r="AA109">
        <f>IF(Table13[[#This Row],[Gender]]="M",Table13[[#This Row],[Whole_weight]],NA())</f>
        <v>1.2565</v>
      </c>
      <c r="AB109" t="e">
        <f>IF(Table13[[#This Row],[Gender]]="F",Table13[[#This Row],[Whole_weight]],NA())</f>
        <v>#N/A</v>
      </c>
      <c r="AC109" t="e">
        <f>IF(Table13[[#This Row],[Gender]]="I",Table13[[#This Row],[Whole_weight]],NA())</f>
        <v>#N/A</v>
      </c>
      <c r="AD109">
        <f>IF(Table13[[#This Row],[Gender]]="M",Table13[[#This Row],[Diameter]],NA())</f>
        <v>0.40500000000000003</v>
      </c>
      <c r="AE109" t="e">
        <f>IF(Table13[[#This Row],[Gender]]="F",Table13[[#This Row],[Diameter]],NA())</f>
        <v>#N/A</v>
      </c>
      <c r="AF109" t="e">
        <f>IF(Table13[[#This Row],[Gender]]="I",Table13[[#This Row],[Diameter]],NA())</f>
        <v>#N/A</v>
      </c>
    </row>
    <row r="110" spans="1:32" x14ac:dyDescent="0.25">
      <c r="A110">
        <v>3068</v>
      </c>
      <c r="B110" t="s">
        <v>47</v>
      </c>
      <c r="C110">
        <v>0.65</v>
      </c>
      <c r="D110">
        <v>0.505</v>
      </c>
      <c r="E110">
        <v>0.17</v>
      </c>
      <c r="F110">
        <v>1.5595000000000001</v>
      </c>
      <c r="G110">
        <v>0.69499999999999995</v>
      </c>
      <c r="H110">
        <v>0.35149999999999998</v>
      </c>
      <c r="I110">
        <v>0.39500000000000002</v>
      </c>
      <c r="J110">
        <v>11</v>
      </c>
      <c r="K110">
        <v>1</v>
      </c>
      <c r="L110" t="s">
        <v>40</v>
      </c>
      <c r="M110" t="s">
        <v>41</v>
      </c>
      <c r="N110" t="s">
        <v>35</v>
      </c>
      <c r="O110">
        <v>6</v>
      </c>
      <c r="P110" t="s">
        <v>79</v>
      </c>
      <c r="Q110">
        <v>14.1</v>
      </c>
      <c r="R110" t="str">
        <f t="array" ref="R11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10" t="e">
        <f>IF(Table13[[#This Row],[Category All]]="Category 1", "Yes",NA())</f>
        <v>#N/A</v>
      </c>
      <c r="T110" t="e">
        <f>IF(Table13[[#This Row],[Category All]]="Category 2", "Yes",NA())</f>
        <v>#N/A</v>
      </c>
      <c r="U110" t="str">
        <f>IF(Table13[[#This Row],[Category All]]="Category 3", "Yes",NA())</f>
        <v>Yes</v>
      </c>
      <c r="V110">
        <f>SUM(1,(1/3)*(Table13[[#This Row],[Length]]-0.5),(1/3)*(Table13[[#This Row],[Diameter]]-0.4),(1/3)*(Table13[[#This Row],[Height]]-0.4)*Table13[[#This Row],[Whole_weight]]*0.5)</f>
        <v>1.0252191666666666</v>
      </c>
      <c r="W110">
        <f t="array" ref="W11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1.0252191666666666</v>
      </c>
      <c r="X110" t="e">
        <f>IF(Table13[[#This Row],[Category All]]="Category 1",Table13[[#This Row],[Base Abalone Value]]*1.5,NA())</f>
        <v>#N/A</v>
      </c>
      <c r="Y110" t="e">
        <f>IF(Table13[[#This Row],[Category All]]="Category 2",Table13[[#This Row],[Base Abalone Value]]*0.8,NA())</f>
        <v>#N/A</v>
      </c>
      <c r="Z110">
        <f>IF(Table13[[#This Row],[Category All]]="Category 3",Table13[[#This Row],[Base Abalone Value]],NA())</f>
        <v>1.0252191666666666</v>
      </c>
      <c r="AA110">
        <f>IF(Table13[[#This Row],[Gender]]="M",Table13[[#This Row],[Whole_weight]],NA())</f>
        <v>1.5595000000000001</v>
      </c>
      <c r="AB110" t="e">
        <f>IF(Table13[[#This Row],[Gender]]="F",Table13[[#This Row],[Whole_weight]],NA())</f>
        <v>#N/A</v>
      </c>
      <c r="AC110" t="e">
        <f>IF(Table13[[#This Row],[Gender]]="I",Table13[[#This Row],[Whole_weight]],NA())</f>
        <v>#N/A</v>
      </c>
      <c r="AD110">
        <f>IF(Table13[[#This Row],[Gender]]="M",Table13[[#This Row],[Diameter]],NA())</f>
        <v>0.505</v>
      </c>
      <c r="AE110" t="e">
        <f>IF(Table13[[#This Row],[Gender]]="F",Table13[[#This Row],[Diameter]],NA())</f>
        <v>#N/A</v>
      </c>
      <c r="AF110" t="e">
        <f>IF(Table13[[#This Row],[Gender]]="I",Table13[[#This Row],[Diameter]],NA())</f>
        <v>#N/A</v>
      </c>
    </row>
    <row r="111" spans="1:32" x14ac:dyDescent="0.25">
      <c r="A111">
        <v>86</v>
      </c>
      <c r="B111" t="s">
        <v>32</v>
      </c>
      <c r="C111">
        <v>0.56999999999999995</v>
      </c>
      <c r="D111">
        <v>0.46500000000000002</v>
      </c>
      <c r="E111">
        <v>0.18</v>
      </c>
      <c r="F111">
        <v>1.2949999999999999</v>
      </c>
      <c r="G111">
        <v>0.33900000000000002</v>
      </c>
      <c r="H111">
        <v>0.2225</v>
      </c>
      <c r="I111">
        <v>0.44</v>
      </c>
      <c r="J111">
        <v>12</v>
      </c>
      <c r="K111">
        <v>11</v>
      </c>
      <c r="L111" t="s">
        <v>37</v>
      </c>
      <c r="M111" t="s">
        <v>38</v>
      </c>
      <c r="N111" t="s">
        <v>35</v>
      </c>
      <c r="O111">
        <v>7</v>
      </c>
      <c r="P111" t="s">
        <v>74</v>
      </c>
      <c r="Q111">
        <v>2.5</v>
      </c>
      <c r="R111" t="str">
        <f t="array" ref="R11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11" t="e">
        <f>IF(Table13[[#This Row],[Category All]]="Category 1", "Yes",NA())</f>
        <v>#N/A</v>
      </c>
      <c r="T111" t="e">
        <f>IF(Table13[[#This Row],[Category All]]="Category 2", "Yes",NA())</f>
        <v>#N/A</v>
      </c>
      <c r="U111" t="str">
        <f>IF(Table13[[#This Row],[Category All]]="Category 3", "Yes",NA())</f>
        <v>Yes</v>
      </c>
      <c r="V111">
        <f>SUM(1,(1/3)*(Table13[[#This Row],[Length]]-0.5),(1/3)*(Table13[[#This Row],[Diameter]]-0.4),(1/3)*(Table13[[#This Row],[Height]]-0.4)*Table13[[#This Row],[Whole_weight]]*0.5)</f>
        <v>0.99751666666666683</v>
      </c>
      <c r="W111">
        <f t="array" ref="W11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0.99751666666666683</v>
      </c>
      <c r="X111" t="e">
        <f>IF(Table13[[#This Row],[Category All]]="Category 1",Table13[[#This Row],[Base Abalone Value]]*1.5,NA())</f>
        <v>#N/A</v>
      </c>
      <c r="Y111" t="e">
        <f>IF(Table13[[#This Row],[Category All]]="Category 2",Table13[[#This Row],[Base Abalone Value]]*0.8,NA())</f>
        <v>#N/A</v>
      </c>
      <c r="Z111">
        <f>IF(Table13[[#This Row],[Category All]]="Category 3",Table13[[#This Row],[Base Abalone Value]],NA())</f>
        <v>0.99751666666666683</v>
      </c>
      <c r="AA111" t="e">
        <f>IF(Table13[[#This Row],[Gender]]="M",Table13[[#This Row],[Whole_weight]],NA())</f>
        <v>#N/A</v>
      </c>
      <c r="AB111">
        <f>IF(Table13[[#This Row],[Gender]]="F",Table13[[#This Row],[Whole_weight]],NA())</f>
        <v>1.2949999999999999</v>
      </c>
      <c r="AC111" t="e">
        <f>IF(Table13[[#This Row],[Gender]]="I",Table13[[#This Row],[Whole_weight]],NA())</f>
        <v>#N/A</v>
      </c>
      <c r="AD111" t="e">
        <f>IF(Table13[[#This Row],[Gender]]="M",Table13[[#This Row],[Diameter]],NA())</f>
        <v>#N/A</v>
      </c>
      <c r="AE111">
        <f>IF(Table13[[#This Row],[Gender]]="F",Table13[[#This Row],[Diameter]],NA())</f>
        <v>0.46500000000000002</v>
      </c>
      <c r="AF111" t="e">
        <f>IF(Table13[[#This Row],[Gender]]="I",Table13[[#This Row],[Diameter]],NA())</f>
        <v>#N/A</v>
      </c>
    </row>
    <row r="112" spans="1:32" x14ac:dyDescent="0.25">
      <c r="A112">
        <v>4035</v>
      </c>
      <c r="B112" t="s">
        <v>47</v>
      </c>
      <c r="C112">
        <v>0.51</v>
      </c>
      <c r="D112">
        <v>0.40500000000000003</v>
      </c>
      <c r="E112">
        <v>0.125</v>
      </c>
      <c r="F112">
        <v>0.6925</v>
      </c>
      <c r="G112">
        <v>0.32700000000000001</v>
      </c>
      <c r="H112">
        <v>0.155</v>
      </c>
      <c r="I112">
        <v>0.18049999999999999</v>
      </c>
      <c r="J112">
        <v>7</v>
      </c>
      <c r="K112">
        <v>6</v>
      </c>
      <c r="L112" t="s">
        <v>71</v>
      </c>
      <c r="M112" t="s">
        <v>72</v>
      </c>
      <c r="N112" t="s">
        <v>73</v>
      </c>
      <c r="O112">
        <v>2</v>
      </c>
      <c r="P112" t="s">
        <v>39</v>
      </c>
      <c r="Q112">
        <v>18</v>
      </c>
      <c r="R112" t="str">
        <f t="array" ref="R11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12" t="e">
        <f>IF(Table13[[#This Row],[Category All]]="Category 1", "Yes",NA())</f>
        <v>#N/A</v>
      </c>
      <c r="T112" t="str">
        <f>IF(Table13[[#This Row],[Category All]]="Category 2", "Yes",NA())</f>
        <v>Yes</v>
      </c>
      <c r="U112" t="e">
        <f>IF(Table13[[#This Row],[Category All]]="Category 3", "Yes",NA())</f>
        <v>#N/A</v>
      </c>
      <c r="V112">
        <f>SUM(1,(1/3)*(Table13[[#This Row],[Length]]-0.5),(1/3)*(Table13[[#This Row],[Diameter]]-0.4),(1/3)*(Table13[[#This Row],[Height]]-0.4)*Table13[[#This Row],[Whole_weight]]*0.5)</f>
        <v>0.97326041666666674</v>
      </c>
      <c r="W112">
        <f t="array" ref="W11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0.77860833333333346</v>
      </c>
      <c r="X112" t="e">
        <f>IF(Table13[[#This Row],[Category All]]="Category 1",Table13[[#This Row],[Base Abalone Value]]*1.5,NA())</f>
        <v>#N/A</v>
      </c>
      <c r="Y112">
        <f>IF(Table13[[#This Row],[Category All]]="Category 2",Table13[[#This Row],[Base Abalone Value]]*0.8,NA())</f>
        <v>0.77860833333333346</v>
      </c>
      <c r="Z112" t="e">
        <f>IF(Table13[[#This Row],[Category All]]="Category 3",Table13[[#This Row],[Base Abalone Value]],NA())</f>
        <v>#N/A</v>
      </c>
      <c r="AA112">
        <f>IF(Table13[[#This Row],[Gender]]="M",Table13[[#This Row],[Whole_weight]],NA())</f>
        <v>0.6925</v>
      </c>
      <c r="AB112" t="e">
        <f>IF(Table13[[#This Row],[Gender]]="F",Table13[[#This Row],[Whole_weight]],NA())</f>
        <v>#N/A</v>
      </c>
      <c r="AC112" t="e">
        <f>IF(Table13[[#This Row],[Gender]]="I",Table13[[#This Row],[Whole_weight]],NA())</f>
        <v>#N/A</v>
      </c>
      <c r="AD112">
        <f>IF(Table13[[#This Row],[Gender]]="M",Table13[[#This Row],[Diameter]],NA())</f>
        <v>0.40500000000000003</v>
      </c>
      <c r="AE112" t="e">
        <f>IF(Table13[[#This Row],[Gender]]="F",Table13[[#This Row],[Diameter]],NA())</f>
        <v>#N/A</v>
      </c>
      <c r="AF112" t="e">
        <f>IF(Table13[[#This Row],[Gender]]="I",Table13[[#This Row],[Diameter]],NA())</f>
        <v>#N/A</v>
      </c>
    </row>
    <row r="113" spans="1:32" x14ac:dyDescent="0.25">
      <c r="A113">
        <v>1055</v>
      </c>
      <c r="B113" t="s">
        <v>43</v>
      </c>
      <c r="C113">
        <v>0.19500000000000001</v>
      </c>
      <c r="D113">
        <v>0.15</v>
      </c>
      <c r="E113">
        <v>4.4999999999999998E-2</v>
      </c>
      <c r="F113">
        <v>3.7499999999999999E-2</v>
      </c>
      <c r="G113">
        <v>1.7999999999999999E-2</v>
      </c>
      <c r="H113">
        <v>6.0000000000000001E-3</v>
      </c>
      <c r="I113">
        <v>1.0999999999999999E-2</v>
      </c>
      <c r="J113">
        <v>3</v>
      </c>
      <c r="K113">
        <v>6</v>
      </c>
      <c r="L113" t="s">
        <v>71</v>
      </c>
      <c r="M113" t="s">
        <v>72</v>
      </c>
      <c r="N113" t="s">
        <v>73</v>
      </c>
      <c r="O113">
        <v>5</v>
      </c>
      <c r="P113" t="s">
        <v>46</v>
      </c>
      <c r="Q113">
        <v>12.8</v>
      </c>
      <c r="R113" t="str">
        <f t="array" ref="R11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13" t="e">
        <f>IF(Table13[[#This Row],[Category All]]="Category 1", "Yes",NA())</f>
        <v>#N/A</v>
      </c>
      <c r="T113" t="str">
        <f>IF(Table13[[#This Row],[Category All]]="Category 2", "Yes",NA())</f>
        <v>Yes</v>
      </c>
      <c r="U113" t="e">
        <f>IF(Table13[[#This Row],[Category All]]="Category 3", "Yes",NA())</f>
        <v>#N/A</v>
      </c>
      <c r="V113">
        <f>SUM(1,(1/3)*(Table13[[#This Row],[Length]]-0.5),(1/3)*(Table13[[#This Row],[Diameter]]-0.4),(1/3)*(Table13[[#This Row],[Height]]-0.4)*Table13[[#This Row],[Whole_weight]]*0.5)</f>
        <v>0.8127812499999999</v>
      </c>
      <c r="W113">
        <f t="array" ref="W11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0.65022499999999994</v>
      </c>
      <c r="X113" t="e">
        <f>IF(Table13[[#This Row],[Category All]]="Category 1",Table13[[#This Row],[Base Abalone Value]]*1.5,NA())</f>
        <v>#N/A</v>
      </c>
      <c r="Y113">
        <f>IF(Table13[[#This Row],[Category All]]="Category 2",Table13[[#This Row],[Base Abalone Value]]*0.8,NA())</f>
        <v>0.65022499999999994</v>
      </c>
      <c r="Z113" t="e">
        <f>IF(Table13[[#This Row],[Category All]]="Category 3",Table13[[#This Row],[Base Abalone Value]],NA())</f>
        <v>#N/A</v>
      </c>
      <c r="AA113" t="e">
        <f>IF(Table13[[#This Row],[Gender]]="M",Table13[[#This Row],[Whole_weight]],NA())</f>
        <v>#N/A</v>
      </c>
      <c r="AB113" t="e">
        <f>IF(Table13[[#This Row],[Gender]]="F",Table13[[#This Row],[Whole_weight]],NA())</f>
        <v>#N/A</v>
      </c>
      <c r="AC113">
        <f>IF(Table13[[#This Row],[Gender]]="I",Table13[[#This Row],[Whole_weight]],NA())</f>
        <v>3.7499999999999999E-2</v>
      </c>
      <c r="AD113" t="e">
        <f>IF(Table13[[#This Row],[Gender]]="M",Table13[[#This Row],[Diameter]],NA())</f>
        <v>#N/A</v>
      </c>
      <c r="AE113" t="e">
        <f>IF(Table13[[#This Row],[Gender]]="F",Table13[[#This Row],[Diameter]],NA())</f>
        <v>#N/A</v>
      </c>
      <c r="AF113">
        <f>IF(Table13[[#This Row],[Gender]]="I",Table13[[#This Row],[Diameter]],NA())</f>
        <v>0.15</v>
      </c>
    </row>
    <row r="114" spans="1:32" x14ac:dyDescent="0.25">
      <c r="A114">
        <v>2652</v>
      </c>
      <c r="B114" t="s">
        <v>43</v>
      </c>
      <c r="C114">
        <v>0.51</v>
      </c>
      <c r="D114">
        <v>0.38500000000000001</v>
      </c>
      <c r="E114">
        <v>0.15</v>
      </c>
      <c r="F114">
        <v>0.625</v>
      </c>
      <c r="G114">
        <v>0.3095</v>
      </c>
      <c r="H114">
        <v>0.11899999999999999</v>
      </c>
      <c r="I114">
        <v>0.17249999999999999</v>
      </c>
      <c r="J114">
        <v>8</v>
      </c>
      <c r="K114">
        <v>12</v>
      </c>
      <c r="L114" t="s">
        <v>33</v>
      </c>
      <c r="M114" t="s">
        <v>34</v>
      </c>
      <c r="N114" t="s">
        <v>35</v>
      </c>
      <c r="O114">
        <v>5</v>
      </c>
      <c r="P114" t="s">
        <v>46</v>
      </c>
      <c r="Q114">
        <v>12.8</v>
      </c>
      <c r="R114" t="str">
        <f t="array" ref="R11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14" t="e">
        <f>IF(Table13[[#This Row],[Category All]]="Category 1", "Yes",NA())</f>
        <v>#N/A</v>
      </c>
      <c r="T114" t="str">
        <f>IF(Table13[[#This Row],[Category All]]="Category 2", "Yes",NA())</f>
        <v>Yes</v>
      </c>
      <c r="U114" t="e">
        <f>IF(Table13[[#This Row],[Category All]]="Category 3", "Yes",NA())</f>
        <v>#N/A</v>
      </c>
      <c r="V114">
        <f>SUM(1,(1/3)*(Table13[[#This Row],[Length]]-0.5),(1/3)*(Table13[[#This Row],[Diameter]]-0.4),(1/3)*(Table13[[#This Row],[Height]]-0.4)*Table13[[#This Row],[Whole_weight]]*0.5)</f>
        <v>0.97229166666666678</v>
      </c>
      <c r="W114">
        <f t="array" ref="W11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0.77783333333333349</v>
      </c>
      <c r="X114" t="e">
        <f>IF(Table13[[#This Row],[Category All]]="Category 1",Table13[[#This Row],[Base Abalone Value]]*1.5,NA())</f>
        <v>#N/A</v>
      </c>
      <c r="Y114">
        <f>IF(Table13[[#This Row],[Category All]]="Category 2",Table13[[#This Row],[Base Abalone Value]]*0.8,NA())</f>
        <v>0.77783333333333349</v>
      </c>
      <c r="Z114" t="e">
        <f>IF(Table13[[#This Row],[Category All]]="Category 3",Table13[[#This Row],[Base Abalone Value]],NA())</f>
        <v>#N/A</v>
      </c>
      <c r="AA114" t="e">
        <f>IF(Table13[[#This Row],[Gender]]="M",Table13[[#This Row],[Whole_weight]],NA())</f>
        <v>#N/A</v>
      </c>
      <c r="AB114" t="e">
        <f>IF(Table13[[#This Row],[Gender]]="F",Table13[[#This Row],[Whole_weight]],NA())</f>
        <v>#N/A</v>
      </c>
      <c r="AC114">
        <f>IF(Table13[[#This Row],[Gender]]="I",Table13[[#This Row],[Whole_weight]],NA())</f>
        <v>0.625</v>
      </c>
      <c r="AD114" t="e">
        <f>IF(Table13[[#This Row],[Gender]]="M",Table13[[#This Row],[Diameter]],NA())</f>
        <v>#N/A</v>
      </c>
      <c r="AE114" t="e">
        <f>IF(Table13[[#This Row],[Gender]]="F",Table13[[#This Row],[Diameter]],NA())</f>
        <v>#N/A</v>
      </c>
      <c r="AF114">
        <f>IF(Table13[[#This Row],[Gender]]="I",Table13[[#This Row],[Diameter]],NA())</f>
        <v>0.38500000000000001</v>
      </c>
    </row>
    <row r="115" spans="1:32" x14ac:dyDescent="0.25">
      <c r="A115">
        <v>2722</v>
      </c>
      <c r="B115" t="s">
        <v>43</v>
      </c>
      <c r="C115">
        <v>0.375</v>
      </c>
      <c r="D115">
        <v>0.28999999999999998</v>
      </c>
      <c r="E115">
        <v>0.14000000000000001</v>
      </c>
      <c r="F115">
        <v>0.3</v>
      </c>
      <c r="G115">
        <v>0.14000000000000001</v>
      </c>
      <c r="H115">
        <v>6.25E-2</v>
      </c>
      <c r="I115">
        <v>8.2500000000000004E-2</v>
      </c>
      <c r="J115">
        <v>8</v>
      </c>
      <c r="K115">
        <v>12</v>
      </c>
      <c r="L115" t="s">
        <v>33</v>
      </c>
      <c r="M115" t="s">
        <v>34</v>
      </c>
      <c r="N115" t="s">
        <v>35</v>
      </c>
      <c r="O115">
        <v>2</v>
      </c>
      <c r="P115" t="s">
        <v>39</v>
      </c>
      <c r="Q115">
        <v>18</v>
      </c>
      <c r="R115" t="str">
        <f t="array" ref="R11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15" t="e">
        <f>IF(Table13[[#This Row],[Category All]]="Category 1", "Yes",NA())</f>
        <v>#N/A</v>
      </c>
      <c r="T115" t="str">
        <f>IF(Table13[[#This Row],[Category All]]="Category 2", "Yes",NA())</f>
        <v>Yes</v>
      </c>
      <c r="U115" t="e">
        <f>IF(Table13[[#This Row],[Category All]]="Category 3", "Yes",NA())</f>
        <v>#N/A</v>
      </c>
      <c r="V115">
        <f>SUM(1,(1/3)*(Table13[[#This Row],[Length]]-0.5),(1/3)*(Table13[[#This Row],[Diameter]]-0.4),(1/3)*(Table13[[#This Row],[Height]]-0.4)*Table13[[#This Row],[Whole_weight]]*0.5)</f>
        <v>0.90866666666666662</v>
      </c>
      <c r="W115">
        <f t="array" ref="W11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0.72693333333333332</v>
      </c>
      <c r="X115" t="e">
        <f>IF(Table13[[#This Row],[Category All]]="Category 1",Table13[[#This Row],[Base Abalone Value]]*1.5,NA())</f>
        <v>#N/A</v>
      </c>
      <c r="Y115">
        <f>IF(Table13[[#This Row],[Category All]]="Category 2",Table13[[#This Row],[Base Abalone Value]]*0.8,NA())</f>
        <v>0.72693333333333332</v>
      </c>
      <c r="Z115" t="e">
        <f>IF(Table13[[#This Row],[Category All]]="Category 3",Table13[[#This Row],[Base Abalone Value]],NA())</f>
        <v>#N/A</v>
      </c>
      <c r="AA115" t="e">
        <f>IF(Table13[[#This Row],[Gender]]="M",Table13[[#This Row],[Whole_weight]],NA())</f>
        <v>#N/A</v>
      </c>
      <c r="AB115" t="e">
        <f>IF(Table13[[#This Row],[Gender]]="F",Table13[[#This Row],[Whole_weight]],NA())</f>
        <v>#N/A</v>
      </c>
      <c r="AC115">
        <f>IF(Table13[[#This Row],[Gender]]="I",Table13[[#This Row],[Whole_weight]],NA())</f>
        <v>0.3</v>
      </c>
      <c r="AD115" t="e">
        <f>IF(Table13[[#This Row],[Gender]]="M",Table13[[#This Row],[Diameter]],NA())</f>
        <v>#N/A</v>
      </c>
      <c r="AE115" t="e">
        <f>IF(Table13[[#This Row],[Gender]]="F",Table13[[#This Row],[Diameter]],NA())</f>
        <v>#N/A</v>
      </c>
      <c r="AF115">
        <f>IF(Table13[[#This Row],[Gender]]="I",Table13[[#This Row],[Diameter]],NA())</f>
        <v>0.28999999999999998</v>
      </c>
    </row>
    <row r="116" spans="1:32" x14ac:dyDescent="0.25">
      <c r="A116">
        <v>1271</v>
      </c>
      <c r="B116" t="s">
        <v>43</v>
      </c>
      <c r="C116">
        <v>0.47</v>
      </c>
      <c r="D116">
        <v>0.35499999999999998</v>
      </c>
      <c r="E116">
        <v>0.18</v>
      </c>
      <c r="F116">
        <v>0.48</v>
      </c>
      <c r="G116">
        <v>0.20549999999999999</v>
      </c>
      <c r="H116">
        <v>0.105</v>
      </c>
      <c r="I116">
        <v>0.15049999999999999</v>
      </c>
      <c r="J116">
        <v>8</v>
      </c>
      <c r="K116">
        <v>7</v>
      </c>
      <c r="L116" t="s">
        <v>67</v>
      </c>
      <c r="M116" t="s">
        <v>68</v>
      </c>
      <c r="N116" t="s">
        <v>69</v>
      </c>
      <c r="O116">
        <v>1</v>
      </c>
      <c r="P116" t="s">
        <v>36</v>
      </c>
      <c r="Q116">
        <v>22.1</v>
      </c>
      <c r="R116" t="str">
        <f t="array" ref="R11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16" t="e">
        <f>IF(Table13[[#This Row],[Category All]]="Category 1", "Yes",NA())</f>
        <v>#N/A</v>
      </c>
      <c r="T116" t="str">
        <f>IF(Table13[[#This Row],[Category All]]="Category 2", "Yes",NA())</f>
        <v>Yes</v>
      </c>
      <c r="U116" t="e">
        <f>IF(Table13[[#This Row],[Category All]]="Category 3", "Yes",NA())</f>
        <v>#N/A</v>
      </c>
      <c r="V116">
        <f>SUM(1,(1/3)*(Table13[[#This Row],[Length]]-0.5),(1/3)*(Table13[[#This Row],[Diameter]]-0.4),(1/3)*(Table13[[#This Row],[Height]]-0.4)*Table13[[#This Row],[Whole_weight]]*0.5)</f>
        <v>0.95740000000000003</v>
      </c>
      <c r="W116">
        <f t="array" ref="W11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0.76592000000000005</v>
      </c>
      <c r="X116" t="e">
        <f>IF(Table13[[#This Row],[Category All]]="Category 1",Table13[[#This Row],[Base Abalone Value]]*1.5,NA())</f>
        <v>#N/A</v>
      </c>
      <c r="Y116">
        <f>IF(Table13[[#This Row],[Category All]]="Category 2",Table13[[#This Row],[Base Abalone Value]]*0.8,NA())</f>
        <v>0.76592000000000005</v>
      </c>
      <c r="Z116" t="e">
        <f>IF(Table13[[#This Row],[Category All]]="Category 3",Table13[[#This Row],[Base Abalone Value]],NA())</f>
        <v>#N/A</v>
      </c>
      <c r="AA116" t="e">
        <f>IF(Table13[[#This Row],[Gender]]="M",Table13[[#This Row],[Whole_weight]],NA())</f>
        <v>#N/A</v>
      </c>
      <c r="AB116" t="e">
        <f>IF(Table13[[#This Row],[Gender]]="F",Table13[[#This Row],[Whole_weight]],NA())</f>
        <v>#N/A</v>
      </c>
      <c r="AC116">
        <f>IF(Table13[[#This Row],[Gender]]="I",Table13[[#This Row],[Whole_weight]],NA())</f>
        <v>0.48</v>
      </c>
      <c r="AD116" t="e">
        <f>IF(Table13[[#This Row],[Gender]]="M",Table13[[#This Row],[Diameter]],NA())</f>
        <v>#N/A</v>
      </c>
      <c r="AE116" t="e">
        <f>IF(Table13[[#This Row],[Gender]]="F",Table13[[#This Row],[Diameter]],NA())</f>
        <v>#N/A</v>
      </c>
      <c r="AF116">
        <f>IF(Table13[[#This Row],[Gender]]="I",Table13[[#This Row],[Diameter]],NA())</f>
        <v>0.35499999999999998</v>
      </c>
    </row>
    <row r="117" spans="1:32" x14ac:dyDescent="0.25">
      <c r="A117">
        <v>90</v>
      </c>
      <c r="B117" t="s">
        <v>32</v>
      </c>
      <c r="C117">
        <v>0.57499999999999996</v>
      </c>
      <c r="D117">
        <v>0.45</v>
      </c>
      <c r="E117">
        <v>0.16</v>
      </c>
      <c r="F117">
        <v>0.97750000000000004</v>
      </c>
      <c r="G117">
        <v>0.3135</v>
      </c>
      <c r="H117">
        <v>0.23100000000000001</v>
      </c>
      <c r="I117">
        <v>0.33</v>
      </c>
      <c r="J117">
        <v>12</v>
      </c>
      <c r="K117">
        <v>1</v>
      </c>
      <c r="L117" t="s">
        <v>40</v>
      </c>
      <c r="M117" t="s">
        <v>41</v>
      </c>
      <c r="N117" t="s">
        <v>35</v>
      </c>
      <c r="O117">
        <v>2</v>
      </c>
      <c r="P117" t="s">
        <v>39</v>
      </c>
      <c r="Q117">
        <v>18</v>
      </c>
      <c r="R117" t="str">
        <f t="array" ref="R11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17" t="e">
        <f>IF(Table13[[#This Row],[Category All]]="Category 1", "Yes",NA())</f>
        <v>#N/A</v>
      </c>
      <c r="T117" t="str">
        <f>IF(Table13[[#This Row],[Category All]]="Category 2", "Yes",NA())</f>
        <v>Yes</v>
      </c>
      <c r="U117" t="e">
        <f>IF(Table13[[#This Row],[Category All]]="Category 3", "Yes",NA())</f>
        <v>#N/A</v>
      </c>
      <c r="V117">
        <f>SUM(1,(1/3)*(Table13[[#This Row],[Length]]-0.5),(1/3)*(Table13[[#This Row],[Diameter]]-0.4),(1/3)*(Table13[[#This Row],[Height]]-0.4)*Table13[[#This Row],[Whole_weight]]*0.5)</f>
        <v>1.0025666666666666</v>
      </c>
      <c r="W117">
        <f t="array" ref="W11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0.80205333333333328</v>
      </c>
      <c r="X117" t="e">
        <f>IF(Table13[[#This Row],[Category All]]="Category 1",Table13[[#This Row],[Base Abalone Value]]*1.5,NA())</f>
        <v>#N/A</v>
      </c>
      <c r="Y117">
        <f>IF(Table13[[#This Row],[Category All]]="Category 2",Table13[[#This Row],[Base Abalone Value]]*0.8,NA())</f>
        <v>0.80205333333333328</v>
      </c>
      <c r="Z117" t="e">
        <f>IF(Table13[[#This Row],[Category All]]="Category 3",Table13[[#This Row],[Base Abalone Value]],NA())</f>
        <v>#N/A</v>
      </c>
      <c r="AA117" t="e">
        <f>IF(Table13[[#This Row],[Gender]]="M",Table13[[#This Row],[Whole_weight]],NA())</f>
        <v>#N/A</v>
      </c>
      <c r="AB117">
        <f>IF(Table13[[#This Row],[Gender]]="F",Table13[[#This Row],[Whole_weight]],NA())</f>
        <v>0.97750000000000004</v>
      </c>
      <c r="AC117" t="e">
        <f>IF(Table13[[#This Row],[Gender]]="I",Table13[[#This Row],[Whole_weight]],NA())</f>
        <v>#N/A</v>
      </c>
      <c r="AD117" t="e">
        <f>IF(Table13[[#This Row],[Gender]]="M",Table13[[#This Row],[Diameter]],NA())</f>
        <v>#N/A</v>
      </c>
      <c r="AE117">
        <f>IF(Table13[[#This Row],[Gender]]="F",Table13[[#This Row],[Diameter]],NA())</f>
        <v>0.45</v>
      </c>
      <c r="AF117" t="e">
        <f>IF(Table13[[#This Row],[Gender]]="I",Table13[[#This Row],[Diameter]],NA())</f>
        <v>#N/A</v>
      </c>
    </row>
    <row r="118" spans="1:32" x14ac:dyDescent="0.25">
      <c r="A118">
        <v>2789</v>
      </c>
      <c r="B118" t="s">
        <v>32</v>
      </c>
      <c r="C118">
        <v>0.61499999999999999</v>
      </c>
      <c r="D118">
        <v>0.46</v>
      </c>
      <c r="E118">
        <v>0.15</v>
      </c>
      <c r="F118">
        <v>1.0265</v>
      </c>
      <c r="G118">
        <v>0.49349999999999999</v>
      </c>
      <c r="H118">
        <v>0.20100000000000001</v>
      </c>
      <c r="I118">
        <v>0.27450000000000002</v>
      </c>
      <c r="J118">
        <v>10</v>
      </c>
      <c r="K118">
        <v>1</v>
      </c>
      <c r="L118" t="s">
        <v>40</v>
      </c>
      <c r="M118" t="s">
        <v>41</v>
      </c>
      <c r="N118" t="s">
        <v>35</v>
      </c>
      <c r="O118">
        <v>1</v>
      </c>
      <c r="P118" t="s">
        <v>36</v>
      </c>
      <c r="Q118">
        <v>22.1</v>
      </c>
      <c r="R118" t="str">
        <f t="array" ref="R11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18" t="e">
        <f>IF(Table13[[#This Row],[Category All]]="Category 1", "Yes",NA())</f>
        <v>#N/A</v>
      </c>
      <c r="T118" t="e">
        <f>IF(Table13[[#This Row],[Category All]]="Category 2", "Yes",NA())</f>
        <v>#N/A</v>
      </c>
      <c r="U118" t="str">
        <f>IF(Table13[[#This Row],[Category All]]="Category 3", "Yes",NA())</f>
        <v>Yes</v>
      </c>
      <c r="V118">
        <f>SUM(1,(1/3)*(Table13[[#This Row],[Length]]-0.5),(1/3)*(Table13[[#This Row],[Diameter]]-0.4),(1/3)*(Table13[[#This Row],[Height]]-0.4)*Table13[[#This Row],[Whole_weight]]*0.5)</f>
        <v>1.0155624999999999</v>
      </c>
      <c r="W118">
        <f t="array" ref="W11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1.0155624999999999</v>
      </c>
      <c r="X118" t="e">
        <f>IF(Table13[[#This Row],[Category All]]="Category 1",Table13[[#This Row],[Base Abalone Value]]*1.5,NA())</f>
        <v>#N/A</v>
      </c>
      <c r="Y118" t="e">
        <f>IF(Table13[[#This Row],[Category All]]="Category 2",Table13[[#This Row],[Base Abalone Value]]*0.8,NA())</f>
        <v>#N/A</v>
      </c>
      <c r="Z118">
        <f>IF(Table13[[#This Row],[Category All]]="Category 3",Table13[[#This Row],[Base Abalone Value]],NA())</f>
        <v>1.0155624999999999</v>
      </c>
      <c r="AA118" t="e">
        <f>IF(Table13[[#This Row],[Gender]]="M",Table13[[#This Row],[Whole_weight]],NA())</f>
        <v>#N/A</v>
      </c>
      <c r="AB118">
        <f>IF(Table13[[#This Row],[Gender]]="F",Table13[[#This Row],[Whole_weight]],NA())</f>
        <v>1.0265</v>
      </c>
      <c r="AC118" t="e">
        <f>IF(Table13[[#This Row],[Gender]]="I",Table13[[#This Row],[Whole_weight]],NA())</f>
        <v>#N/A</v>
      </c>
      <c r="AD118" t="e">
        <f>IF(Table13[[#This Row],[Gender]]="M",Table13[[#This Row],[Diameter]],NA())</f>
        <v>#N/A</v>
      </c>
      <c r="AE118">
        <f>IF(Table13[[#This Row],[Gender]]="F",Table13[[#This Row],[Diameter]],NA())</f>
        <v>0.46</v>
      </c>
      <c r="AF118" t="e">
        <f>IF(Table13[[#This Row],[Gender]]="I",Table13[[#This Row],[Diameter]],NA())</f>
        <v>#N/A</v>
      </c>
    </row>
    <row r="119" spans="1:32" x14ac:dyDescent="0.25">
      <c r="A119">
        <v>3015</v>
      </c>
      <c r="B119" t="s">
        <v>43</v>
      </c>
      <c r="C119">
        <v>0.39500000000000002</v>
      </c>
      <c r="D119">
        <v>0.3</v>
      </c>
      <c r="E119">
        <v>0.09</v>
      </c>
      <c r="F119">
        <v>0.253</v>
      </c>
      <c r="G119">
        <v>0.11550000000000001</v>
      </c>
      <c r="H119">
        <v>0.05</v>
      </c>
      <c r="I119">
        <v>7.4999999999999997E-2</v>
      </c>
      <c r="J119">
        <v>6</v>
      </c>
      <c r="K119">
        <v>8</v>
      </c>
      <c r="L119" t="s">
        <v>61</v>
      </c>
      <c r="M119" t="s">
        <v>62</v>
      </c>
      <c r="N119" t="s">
        <v>63</v>
      </c>
      <c r="O119">
        <v>5</v>
      </c>
      <c r="P119" t="s">
        <v>46</v>
      </c>
      <c r="Q119">
        <v>12.8</v>
      </c>
      <c r="R119" t="str">
        <f t="array" ref="R11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19" t="e">
        <f>IF(Table13[[#This Row],[Category All]]="Category 1", "Yes",NA())</f>
        <v>#N/A</v>
      </c>
      <c r="T119" t="str">
        <f>IF(Table13[[#This Row],[Category All]]="Category 2", "Yes",NA())</f>
        <v>Yes</v>
      </c>
      <c r="U119" t="e">
        <f>IF(Table13[[#This Row],[Category All]]="Category 3", "Yes",NA())</f>
        <v>#N/A</v>
      </c>
      <c r="V119">
        <f>SUM(1,(1/3)*(Table13[[#This Row],[Length]]-0.5),(1/3)*(Table13[[#This Row],[Diameter]]-0.4),(1/3)*(Table13[[#This Row],[Height]]-0.4)*Table13[[#This Row],[Whole_weight]]*0.5)</f>
        <v>0.91859499999999994</v>
      </c>
      <c r="W119">
        <f t="array" ref="W11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0.73487599999999997</v>
      </c>
      <c r="X119" t="e">
        <f>IF(Table13[[#This Row],[Category All]]="Category 1",Table13[[#This Row],[Base Abalone Value]]*1.5,NA())</f>
        <v>#N/A</v>
      </c>
      <c r="Y119">
        <f>IF(Table13[[#This Row],[Category All]]="Category 2",Table13[[#This Row],[Base Abalone Value]]*0.8,NA())</f>
        <v>0.73487599999999997</v>
      </c>
      <c r="Z119" t="e">
        <f>IF(Table13[[#This Row],[Category All]]="Category 3",Table13[[#This Row],[Base Abalone Value]],NA())</f>
        <v>#N/A</v>
      </c>
      <c r="AA119" t="e">
        <f>IF(Table13[[#This Row],[Gender]]="M",Table13[[#This Row],[Whole_weight]],NA())</f>
        <v>#N/A</v>
      </c>
      <c r="AB119" t="e">
        <f>IF(Table13[[#This Row],[Gender]]="F",Table13[[#This Row],[Whole_weight]],NA())</f>
        <v>#N/A</v>
      </c>
      <c r="AC119">
        <f>IF(Table13[[#This Row],[Gender]]="I",Table13[[#This Row],[Whole_weight]],NA())</f>
        <v>0.253</v>
      </c>
      <c r="AD119" t="e">
        <f>IF(Table13[[#This Row],[Gender]]="M",Table13[[#This Row],[Diameter]],NA())</f>
        <v>#N/A</v>
      </c>
      <c r="AE119" t="e">
        <f>IF(Table13[[#This Row],[Gender]]="F",Table13[[#This Row],[Diameter]],NA())</f>
        <v>#N/A</v>
      </c>
      <c r="AF119">
        <f>IF(Table13[[#This Row],[Gender]]="I",Table13[[#This Row],[Diameter]],NA())</f>
        <v>0.3</v>
      </c>
    </row>
    <row r="120" spans="1:32" x14ac:dyDescent="0.25">
      <c r="A120">
        <v>1421</v>
      </c>
      <c r="B120" t="s">
        <v>32</v>
      </c>
      <c r="C120">
        <v>0.71</v>
      </c>
      <c r="D120">
        <v>0.55000000000000004</v>
      </c>
      <c r="E120">
        <v>0.17</v>
      </c>
      <c r="F120">
        <v>1.6140000000000001</v>
      </c>
      <c r="G120">
        <v>0.74299999999999999</v>
      </c>
      <c r="H120">
        <v>0.34499999999999997</v>
      </c>
      <c r="I120">
        <v>0.45</v>
      </c>
      <c r="J120">
        <v>11</v>
      </c>
      <c r="K120">
        <v>2</v>
      </c>
      <c r="L120" t="s">
        <v>64</v>
      </c>
      <c r="M120" t="s">
        <v>65</v>
      </c>
      <c r="N120" t="s">
        <v>66</v>
      </c>
      <c r="O120">
        <v>8</v>
      </c>
      <c r="P120" t="s">
        <v>51</v>
      </c>
      <c r="Q120">
        <v>12.3</v>
      </c>
      <c r="R120" t="str">
        <f t="array" ref="R12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20" t="e">
        <f>IF(Table13[[#This Row],[Category All]]="Category 1", "Yes",NA())</f>
        <v>#N/A</v>
      </c>
      <c r="T120" t="e">
        <f>IF(Table13[[#This Row],[Category All]]="Category 2", "Yes",NA())</f>
        <v>#N/A</v>
      </c>
      <c r="U120" t="str">
        <f>IF(Table13[[#This Row],[Category All]]="Category 3", "Yes",NA())</f>
        <v>Yes</v>
      </c>
      <c r="V120">
        <f>SUM(1,(1/3)*(Table13[[#This Row],[Length]]-0.5),(1/3)*(Table13[[#This Row],[Diameter]]-0.4),(1/3)*(Table13[[#This Row],[Height]]-0.4)*Table13[[#This Row],[Whole_weight]]*0.5)</f>
        <v>1.05813</v>
      </c>
      <c r="W120">
        <f t="array" ref="W12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1.05813</v>
      </c>
      <c r="X120" t="e">
        <f>IF(Table13[[#This Row],[Category All]]="Category 1",Table13[[#This Row],[Base Abalone Value]]*1.5,NA())</f>
        <v>#N/A</v>
      </c>
      <c r="Y120" t="e">
        <f>IF(Table13[[#This Row],[Category All]]="Category 2",Table13[[#This Row],[Base Abalone Value]]*0.8,NA())</f>
        <v>#N/A</v>
      </c>
      <c r="Z120">
        <f>IF(Table13[[#This Row],[Category All]]="Category 3",Table13[[#This Row],[Base Abalone Value]],NA())</f>
        <v>1.05813</v>
      </c>
      <c r="AA120" t="e">
        <f>IF(Table13[[#This Row],[Gender]]="M",Table13[[#This Row],[Whole_weight]],NA())</f>
        <v>#N/A</v>
      </c>
      <c r="AB120">
        <f>IF(Table13[[#This Row],[Gender]]="F",Table13[[#This Row],[Whole_weight]],NA())</f>
        <v>1.6140000000000001</v>
      </c>
      <c r="AC120" t="e">
        <f>IF(Table13[[#This Row],[Gender]]="I",Table13[[#This Row],[Whole_weight]],NA())</f>
        <v>#N/A</v>
      </c>
      <c r="AD120" t="e">
        <f>IF(Table13[[#This Row],[Gender]]="M",Table13[[#This Row],[Diameter]],NA())</f>
        <v>#N/A</v>
      </c>
      <c r="AE120">
        <f>IF(Table13[[#This Row],[Gender]]="F",Table13[[#This Row],[Diameter]],NA())</f>
        <v>0.55000000000000004</v>
      </c>
      <c r="AF120" t="e">
        <f>IF(Table13[[#This Row],[Gender]]="I",Table13[[#This Row],[Diameter]],NA())</f>
        <v>#N/A</v>
      </c>
    </row>
    <row r="121" spans="1:32" x14ac:dyDescent="0.25">
      <c r="A121">
        <v>2399</v>
      </c>
      <c r="B121" t="s">
        <v>43</v>
      </c>
      <c r="C121">
        <v>0.5</v>
      </c>
      <c r="D121">
        <v>0.38500000000000001</v>
      </c>
      <c r="E121">
        <v>0.155</v>
      </c>
      <c r="F121">
        <v>0.76200000000000001</v>
      </c>
      <c r="G121">
        <v>0.3795</v>
      </c>
      <c r="H121">
        <v>0.161</v>
      </c>
      <c r="I121">
        <v>0.19</v>
      </c>
      <c r="J121">
        <v>14</v>
      </c>
      <c r="K121">
        <v>9</v>
      </c>
      <c r="L121" t="s">
        <v>52</v>
      </c>
      <c r="M121" t="s">
        <v>53</v>
      </c>
      <c r="N121" t="s">
        <v>54</v>
      </c>
      <c r="O121">
        <v>10</v>
      </c>
      <c r="P121" t="s">
        <v>70</v>
      </c>
      <c r="Q121">
        <v>24.1</v>
      </c>
      <c r="R121" t="str">
        <f t="array" ref="R12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21" t="e">
        <f>IF(Table13[[#This Row],[Category All]]="Category 1", "Yes",NA())</f>
        <v>#N/A</v>
      </c>
      <c r="T121" t="str">
        <f>IF(Table13[[#This Row],[Category All]]="Category 2", "Yes",NA())</f>
        <v>Yes</v>
      </c>
      <c r="U121" t="e">
        <f>IF(Table13[[#This Row],[Category All]]="Category 3", "Yes",NA())</f>
        <v>#N/A</v>
      </c>
      <c r="V121">
        <f>SUM(1,(1/3)*(Table13[[#This Row],[Length]]-0.5),(1/3)*(Table13[[#This Row],[Diameter]]-0.4),(1/3)*(Table13[[#This Row],[Height]]-0.4)*Table13[[#This Row],[Whole_weight]]*0.5)</f>
        <v>0.96388499999999999</v>
      </c>
      <c r="W121">
        <f t="array" ref="W12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0.77110800000000002</v>
      </c>
      <c r="X121" t="e">
        <f>IF(Table13[[#This Row],[Category All]]="Category 1",Table13[[#This Row],[Base Abalone Value]]*1.5,NA())</f>
        <v>#N/A</v>
      </c>
      <c r="Y121">
        <f>IF(Table13[[#This Row],[Category All]]="Category 2",Table13[[#This Row],[Base Abalone Value]]*0.8,NA())</f>
        <v>0.77110800000000002</v>
      </c>
      <c r="Z121" t="e">
        <f>IF(Table13[[#This Row],[Category All]]="Category 3",Table13[[#This Row],[Base Abalone Value]],NA())</f>
        <v>#N/A</v>
      </c>
      <c r="AA121" t="e">
        <f>IF(Table13[[#This Row],[Gender]]="M",Table13[[#This Row],[Whole_weight]],NA())</f>
        <v>#N/A</v>
      </c>
      <c r="AB121" t="e">
        <f>IF(Table13[[#This Row],[Gender]]="F",Table13[[#This Row],[Whole_weight]],NA())</f>
        <v>#N/A</v>
      </c>
      <c r="AC121">
        <f>IF(Table13[[#This Row],[Gender]]="I",Table13[[#This Row],[Whole_weight]],NA())</f>
        <v>0.76200000000000001</v>
      </c>
      <c r="AD121" t="e">
        <f>IF(Table13[[#This Row],[Gender]]="M",Table13[[#This Row],[Diameter]],NA())</f>
        <v>#N/A</v>
      </c>
      <c r="AE121" t="e">
        <f>IF(Table13[[#This Row],[Gender]]="F",Table13[[#This Row],[Diameter]],NA())</f>
        <v>#N/A</v>
      </c>
      <c r="AF121">
        <f>IF(Table13[[#This Row],[Gender]]="I",Table13[[#This Row],[Diameter]],NA())</f>
        <v>0.38500000000000001</v>
      </c>
    </row>
    <row r="122" spans="1:32" x14ac:dyDescent="0.25">
      <c r="A122">
        <v>1503</v>
      </c>
      <c r="B122" t="s">
        <v>47</v>
      </c>
      <c r="C122">
        <v>0.63</v>
      </c>
      <c r="D122">
        <v>0.48</v>
      </c>
      <c r="E122">
        <v>0.15</v>
      </c>
      <c r="F122">
        <v>1.2709999999999999</v>
      </c>
      <c r="G122">
        <v>0.66049999999999998</v>
      </c>
      <c r="H122">
        <v>0.24249999999999999</v>
      </c>
      <c r="I122">
        <v>0.31</v>
      </c>
      <c r="J122">
        <v>11</v>
      </c>
      <c r="K122">
        <v>4</v>
      </c>
      <c r="L122" t="s">
        <v>84</v>
      </c>
      <c r="M122" t="s">
        <v>85</v>
      </c>
      <c r="N122" t="s">
        <v>86</v>
      </c>
      <c r="O122">
        <v>1</v>
      </c>
      <c r="P122" t="s">
        <v>36</v>
      </c>
      <c r="Q122">
        <v>22.1</v>
      </c>
      <c r="R122" t="str">
        <f t="array" ref="R12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22" t="e">
        <f>IF(Table13[[#This Row],[Category All]]="Category 1", "Yes",NA())</f>
        <v>#N/A</v>
      </c>
      <c r="T122" t="e">
        <f>IF(Table13[[#This Row],[Category All]]="Category 2", "Yes",NA())</f>
        <v>#N/A</v>
      </c>
      <c r="U122" t="str">
        <f>IF(Table13[[#This Row],[Category All]]="Category 3", "Yes",NA())</f>
        <v>Yes</v>
      </c>
      <c r="V122">
        <f>SUM(1,(1/3)*(Table13[[#This Row],[Length]]-0.5),(1/3)*(Table13[[#This Row],[Diameter]]-0.4),(1/3)*(Table13[[#This Row],[Height]]-0.4)*Table13[[#This Row],[Whole_weight]]*0.5)</f>
        <v>1.0170416666666666</v>
      </c>
      <c r="W122">
        <f t="array" ref="W12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1.0170416666666666</v>
      </c>
      <c r="X122" t="e">
        <f>IF(Table13[[#This Row],[Category All]]="Category 1",Table13[[#This Row],[Base Abalone Value]]*1.5,NA())</f>
        <v>#N/A</v>
      </c>
      <c r="Y122" t="e">
        <f>IF(Table13[[#This Row],[Category All]]="Category 2",Table13[[#This Row],[Base Abalone Value]]*0.8,NA())</f>
        <v>#N/A</v>
      </c>
      <c r="Z122">
        <f>IF(Table13[[#This Row],[Category All]]="Category 3",Table13[[#This Row],[Base Abalone Value]],NA())</f>
        <v>1.0170416666666666</v>
      </c>
      <c r="AA122">
        <f>IF(Table13[[#This Row],[Gender]]="M",Table13[[#This Row],[Whole_weight]],NA())</f>
        <v>1.2709999999999999</v>
      </c>
      <c r="AB122" t="e">
        <f>IF(Table13[[#This Row],[Gender]]="F",Table13[[#This Row],[Whole_weight]],NA())</f>
        <v>#N/A</v>
      </c>
      <c r="AC122" t="e">
        <f>IF(Table13[[#This Row],[Gender]]="I",Table13[[#This Row],[Whole_weight]],NA())</f>
        <v>#N/A</v>
      </c>
      <c r="AD122">
        <f>IF(Table13[[#This Row],[Gender]]="M",Table13[[#This Row],[Diameter]],NA())</f>
        <v>0.48</v>
      </c>
      <c r="AE122" t="e">
        <f>IF(Table13[[#This Row],[Gender]]="F",Table13[[#This Row],[Diameter]],NA())</f>
        <v>#N/A</v>
      </c>
      <c r="AF122" t="e">
        <f>IF(Table13[[#This Row],[Gender]]="I",Table13[[#This Row],[Diameter]],NA())</f>
        <v>#N/A</v>
      </c>
    </row>
    <row r="123" spans="1:32" x14ac:dyDescent="0.25">
      <c r="A123">
        <v>3152</v>
      </c>
      <c r="B123" t="s">
        <v>32</v>
      </c>
      <c r="C123">
        <v>0.66500000000000004</v>
      </c>
      <c r="D123">
        <v>0.5</v>
      </c>
      <c r="E123">
        <v>0.17499999999999999</v>
      </c>
      <c r="F123">
        <v>1.742</v>
      </c>
      <c r="G123">
        <v>0.59499999999999997</v>
      </c>
      <c r="H123">
        <v>0.30249999999999999</v>
      </c>
      <c r="I123">
        <v>0.72499999999999998</v>
      </c>
      <c r="J123">
        <v>21</v>
      </c>
      <c r="K123">
        <v>13</v>
      </c>
      <c r="L123" t="s">
        <v>44</v>
      </c>
      <c r="M123" t="s">
        <v>45</v>
      </c>
      <c r="N123" t="s">
        <v>35</v>
      </c>
      <c r="O123">
        <v>1</v>
      </c>
      <c r="P123" t="s">
        <v>36</v>
      </c>
      <c r="Q123">
        <v>22.1</v>
      </c>
      <c r="R123" t="str">
        <f t="array" ref="R12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23" t="e">
        <f>IF(Table13[[#This Row],[Category All]]="Category 1", "Yes",NA())</f>
        <v>#N/A</v>
      </c>
      <c r="T123" t="str">
        <f>IF(Table13[[#This Row],[Category All]]="Category 2", "Yes",NA())</f>
        <v>Yes</v>
      </c>
      <c r="U123" t="e">
        <f>IF(Table13[[#This Row],[Category All]]="Category 3", "Yes",NA())</f>
        <v>#N/A</v>
      </c>
      <c r="V123">
        <f>SUM(1,(1/3)*(Table13[[#This Row],[Length]]-0.5),(1/3)*(Table13[[#This Row],[Diameter]]-0.4),(1/3)*(Table13[[#This Row],[Height]]-0.4)*Table13[[#This Row],[Whole_weight]]*0.5)</f>
        <v>1.0230083333333333</v>
      </c>
      <c r="W123">
        <f t="array" ref="W12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0.81840666666666673</v>
      </c>
      <c r="X123" t="e">
        <f>IF(Table13[[#This Row],[Category All]]="Category 1",Table13[[#This Row],[Base Abalone Value]]*1.5,NA())</f>
        <v>#N/A</v>
      </c>
      <c r="Y123">
        <f>IF(Table13[[#This Row],[Category All]]="Category 2",Table13[[#This Row],[Base Abalone Value]]*0.8,NA())</f>
        <v>0.81840666666666673</v>
      </c>
      <c r="Z123" t="e">
        <f>IF(Table13[[#This Row],[Category All]]="Category 3",Table13[[#This Row],[Base Abalone Value]],NA())</f>
        <v>#N/A</v>
      </c>
      <c r="AA123" t="e">
        <f>IF(Table13[[#This Row],[Gender]]="M",Table13[[#This Row],[Whole_weight]],NA())</f>
        <v>#N/A</v>
      </c>
      <c r="AB123">
        <f>IF(Table13[[#This Row],[Gender]]="F",Table13[[#This Row],[Whole_weight]],NA())</f>
        <v>1.742</v>
      </c>
      <c r="AC123" t="e">
        <f>IF(Table13[[#This Row],[Gender]]="I",Table13[[#This Row],[Whole_weight]],NA())</f>
        <v>#N/A</v>
      </c>
      <c r="AD123" t="e">
        <f>IF(Table13[[#This Row],[Gender]]="M",Table13[[#This Row],[Diameter]],NA())</f>
        <v>#N/A</v>
      </c>
      <c r="AE123">
        <f>IF(Table13[[#This Row],[Gender]]="F",Table13[[#This Row],[Diameter]],NA())</f>
        <v>0.5</v>
      </c>
      <c r="AF123" t="e">
        <f>IF(Table13[[#This Row],[Gender]]="I",Table13[[#This Row],[Diameter]],NA())</f>
        <v>#N/A</v>
      </c>
    </row>
    <row r="124" spans="1:32" x14ac:dyDescent="0.25">
      <c r="A124">
        <v>210</v>
      </c>
      <c r="B124" t="s">
        <v>43</v>
      </c>
      <c r="C124">
        <v>0.37</v>
      </c>
      <c r="D124">
        <v>0.28000000000000003</v>
      </c>
      <c r="E124">
        <v>9.5000000000000001E-2</v>
      </c>
      <c r="F124">
        <v>0.26550000000000001</v>
      </c>
      <c r="G124">
        <v>0.122</v>
      </c>
      <c r="H124">
        <v>5.1999999999999998E-2</v>
      </c>
      <c r="I124">
        <v>0.08</v>
      </c>
      <c r="J124">
        <v>7</v>
      </c>
      <c r="K124">
        <v>3</v>
      </c>
      <c r="L124" t="s">
        <v>75</v>
      </c>
      <c r="M124" t="s">
        <v>76</v>
      </c>
      <c r="N124" t="s">
        <v>77</v>
      </c>
      <c r="O124">
        <v>7</v>
      </c>
      <c r="P124" t="s">
        <v>74</v>
      </c>
      <c r="Q124">
        <v>2.5</v>
      </c>
      <c r="R124" t="str">
        <f t="array" ref="R12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24" t="e">
        <f>IF(Table13[[#This Row],[Category All]]="Category 1", "Yes",NA())</f>
        <v>#N/A</v>
      </c>
      <c r="T124" t="str">
        <f>IF(Table13[[#This Row],[Category All]]="Category 2", "Yes",NA())</f>
        <v>Yes</v>
      </c>
      <c r="U124" t="e">
        <f>IF(Table13[[#This Row],[Category All]]="Category 3", "Yes",NA())</f>
        <v>#N/A</v>
      </c>
      <c r="V124">
        <f>SUM(1,(1/3)*(Table13[[#This Row],[Length]]-0.5),(1/3)*(Table13[[#This Row],[Diameter]]-0.4),(1/3)*(Table13[[#This Row],[Height]]-0.4)*Table13[[#This Row],[Whole_weight]]*0.5)</f>
        <v>0.90317041666666664</v>
      </c>
      <c r="W124">
        <f t="array" ref="W12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0.72253633333333334</v>
      </c>
      <c r="X124" t="e">
        <f>IF(Table13[[#This Row],[Category All]]="Category 1",Table13[[#This Row],[Base Abalone Value]]*1.5,NA())</f>
        <v>#N/A</v>
      </c>
      <c r="Y124">
        <f>IF(Table13[[#This Row],[Category All]]="Category 2",Table13[[#This Row],[Base Abalone Value]]*0.8,NA())</f>
        <v>0.72253633333333334</v>
      </c>
      <c r="Z124" t="e">
        <f>IF(Table13[[#This Row],[Category All]]="Category 3",Table13[[#This Row],[Base Abalone Value]],NA())</f>
        <v>#N/A</v>
      </c>
      <c r="AA124" t="e">
        <f>IF(Table13[[#This Row],[Gender]]="M",Table13[[#This Row],[Whole_weight]],NA())</f>
        <v>#N/A</v>
      </c>
      <c r="AB124" t="e">
        <f>IF(Table13[[#This Row],[Gender]]="F",Table13[[#This Row],[Whole_weight]],NA())</f>
        <v>#N/A</v>
      </c>
      <c r="AC124">
        <f>IF(Table13[[#This Row],[Gender]]="I",Table13[[#This Row],[Whole_weight]],NA())</f>
        <v>0.26550000000000001</v>
      </c>
      <c r="AD124" t="e">
        <f>IF(Table13[[#This Row],[Gender]]="M",Table13[[#This Row],[Diameter]],NA())</f>
        <v>#N/A</v>
      </c>
      <c r="AE124" t="e">
        <f>IF(Table13[[#This Row],[Gender]]="F",Table13[[#This Row],[Diameter]],NA())</f>
        <v>#N/A</v>
      </c>
      <c r="AF124">
        <f>IF(Table13[[#This Row],[Gender]]="I",Table13[[#This Row],[Diameter]],NA())</f>
        <v>0.28000000000000003</v>
      </c>
    </row>
    <row r="125" spans="1:32" x14ac:dyDescent="0.25">
      <c r="A125">
        <v>1314</v>
      </c>
      <c r="B125" t="s">
        <v>47</v>
      </c>
      <c r="C125">
        <v>0.55000000000000004</v>
      </c>
      <c r="D125">
        <v>0.43</v>
      </c>
      <c r="E125">
        <v>0.15</v>
      </c>
      <c r="F125">
        <v>0.87450000000000006</v>
      </c>
      <c r="G125">
        <v>0.41299999999999998</v>
      </c>
      <c r="H125">
        <v>0.1905</v>
      </c>
      <c r="I125">
        <v>0.248</v>
      </c>
      <c r="J125">
        <v>9</v>
      </c>
      <c r="K125">
        <v>14</v>
      </c>
      <c r="L125" t="s">
        <v>55</v>
      </c>
      <c r="M125" t="s">
        <v>56</v>
      </c>
      <c r="N125" t="s">
        <v>57</v>
      </c>
      <c r="O125">
        <v>9</v>
      </c>
      <c r="P125" t="s">
        <v>78</v>
      </c>
      <c r="Q125">
        <v>1.9</v>
      </c>
      <c r="R125" t="str">
        <f t="array" ref="R12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25" t="e">
        <f>IF(Table13[[#This Row],[Category All]]="Category 1", "Yes",NA())</f>
        <v>#N/A</v>
      </c>
      <c r="T125" t="e">
        <f>IF(Table13[[#This Row],[Category All]]="Category 2", "Yes",NA())</f>
        <v>#N/A</v>
      </c>
      <c r="U125" t="str">
        <f>IF(Table13[[#This Row],[Category All]]="Category 3", "Yes",NA())</f>
        <v>Yes</v>
      </c>
      <c r="V125">
        <f>SUM(1,(1/3)*(Table13[[#This Row],[Length]]-0.5),(1/3)*(Table13[[#This Row],[Diameter]]-0.4),(1/3)*(Table13[[#This Row],[Height]]-0.4)*Table13[[#This Row],[Whole_weight]]*0.5)</f>
        <v>0.9902291666666666</v>
      </c>
      <c r="W125">
        <f t="array" ref="W12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0.9902291666666666</v>
      </c>
      <c r="X125" t="e">
        <f>IF(Table13[[#This Row],[Category All]]="Category 1",Table13[[#This Row],[Base Abalone Value]]*1.5,NA())</f>
        <v>#N/A</v>
      </c>
      <c r="Y125" t="e">
        <f>IF(Table13[[#This Row],[Category All]]="Category 2",Table13[[#This Row],[Base Abalone Value]]*0.8,NA())</f>
        <v>#N/A</v>
      </c>
      <c r="Z125">
        <f>IF(Table13[[#This Row],[Category All]]="Category 3",Table13[[#This Row],[Base Abalone Value]],NA())</f>
        <v>0.9902291666666666</v>
      </c>
      <c r="AA125">
        <f>IF(Table13[[#This Row],[Gender]]="M",Table13[[#This Row],[Whole_weight]],NA())</f>
        <v>0.87450000000000006</v>
      </c>
      <c r="AB125" t="e">
        <f>IF(Table13[[#This Row],[Gender]]="F",Table13[[#This Row],[Whole_weight]],NA())</f>
        <v>#N/A</v>
      </c>
      <c r="AC125" t="e">
        <f>IF(Table13[[#This Row],[Gender]]="I",Table13[[#This Row],[Whole_weight]],NA())</f>
        <v>#N/A</v>
      </c>
      <c r="AD125">
        <f>IF(Table13[[#This Row],[Gender]]="M",Table13[[#This Row],[Diameter]],NA())</f>
        <v>0.43</v>
      </c>
      <c r="AE125" t="e">
        <f>IF(Table13[[#This Row],[Gender]]="F",Table13[[#This Row],[Diameter]],NA())</f>
        <v>#N/A</v>
      </c>
      <c r="AF125" t="e">
        <f>IF(Table13[[#This Row],[Gender]]="I",Table13[[#This Row],[Diameter]],NA())</f>
        <v>#N/A</v>
      </c>
    </row>
    <row r="126" spans="1:32" x14ac:dyDescent="0.25">
      <c r="A126">
        <v>1366</v>
      </c>
      <c r="B126" t="s">
        <v>47</v>
      </c>
      <c r="C126">
        <v>0.61</v>
      </c>
      <c r="D126">
        <v>0.47499999999999998</v>
      </c>
      <c r="E126">
        <v>0.17</v>
      </c>
      <c r="F126">
        <v>1.0265</v>
      </c>
      <c r="G126">
        <v>0.435</v>
      </c>
      <c r="H126">
        <v>0.23350000000000001</v>
      </c>
      <c r="I126">
        <v>0.30349999999999999</v>
      </c>
      <c r="J126">
        <v>10</v>
      </c>
      <c r="K126">
        <v>14</v>
      </c>
      <c r="L126" t="s">
        <v>55</v>
      </c>
      <c r="M126" t="s">
        <v>56</v>
      </c>
      <c r="N126" t="s">
        <v>57</v>
      </c>
      <c r="O126">
        <v>5</v>
      </c>
      <c r="P126" t="s">
        <v>46</v>
      </c>
      <c r="Q126">
        <v>12.8</v>
      </c>
      <c r="R126" t="str">
        <f t="array" ref="R12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26" t="e">
        <f>IF(Table13[[#This Row],[Category All]]="Category 1", "Yes",NA())</f>
        <v>#N/A</v>
      </c>
      <c r="T126" t="e">
        <f>IF(Table13[[#This Row],[Category All]]="Category 2", "Yes",NA())</f>
        <v>#N/A</v>
      </c>
      <c r="U126" t="str">
        <f>IF(Table13[[#This Row],[Category All]]="Category 3", "Yes",NA())</f>
        <v>Yes</v>
      </c>
      <c r="V126">
        <f>SUM(1,(1/3)*(Table13[[#This Row],[Length]]-0.5),(1/3)*(Table13[[#This Row],[Diameter]]-0.4),(1/3)*(Table13[[#This Row],[Height]]-0.4)*Table13[[#This Row],[Whole_weight]]*0.5)</f>
        <v>1.0223174999999998</v>
      </c>
      <c r="W126">
        <f t="array" ref="W12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1.0223174999999998</v>
      </c>
      <c r="X126" t="e">
        <f>IF(Table13[[#This Row],[Category All]]="Category 1",Table13[[#This Row],[Base Abalone Value]]*1.5,NA())</f>
        <v>#N/A</v>
      </c>
      <c r="Y126" t="e">
        <f>IF(Table13[[#This Row],[Category All]]="Category 2",Table13[[#This Row],[Base Abalone Value]]*0.8,NA())</f>
        <v>#N/A</v>
      </c>
      <c r="Z126">
        <f>IF(Table13[[#This Row],[Category All]]="Category 3",Table13[[#This Row],[Base Abalone Value]],NA())</f>
        <v>1.0223174999999998</v>
      </c>
      <c r="AA126">
        <f>IF(Table13[[#This Row],[Gender]]="M",Table13[[#This Row],[Whole_weight]],NA())</f>
        <v>1.0265</v>
      </c>
      <c r="AB126" t="e">
        <f>IF(Table13[[#This Row],[Gender]]="F",Table13[[#This Row],[Whole_weight]],NA())</f>
        <v>#N/A</v>
      </c>
      <c r="AC126" t="e">
        <f>IF(Table13[[#This Row],[Gender]]="I",Table13[[#This Row],[Whole_weight]],NA())</f>
        <v>#N/A</v>
      </c>
      <c r="AD126">
        <f>IF(Table13[[#This Row],[Gender]]="M",Table13[[#This Row],[Diameter]],NA())</f>
        <v>0.47499999999999998</v>
      </c>
      <c r="AE126" t="e">
        <f>IF(Table13[[#This Row],[Gender]]="F",Table13[[#This Row],[Diameter]],NA())</f>
        <v>#N/A</v>
      </c>
      <c r="AF126" t="e">
        <f>IF(Table13[[#This Row],[Gender]]="I",Table13[[#This Row],[Diameter]],NA())</f>
        <v>#N/A</v>
      </c>
    </row>
    <row r="127" spans="1:32" x14ac:dyDescent="0.25">
      <c r="A127">
        <v>1784</v>
      </c>
      <c r="B127" t="s">
        <v>47</v>
      </c>
      <c r="C127">
        <v>0.52500000000000002</v>
      </c>
      <c r="D127">
        <v>0.38</v>
      </c>
      <c r="E127">
        <v>0.125</v>
      </c>
      <c r="F127">
        <v>0.65</v>
      </c>
      <c r="G127">
        <v>0.30299999999999999</v>
      </c>
      <c r="H127">
        <v>0.155</v>
      </c>
      <c r="I127">
        <v>0.159</v>
      </c>
      <c r="J127">
        <v>7</v>
      </c>
      <c r="K127">
        <v>12</v>
      </c>
      <c r="L127" t="s">
        <v>33</v>
      </c>
      <c r="M127" t="s">
        <v>34</v>
      </c>
      <c r="N127" t="s">
        <v>35</v>
      </c>
      <c r="O127">
        <v>3</v>
      </c>
      <c r="P127" t="s">
        <v>80</v>
      </c>
      <c r="Q127">
        <v>3.6</v>
      </c>
      <c r="R127" t="str">
        <f t="array" ref="R12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27" t="e">
        <f>IF(Table13[[#This Row],[Category All]]="Category 1", "Yes",NA())</f>
        <v>#N/A</v>
      </c>
      <c r="T127" t="str">
        <f>IF(Table13[[#This Row],[Category All]]="Category 2", "Yes",NA())</f>
        <v>Yes</v>
      </c>
      <c r="U127" t="e">
        <f>IF(Table13[[#This Row],[Category All]]="Category 3", "Yes",NA())</f>
        <v>#N/A</v>
      </c>
      <c r="V127">
        <f>SUM(1,(1/3)*(Table13[[#This Row],[Length]]-0.5),(1/3)*(Table13[[#This Row],[Diameter]]-0.4),(1/3)*(Table13[[#This Row],[Height]]-0.4)*Table13[[#This Row],[Whole_weight]]*0.5)</f>
        <v>0.97187500000000004</v>
      </c>
      <c r="W127">
        <f t="array" ref="W12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0.77750000000000008</v>
      </c>
      <c r="X127" t="e">
        <f>IF(Table13[[#This Row],[Category All]]="Category 1",Table13[[#This Row],[Base Abalone Value]]*1.5,NA())</f>
        <v>#N/A</v>
      </c>
      <c r="Y127">
        <f>IF(Table13[[#This Row],[Category All]]="Category 2",Table13[[#This Row],[Base Abalone Value]]*0.8,NA())</f>
        <v>0.77750000000000008</v>
      </c>
      <c r="Z127" t="e">
        <f>IF(Table13[[#This Row],[Category All]]="Category 3",Table13[[#This Row],[Base Abalone Value]],NA())</f>
        <v>#N/A</v>
      </c>
      <c r="AA127">
        <f>IF(Table13[[#This Row],[Gender]]="M",Table13[[#This Row],[Whole_weight]],NA())</f>
        <v>0.65</v>
      </c>
      <c r="AB127" t="e">
        <f>IF(Table13[[#This Row],[Gender]]="F",Table13[[#This Row],[Whole_weight]],NA())</f>
        <v>#N/A</v>
      </c>
      <c r="AC127" t="e">
        <f>IF(Table13[[#This Row],[Gender]]="I",Table13[[#This Row],[Whole_weight]],NA())</f>
        <v>#N/A</v>
      </c>
      <c r="AD127">
        <f>IF(Table13[[#This Row],[Gender]]="M",Table13[[#This Row],[Diameter]],NA())</f>
        <v>0.38</v>
      </c>
      <c r="AE127" t="e">
        <f>IF(Table13[[#This Row],[Gender]]="F",Table13[[#This Row],[Diameter]],NA())</f>
        <v>#N/A</v>
      </c>
      <c r="AF127" t="e">
        <f>IF(Table13[[#This Row],[Gender]]="I",Table13[[#This Row],[Diameter]],NA())</f>
        <v>#N/A</v>
      </c>
    </row>
    <row r="128" spans="1:32" x14ac:dyDescent="0.25">
      <c r="A128">
        <v>1030</v>
      </c>
      <c r="B128" t="s">
        <v>32</v>
      </c>
      <c r="C128">
        <v>0.64500000000000002</v>
      </c>
      <c r="D128">
        <v>0.5</v>
      </c>
      <c r="E128">
        <v>0.16</v>
      </c>
      <c r="F128">
        <v>1.2464999999999999</v>
      </c>
      <c r="G128">
        <v>0.54749999999999999</v>
      </c>
      <c r="H128">
        <v>0.32700000000000001</v>
      </c>
      <c r="I128">
        <v>0.3</v>
      </c>
      <c r="J128">
        <v>10</v>
      </c>
      <c r="K128">
        <v>14</v>
      </c>
      <c r="L128" t="s">
        <v>55</v>
      </c>
      <c r="M128" t="s">
        <v>56</v>
      </c>
      <c r="N128" t="s">
        <v>57</v>
      </c>
      <c r="O128">
        <v>6</v>
      </c>
      <c r="P128" t="s">
        <v>79</v>
      </c>
      <c r="Q128">
        <v>14.1</v>
      </c>
      <c r="R128" t="str">
        <f t="array" ref="R12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28" t="e">
        <f>IF(Table13[[#This Row],[Category All]]="Category 1", "Yes",NA())</f>
        <v>#N/A</v>
      </c>
      <c r="T128" t="e">
        <f>IF(Table13[[#This Row],[Category All]]="Category 2", "Yes",NA())</f>
        <v>#N/A</v>
      </c>
      <c r="U128" t="str">
        <f>IF(Table13[[#This Row],[Category All]]="Category 3", "Yes",NA())</f>
        <v>Yes</v>
      </c>
      <c r="V128">
        <f>SUM(1,(1/3)*(Table13[[#This Row],[Length]]-0.5),(1/3)*(Table13[[#This Row],[Diameter]]-0.4),(1/3)*(Table13[[#This Row],[Height]]-0.4)*Table13[[#This Row],[Whole_weight]]*0.5)</f>
        <v>1.0318066666666665</v>
      </c>
      <c r="W128">
        <f t="array" ref="W12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1.0318066666666665</v>
      </c>
      <c r="X128" t="e">
        <f>IF(Table13[[#This Row],[Category All]]="Category 1",Table13[[#This Row],[Base Abalone Value]]*1.5,NA())</f>
        <v>#N/A</v>
      </c>
      <c r="Y128" t="e">
        <f>IF(Table13[[#This Row],[Category All]]="Category 2",Table13[[#This Row],[Base Abalone Value]]*0.8,NA())</f>
        <v>#N/A</v>
      </c>
      <c r="Z128">
        <f>IF(Table13[[#This Row],[Category All]]="Category 3",Table13[[#This Row],[Base Abalone Value]],NA())</f>
        <v>1.0318066666666665</v>
      </c>
      <c r="AA128" t="e">
        <f>IF(Table13[[#This Row],[Gender]]="M",Table13[[#This Row],[Whole_weight]],NA())</f>
        <v>#N/A</v>
      </c>
      <c r="AB128">
        <f>IF(Table13[[#This Row],[Gender]]="F",Table13[[#This Row],[Whole_weight]],NA())</f>
        <v>1.2464999999999999</v>
      </c>
      <c r="AC128" t="e">
        <f>IF(Table13[[#This Row],[Gender]]="I",Table13[[#This Row],[Whole_weight]],NA())</f>
        <v>#N/A</v>
      </c>
      <c r="AD128" t="e">
        <f>IF(Table13[[#This Row],[Gender]]="M",Table13[[#This Row],[Diameter]],NA())</f>
        <v>#N/A</v>
      </c>
      <c r="AE128">
        <f>IF(Table13[[#This Row],[Gender]]="F",Table13[[#This Row],[Diameter]],NA())</f>
        <v>0.5</v>
      </c>
      <c r="AF128" t="e">
        <f>IF(Table13[[#This Row],[Gender]]="I",Table13[[#This Row],[Diameter]],NA())</f>
        <v>#N/A</v>
      </c>
    </row>
    <row r="129" spans="1:32" x14ac:dyDescent="0.25">
      <c r="A129">
        <v>2658</v>
      </c>
      <c r="B129" t="s">
        <v>32</v>
      </c>
      <c r="C129">
        <v>0.54500000000000004</v>
      </c>
      <c r="D129">
        <v>0.4</v>
      </c>
      <c r="E129">
        <v>0.14000000000000001</v>
      </c>
      <c r="F129">
        <v>0.77800000000000002</v>
      </c>
      <c r="G129">
        <v>0.36799999999999999</v>
      </c>
      <c r="H129">
        <v>0.215</v>
      </c>
      <c r="I129">
        <v>0.18</v>
      </c>
      <c r="J129">
        <v>9</v>
      </c>
      <c r="K129">
        <v>1</v>
      </c>
      <c r="L129" t="s">
        <v>40</v>
      </c>
      <c r="M129" t="s">
        <v>41</v>
      </c>
      <c r="N129" t="s">
        <v>35</v>
      </c>
      <c r="O129">
        <v>5</v>
      </c>
      <c r="P129" t="s">
        <v>46</v>
      </c>
      <c r="Q129">
        <v>12.8</v>
      </c>
      <c r="R129" t="str">
        <f t="array" ref="R12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29" t="e">
        <f>IF(Table13[[#This Row],[Category All]]="Category 1", "Yes",NA())</f>
        <v>#N/A</v>
      </c>
      <c r="T129" t="str">
        <f>IF(Table13[[#This Row],[Category All]]="Category 2", "Yes",NA())</f>
        <v>Yes</v>
      </c>
      <c r="U129" t="e">
        <f>IF(Table13[[#This Row],[Category All]]="Category 3", "Yes",NA())</f>
        <v>#N/A</v>
      </c>
      <c r="V129">
        <f>SUM(1,(1/3)*(Table13[[#This Row],[Length]]-0.5),(1/3)*(Table13[[#This Row],[Diameter]]-0.4),(1/3)*(Table13[[#This Row],[Height]]-0.4)*Table13[[#This Row],[Whole_weight]]*0.5)</f>
        <v>0.98128666666666675</v>
      </c>
      <c r="W129">
        <f t="array" ref="W12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0.78502933333333347</v>
      </c>
      <c r="X129" t="e">
        <f>IF(Table13[[#This Row],[Category All]]="Category 1",Table13[[#This Row],[Base Abalone Value]]*1.5,NA())</f>
        <v>#N/A</v>
      </c>
      <c r="Y129">
        <f>IF(Table13[[#This Row],[Category All]]="Category 2",Table13[[#This Row],[Base Abalone Value]]*0.8,NA())</f>
        <v>0.78502933333333347</v>
      </c>
      <c r="Z129" t="e">
        <f>IF(Table13[[#This Row],[Category All]]="Category 3",Table13[[#This Row],[Base Abalone Value]],NA())</f>
        <v>#N/A</v>
      </c>
      <c r="AA129" t="e">
        <f>IF(Table13[[#This Row],[Gender]]="M",Table13[[#This Row],[Whole_weight]],NA())</f>
        <v>#N/A</v>
      </c>
      <c r="AB129">
        <f>IF(Table13[[#This Row],[Gender]]="F",Table13[[#This Row],[Whole_weight]],NA())</f>
        <v>0.77800000000000002</v>
      </c>
      <c r="AC129" t="e">
        <f>IF(Table13[[#This Row],[Gender]]="I",Table13[[#This Row],[Whole_weight]],NA())</f>
        <v>#N/A</v>
      </c>
      <c r="AD129" t="e">
        <f>IF(Table13[[#This Row],[Gender]]="M",Table13[[#This Row],[Diameter]],NA())</f>
        <v>#N/A</v>
      </c>
      <c r="AE129">
        <f>IF(Table13[[#This Row],[Gender]]="F",Table13[[#This Row],[Diameter]],NA())</f>
        <v>0.4</v>
      </c>
      <c r="AF129" t="e">
        <f>IF(Table13[[#This Row],[Gender]]="I",Table13[[#This Row],[Diameter]],NA())</f>
        <v>#N/A</v>
      </c>
    </row>
    <row r="130" spans="1:32" x14ac:dyDescent="0.25">
      <c r="A130">
        <v>2242</v>
      </c>
      <c r="B130" t="s">
        <v>32</v>
      </c>
      <c r="C130">
        <v>0.435</v>
      </c>
      <c r="D130">
        <v>0.32</v>
      </c>
      <c r="E130">
        <v>0.12</v>
      </c>
      <c r="F130">
        <v>0.3785</v>
      </c>
      <c r="G130">
        <v>0.152</v>
      </c>
      <c r="H130">
        <v>9.1499999999999998E-2</v>
      </c>
      <c r="I130">
        <v>0.125</v>
      </c>
      <c r="J130">
        <v>11</v>
      </c>
      <c r="K130">
        <v>10</v>
      </c>
      <c r="L130" t="s">
        <v>48</v>
      </c>
      <c r="M130" t="s">
        <v>49</v>
      </c>
      <c r="N130" t="s">
        <v>50</v>
      </c>
      <c r="O130">
        <v>6</v>
      </c>
      <c r="P130" t="s">
        <v>79</v>
      </c>
      <c r="Q130">
        <v>14.1</v>
      </c>
      <c r="R130" t="str">
        <f t="array" ref="R13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30" t="e">
        <f>IF(Table13[[#This Row],[Category All]]="Category 1", "Yes",NA())</f>
        <v>#N/A</v>
      </c>
      <c r="T130" t="str">
        <f>IF(Table13[[#This Row],[Category All]]="Category 2", "Yes",NA())</f>
        <v>Yes</v>
      </c>
      <c r="U130" t="e">
        <f>IF(Table13[[#This Row],[Category All]]="Category 3", "Yes",NA())</f>
        <v>#N/A</v>
      </c>
      <c r="V130">
        <f>SUM(1,(1/3)*(Table13[[#This Row],[Length]]-0.5),(1/3)*(Table13[[#This Row],[Diameter]]-0.4),(1/3)*(Table13[[#This Row],[Height]]-0.4)*Table13[[#This Row],[Whole_weight]]*0.5)</f>
        <v>0.9340033333333333</v>
      </c>
      <c r="W130">
        <f t="array" ref="W13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0.74720266666666668</v>
      </c>
      <c r="X130" t="e">
        <f>IF(Table13[[#This Row],[Category All]]="Category 1",Table13[[#This Row],[Base Abalone Value]]*1.5,NA())</f>
        <v>#N/A</v>
      </c>
      <c r="Y130">
        <f>IF(Table13[[#This Row],[Category All]]="Category 2",Table13[[#This Row],[Base Abalone Value]]*0.8,NA())</f>
        <v>0.74720266666666668</v>
      </c>
      <c r="Z130" t="e">
        <f>IF(Table13[[#This Row],[Category All]]="Category 3",Table13[[#This Row],[Base Abalone Value]],NA())</f>
        <v>#N/A</v>
      </c>
      <c r="AA130" t="e">
        <f>IF(Table13[[#This Row],[Gender]]="M",Table13[[#This Row],[Whole_weight]],NA())</f>
        <v>#N/A</v>
      </c>
      <c r="AB130">
        <f>IF(Table13[[#This Row],[Gender]]="F",Table13[[#This Row],[Whole_weight]],NA())</f>
        <v>0.3785</v>
      </c>
      <c r="AC130" t="e">
        <f>IF(Table13[[#This Row],[Gender]]="I",Table13[[#This Row],[Whole_weight]],NA())</f>
        <v>#N/A</v>
      </c>
      <c r="AD130" t="e">
        <f>IF(Table13[[#This Row],[Gender]]="M",Table13[[#This Row],[Diameter]],NA())</f>
        <v>#N/A</v>
      </c>
      <c r="AE130">
        <f>IF(Table13[[#This Row],[Gender]]="F",Table13[[#This Row],[Diameter]],NA())</f>
        <v>0.32</v>
      </c>
      <c r="AF130" t="e">
        <f>IF(Table13[[#This Row],[Gender]]="I",Table13[[#This Row],[Diameter]],NA())</f>
        <v>#N/A</v>
      </c>
    </row>
    <row r="131" spans="1:32" x14ac:dyDescent="0.25">
      <c r="A131">
        <v>184</v>
      </c>
      <c r="B131" t="s">
        <v>32</v>
      </c>
      <c r="C131">
        <v>0.62</v>
      </c>
      <c r="D131">
        <v>0.47499999999999998</v>
      </c>
      <c r="E131">
        <v>0.17499999999999999</v>
      </c>
      <c r="F131">
        <v>1.0165</v>
      </c>
      <c r="G131">
        <v>0.4355</v>
      </c>
      <c r="H131">
        <v>0.214</v>
      </c>
      <c r="I131">
        <v>0.32500000000000001</v>
      </c>
      <c r="J131">
        <v>10</v>
      </c>
      <c r="K131">
        <v>3</v>
      </c>
      <c r="L131" t="s">
        <v>75</v>
      </c>
      <c r="M131" t="s">
        <v>76</v>
      </c>
      <c r="N131" t="s">
        <v>77</v>
      </c>
      <c r="O131">
        <v>4</v>
      </c>
      <c r="P131" t="s">
        <v>42</v>
      </c>
      <c r="Q131">
        <v>6.1</v>
      </c>
      <c r="R131" t="str">
        <f t="array" ref="R13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31" t="e">
        <f>IF(Table13[[#This Row],[Category All]]="Category 1", "Yes",NA())</f>
        <v>#N/A</v>
      </c>
      <c r="T131" t="e">
        <f>IF(Table13[[#This Row],[Category All]]="Category 2", "Yes",NA())</f>
        <v>#N/A</v>
      </c>
      <c r="U131" t="str">
        <f>IF(Table13[[#This Row],[Category All]]="Category 3", "Yes",NA())</f>
        <v>Yes</v>
      </c>
      <c r="V131">
        <f>SUM(1,(1/3)*(Table13[[#This Row],[Length]]-0.5),(1/3)*(Table13[[#This Row],[Diameter]]-0.4),(1/3)*(Table13[[#This Row],[Height]]-0.4)*Table13[[#This Row],[Whole_weight]]*0.5)</f>
        <v>1.02688125</v>
      </c>
      <c r="W131">
        <f t="array" ref="W13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1.02688125</v>
      </c>
      <c r="X131" t="e">
        <f>IF(Table13[[#This Row],[Category All]]="Category 1",Table13[[#This Row],[Base Abalone Value]]*1.5,NA())</f>
        <v>#N/A</v>
      </c>
      <c r="Y131" t="e">
        <f>IF(Table13[[#This Row],[Category All]]="Category 2",Table13[[#This Row],[Base Abalone Value]]*0.8,NA())</f>
        <v>#N/A</v>
      </c>
      <c r="Z131">
        <f>IF(Table13[[#This Row],[Category All]]="Category 3",Table13[[#This Row],[Base Abalone Value]],NA())</f>
        <v>1.02688125</v>
      </c>
      <c r="AA131" t="e">
        <f>IF(Table13[[#This Row],[Gender]]="M",Table13[[#This Row],[Whole_weight]],NA())</f>
        <v>#N/A</v>
      </c>
      <c r="AB131">
        <f>IF(Table13[[#This Row],[Gender]]="F",Table13[[#This Row],[Whole_weight]],NA())</f>
        <v>1.0165</v>
      </c>
      <c r="AC131" t="e">
        <f>IF(Table13[[#This Row],[Gender]]="I",Table13[[#This Row],[Whole_weight]],NA())</f>
        <v>#N/A</v>
      </c>
      <c r="AD131" t="e">
        <f>IF(Table13[[#This Row],[Gender]]="M",Table13[[#This Row],[Diameter]],NA())</f>
        <v>#N/A</v>
      </c>
      <c r="AE131">
        <f>IF(Table13[[#This Row],[Gender]]="F",Table13[[#This Row],[Diameter]],NA())</f>
        <v>0.47499999999999998</v>
      </c>
      <c r="AF131" t="e">
        <f>IF(Table13[[#This Row],[Gender]]="I",Table13[[#This Row],[Diameter]],NA())</f>
        <v>#N/A</v>
      </c>
    </row>
    <row r="132" spans="1:32" x14ac:dyDescent="0.25">
      <c r="A132">
        <v>3333</v>
      </c>
      <c r="B132" t="s">
        <v>43</v>
      </c>
      <c r="C132">
        <v>0.44</v>
      </c>
      <c r="D132">
        <v>0.34</v>
      </c>
      <c r="E132">
        <v>0.125</v>
      </c>
      <c r="F132">
        <v>0.48949999999999999</v>
      </c>
      <c r="G132">
        <v>0.17349999999999999</v>
      </c>
      <c r="H132">
        <v>8.7499999999999994E-2</v>
      </c>
      <c r="I132">
        <v>0.2</v>
      </c>
      <c r="J132">
        <v>13</v>
      </c>
      <c r="K132">
        <v>15</v>
      </c>
      <c r="L132" t="s">
        <v>81</v>
      </c>
      <c r="M132" t="s">
        <v>82</v>
      </c>
      <c r="N132" t="s">
        <v>35</v>
      </c>
      <c r="O132">
        <v>2</v>
      </c>
      <c r="P132" t="s">
        <v>39</v>
      </c>
      <c r="Q132">
        <v>18</v>
      </c>
      <c r="R132" t="str">
        <f t="array" ref="R13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32" t="e">
        <f>IF(Table13[[#This Row],[Category All]]="Category 1", "Yes",NA())</f>
        <v>#N/A</v>
      </c>
      <c r="T132" t="str">
        <f>IF(Table13[[#This Row],[Category All]]="Category 2", "Yes",NA())</f>
        <v>Yes</v>
      </c>
      <c r="U132" t="e">
        <f>IF(Table13[[#This Row],[Category All]]="Category 3", "Yes",NA())</f>
        <v>#N/A</v>
      </c>
      <c r="V132">
        <f>SUM(1,(1/3)*(Table13[[#This Row],[Length]]-0.5),(1/3)*(Table13[[#This Row],[Diameter]]-0.4),(1/3)*(Table13[[#This Row],[Height]]-0.4)*Table13[[#This Row],[Whole_weight]]*0.5)</f>
        <v>0.93756458333333326</v>
      </c>
      <c r="W132">
        <f t="array" ref="W13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0.75005166666666667</v>
      </c>
      <c r="X132" t="e">
        <f>IF(Table13[[#This Row],[Category All]]="Category 1",Table13[[#This Row],[Base Abalone Value]]*1.5,NA())</f>
        <v>#N/A</v>
      </c>
      <c r="Y132">
        <f>IF(Table13[[#This Row],[Category All]]="Category 2",Table13[[#This Row],[Base Abalone Value]]*0.8,NA())</f>
        <v>0.75005166666666667</v>
      </c>
      <c r="Z132" t="e">
        <f>IF(Table13[[#This Row],[Category All]]="Category 3",Table13[[#This Row],[Base Abalone Value]],NA())</f>
        <v>#N/A</v>
      </c>
      <c r="AA132" t="e">
        <f>IF(Table13[[#This Row],[Gender]]="M",Table13[[#This Row],[Whole_weight]],NA())</f>
        <v>#N/A</v>
      </c>
      <c r="AB132" t="e">
        <f>IF(Table13[[#This Row],[Gender]]="F",Table13[[#This Row],[Whole_weight]],NA())</f>
        <v>#N/A</v>
      </c>
      <c r="AC132">
        <f>IF(Table13[[#This Row],[Gender]]="I",Table13[[#This Row],[Whole_weight]],NA())</f>
        <v>0.48949999999999999</v>
      </c>
      <c r="AD132" t="e">
        <f>IF(Table13[[#This Row],[Gender]]="M",Table13[[#This Row],[Diameter]],NA())</f>
        <v>#N/A</v>
      </c>
      <c r="AE132" t="e">
        <f>IF(Table13[[#This Row],[Gender]]="F",Table13[[#This Row],[Diameter]],NA())</f>
        <v>#N/A</v>
      </c>
      <c r="AF132">
        <f>IF(Table13[[#This Row],[Gender]]="I",Table13[[#This Row],[Diameter]],NA())</f>
        <v>0.34</v>
      </c>
    </row>
    <row r="133" spans="1:32" x14ac:dyDescent="0.25">
      <c r="A133">
        <v>1121</v>
      </c>
      <c r="B133" t="s">
        <v>47</v>
      </c>
      <c r="C133">
        <v>0.54500000000000004</v>
      </c>
      <c r="D133">
        <v>0.39</v>
      </c>
      <c r="E133">
        <v>0.13500000000000001</v>
      </c>
      <c r="F133">
        <v>0.78349999999999997</v>
      </c>
      <c r="G133">
        <v>0.42249999999999999</v>
      </c>
      <c r="H133">
        <v>0.18149999999999999</v>
      </c>
      <c r="I133">
        <v>0.156</v>
      </c>
      <c r="J133">
        <v>7</v>
      </c>
      <c r="K133">
        <v>10</v>
      </c>
      <c r="L133" t="s">
        <v>48</v>
      </c>
      <c r="M133" t="s">
        <v>49</v>
      </c>
      <c r="N133" t="s">
        <v>50</v>
      </c>
      <c r="O133">
        <v>8</v>
      </c>
      <c r="P133" t="s">
        <v>51</v>
      </c>
      <c r="Q133">
        <v>12.3</v>
      </c>
      <c r="R133" t="str">
        <f t="array" ref="R13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33" t="e">
        <f>IF(Table13[[#This Row],[Category All]]="Category 1", "Yes",NA())</f>
        <v>#N/A</v>
      </c>
      <c r="T133" t="e">
        <f>IF(Table13[[#This Row],[Category All]]="Category 2", "Yes",NA())</f>
        <v>#N/A</v>
      </c>
      <c r="U133" t="str">
        <f>IF(Table13[[#This Row],[Category All]]="Category 3", "Yes",NA())</f>
        <v>Yes</v>
      </c>
      <c r="V133">
        <f>SUM(1,(1/3)*(Table13[[#This Row],[Length]]-0.5),(1/3)*(Table13[[#This Row],[Diameter]]-0.4),(1/3)*(Table13[[#This Row],[Height]]-0.4)*Table13[[#This Row],[Whole_weight]]*0.5)</f>
        <v>0.97706208333333333</v>
      </c>
      <c r="W133">
        <f t="array" ref="W13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0.97706208333333333</v>
      </c>
      <c r="X133" t="e">
        <f>IF(Table13[[#This Row],[Category All]]="Category 1",Table13[[#This Row],[Base Abalone Value]]*1.5,NA())</f>
        <v>#N/A</v>
      </c>
      <c r="Y133" t="e">
        <f>IF(Table13[[#This Row],[Category All]]="Category 2",Table13[[#This Row],[Base Abalone Value]]*0.8,NA())</f>
        <v>#N/A</v>
      </c>
      <c r="Z133">
        <f>IF(Table13[[#This Row],[Category All]]="Category 3",Table13[[#This Row],[Base Abalone Value]],NA())</f>
        <v>0.97706208333333333</v>
      </c>
      <c r="AA133">
        <f>IF(Table13[[#This Row],[Gender]]="M",Table13[[#This Row],[Whole_weight]],NA())</f>
        <v>0.78349999999999997</v>
      </c>
      <c r="AB133" t="e">
        <f>IF(Table13[[#This Row],[Gender]]="F",Table13[[#This Row],[Whole_weight]],NA())</f>
        <v>#N/A</v>
      </c>
      <c r="AC133" t="e">
        <f>IF(Table13[[#This Row],[Gender]]="I",Table13[[#This Row],[Whole_weight]],NA())</f>
        <v>#N/A</v>
      </c>
      <c r="AD133">
        <f>IF(Table13[[#This Row],[Gender]]="M",Table13[[#This Row],[Diameter]],NA())</f>
        <v>0.39</v>
      </c>
      <c r="AE133" t="e">
        <f>IF(Table13[[#This Row],[Gender]]="F",Table13[[#This Row],[Diameter]],NA())</f>
        <v>#N/A</v>
      </c>
      <c r="AF133" t="e">
        <f>IF(Table13[[#This Row],[Gender]]="I",Table13[[#This Row],[Diameter]],NA())</f>
        <v>#N/A</v>
      </c>
    </row>
    <row r="134" spans="1:32" x14ac:dyDescent="0.25">
      <c r="A134">
        <v>3913</v>
      </c>
      <c r="B134" t="s">
        <v>43</v>
      </c>
      <c r="C134">
        <v>0.52</v>
      </c>
      <c r="D134">
        <v>0.40500000000000003</v>
      </c>
      <c r="E134">
        <v>0.14000000000000001</v>
      </c>
      <c r="F134">
        <v>0.67649999999999999</v>
      </c>
      <c r="G134">
        <v>0.28649999999999998</v>
      </c>
      <c r="H134">
        <v>0.14599999999999999</v>
      </c>
      <c r="I134">
        <v>0.20499999999999999</v>
      </c>
      <c r="J134">
        <v>15</v>
      </c>
      <c r="K134">
        <v>10</v>
      </c>
      <c r="L134" t="s">
        <v>48</v>
      </c>
      <c r="M134" t="s">
        <v>49</v>
      </c>
      <c r="N134" t="s">
        <v>50</v>
      </c>
      <c r="O134">
        <v>4</v>
      </c>
      <c r="P134" t="s">
        <v>42</v>
      </c>
      <c r="Q134">
        <v>6.1</v>
      </c>
      <c r="R134" t="str">
        <f t="array" ref="R13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34" t="e">
        <f>IF(Table13[[#This Row],[Category All]]="Category 1", "Yes",NA())</f>
        <v>#N/A</v>
      </c>
      <c r="T134" t="str">
        <f>IF(Table13[[#This Row],[Category All]]="Category 2", "Yes",NA())</f>
        <v>Yes</v>
      </c>
      <c r="U134" t="e">
        <f>IF(Table13[[#This Row],[Category All]]="Category 3", "Yes",NA())</f>
        <v>#N/A</v>
      </c>
      <c r="V134">
        <f>SUM(1,(1/3)*(Table13[[#This Row],[Length]]-0.5),(1/3)*(Table13[[#This Row],[Diameter]]-0.4),(1/3)*(Table13[[#This Row],[Height]]-0.4)*Table13[[#This Row],[Whole_weight]]*0.5)</f>
        <v>0.97901833333333332</v>
      </c>
      <c r="W134">
        <f t="array" ref="W13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0.78321466666666673</v>
      </c>
      <c r="X134" t="e">
        <f>IF(Table13[[#This Row],[Category All]]="Category 1",Table13[[#This Row],[Base Abalone Value]]*1.5,NA())</f>
        <v>#N/A</v>
      </c>
      <c r="Y134">
        <f>IF(Table13[[#This Row],[Category All]]="Category 2",Table13[[#This Row],[Base Abalone Value]]*0.8,NA())</f>
        <v>0.78321466666666673</v>
      </c>
      <c r="Z134" t="e">
        <f>IF(Table13[[#This Row],[Category All]]="Category 3",Table13[[#This Row],[Base Abalone Value]],NA())</f>
        <v>#N/A</v>
      </c>
      <c r="AA134" t="e">
        <f>IF(Table13[[#This Row],[Gender]]="M",Table13[[#This Row],[Whole_weight]],NA())</f>
        <v>#N/A</v>
      </c>
      <c r="AB134" t="e">
        <f>IF(Table13[[#This Row],[Gender]]="F",Table13[[#This Row],[Whole_weight]],NA())</f>
        <v>#N/A</v>
      </c>
      <c r="AC134">
        <f>IF(Table13[[#This Row],[Gender]]="I",Table13[[#This Row],[Whole_weight]],NA())</f>
        <v>0.67649999999999999</v>
      </c>
      <c r="AD134" t="e">
        <f>IF(Table13[[#This Row],[Gender]]="M",Table13[[#This Row],[Diameter]],NA())</f>
        <v>#N/A</v>
      </c>
      <c r="AE134" t="e">
        <f>IF(Table13[[#This Row],[Gender]]="F",Table13[[#This Row],[Diameter]],NA())</f>
        <v>#N/A</v>
      </c>
      <c r="AF134">
        <f>IF(Table13[[#This Row],[Gender]]="I",Table13[[#This Row],[Diameter]],NA())</f>
        <v>0.40500000000000003</v>
      </c>
    </row>
    <row r="135" spans="1:32" x14ac:dyDescent="0.25">
      <c r="A135">
        <v>3317</v>
      </c>
      <c r="B135" t="s">
        <v>47</v>
      </c>
      <c r="C135">
        <v>0.44</v>
      </c>
      <c r="D135">
        <v>0.35</v>
      </c>
      <c r="E135">
        <v>0.14000000000000001</v>
      </c>
      <c r="F135">
        <v>0.45100000000000001</v>
      </c>
      <c r="G135">
        <v>0.17100000000000001</v>
      </c>
      <c r="H135">
        <v>7.0499999999999993E-2</v>
      </c>
      <c r="I135">
        <v>0.184</v>
      </c>
      <c r="J135">
        <v>16</v>
      </c>
      <c r="K135">
        <v>1</v>
      </c>
      <c r="L135" t="s">
        <v>40</v>
      </c>
      <c r="M135" t="s">
        <v>41</v>
      </c>
      <c r="N135" t="s">
        <v>35</v>
      </c>
      <c r="O135">
        <v>4</v>
      </c>
      <c r="P135" t="s">
        <v>42</v>
      </c>
      <c r="Q135">
        <v>6.1</v>
      </c>
      <c r="R135" t="str">
        <f t="array" ref="R13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35" t="e">
        <f>IF(Table13[[#This Row],[Category All]]="Category 1", "Yes",NA())</f>
        <v>#N/A</v>
      </c>
      <c r="T135" t="str">
        <f>IF(Table13[[#This Row],[Category All]]="Category 2", "Yes",NA())</f>
        <v>Yes</v>
      </c>
      <c r="U135" t="e">
        <f>IF(Table13[[#This Row],[Category All]]="Category 3", "Yes",NA())</f>
        <v>#N/A</v>
      </c>
      <c r="V135">
        <f>SUM(1,(1/3)*(Table13[[#This Row],[Length]]-0.5),(1/3)*(Table13[[#This Row],[Diameter]]-0.4),(1/3)*(Table13[[#This Row],[Height]]-0.4)*Table13[[#This Row],[Whole_weight]]*0.5)</f>
        <v>0.94378999999999991</v>
      </c>
      <c r="W135">
        <f t="array" ref="W13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0.75503199999999993</v>
      </c>
      <c r="X135" t="e">
        <f>IF(Table13[[#This Row],[Category All]]="Category 1",Table13[[#This Row],[Base Abalone Value]]*1.5,NA())</f>
        <v>#N/A</v>
      </c>
      <c r="Y135">
        <f>IF(Table13[[#This Row],[Category All]]="Category 2",Table13[[#This Row],[Base Abalone Value]]*0.8,NA())</f>
        <v>0.75503199999999993</v>
      </c>
      <c r="Z135" t="e">
        <f>IF(Table13[[#This Row],[Category All]]="Category 3",Table13[[#This Row],[Base Abalone Value]],NA())</f>
        <v>#N/A</v>
      </c>
      <c r="AA135">
        <f>IF(Table13[[#This Row],[Gender]]="M",Table13[[#This Row],[Whole_weight]],NA())</f>
        <v>0.45100000000000001</v>
      </c>
      <c r="AB135" t="e">
        <f>IF(Table13[[#This Row],[Gender]]="F",Table13[[#This Row],[Whole_weight]],NA())</f>
        <v>#N/A</v>
      </c>
      <c r="AC135" t="e">
        <f>IF(Table13[[#This Row],[Gender]]="I",Table13[[#This Row],[Whole_weight]],NA())</f>
        <v>#N/A</v>
      </c>
      <c r="AD135">
        <f>IF(Table13[[#This Row],[Gender]]="M",Table13[[#This Row],[Diameter]],NA())</f>
        <v>0.35</v>
      </c>
      <c r="AE135" t="e">
        <f>IF(Table13[[#This Row],[Gender]]="F",Table13[[#This Row],[Diameter]],NA())</f>
        <v>#N/A</v>
      </c>
      <c r="AF135" t="e">
        <f>IF(Table13[[#This Row],[Gender]]="I",Table13[[#This Row],[Diameter]],NA())</f>
        <v>#N/A</v>
      </c>
    </row>
    <row r="136" spans="1:32" x14ac:dyDescent="0.25">
      <c r="A136">
        <v>2702</v>
      </c>
      <c r="B136" t="s">
        <v>32</v>
      </c>
      <c r="C136">
        <v>0.67500000000000004</v>
      </c>
      <c r="D136">
        <v>0.55000000000000004</v>
      </c>
      <c r="E136">
        <v>0.19</v>
      </c>
      <c r="F136">
        <v>1.5509999999999999</v>
      </c>
      <c r="G136">
        <v>0.71050000000000002</v>
      </c>
      <c r="H136">
        <v>0.36849999999999999</v>
      </c>
      <c r="I136">
        <v>0.41199999999999998</v>
      </c>
      <c r="J136">
        <v>13</v>
      </c>
      <c r="K136">
        <v>3</v>
      </c>
      <c r="L136" t="s">
        <v>75</v>
      </c>
      <c r="M136" t="s">
        <v>76</v>
      </c>
      <c r="N136" t="s">
        <v>77</v>
      </c>
      <c r="O136">
        <v>1</v>
      </c>
      <c r="P136" t="s">
        <v>36</v>
      </c>
      <c r="Q136">
        <v>22.1</v>
      </c>
      <c r="R136" t="str">
        <f t="array" ref="R13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36" t="e">
        <f>IF(Table13[[#This Row],[Category All]]="Category 1", "Yes",NA())</f>
        <v>#N/A</v>
      </c>
      <c r="T136" t="e">
        <f>IF(Table13[[#This Row],[Category All]]="Category 2", "Yes",NA())</f>
        <v>#N/A</v>
      </c>
      <c r="U136" t="str">
        <f>IF(Table13[[#This Row],[Category All]]="Category 3", "Yes",NA())</f>
        <v>Yes</v>
      </c>
      <c r="V136">
        <f>SUM(1,(1/3)*(Table13[[#This Row],[Length]]-0.5),(1/3)*(Table13[[#This Row],[Diameter]]-0.4),(1/3)*(Table13[[#This Row],[Height]]-0.4)*Table13[[#This Row],[Whole_weight]]*0.5)</f>
        <v>1.0540483333333335</v>
      </c>
      <c r="W136">
        <f t="array" ref="W13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1.0540483333333335</v>
      </c>
      <c r="X136" t="e">
        <f>IF(Table13[[#This Row],[Category All]]="Category 1",Table13[[#This Row],[Base Abalone Value]]*1.5,NA())</f>
        <v>#N/A</v>
      </c>
      <c r="Y136" t="e">
        <f>IF(Table13[[#This Row],[Category All]]="Category 2",Table13[[#This Row],[Base Abalone Value]]*0.8,NA())</f>
        <v>#N/A</v>
      </c>
      <c r="Z136">
        <f>IF(Table13[[#This Row],[Category All]]="Category 3",Table13[[#This Row],[Base Abalone Value]],NA())</f>
        <v>1.0540483333333335</v>
      </c>
      <c r="AA136" t="e">
        <f>IF(Table13[[#This Row],[Gender]]="M",Table13[[#This Row],[Whole_weight]],NA())</f>
        <v>#N/A</v>
      </c>
      <c r="AB136">
        <f>IF(Table13[[#This Row],[Gender]]="F",Table13[[#This Row],[Whole_weight]],NA())</f>
        <v>1.5509999999999999</v>
      </c>
      <c r="AC136" t="e">
        <f>IF(Table13[[#This Row],[Gender]]="I",Table13[[#This Row],[Whole_weight]],NA())</f>
        <v>#N/A</v>
      </c>
      <c r="AD136" t="e">
        <f>IF(Table13[[#This Row],[Gender]]="M",Table13[[#This Row],[Diameter]],NA())</f>
        <v>#N/A</v>
      </c>
      <c r="AE136">
        <f>IF(Table13[[#This Row],[Gender]]="F",Table13[[#This Row],[Diameter]],NA())</f>
        <v>0.55000000000000004</v>
      </c>
      <c r="AF136" t="e">
        <f>IF(Table13[[#This Row],[Gender]]="I",Table13[[#This Row],[Diameter]],NA())</f>
        <v>#N/A</v>
      </c>
    </row>
    <row r="137" spans="1:32" x14ac:dyDescent="0.25">
      <c r="A137">
        <v>3392</v>
      </c>
      <c r="B137" t="s">
        <v>47</v>
      </c>
      <c r="C137">
        <v>0.54500000000000004</v>
      </c>
      <c r="D137">
        <v>0.42</v>
      </c>
      <c r="E137">
        <v>0.125</v>
      </c>
      <c r="F137">
        <v>0.97450000000000003</v>
      </c>
      <c r="G137">
        <v>0.35299999999999998</v>
      </c>
      <c r="H137">
        <v>0.17399999999999999</v>
      </c>
      <c r="I137">
        <v>0.30499999999999999</v>
      </c>
      <c r="J137">
        <v>13</v>
      </c>
      <c r="K137">
        <v>5</v>
      </c>
      <c r="L137" t="s">
        <v>58</v>
      </c>
      <c r="M137" t="s">
        <v>59</v>
      </c>
      <c r="N137" t="s">
        <v>60</v>
      </c>
      <c r="O137">
        <v>9</v>
      </c>
      <c r="P137" t="s">
        <v>78</v>
      </c>
      <c r="Q137">
        <v>1.9</v>
      </c>
      <c r="R137" t="str">
        <f t="array" ref="R13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37" t="e">
        <f>IF(Table13[[#This Row],[Category All]]="Category 1", "Yes",NA())</f>
        <v>#N/A</v>
      </c>
      <c r="T137" t="str">
        <f>IF(Table13[[#This Row],[Category All]]="Category 2", "Yes",NA())</f>
        <v>Yes</v>
      </c>
      <c r="U137" t="e">
        <f>IF(Table13[[#This Row],[Category All]]="Category 3", "Yes",NA())</f>
        <v>#N/A</v>
      </c>
      <c r="V137">
        <f>SUM(1,(1/3)*(Table13[[#This Row],[Length]]-0.5),(1/3)*(Table13[[#This Row],[Diameter]]-0.4),(1/3)*(Table13[[#This Row],[Height]]-0.4)*Table13[[#This Row],[Whole_weight]]*0.5)</f>
        <v>0.97700208333333338</v>
      </c>
      <c r="W137">
        <f t="array" ref="W13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0.78160166666666675</v>
      </c>
      <c r="X137" t="e">
        <f>IF(Table13[[#This Row],[Category All]]="Category 1",Table13[[#This Row],[Base Abalone Value]]*1.5,NA())</f>
        <v>#N/A</v>
      </c>
      <c r="Y137">
        <f>IF(Table13[[#This Row],[Category All]]="Category 2",Table13[[#This Row],[Base Abalone Value]]*0.8,NA())</f>
        <v>0.78160166666666675</v>
      </c>
      <c r="Z137" t="e">
        <f>IF(Table13[[#This Row],[Category All]]="Category 3",Table13[[#This Row],[Base Abalone Value]],NA())</f>
        <v>#N/A</v>
      </c>
      <c r="AA137">
        <f>IF(Table13[[#This Row],[Gender]]="M",Table13[[#This Row],[Whole_weight]],NA())</f>
        <v>0.97450000000000003</v>
      </c>
      <c r="AB137" t="e">
        <f>IF(Table13[[#This Row],[Gender]]="F",Table13[[#This Row],[Whole_weight]],NA())</f>
        <v>#N/A</v>
      </c>
      <c r="AC137" t="e">
        <f>IF(Table13[[#This Row],[Gender]]="I",Table13[[#This Row],[Whole_weight]],NA())</f>
        <v>#N/A</v>
      </c>
      <c r="AD137">
        <f>IF(Table13[[#This Row],[Gender]]="M",Table13[[#This Row],[Diameter]],NA())</f>
        <v>0.42</v>
      </c>
      <c r="AE137" t="e">
        <f>IF(Table13[[#This Row],[Gender]]="F",Table13[[#This Row],[Diameter]],NA())</f>
        <v>#N/A</v>
      </c>
      <c r="AF137" t="e">
        <f>IF(Table13[[#This Row],[Gender]]="I",Table13[[#This Row],[Diameter]],NA())</f>
        <v>#N/A</v>
      </c>
    </row>
    <row r="138" spans="1:32" x14ac:dyDescent="0.25">
      <c r="A138">
        <v>2130</v>
      </c>
      <c r="B138" t="s">
        <v>47</v>
      </c>
      <c r="C138">
        <v>0.59499999999999997</v>
      </c>
      <c r="D138">
        <v>0.47</v>
      </c>
      <c r="E138">
        <v>0.15</v>
      </c>
      <c r="F138">
        <v>0.89149999999999996</v>
      </c>
      <c r="G138">
        <v>0.35899999999999999</v>
      </c>
      <c r="H138">
        <v>0.21049999999999999</v>
      </c>
      <c r="I138">
        <v>0.245</v>
      </c>
      <c r="J138">
        <v>12</v>
      </c>
      <c r="K138">
        <v>13</v>
      </c>
      <c r="L138" t="s">
        <v>44</v>
      </c>
      <c r="M138" t="s">
        <v>45</v>
      </c>
      <c r="N138" t="s">
        <v>35</v>
      </c>
      <c r="O138">
        <v>4</v>
      </c>
      <c r="P138" t="s">
        <v>42</v>
      </c>
      <c r="Q138">
        <v>6.1</v>
      </c>
      <c r="R138" t="str">
        <f t="array" ref="R13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38" t="e">
        <f>IF(Table13[[#This Row],[Category All]]="Category 1", "Yes",NA())</f>
        <v>#N/A</v>
      </c>
      <c r="T138" t="str">
        <f>IF(Table13[[#This Row],[Category All]]="Category 2", "Yes",NA())</f>
        <v>Yes</v>
      </c>
      <c r="U138" t="e">
        <f>IF(Table13[[#This Row],[Category All]]="Category 3", "Yes",NA())</f>
        <v>#N/A</v>
      </c>
      <c r="V138">
        <f>SUM(1,(1/3)*(Table13[[#This Row],[Length]]-0.5),(1/3)*(Table13[[#This Row],[Diameter]]-0.4),(1/3)*(Table13[[#This Row],[Height]]-0.4)*Table13[[#This Row],[Whole_weight]]*0.5)</f>
        <v>1.0178541666666667</v>
      </c>
      <c r="W138">
        <f t="array" ref="W13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0.81428333333333347</v>
      </c>
      <c r="X138" t="e">
        <f>IF(Table13[[#This Row],[Category All]]="Category 1",Table13[[#This Row],[Base Abalone Value]]*1.5,NA())</f>
        <v>#N/A</v>
      </c>
      <c r="Y138">
        <f>IF(Table13[[#This Row],[Category All]]="Category 2",Table13[[#This Row],[Base Abalone Value]]*0.8,NA())</f>
        <v>0.81428333333333347</v>
      </c>
      <c r="Z138" t="e">
        <f>IF(Table13[[#This Row],[Category All]]="Category 3",Table13[[#This Row],[Base Abalone Value]],NA())</f>
        <v>#N/A</v>
      </c>
      <c r="AA138">
        <f>IF(Table13[[#This Row],[Gender]]="M",Table13[[#This Row],[Whole_weight]],NA())</f>
        <v>0.89149999999999996</v>
      </c>
      <c r="AB138" t="e">
        <f>IF(Table13[[#This Row],[Gender]]="F",Table13[[#This Row],[Whole_weight]],NA())</f>
        <v>#N/A</v>
      </c>
      <c r="AC138" t="e">
        <f>IF(Table13[[#This Row],[Gender]]="I",Table13[[#This Row],[Whole_weight]],NA())</f>
        <v>#N/A</v>
      </c>
      <c r="AD138">
        <f>IF(Table13[[#This Row],[Gender]]="M",Table13[[#This Row],[Diameter]],NA())</f>
        <v>0.47</v>
      </c>
      <c r="AE138" t="e">
        <f>IF(Table13[[#This Row],[Gender]]="F",Table13[[#This Row],[Diameter]],NA())</f>
        <v>#N/A</v>
      </c>
      <c r="AF138" t="e">
        <f>IF(Table13[[#This Row],[Gender]]="I",Table13[[#This Row],[Diameter]],NA())</f>
        <v>#N/A</v>
      </c>
    </row>
    <row r="139" spans="1:32" x14ac:dyDescent="0.25">
      <c r="A139">
        <v>3179</v>
      </c>
      <c r="B139" t="s">
        <v>47</v>
      </c>
      <c r="C139">
        <v>0.38</v>
      </c>
      <c r="D139">
        <v>0.3</v>
      </c>
      <c r="E139">
        <v>0.1</v>
      </c>
      <c r="F139">
        <v>0.2505</v>
      </c>
      <c r="G139">
        <v>0.106</v>
      </c>
      <c r="H139">
        <v>5.3499999999999999E-2</v>
      </c>
      <c r="I139">
        <v>7.7499999999999999E-2</v>
      </c>
      <c r="J139">
        <v>8</v>
      </c>
      <c r="K139">
        <v>8</v>
      </c>
      <c r="L139" t="s">
        <v>61</v>
      </c>
      <c r="M139" t="s">
        <v>62</v>
      </c>
      <c r="N139" t="s">
        <v>63</v>
      </c>
      <c r="O139">
        <v>10</v>
      </c>
      <c r="P139" t="s">
        <v>70</v>
      </c>
      <c r="Q139">
        <v>24.1</v>
      </c>
      <c r="R139" t="str">
        <f t="array" ref="R13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39" t="e">
        <f>IF(Table13[[#This Row],[Category All]]="Category 1", "Yes",NA())</f>
        <v>#N/A</v>
      </c>
      <c r="T139" t="str">
        <f>IF(Table13[[#This Row],[Category All]]="Category 2", "Yes",NA())</f>
        <v>Yes</v>
      </c>
      <c r="U139" t="e">
        <f>IF(Table13[[#This Row],[Category All]]="Category 3", "Yes",NA())</f>
        <v>#N/A</v>
      </c>
      <c r="V139">
        <f>SUM(1,(1/3)*(Table13[[#This Row],[Length]]-0.5),(1/3)*(Table13[[#This Row],[Diameter]]-0.4),(1/3)*(Table13[[#This Row],[Height]]-0.4)*Table13[[#This Row],[Whole_weight]]*0.5)</f>
        <v>0.91414166666666663</v>
      </c>
      <c r="W139">
        <f t="array" ref="W13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0.73131333333333337</v>
      </c>
      <c r="X139" t="e">
        <f>IF(Table13[[#This Row],[Category All]]="Category 1",Table13[[#This Row],[Base Abalone Value]]*1.5,NA())</f>
        <v>#N/A</v>
      </c>
      <c r="Y139">
        <f>IF(Table13[[#This Row],[Category All]]="Category 2",Table13[[#This Row],[Base Abalone Value]]*0.8,NA())</f>
        <v>0.73131333333333337</v>
      </c>
      <c r="Z139" t="e">
        <f>IF(Table13[[#This Row],[Category All]]="Category 3",Table13[[#This Row],[Base Abalone Value]],NA())</f>
        <v>#N/A</v>
      </c>
      <c r="AA139">
        <f>IF(Table13[[#This Row],[Gender]]="M",Table13[[#This Row],[Whole_weight]],NA())</f>
        <v>0.2505</v>
      </c>
      <c r="AB139" t="e">
        <f>IF(Table13[[#This Row],[Gender]]="F",Table13[[#This Row],[Whole_weight]],NA())</f>
        <v>#N/A</v>
      </c>
      <c r="AC139" t="e">
        <f>IF(Table13[[#This Row],[Gender]]="I",Table13[[#This Row],[Whole_weight]],NA())</f>
        <v>#N/A</v>
      </c>
      <c r="AD139">
        <f>IF(Table13[[#This Row],[Gender]]="M",Table13[[#This Row],[Diameter]],NA())</f>
        <v>0.3</v>
      </c>
      <c r="AE139" t="e">
        <f>IF(Table13[[#This Row],[Gender]]="F",Table13[[#This Row],[Diameter]],NA())</f>
        <v>#N/A</v>
      </c>
      <c r="AF139" t="e">
        <f>IF(Table13[[#This Row],[Gender]]="I",Table13[[#This Row],[Diameter]],NA())</f>
        <v>#N/A</v>
      </c>
    </row>
    <row r="140" spans="1:32" x14ac:dyDescent="0.25">
      <c r="A140">
        <v>3710</v>
      </c>
      <c r="B140" t="s">
        <v>47</v>
      </c>
      <c r="C140">
        <v>0.68500000000000005</v>
      </c>
      <c r="D140">
        <v>0.55000000000000004</v>
      </c>
      <c r="E140">
        <v>0.19</v>
      </c>
      <c r="F140">
        <v>1.885</v>
      </c>
      <c r="G140">
        <v>0.89</v>
      </c>
      <c r="H140">
        <v>0.41</v>
      </c>
      <c r="I140">
        <v>0.48949999999999999</v>
      </c>
      <c r="J140">
        <v>10</v>
      </c>
      <c r="K140">
        <v>7</v>
      </c>
      <c r="L140" t="s">
        <v>67</v>
      </c>
      <c r="M140" t="s">
        <v>68</v>
      </c>
      <c r="N140" t="s">
        <v>69</v>
      </c>
      <c r="O140">
        <v>1</v>
      </c>
      <c r="P140" t="s">
        <v>36</v>
      </c>
      <c r="Q140">
        <v>22.1</v>
      </c>
      <c r="R140" t="str">
        <f t="array" ref="R14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40" t="e">
        <f>IF(Table13[[#This Row],[Category All]]="Category 1", "Yes",NA())</f>
        <v>#N/A</v>
      </c>
      <c r="T140" t="e">
        <f>IF(Table13[[#This Row],[Category All]]="Category 2", "Yes",NA())</f>
        <v>#N/A</v>
      </c>
      <c r="U140" t="str">
        <f>IF(Table13[[#This Row],[Category All]]="Category 3", "Yes",NA())</f>
        <v>Yes</v>
      </c>
      <c r="V140">
        <f>SUM(1,(1/3)*(Table13[[#This Row],[Length]]-0.5),(1/3)*(Table13[[#This Row],[Diameter]]-0.4),(1/3)*(Table13[[#This Row],[Height]]-0.4)*Table13[[#This Row],[Whole_weight]]*0.5)</f>
        <v>1.0456916666666669</v>
      </c>
      <c r="W140">
        <f t="array" ref="W14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1.0456916666666669</v>
      </c>
      <c r="X140" t="e">
        <f>IF(Table13[[#This Row],[Category All]]="Category 1",Table13[[#This Row],[Base Abalone Value]]*1.5,NA())</f>
        <v>#N/A</v>
      </c>
      <c r="Y140" t="e">
        <f>IF(Table13[[#This Row],[Category All]]="Category 2",Table13[[#This Row],[Base Abalone Value]]*0.8,NA())</f>
        <v>#N/A</v>
      </c>
      <c r="Z140">
        <f>IF(Table13[[#This Row],[Category All]]="Category 3",Table13[[#This Row],[Base Abalone Value]],NA())</f>
        <v>1.0456916666666669</v>
      </c>
      <c r="AA140">
        <f>IF(Table13[[#This Row],[Gender]]="M",Table13[[#This Row],[Whole_weight]],NA())</f>
        <v>1.885</v>
      </c>
      <c r="AB140" t="e">
        <f>IF(Table13[[#This Row],[Gender]]="F",Table13[[#This Row],[Whole_weight]],NA())</f>
        <v>#N/A</v>
      </c>
      <c r="AC140" t="e">
        <f>IF(Table13[[#This Row],[Gender]]="I",Table13[[#This Row],[Whole_weight]],NA())</f>
        <v>#N/A</v>
      </c>
      <c r="AD140">
        <f>IF(Table13[[#This Row],[Gender]]="M",Table13[[#This Row],[Diameter]],NA())</f>
        <v>0.55000000000000004</v>
      </c>
      <c r="AE140" t="e">
        <f>IF(Table13[[#This Row],[Gender]]="F",Table13[[#This Row],[Diameter]],NA())</f>
        <v>#N/A</v>
      </c>
      <c r="AF140" t="e">
        <f>IF(Table13[[#This Row],[Gender]]="I",Table13[[#This Row],[Diameter]],NA())</f>
        <v>#N/A</v>
      </c>
    </row>
    <row r="141" spans="1:32" x14ac:dyDescent="0.25">
      <c r="A141">
        <v>2384</v>
      </c>
      <c r="B141" t="s">
        <v>32</v>
      </c>
      <c r="C141">
        <v>0.52500000000000002</v>
      </c>
      <c r="D141">
        <v>0.39</v>
      </c>
      <c r="E141">
        <v>0.13500000000000001</v>
      </c>
      <c r="F141">
        <v>0.60050000000000003</v>
      </c>
      <c r="G141">
        <v>0.22650000000000001</v>
      </c>
      <c r="H141">
        <v>0.13100000000000001</v>
      </c>
      <c r="I141">
        <v>0.21</v>
      </c>
      <c r="J141">
        <v>16</v>
      </c>
      <c r="K141">
        <v>6</v>
      </c>
      <c r="L141" t="s">
        <v>71</v>
      </c>
      <c r="M141" t="s">
        <v>72</v>
      </c>
      <c r="N141" t="s">
        <v>73</v>
      </c>
      <c r="O141">
        <v>3</v>
      </c>
      <c r="P141" t="s">
        <v>80</v>
      </c>
      <c r="Q141">
        <v>3.6</v>
      </c>
      <c r="R141" t="str">
        <f t="array" ref="R14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41" t="e">
        <f>IF(Table13[[#This Row],[Category All]]="Category 1", "Yes",NA())</f>
        <v>#N/A</v>
      </c>
      <c r="T141" t="str">
        <f>IF(Table13[[#This Row],[Category All]]="Category 2", "Yes",NA())</f>
        <v>Yes</v>
      </c>
      <c r="U141" t="e">
        <f>IF(Table13[[#This Row],[Category All]]="Category 3", "Yes",NA())</f>
        <v>#N/A</v>
      </c>
      <c r="V141">
        <f>SUM(1,(1/3)*(Table13[[#This Row],[Length]]-0.5),(1/3)*(Table13[[#This Row],[Diameter]]-0.4),(1/3)*(Table13[[#This Row],[Height]]-0.4)*Table13[[#This Row],[Whole_weight]]*0.5)</f>
        <v>0.97847791666666661</v>
      </c>
      <c r="W141">
        <f t="array" ref="W14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0.78278233333333336</v>
      </c>
      <c r="X141" t="e">
        <f>IF(Table13[[#This Row],[Category All]]="Category 1",Table13[[#This Row],[Base Abalone Value]]*1.5,NA())</f>
        <v>#N/A</v>
      </c>
      <c r="Y141">
        <f>IF(Table13[[#This Row],[Category All]]="Category 2",Table13[[#This Row],[Base Abalone Value]]*0.8,NA())</f>
        <v>0.78278233333333336</v>
      </c>
      <c r="Z141" t="e">
        <f>IF(Table13[[#This Row],[Category All]]="Category 3",Table13[[#This Row],[Base Abalone Value]],NA())</f>
        <v>#N/A</v>
      </c>
      <c r="AA141" t="e">
        <f>IF(Table13[[#This Row],[Gender]]="M",Table13[[#This Row],[Whole_weight]],NA())</f>
        <v>#N/A</v>
      </c>
      <c r="AB141">
        <f>IF(Table13[[#This Row],[Gender]]="F",Table13[[#This Row],[Whole_weight]],NA())</f>
        <v>0.60050000000000003</v>
      </c>
      <c r="AC141" t="e">
        <f>IF(Table13[[#This Row],[Gender]]="I",Table13[[#This Row],[Whole_weight]],NA())</f>
        <v>#N/A</v>
      </c>
      <c r="AD141" t="e">
        <f>IF(Table13[[#This Row],[Gender]]="M",Table13[[#This Row],[Diameter]],NA())</f>
        <v>#N/A</v>
      </c>
      <c r="AE141">
        <f>IF(Table13[[#This Row],[Gender]]="F",Table13[[#This Row],[Diameter]],NA())</f>
        <v>0.39</v>
      </c>
      <c r="AF141" t="e">
        <f>IF(Table13[[#This Row],[Gender]]="I",Table13[[#This Row],[Diameter]],NA())</f>
        <v>#N/A</v>
      </c>
    </row>
    <row r="142" spans="1:32" x14ac:dyDescent="0.25">
      <c r="A142">
        <v>996</v>
      </c>
      <c r="B142" t="s">
        <v>47</v>
      </c>
      <c r="C142">
        <v>0.57999999999999996</v>
      </c>
      <c r="D142">
        <v>0.49</v>
      </c>
      <c r="E142">
        <v>0.13</v>
      </c>
      <c r="F142">
        <v>1.1335</v>
      </c>
      <c r="G142">
        <v>0.58599999999999997</v>
      </c>
      <c r="H142">
        <v>0.25650000000000001</v>
      </c>
      <c r="I142">
        <v>0.23699999999999999</v>
      </c>
      <c r="J142">
        <v>9</v>
      </c>
      <c r="K142">
        <v>4</v>
      </c>
      <c r="L142" t="s">
        <v>84</v>
      </c>
      <c r="M142" t="s">
        <v>85</v>
      </c>
      <c r="N142" t="s">
        <v>86</v>
      </c>
      <c r="O142">
        <v>8</v>
      </c>
      <c r="P142" t="s">
        <v>51</v>
      </c>
      <c r="Q142">
        <v>12.3</v>
      </c>
      <c r="R142" t="str">
        <f t="array" ref="R14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42" t="e">
        <f>IF(Table13[[#This Row],[Category All]]="Category 1", "Yes",NA())</f>
        <v>#N/A</v>
      </c>
      <c r="T142" t="e">
        <f>IF(Table13[[#This Row],[Category All]]="Category 2", "Yes",NA())</f>
        <v>#N/A</v>
      </c>
      <c r="U142" t="str">
        <f>IF(Table13[[#This Row],[Category All]]="Category 3", "Yes",NA())</f>
        <v>Yes</v>
      </c>
      <c r="V142">
        <f>SUM(1,(1/3)*(Table13[[#This Row],[Length]]-0.5),(1/3)*(Table13[[#This Row],[Diameter]]-0.4),(1/3)*(Table13[[#This Row],[Height]]-0.4)*Table13[[#This Row],[Whole_weight]]*0.5)</f>
        <v>1.0056591666666665</v>
      </c>
      <c r="W142">
        <f t="array" ref="W14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1.0056591666666665</v>
      </c>
      <c r="X142" t="e">
        <f>IF(Table13[[#This Row],[Category All]]="Category 1",Table13[[#This Row],[Base Abalone Value]]*1.5,NA())</f>
        <v>#N/A</v>
      </c>
      <c r="Y142" t="e">
        <f>IF(Table13[[#This Row],[Category All]]="Category 2",Table13[[#This Row],[Base Abalone Value]]*0.8,NA())</f>
        <v>#N/A</v>
      </c>
      <c r="Z142">
        <f>IF(Table13[[#This Row],[Category All]]="Category 3",Table13[[#This Row],[Base Abalone Value]],NA())</f>
        <v>1.0056591666666665</v>
      </c>
      <c r="AA142">
        <f>IF(Table13[[#This Row],[Gender]]="M",Table13[[#This Row],[Whole_weight]],NA())</f>
        <v>1.1335</v>
      </c>
      <c r="AB142" t="e">
        <f>IF(Table13[[#This Row],[Gender]]="F",Table13[[#This Row],[Whole_weight]],NA())</f>
        <v>#N/A</v>
      </c>
      <c r="AC142" t="e">
        <f>IF(Table13[[#This Row],[Gender]]="I",Table13[[#This Row],[Whole_weight]],NA())</f>
        <v>#N/A</v>
      </c>
      <c r="AD142">
        <f>IF(Table13[[#This Row],[Gender]]="M",Table13[[#This Row],[Diameter]],NA())</f>
        <v>0.49</v>
      </c>
      <c r="AE142" t="e">
        <f>IF(Table13[[#This Row],[Gender]]="F",Table13[[#This Row],[Diameter]],NA())</f>
        <v>#N/A</v>
      </c>
      <c r="AF142" t="e">
        <f>IF(Table13[[#This Row],[Gender]]="I",Table13[[#This Row],[Diameter]],NA())</f>
        <v>#N/A</v>
      </c>
    </row>
    <row r="143" spans="1:32" x14ac:dyDescent="0.25">
      <c r="A143">
        <v>339</v>
      </c>
      <c r="B143" t="s">
        <v>47</v>
      </c>
      <c r="C143">
        <v>0.62</v>
      </c>
      <c r="D143">
        <v>0.47499999999999998</v>
      </c>
      <c r="E143">
        <v>0.185</v>
      </c>
      <c r="F143">
        <v>1.325</v>
      </c>
      <c r="G143">
        <v>0.60450000000000004</v>
      </c>
      <c r="H143">
        <v>0.32500000000000001</v>
      </c>
      <c r="I143">
        <v>0.33</v>
      </c>
      <c r="J143">
        <v>13</v>
      </c>
      <c r="K143">
        <v>5</v>
      </c>
      <c r="L143" t="s">
        <v>58</v>
      </c>
      <c r="M143" t="s">
        <v>59</v>
      </c>
      <c r="N143" t="s">
        <v>60</v>
      </c>
      <c r="O143">
        <v>3</v>
      </c>
      <c r="P143" t="s">
        <v>80</v>
      </c>
      <c r="Q143">
        <v>3.6</v>
      </c>
      <c r="R143" t="str">
        <f t="array" ref="R14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43" t="e">
        <f>IF(Table13[[#This Row],[Category All]]="Category 1", "Yes",NA())</f>
        <v>#N/A</v>
      </c>
      <c r="T143" t="e">
        <f>IF(Table13[[#This Row],[Category All]]="Category 2", "Yes",NA())</f>
        <v>#N/A</v>
      </c>
      <c r="U143" t="str">
        <f>IF(Table13[[#This Row],[Category All]]="Category 3", "Yes",NA())</f>
        <v>Yes</v>
      </c>
      <c r="V143">
        <f>SUM(1,(1/3)*(Table13[[#This Row],[Length]]-0.5),(1/3)*(Table13[[#This Row],[Diameter]]-0.4),(1/3)*(Table13[[#This Row],[Height]]-0.4)*Table13[[#This Row],[Whole_weight]]*0.5)</f>
        <v>1.0175208333333332</v>
      </c>
      <c r="W143">
        <f t="array" ref="W14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1.0175208333333332</v>
      </c>
      <c r="X143" t="e">
        <f>IF(Table13[[#This Row],[Category All]]="Category 1",Table13[[#This Row],[Base Abalone Value]]*1.5,NA())</f>
        <v>#N/A</v>
      </c>
      <c r="Y143" t="e">
        <f>IF(Table13[[#This Row],[Category All]]="Category 2",Table13[[#This Row],[Base Abalone Value]]*0.8,NA())</f>
        <v>#N/A</v>
      </c>
      <c r="Z143">
        <f>IF(Table13[[#This Row],[Category All]]="Category 3",Table13[[#This Row],[Base Abalone Value]],NA())</f>
        <v>1.0175208333333332</v>
      </c>
      <c r="AA143">
        <f>IF(Table13[[#This Row],[Gender]]="M",Table13[[#This Row],[Whole_weight]],NA())</f>
        <v>1.325</v>
      </c>
      <c r="AB143" t="e">
        <f>IF(Table13[[#This Row],[Gender]]="F",Table13[[#This Row],[Whole_weight]],NA())</f>
        <v>#N/A</v>
      </c>
      <c r="AC143" t="e">
        <f>IF(Table13[[#This Row],[Gender]]="I",Table13[[#This Row],[Whole_weight]],NA())</f>
        <v>#N/A</v>
      </c>
      <c r="AD143">
        <f>IF(Table13[[#This Row],[Gender]]="M",Table13[[#This Row],[Diameter]],NA())</f>
        <v>0.47499999999999998</v>
      </c>
      <c r="AE143" t="e">
        <f>IF(Table13[[#This Row],[Gender]]="F",Table13[[#This Row],[Diameter]],NA())</f>
        <v>#N/A</v>
      </c>
      <c r="AF143" t="e">
        <f>IF(Table13[[#This Row],[Gender]]="I",Table13[[#This Row],[Diameter]],NA())</f>
        <v>#N/A</v>
      </c>
    </row>
    <row r="144" spans="1:32" x14ac:dyDescent="0.25">
      <c r="A144">
        <v>1027</v>
      </c>
      <c r="B144" t="s">
        <v>47</v>
      </c>
      <c r="C144">
        <v>0.64500000000000002</v>
      </c>
      <c r="D144">
        <v>0.52</v>
      </c>
      <c r="E144">
        <v>0.17499999999999999</v>
      </c>
      <c r="F144">
        <v>1.5609999999999999</v>
      </c>
      <c r="G144">
        <v>0.70899999999999996</v>
      </c>
      <c r="H144">
        <v>0.35549999999999998</v>
      </c>
      <c r="I144">
        <v>0.4</v>
      </c>
      <c r="J144">
        <v>8</v>
      </c>
      <c r="K144">
        <v>7</v>
      </c>
      <c r="L144" t="s">
        <v>67</v>
      </c>
      <c r="M144" t="s">
        <v>68</v>
      </c>
      <c r="N144" t="s">
        <v>69</v>
      </c>
      <c r="O144">
        <v>5</v>
      </c>
      <c r="P144" t="s">
        <v>46</v>
      </c>
      <c r="Q144">
        <v>12.8</v>
      </c>
      <c r="R144" t="str">
        <f t="array" ref="R14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44" t="e">
        <f>IF(Table13[[#This Row],[Category All]]="Category 1", "Yes",NA())</f>
        <v>#N/A</v>
      </c>
      <c r="T144" t="e">
        <f>IF(Table13[[#This Row],[Category All]]="Category 2", "Yes",NA())</f>
        <v>#N/A</v>
      </c>
      <c r="U144" t="str">
        <f>IF(Table13[[#This Row],[Category All]]="Category 3", "Yes",NA())</f>
        <v>Yes</v>
      </c>
      <c r="V144">
        <f>SUM(1,(1/3)*(Table13[[#This Row],[Length]]-0.5),(1/3)*(Table13[[#This Row],[Diameter]]-0.4),(1/3)*(Table13[[#This Row],[Height]]-0.4)*Table13[[#This Row],[Whole_weight]]*0.5)</f>
        <v>1.0297958333333335</v>
      </c>
      <c r="W144">
        <f t="array" ref="W14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1.0297958333333335</v>
      </c>
      <c r="X144" t="e">
        <f>IF(Table13[[#This Row],[Category All]]="Category 1",Table13[[#This Row],[Base Abalone Value]]*1.5,NA())</f>
        <v>#N/A</v>
      </c>
      <c r="Y144" t="e">
        <f>IF(Table13[[#This Row],[Category All]]="Category 2",Table13[[#This Row],[Base Abalone Value]]*0.8,NA())</f>
        <v>#N/A</v>
      </c>
      <c r="Z144">
        <f>IF(Table13[[#This Row],[Category All]]="Category 3",Table13[[#This Row],[Base Abalone Value]],NA())</f>
        <v>1.0297958333333335</v>
      </c>
      <c r="AA144">
        <f>IF(Table13[[#This Row],[Gender]]="M",Table13[[#This Row],[Whole_weight]],NA())</f>
        <v>1.5609999999999999</v>
      </c>
      <c r="AB144" t="e">
        <f>IF(Table13[[#This Row],[Gender]]="F",Table13[[#This Row],[Whole_weight]],NA())</f>
        <v>#N/A</v>
      </c>
      <c r="AC144" t="e">
        <f>IF(Table13[[#This Row],[Gender]]="I",Table13[[#This Row],[Whole_weight]],NA())</f>
        <v>#N/A</v>
      </c>
      <c r="AD144">
        <f>IF(Table13[[#This Row],[Gender]]="M",Table13[[#This Row],[Diameter]],NA())</f>
        <v>0.52</v>
      </c>
      <c r="AE144" t="e">
        <f>IF(Table13[[#This Row],[Gender]]="F",Table13[[#This Row],[Diameter]],NA())</f>
        <v>#N/A</v>
      </c>
      <c r="AF144" t="e">
        <f>IF(Table13[[#This Row],[Gender]]="I",Table13[[#This Row],[Diameter]],NA())</f>
        <v>#N/A</v>
      </c>
    </row>
    <row r="145" spans="1:32" x14ac:dyDescent="0.25">
      <c r="A145">
        <v>478</v>
      </c>
      <c r="B145" t="s">
        <v>47</v>
      </c>
      <c r="C145">
        <v>0.66500000000000004</v>
      </c>
      <c r="D145">
        <v>0.54</v>
      </c>
      <c r="E145">
        <v>0.17499999999999999</v>
      </c>
      <c r="F145">
        <v>1.347</v>
      </c>
      <c r="G145">
        <v>0.4955</v>
      </c>
      <c r="H145">
        <v>0.254</v>
      </c>
      <c r="I145">
        <v>0.41499999999999998</v>
      </c>
      <c r="J145">
        <v>17</v>
      </c>
      <c r="K145">
        <v>2</v>
      </c>
      <c r="L145" t="s">
        <v>64</v>
      </c>
      <c r="M145" t="s">
        <v>65</v>
      </c>
      <c r="N145" t="s">
        <v>66</v>
      </c>
      <c r="O145">
        <v>3</v>
      </c>
      <c r="P145" t="s">
        <v>80</v>
      </c>
      <c r="Q145">
        <v>3.6</v>
      </c>
      <c r="R145" t="str">
        <f t="array" ref="R14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45" t="e">
        <f>IF(Table13[[#This Row],[Category All]]="Category 1", "Yes",NA())</f>
        <v>#N/A</v>
      </c>
      <c r="T145" t="str">
        <f>IF(Table13[[#This Row],[Category All]]="Category 2", "Yes",NA())</f>
        <v>Yes</v>
      </c>
      <c r="U145" t="e">
        <f>IF(Table13[[#This Row],[Category All]]="Category 3", "Yes",NA())</f>
        <v>#N/A</v>
      </c>
      <c r="V145">
        <f>SUM(1,(1/3)*(Table13[[#This Row],[Length]]-0.5),(1/3)*(Table13[[#This Row],[Diameter]]-0.4),(1/3)*(Table13[[#This Row],[Height]]-0.4)*Table13[[#This Row],[Whole_weight]]*0.5)</f>
        <v>1.0511541666666666</v>
      </c>
      <c r="W145">
        <f t="array" ref="W14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0.84092333333333336</v>
      </c>
      <c r="X145" t="e">
        <f>IF(Table13[[#This Row],[Category All]]="Category 1",Table13[[#This Row],[Base Abalone Value]]*1.5,NA())</f>
        <v>#N/A</v>
      </c>
      <c r="Y145">
        <f>IF(Table13[[#This Row],[Category All]]="Category 2",Table13[[#This Row],[Base Abalone Value]]*0.8,NA())</f>
        <v>0.84092333333333336</v>
      </c>
      <c r="Z145" t="e">
        <f>IF(Table13[[#This Row],[Category All]]="Category 3",Table13[[#This Row],[Base Abalone Value]],NA())</f>
        <v>#N/A</v>
      </c>
      <c r="AA145">
        <f>IF(Table13[[#This Row],[Gender]]="M",Table13[[#This Row],[Whole_weight]],NA())</f>
        <v>1.347</v>
      </c>
      <c r="AB145" t="e">
        <f>IF(Table13[[#This Row],[Gender]]="F",Table13[[#This Row],[Whole_weight]],NA())</f>
        <v>#N/A</v>
      </c>
      <c r="AC145" t="e">
        <f>IF(Table13[[#This Row],[Gender]]="I",Table13[[#This Row],[Whole_weight]],NA())</f>
        <v>#N/A</v>
      </c>
      <c r="AD145">
        <f>IF(Table13[[#This Row],[Gender]]="M",Table13[[#This Row],[Diameter]],NA())</f>
        <v>0.54</v>
      </c>
      <c r="AE145" t="e">
        <f>IF(Table13[[#This Row],[Gender]]="F",Table13[[#This Row],[Diameter]],NA())</f>
        <v>#N/A</v>
      </c>
      <c r="AF145" t="e">
        <f>IF(Table13[[#This Row],[Gender]]="I",Table13[[#This Row],[Diameter]],NA())</f>
        <v>#N/A</v>
      </c>
    </row>
    <row r="146" spans="1:32" x14ac:dyDescent="0.25">
      <c r="A146">
        <v>779</v>
      </c>
      <c r="B146" t="s">
        <v>47</v>
      </c>
      <c r="C146">
        <v>0.46500000000000002</v>
      </c>
      <c r="D146">
        <v>0.35</v>
      </c>
      <c r="E146">
        <v>0.14000000000000001</v>
      </c>
      <c r="F146">
        <v>0.57550000000000001</v>
      </c>
      <c r="G146">
        <v>0.20150000000000001</v>
      </c>
      <c r="H146">
        <v>0.15049999999999999</v>
      </c>
      <c r="I146">
        <v>0.19</v>
      </c>
      <c r="J146">
        <v>15</v>
      </c>
      <c r="K146">
        <v>12</v>
      </c>
      <c r="L146" t="s">
        <v>33</v>
      </c>
      <c r="M146" t="s">
        <v>34</v>
      </c>
      <c r="N146" t="s">
        <v>35</v>
      </c>
      <c r="O146">
        <v>4</v>
      </c>
      <c r="P146" t="s">
        <v>42</v>
      </c>
      <c r="Q146">
        <v>6.1</v>
      </c>
      <c r="R146" t="str">
        <f t="array" ref="R14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46" t="e">
        <f>IF(Table13[[#This Row],[Category All]]="Category 1", "Yes",NA())</f>
        <v>#N/A</v>
      </c>
      <c r="T146" t="str">
        <f>IF(Table13[[#This Row],[Category All]]="Category 2", "Yes",NA())</f>
        <v>Yes</v>
      </c>
      <c r="U146" t="e">
        <f>IF(Table13[[#This Row],[Category All]]="Category 3", "Yes",NA())</f>
        <v>#N/A</v>
      </c>
      <c r="V146">
        <f>SUM(1,(1/3)*(Table13[[#This Row],[Length]]-0.5),(1/3)*(Table13[[#This Row],[Diameter]]-0.4),(1/3)*(Table13[[#This Row],[Height]]-0.4)*Table13[[#This Row],[Whole_weight]]*0.5)</f>
        <v>0.94672833333333328</v>
      </c>
      <c r="W146">
        <f t="array" ref="W14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0.75738266666666665</v>
      </c>
      <c r="X146" t="e">
        <f>IF(Table13[[#This Row],[Category All]]="Category 1",Table13[[#This Row],[Base Abalone Value]]*1.5,NA())</f>
        <v>#N/A</v>
      </c>
      <c r="Y146">
        <f>IF(Table13[[#This Row],[Category All]]="Category 2",Table13[[#This Row],[Base Abalone Value]]*0.8,NA())</f>
        <v>0.75738266666666665</v>
      </c>
      <c r="Z146" t="e">
        <f>IF(Table13[[#This Row],[Category All]]="Category 3",Table13[[#This Row],[Base Abalone Value]],NA())</f>
        <v>#N/A</v>
      </c>
      <c r="AA146">
        <f>IF(Table13[[#This Row],[Gender]]="M",Table13[[#This Row],[Whole_weight]],NA())</f>
        <v>0.57550000000000001</v>
      </c>
      <c r="AB146" t="e">
        <f>IF(Table13[[#This Row],[Gender]]="F",Table13[[#This Row],[Whole_weight]],NA())</f>
        <v>#N/A</v>
      </c>
      <c r="AC146" t="e">
        <f>IF(Table13[[#This Row],[Gender]]="I",Table13[[#This Row],[Whole_weight]],NA())</f>
        <v>#N/A</v>
      </c>
      <c r="AD146">
        <f>IF(Table13[[#This Row],[Gender]]="M",Table13[[#This Row],[Diameter]],NA())</f>
        <v>0.35</v>
      </c>
      <c r="AE146" t="e">
        <f>IF(Table13[[#This Row],[Gender]]="F",Table13[[#This Row],[Diameter]],NA())</f>
        <v>#N/A</v>
      </c>
      <c r="AF146" t="e">
        <f>IF(Table13[[#This Row],[Gender]]="I",Table13[[#This Row],[Diameter]],NA())</f>
        <v>#N/A</v>
      </c>
    </row>
    <row r="147" spans="1:32" x14ac:dyDescent="0.25">
      <c r="A147">
        <v>2780</v>
      </c>
      <c r="B147" t="s">
        <v>47</v>
      </c>
      <c r="C147">
        <v>0.59</v>
      </c>
      <c r="D147">
        <v>0.47</v>
      </c>
      <c r="E147">
        <v>0.14499999999999999</v>
      </c>
      <c r="F147">
        <v>0.92349999999999999</v>
      </c>
      <c r="G147">
        <v>0.45450000000000002</v>
      </c>
      <c r="H147">
        <v>0.17299999999999999</v>
      </c>
      <c r="I147">
        <v>0.254</v>
      </c>
      <c r="J147">
        <v>9</v>
      </c>
      <c r="K147">
        <v>3</v>
      </c>
      <c r="L147" t="s">
        <v>75</v>
      </c>
      <c r="M147" t="s">
        <v>76</v>
      </c>
      <c r="N147" t="s">
        <v>77</v>
      </c>
      <c r="O147">
        <v>5</v>
      </c>
      <c r="P147" t="s">
        <v>46</v>
      </c>
      <c r="Q147">
        <v>12.8</v>
      </c>
      <c r="R147" t="str">
        <f t="array" ref="R14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47" t="e">
        <f>IF(Table13[[#This Row],[Category All]]="Category 1", "Yes",NA())</f>
        <v>#N/A</v>
      </c>
      <c r="T147" t="e">
        <f>IF(Table13[[#This Row],[Category All]]="Category 2", "Yes",NA())</f>
        <v>#N/A</v>
      </c>
      <c r="U147" t="str">
        <f>IF(Table13[[#This Row],[Category All]]="Category 3", "Yes",NA())</f>
        <v>Yes</v>
      </c>
      <c r="V147">
        <f>SUM(1,(1/3)*(Table13[[#This Row],[Length]]-0.5),(1/3)*(Table13[[#This Row],[Diameter]]-0.4),(1/3)*(Table13[[#This Row],[Height]]-0.4)*Table13[[#This Row],[Whole_weight]]*0.5)</f>
        <v>1.0140845833333332</v>
      </c>
      <c r="W147">
        <f t="array" ref="W14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1.0140845833333332</v>
      </c>
      <c r="X147" t="e">
        <f>IF(Table13[[#This Row],[Category All]]="Category 1",Table13[[#This Row],[Base Abalone Value]]*1.5,NA())</f>
        <v>#N/A</v>
      </c>
      <c r="Y147" t="e">
        <f>IF(Table13[[#This Row],[Category All]]="Category 2",Table13[[#This Row],[Base Abalone Value]]*0.8,NA())</f>
        <v>#N/A</v>
      </c>
      <c r="Z147">
        <f>IF(Table13[[#This Row],[Category All]]="Category 3",Table13[[#This Row],[Base Abalone Value]],NA())</f>
        <v>1.0140845833333332</v>
      </c>
      <c r="AA147">
        <f>IF(Table13[[#This Row],[Gender]]="M",Table13[[#This Row],[Whole_weight]],NA())</f>
        <v>0.92349999999999999</v>
      </c>
      <c r="AB147" t="e">
        <f>IF(Table13[[#This Row],[Gender]]="F",Table13[[#This Row],[Whole_weight]],NA())</f>
        <v>#N/A</v>
      </c>
      <c r="AC147" t="e">
        <f>IF(Table13[[#This Row],[Gender]]="I",Table13[[#This Row],[Whole_weight]],NA())</f>
        <v>#N/A</v>
      </c>
      <c r="AD147">
        <f>IF(Table13[[#This Row],[Gender]]="M",Table13[[#This Row],[Diameter]],NA())</f>
        <v>0.47</v>
      </c>
      <c r="AE147" t="e">
        <f>IF(Table13[[#This Row],[Gender]]="F",Table13[[#This Row],[Diameter]],NA())</f>
        <v>#N/A</v>
      </c>
      <c r="AF147" t="e">
        <f>IF(Table13[[#This Row],[Gender]]="I",Table13[[#This Row],[Diameter]],NA())</f>
        <v>#N/A</v>
      </c>
    </row>
    <row r="148" spans="1:32" x14ac:dyDescent="0.25">
      <c r="A148">
        <v>3173</v>
      </c>
      <c r="B148" t="s">
        <v>32</v>
      </c>
      <c r="C148">
        <v>0.505</v>
      </c>
      <c r="D148">
        <v>0.40500000000000003</v>
      </c>
      <c r="E148">
        <v>0.18</v>
      </c>
      <c r="F148">
        <v>0.60599999999999998</v>
      </c>
      <c r="G148">
        <v>0.23899999999999999</v>
      </c>
      <c r="H148">
        <v>0.1235</v>
      </c>
      <c r="I148">
        <v>0.18</v>
      </c>
      <c r="J148">
        <v>11</v>
      </c>
      <c r="K148">
        <v>12</v>
      </c>
      <c r="L148" t="s">
        <v>33</v>
      </c>
      <c r="M148" t="s">
        <v>34</v>
      </c>
      <c r="N148" t="s">
        <v>35</v>
      </c>
      <c r="O148">
        <v>9</v>
      </c>
      <c r="P148" t="s">
        <v>78</v>
      </c>
      <c r="Q148">
        <v>1.9</v>
      </c>
      <c r="R148" t="str">
        <f t="array" ref="R14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48" t="e">
        <f>IF(Table13[[#This Row],[Category All]]="Category 1", "Yes",NA())</f>
        <v>#N/A</v>
      </c>
      <c r="T148" t="str">
        <f>IF(Table13[[#This Row],[Category All]]="Category 2", "Yes",NA())</f>
        <v>Yes</v>
      </c>
      <c r="U148" t="e">
        <f>IF(Table13[[#This Row],[Category All]]="Category 3", "Yes",NA())</f>
        <v>#N/A</v>
      </c>
      <c r="V148">
        <f>SUM(1,(1/3)*(Table13[[#This Row],[Length]]-0.5),(1/3)*(Table13[[#This Row],[Diameter]]-0.4),(1/3)*(Table13[[#This Row],[Height]]-0.4)*Table13[[#This Row],[Whole_weight]]*0.5)</f>
        <v>0.98111333333333339</v>
      </c>
      <c r="W148">
        <f t="array" ref="W14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0.78489066666666674</v>
      </c>
      <c r="X148" t="e">
        <f>IF(Table13[[#This Row],[Category All]]="Category 1",Table13[[#This Row],[Base Abalone Value]]*1.5,NA())</f>
        <v>#N/A</v>
      </c>
      <c r="Y148">
        <f>IF(Table13[[#This Row],[Category All]]="Category 2",Table13[[#This Row],[Base Abalone Value]]*0.8,NA())</f>
        <v>0.78489066666666674</v>
      </c>
      <c r="Z148" t="e">
        <f>IF(Table13[[#This Row],[Category All]]="Category 3",Table13[[#This Row],[Base Abalone Value]],NA())</f>
        <v>#N/A</v>
      </c>
      <c r="AA148" t="e">
        <f>IF(Table13[[#This Row],[Gender]]="M",Table13[[#This Row],[Whole_weight]],NA())</f>
        <v>#N/A</v>
      </c>
      <c r="AB148">
        <f>IF(Table13[[#This Row],[Gender]]="F",Table13[[#This Row],[Whole_weight]],NA())</f>
        <v>0.60599999999999998</v>
      </c>
      <c r="AC148" t="e">
        <f>IF(Table13[[#This Row],[Gender]]="I",Table13[[#This Row],[Whole_weight]],NA())</f>
        <v>#N/A</v>
      </c>
      <c r="AD148" t="e">
        <f>IF(Table13[[#This Row],[Gender]]="M",Table13[[#This Row],[Diameter]],NA())</f>
        <v>#N/A</v>
      </c>
      <c r="AE148">
        <f>IF(Table13[[#This Row],[Gender]]="F",Table13[[#This Row],[Diameter]],NA())</f>
        <v>0.40500000000000003</v>
      </c>
      <c r="AF148" t="e">
        <f>IF(Table13[[#This Row],[Gender]]="I",Table13[[#This Row],[Diameter]],NA())</f>
        <v>#N/A</v>
      </c>
    </row>
    <row r="149" spans="1:32" x14ac:dyDescent="0.25">
      <c r="A149">
        <v>2337</v>
      </c>
      <c r="B149" t="s">
        <v>32</v>
      </c>
      <c r="C149">
        <v>0.56499999999999995</v>
      </c>
      <c r="D149">
        <v>0.48</v>
      </c>
      <c r="E149">
        <v>0.17499999999999999</v>
      </c>
      <c r="F149">
        <v>0.95699999999999996</v>
      </c>
      <c r="G149">
        <v>0.38850000000000001</v>
      </c>
      <c r="H149">
        <v>0.215</v>
      </c>
      <c r="I149">
        <v>0.27500000000000002</v>
      </c>
      <c r="J149">
        <v>18</v>
      </c>
      <c r="K149">
        <v>2</v>
      </c>
      <c r="L149" t="s">
        <v>64</v>
      </c>
      <c r="M149" t="s">
        <v>65</v>
      </c>
      <c r="N149" t="s">
        <v>66</v>
      </c>
      <c r="O149">
        <v>10</v>
      </c>
      <c r="P149" t="s">
        <v>70</v>
      </c>
      <c r="Q149">
        <v>24.1</v>
      </c>
      <c r="R149" t="str">
        <f t="array" ref="R14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49" t="e">
        <f>IF(Table13[[#This Row],[Category All]]="Category 1", "Yes",NA())</f>
        <v>#N/A</v>
      </c>
      <c r="T149" t="str">
        <f>IF(Table13[[#This Row],[Category All]]="Category 2", "Yes",NA())</f>
        <v>Yes</v>
      </c>
      <c r="U149" t="e">
        <f>IF(Table13[[#This Row],[Category All]]="Category 3", "Yes",NA())</f>
        <v>#N/A</v>
      </c>
      <c r="V149">
        <f>SUM(1,(1/3)*(Table13[[#This Row],[Length]]-0.5),(1/3)*(Table13[[#This Row],[Diameter]]-0.4),(1/3)*(Table13[[#This Row],[Height]]-0.4)*Table13[[#This Row],[Whole_weight]]*0.5)</f>
        <v>1.0124458333333333</v>
      </c>
      <c r="W149">
        <f t="array" ref="W14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0.80995666666666666</v>
      </c>
      <c r="X149" t="e">
        <f>IF(Table13[[#This Row],[Category All]]="Category 1",Table13[[#This Row],[Base Abalone Value]]*1.5,NA())</f>
        <v>#N/A</v>
      </c>
      <c r="Y149">
        <f>IF(Table13[[#This Row],[Category All]]="Category 2",Table13[[#This Row],[Base Abalone Value]]*0.8,NA())</f>
        <v>0.80995666666666666</v>
      </c>
      <c r="Z149" t="e">
        <f>IF(Table13[[#This Row],[Category All]]="Category 3",Table13[[#This Row],[Base Abalone Value]],NA())</f>
        <v>#N/A</v>
      </c>
      <c r="AA149" t="e">
        <f>IF(Table13[[#This Row],[Gender]]="M",Table13[[#This Row],[Whole_weight]],NA())</f>
        <v>#N/A</v>
      </c>
      <c r="AB149">
        <f>IF(Table13[[#This Row],[Gender]]="F",Table13[[#This Row],[Whole_weight]],NA())</f>
        <v>0.95699999999999996</v>
      </c>
      <c r="AC149" t="e">
        <f>IF(Table13[[#This Row],[Gender]]="I",Table13[[#This Row],[Whole_weight]],NA())</f>
        <v>#N/A</v>
      </c>
      <c r="AD149" t="e">
        <f>IF(Table13[[#This Row],[Gender]]="M",Table13[[#This Row],[Diameter]],NA())</f>
        <v>#N/A</v>
      </c>
      <c r="AE149">
        <f>IF(Table13[[#This Row],[Gender]]="F",Table13[[#This Row],[Diameter]],NA())</f>
        <v>0.48</v>
      </c>
      <c r="AF149" t="e">
        <f>IF(Table13[[#This Row],[Gender]]="I",Table13[[#This Row],[Diameter]],NA())</f>
        <v>#N/A</v>
      </c>
    </row>
    <row r="150" spans="1:32" x14ac:dyDescent="0.25">
      <c r="A150">
        <v>3576</v>
      </c>
      <c r="B150" t="s">
        <v>47</v>
      </c>
      <c r="C150">
        <v>0.6</v>
      </c>
      <c r="D150">
        <v>0.47</v>
      </c>
      <c r="E150">
        <v>0.15</v>
      </c>
      <c r="F150">
        <v>0.92800000000000005</v>
      </c>
      <c r="G150">
        <v>0.42249999999999999</v>
      </c>
      <c r="H150">
        <v>0.183</v>
      </c>
      <c r="I150">
        <v>0.27500000000000002</v>
      </c>
      <c r="J150">
        <v>8</v>
      </c>
      <c r="K150">
        <v>2</v>
      </c>
      <c r="L150" t="s">
        <v>64</v>
      </c>
      <c r="M150" t="s">
        <v>65</v>
      </c>
      <c r="N150" t="s">
        <v>66</v>
      </c>
      <c r="O150">
        <v>2</v>
      </c>
      <c r="P150" t="s">
        <v>39</v>
      </c>
      <c r="Q150">
        <v>18</v>
      </c>
      <c r="R150" t="str">
        <f t="array" ref="R15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50" t="e">
        <f>IF(Table13[[#This Row],[Category All]]="Category 1", "Yes",NA())</f>
        <v>#N/A</v>
      </c>
      <c r="T150" t="e">
        <f>IF(Table13[[#This Row],[Category All]]="Category 2", "Yes",NA())</f>
        <v>#N/A</v>
      </c>
      <c r="U150" t="str">
        <f>IF(Table13[[#This Row],[Category All]]="Category 3", "Yes",NA())</f>
        <v>Yes</v>
      </c>
      <c r="V150">
        <f>SUM(1,(1/3)*(Table13[[#This Row],[Length]]-0.5),(1/3)*(Table13[[#This Row],[Diameter]]-0.4),(1/3)*(Table13[[#This Row],[Height]]-0.4)*Table13[[#This Row],[Whole_weight]]*0.5)</f>
        <v>1.018</v>
      </c>
      <c r="W150">
        <f t="array" ref="W15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1.018</v>
      </c>
      <c r="X150" t="e">
        <f>IF(Table13[[#This Row],[Category All]]="Category 1",Table13[[#This Row],[Base Abalone Value]]*1.5,NA())</f>
        <v>#N/A</v>
      </c>
      <c r="Y150" t="e">
        <f>IF(Table13[[#This Row],[Category All]]="Category 2",Table13[[#This Row],[Base Abalone Value]]*0.8,NA())</f>
        <v>#N/A</v>
      </c>
      <c r="Z150">
        <f>IF(Table13[[#This Row],[Category All]]="Category 3",Table13[[#This Row],[Base Abalone Value]],NA())</f>
        <v>1.018</v>
      </c>
      <c r="AA150">
        <f>IF(Table13[[#This Row],[Gender]]="M",Table13[[#This Row],[Whole_weight]],NA())</f>
        <v>0.92800000000000005</v>
      </c>
      <c r="AB150" t="e">
        <f>IF(Table13[[#This Row],[Gender]]="F",Table13[[#This Row],[Whole_weight]],NA())</f>
        <v>#N/A</v>
      </c>
      <c r="AC150" t="e">
        <f>IF(Table13[[#This Row],[Gender]]="I",Table13[[#This Row],[Whole_weight]],NA())</f>
        <v>#N/A</v>
      </c>
      <c r="AD150">
        <f>IF(Table13[[#This Row],[Gender]]="M",Table13[[#This Row],[Diameter]],NA())</f>
        <v>0.47</v>
      </c>
      <c r="AE150" t="e">
        <f>IF(Table13[[#This Row],[Gender]]="F",Table13[[#This Row],[Diameter]],NA())</f>
        <v>#N/A</v>
      </c>
      <c r="AF150" t="e">
        <f>IF(Table13[[#This Row],[Gender]]="I",Table13[[#This Row],[Diameter]],NA())</f>
        <v>#N/A</v>
      </c>
    </row>
    <row r="151" spans="1:32" x14ac:dyDescent="0.25">
      <c r="A151">
        <v>1045</v>
      </c>
      <c r="B151" t="s">
        <v>47</v>
      </c>
      <c r="C151">
        <v>0.69</v>
      </c>
      <c r="D151">
        <v>0.52500000000000002</v>
      </c>
      <c r="E151">
        <v>0.17499999999999999</v>
      </c>
      <c r="F151">
        <v>1.7004999999999999</v>
      </c>
      <c r="G151">
        <v>0.82550000000000001</v>
      </c>
      <c r="H151">
        <v>0.36199999999999999</v>
      </c>
      <c r="I151">
        <v>0.40500000000000003</v>
      </c>
      <c r="J151">
        <v>8</v>
      </c>
      <c r="K151">
        <v>9</v>
      </c>
      <c r="L151" t="s">
        <v>52</v>
      </c>
      <c r="M151" t="s">
        <v>53</v>
      </c>
      <c r="N151" t="s">
        <v>54</v>
      </c>
      <c r="O151">
        <v>1</v>
      </c>
      <c r="P151" t="s">
        <v>36</v>
      </c>
      <c r="Q151">
        <v>22.1</v>
      </c>
      <c r="R151" t="str">
        <f t="array" ref="R15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51" t="e">
        <f>IF(Table13[[#This Row],[Category All]]="Category 1", "Yes",NA())</f>
        <v>#N/A</v>
      </c>
      <c r="T151" t="e">
        <f>IF(Table13[[#This Row],[Category All]]="Category 2", "Yes",NA())</f>
        <v>#N/A</v>
      </c>
      <c r="U151" t="str">
        <f>IF(Table13[[#This Row],[Category All]]="Category 3", "Yes",NA())</f>
        <v>Yes</v>
      </c>
      <c r="V151">
        <f>SUM(1,(1/3)*(Table13[[#This Row],[Length]]-0.5),(1/3)*(Table13[[#This Row],[Diameter]]-0.4),(1/3)*(Table13[[#This Row],[Height]]-0.4)*Table13[[#This Row],[Whole_weight]]*0.5)</f>
        <v>1.0412312500000001</v>
      </c>
      <c r="W151">
        <f t="array" ref="W15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1.0412312500000001</v>
      </c>
      <c r="X151" t="e">
        <f>IF(Table13[[#This Row],[Category All]]="Category 1",Table13[[#This Row],[Base Abalone Value]]*1.5,NA())</f>
        <v>#N/A</v>
      </c>
      <c r="Y151" t="e">
        <f>IF(Table13[[#This Row],[Category All]]="Category 2",Table13[[#This Row],[Base Abalone Value]]*0.8,NA())</f>
        <v>#N/A</v>
      </c>
      <c r="Z151">
        <f>IF(Table13[[#This Row],[Category All]]="Category 3",Table13[[#This Row],[Base Abalone Value]],NA())</f>
        <v>1.0412312500000001</v>
      </c>
      <c r="AA151">
        <f>IF(Table13[[#This Row],[Gender]]="M",Table13[[#This Row],[Whole_weight]],NA())</f>
        <v>1.7004999999999999</v>
      </c>
      <c r="AB151" t="e">
        <f>IF(Table13[[#This Row],[Gender]]="F",Table13[[#This Row],[Whole_weight]],NA())</f>
        <v>#N/A</v>
      </c>
      <c r="AC151" t="e">
        <f>IF(Table13[[#This Row],[Gender]]="I",Table13[[#This Row],[Whole_weight]],NA())</f>
        <v>#N/A</v>
      </c>
      <c r="AD151">
        <f>IF(Table13[[#This Row],[Gender]]="M",Table13[[#This Row],[Diameter]],NA())</f>
        <v>0.52500000000000002</v>
      </c>
      <c r="AE151" t="e">
        <f>IF(Table13[[#This Row],[Gender]]="F",Table13[[#This Row],[Diameter]],NA())</f>
        <v>#N/A</v>
      </c>
      <c r="AF151" t="e">
        <f>IF(Table13[[#This Row],[Gender]]="I",Table13[[#This Row],[Diameter]],NA())</f>
        <v>#N/A</v>
      </c>
    </row>
    <row r="152" spans="1:32" x14ac:dyDescent="0.25">
      <c r="A152">
        <v>969</v>
      </c>
      <c r="B152" t="s">
        <v>47</v>
      </c>
      <c r="C152">
        <v>0.51</v>
      </c>
      <c r="D152">
        <v>0.40500000000000003</v>
      </c>
      <c r="E152">
        <v>0.15</v>
      </c>
      <c r="F152">
        <v>0.70350000000000001</v>
      </c>
      <c r="G152">
        <v>0.34699999999999998</v>
      </c>
      <c r="H152">
        <v>0.13400000000000001</v>
      </c>
      <c r="I152">
        <v>0.1885</v>
      </c>
      <c r="J152">
        <v>8</v>
      </c>
      <c r="K152">
        <v>13</v>
      </c>
      <c r="L152" t="s">
        <v>44</v>
      </c>
      <c r="M152" t="s">
        <v>45</v>
      </c>
      <c r="N152" t="s">
        <v>35</v>
      </c>
      <c r="O152">
        <v>7</v>
      </c>
      <c r="P152" t="s">
        <v>74</v>
      </c>
      <c r="Q152">
        <v>2.5</v>
      </c>
      <c r="R152" t="str">
        <f t="array" ref="R15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52" t="e">
        <f>IF(Table13[[#This Row],[Category All]]="Category 1", "Yes",NA())</f>
        <v>#N/A</v>
      </c>
      <c r="T152" t="str">
        <f>IF(Table13[[#This Row],[Category All]]="Category 2", "Yes",NA())</f>
        <v>Yes</v>
      </c>
      <c r="U152" t="e">
        <f>IF(Table13[[#This Row],[Category All]]="Category 3", "Yes",NA())</f>
        <v>#N/A</v>
      </c>
      <c r="V152">
        <f>SUM(1,(1/3)*(Table13[[#This Row],[Length]]-0.5),(1/3)*(Table13[[#This Row],[Diameter]]-0.4),(1/3)*(Table13[[#This Row],[Height]]-0.4)*Table13[[#This Row],[Whole_weight]]*0.5)</f>
        <v>0.97568750000000015</v>
      </c>
      <c r="W152">
        <f t="array" ref="W15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0.78055000000000019</v>
      </c>
      <c r="X152" t="e">
        <f>IF(Table13[[#This Row],[Category All]]="Category 1",Table13[[#This Row],[Base Abalone Value]]*1.5,NA())</f>
        <v>#N/A</v>
      </c>
      <c r="Y152">
        <f>IF(Table13[[#This Row],[Category All]]="Category 2",Table13[[#This Row],[Base Abalone Value]]*0.8,NA())</f>
        <v>0.78055000000000019</v>
      </c>
      <c r="Z152" t="e">
        <f>IF(Table13[[#This Row],[Category All]]="Category 3",Table13[[#This Row],[Base Abalone Value]],NA())</f>
        <v>#N/A</v>
      </c>
      <c r="AA152">
        <f>IF(Table13[[#This Row],[Gender]]="M",Table13[[#This Row],[Whole_weight]],NA())</f>
        <v>0.70350000000000001</v>
      </c>
      <c r="AB152" t="e">
        <f>IF(Table13[[#This Row],[Gender]]="F",Table13[[#This Row],[Whole_weight]],NA())</f>
        <v>#N/A</v>
      </c>
      <c r="AC152" t="e">
        <f>IF(Table13[[#This Row],[Gender]]="I",Table13[[#This Row],[Whole_weight]],NA())</f>
        <v>#N/A</v>
      </c>
      <c r="AD152">
        <f>IF(Table13[[#This Row],[Gender]]="M",Table13[[#This Row],[Diameter]],NA())</f>
        <v>0.40500000000000003</v>
      </c>
      <c r="AE152" t="e">
        <f>IF(Table13[[#This Row],[Gender]]="F",Table13[[#This Row],[Diameter]],NA())</f>
        <v>#N/A</v>
      </c>
      <c r="AF152" t="e">
        <f>IF(Table13[[#This Row],[Gender]]="I",Table13[[#This Row],[Diameter]],NA())</f>
        <v>#N/A</v>
      </c>
    </row>
    <row r="153" spans="1:32" x14ac:dyDescent="0.25">
      <c r="A153">
        <v>4113</v>
      </c>
      <c r="B153" t="s">
        <v>32</v>
      </c>
      <c r="C153">
        <v>0.56000000000000005</v>
      </c>
      <c r="D153">
        <v>0.42</v>
      </c>
      <c r="E153">
        <v>0.18</v>
      </c>
      <c r="F153">
        <v>1.6645000000000001</v>
      </c>
      <c r="G153">
        <v>0.77549999999999997</v>
      </c>
      <c r="H153">
        <v>0.35</v>
      </c>
      <c r="I153">
        <v>0.45250000000000001</v>
      </c>
      <c r="J153">
        <v>9</v>
      </c>
      <c r="K153">
        <v>6</v>
      </c>
      <c r="L153" t="s">
        <v>71</v>
      </c>
      <c r="M153" t="s">
        <v>72</v>
      </c>
      <c r="N153" t="s">
        <v>73</v>
      </c>
      <c r="O153">
        <v>10</v>
      </c>
      <c r="P153" t="s">
        <v>70</v>
      </c>
      <c r="Q153">
        <v>24.1</v>
      </c>
      <c r="R153" t="str">
        <f t="array" ref="R15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53" t="e">
        <f>IF(Table13[[#This Row],[Category All]]="Category 1", "Yes",NA())</f>
        <v>#N/A</v>
      </c>
      <c r="T153" t="e">
        <f>IF(Table13[[#This Row],[Category All]]="Category 2", "Yes",NA())</f>
        <v>#N/A</v>
      </c>
      <c r="U153" t="str">
        <f>IF(Table13[[#This Row],[Category All]]="Category 3", "Yes",NA())</f>
        <v>Yes</v>
      </c>
      <c r="V153">
        <f>SUM(1,(1/3)*(Table13[[#This Row],[Length]]-0.5),(1/3)*(Table13[[#This Row],[Diameter]]-0.4),(1/3)*(Table13[[#This Row],[Height]]-0.4)*Table13[[#This Row],[Whole_weight]]*0.5)</f>
        <v>0.96563499999999991</v>
      </c>
      <c r="W153">
        <f t="array" ref="W15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0.96563499999999991</v>
      </c>
      <c r="X153" t="e">
        <f>IF(Table13[[#This Row],[Category All]]="Category 1",Table13[[#This Row],[Base Abalone Value]]*1.5,NA())</f>
        <v>#N/A</v>
      </c>
      <c r="Y153" t="e">
        <f>IF(Table13[[#This Row],[Category All]]="Category 2",Table13[[#This Row],[Base Abalone Value]]*0.8,NA())</f>
        <v>#N/A</v>
      </c>
      <c r="Z153">
        <f>IF(Table13[[#This Row],[Category All]]="Category 3",Table13[[#This Row],[Base Abalone Value]],NA())</f>
        <v>0.96563499999999991</v>
      </c>
      <c r="AA153" t="e">
        <f>IF(Table13[[#This Row],[Gender]]="M",Table13[[#This Row],[Whole_weight]],NA())</f>
        <v>#N/A</v>
      </c>
      <c r="AB153">
        <f>IF(Table13[[#This Row],[Gender]]="F",Table13[[#This Row],[Whole_weight]],NA())</f>
        <v>1.6645000000000001</v>
      </c>
      <c r="AC153" t="e">
        <f>IF(Table13[[#This Row],[Gender]]="I",Table13[[#This Row],[Whole_weight]],NA())</f>
        <v>#N/A</v>
      </c>
      <c r="AD153" t="e">
        <f>IF(Table13[[#This Row],[Gender]]="M",Table13[[#This Row],[Diameter]],NA())</f>
        <v>#N/A</v>
      </c>
      <c r="AE153">
        <f>IF(Table13[[#This Row],[Gender]]="F",Table13[[#This Row],[Diameter]],NA())</f>
        <v>0.42</v>
      </c>
      <c r="AF153" t="e">
        <f>IF(Table13[[#This Row],[Gender]]="I",Table13[[#This Row],[Diameter]],NA())</f>
        <v>#N/A</v>
      </c>
    </row>
    <row r="154" spans="1:32" x14ac:dyDescent="0.25">
      <c r="A154">
        <v>3575</v>
      </c>
      <c r="B154" t="s">
        <v>32</v>
      </c>
      <c r="C154">
        <v>0.6</v>
      </c>
      <c r="D154">
        <v>0.47</v>
      </c>
      <c r="E154">
        <v>0.17</v>
      </c>
      <c r="F154">
        <v>1.0805</v>
      </c>
      <c r="G154">
        <v>0.4995</v>
      </c>
      <c r="H154">
        <v>0.22450000000000001</v>
      </c>
      <c r="I154">
        <v>0.32050000000000001</v>
      </c>
      <c r="J154">
        <v>9</v>
      </c>
      <c r="K154">
        <v>4</v>
      </c>
      <c r="L154" t="s">
        <v>84</v>
      </c>
      <c r="M154" t="s">
        <v>85</v>
      </c>
      <c r="N154" t="s">
        <v>86</v>
      </c>
      <c r="O154">
        <v>10</v>
      </c>
      <c r="P154" t="s">
        <v>70</v>
      </c>
      <c r="Q154">
        <v>24.1</v>
      </c>
      <c r="R154" t="str">
        <f t="array" ref="R15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54" t="e">
        <f>IF(Table13[[#This Row],[Category All]]="Category 1", "Yes",NA())</f>
        <v>#N/A</v>
      </c>
      <c r="T154" t="e">
        <f>IF(Table13[[#This Row],[Category All]]="Category 2", "Yes",NA())</f>
        <v>#N/A</v>
      </c>
      <c r="U154" t="str">
        <f>IF(Table13[[#This Row],[Category All]]="Category 3", "Yes",NA())</f>
        <v>Yes</v>
      </c>
      <c r="V154">
        <f>SUM(1,(1/3)*(Table13[[#This Row],[Length]]-0.5),(1/3)*(Table13[[#This Row],[Diameter]]-0.4),(1/3)*(Table13[[#This Row],[Height]]-0.4)*Table13[[#This Row],[Whole_weight]]*0.5)</f>
        <v>1.0152475000000001</v>
      </c>
      <c r="W154">
        <f t="array" ref="W15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1.0152475000000001</v>
      </c>
      <c r="X154" t="e">
        <f>IF(Table13[[#This Row],[Category All]]="Category 1",Table13[[#This Row],[Base Abalone Value]]*1.5,NA())</f>
        <v>#N/A</v>
      </c>
      <c r="Y154" t="e">
        <f>IF(Table13[[#This Row],[Category All]]="Category 2",Table13[[#This Row],[Base Abalone Value]]*0.8,NA())</f>
        <v>#N/A</v>
      </c>
      <c r="Z154">
        <f>IF(Table13[[#This Row],[Category All]]="Category 3",Table13[[#This Row],[Base Abalone Value]],NA())</f>
        <v>1.0152475000000001</v>
      </c>
      <c r="AA154" t="e">
        <f>IF(Table13[[#This Row],[Gender]]="M",Table13[[#This Row],[Whole_weight]],NA())</f>
        <v>#N/A</v>
      </c>
      <c r="AB154">
        <f>IF(Table13[[#This Row],[Gender]]="F",Table13[[#This Row],[Whole_weight]],NA())</f>
        <v>1.0805</v>
      </c>
      <c r="AC154" t="e">
        <f>IF(Table13[[#This Row],[Gender]]="I",Table13[[#This Row],[Whole_weight]],NA())</f>
        <v>#N/A</v>
      </c>
      <c r="AD154" t="e">
        <f>IF(Table13[[#This Row],[Gender]]="M",Table13[[#This Row],[Diameter]],NA())</f>
        <v>#N/A</v>
      </c>
      <c r="AE154">
        <f>IF(Table13[[#This Row],[Gender]]="F",Table13[[#This Row],[Diameter]],NA())</f>
        <v>0.47</v>
      </c>
      <c r="AF154" t="e">
        <f>IF(Table13[[#This Row],[Gender]]="I",Table13[[#This Row],[Diameter]],NA())</f>
        <v>#N/A</v>
      </c>
    </row>
    <row r="155" spans="1:32" x14ac:dyDescent="0.25">
      <c r="A155">
        <v>1711</v>
      </c>
      <c r="B155" t="s">
        <v>47</v>
      </c>
      <c r="C155">
        <v>0.64500000000000002</v>
      </c>
      <c r="D155">
        <v>0.51</v>
      </c>
      <c r="E155">
        <v>0.19500000000000001</v>
      </c>
      <c r="F155">
        <v>1.226</v>
      </c>
      <c r="G155">
        <v>0.58850000000000002</v>
      </c>
      <c r="H155">
        <v>0.2215</v>
      </c>
      <c r="I155">
        <v>0.3745</v>
      </c>
      <c r="J155">
        <v>10</v>
      </c>
      <c r="K155">
        <v>6</v>
      </c>
      <c r="L155" t="s">
        <v>71</v>
      </c>
      <c r="M155" t="s">
        <v>72</v>
      </c>
      <c r="N155" t="s">
        <v>73</v>
      </c>
      <c r="O155">
        <v>8</v>
      </c>
      <c r="P155" t="s">
        <v>51</v>
      </c>
      <c r="Q155">
        <v>12.3</v>
      </c>
      <c r="R155" t="str">
        <f t="array" ref="R15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55" t="e">
        <f>IF(Table13[[#This Row],[Category All]]="Category 1", "Yes",NA())</f>
        <v>#N/A</v>
      </c>
      <c r="T155" t="e">
        <f>IF(Table13[[#This Row],[Category All]]="Category 2", "Yes",NA())</f>
        <v>#N/A</v>
      </c>
      <c r="U155" t="str">
        <f>IF(Table13[[#This Row],[Category All]]="Category 3", "Yes",NA())</f>
        <v>Yes</v>
      </c>
      <c r="V155">
        <f>SUM(1,(1/3)*(Table13[[#This Row],[Length]]-0.5),(1/3)*(Table13[[#This Row],[Diameter]]-0.4),(1/3)*(Table13[[#This Row],[Height]]-0.4)*Table13[[#This Row],[Whole_weight]]*0.5)</f>
        <v>1.0431116666666667</v>
      </c>
      <c r="W155">
        <f t="array" ref="W15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1.0431116666666667</v>
      </c>
      <c r="X155" t="e">
        <f>IF(Table13[[#This Row],[Category All]]="Category 1",Table13[[#This Row],[Base Abalone Value]]*1.5,NA())</f>
        <v>#N/A</v>
      </c>
      <c r="Y155" t="e">
        <f>IF(Table13[[#This Row],[Category All]]="Category 2",Table13[[#This Row],[Base Abalone Value]]*0.8,NA())</f>
        <v>#N/A</v>
      </c>
      <c r="Z155">
        <f>IF(Table13[[#This Row],[Category All]]="Category 3",Table13[[#This Row],[Base Abalone Value]],NA())</f>
        <v>1.0431116666666667</v>
      </c>
      <c r="AA155">
        <f>IF(Table13[[#This Row],[Gender]]="M",Table13[[#This Row],[Whole_weight]],NA())</f>
        <v>1.226</v>
      </c>
      <c r="AB155" t="e">
        <f>IF(Table13[[#This Row],[Gender]]="F",Table13[[#This Row],[Whole_weight]],NA())</f>
        <v>#N/A</v>
      </c>
      <c r="AC155" t="e">
        <f>IF(Table13[[#This Row],[Gender]]="I",Table13[[#This Row],[Whole_weight]],NA())</f>
        <v>#N/A</v>
      </c>
      <c r="AD155">
        <f>IF(Table13[[#This Row],[Gender]]="M",Table13[[#This Row],[Diameter]],NA())</f>
        <v>0.51</v>
      </c>
      <c r="AE155" t="e">
        <f>IF(Table13[[#This Row],[Gender]]="F",Table13[[#This Row],[Diameter]],NA())</f>
        <v>#N/A</v>
      </c>
      <c r="AF155" t="e">
        <f>IF(Table13[[#This Row],[Gender]]="I",Table13[[#This Row],[Diameter]],NA())</f>
        <v>#N/A</v>
      </c>
    </row>
    <row r="156" spans="1:32" x14ac:dyDescent="0.25">
      <c r="A156">
        <v>2072</v>
      </c>
      <c r="B156" t="s">
        <v>32</v>
      </c>
      <c r="C156">
        <v>0.56499999999999995</v>
      </c>
      <c r="D156">
        <v>0.44</v>
      </c>
      <c r="E156">
        <v>0.13500000000000001</v>
      </c>
      <c r="F156">
        <v>0.83</v>
      </c>
      <c r="G156">
        <v>0.39300000000000002</v>
      </c>
      <c r="H156">
        <v>0.17349999999999999</v>
      </c>
      <c r="I156">
        <v>0.23799999999999999</v>
      </c>
      <c r="J156">
        <v>9</v>
      </c>
      <c r="K156">
        <v>6</v>
      </c>
      <c r="L156" t="s">
        <v>71</v>
      </c>
      <c r="M156" t="s">
        <v>72</v>
      </c>
      <c r="N156" t="s">
        <v>73</v>
      </c>
      <c r="O156">
        <v>10</v>
      </c>
      <c r="P156" t="s">
        <v>70</v>
      </c>
      <c r="Q156">
        <v>24.1</v>
      </c>
      <c r="R156" t="str">
        <f t="array" ref="R15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56" t="e">
        <f>IF(Table13[[#This Row],[Category All]]="Category 1", "Yes",NA())</f>
        <v>#N/A</v>
      </c>
      <c r="T156" t="str">
        <f>IF(Table13[[#This Row],[Category All]]="Category 2", "Yes",NA())</f>
        <v>Yes</v>
      </c>
      <c r="U156" t="e">
        <f>IF(Table13[[#This Row],[Category All]]="Category 3", "Yes",NA())</f>
        <v>#N/A</v>
      </c>
      <c r="V156">
        <f>SUM(1,(1/3)*(Table13[[#This Row],[Length]]-0.5),(1/3)*(Table13[[#This Row],[Diameter]]-0.4),(1/3)*(Table13[[#This Row],[Height]]-0.4)*Table13[[#This Row],[Whole_weight]]*0.5)</f>
        <v>0.99834166666666679</v>
      </c>
      <c r="W156">
        <f t="array" ref="W15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0.79867333333333346</v>
      </c>
      <c r="X156" t="e">
        <f>IF(Table13[[#This Row],[Category All]]="Category 1",Table13[[#This Row],[Base Abalone Value]]*1.5,NA())</f>
        <v>#N/A</v>
      </c>
      <c r="Y156">
        <f>IF(Table13[[#This Row],[Category All]]="Category 2",Table13[[#This Row],[Base Abalone Value]]*0.8,NA())</f>
        <v>0.79867333333333346</v>
      </c>
      <c r="Z156" t="e">
        <f>IF(Table13[[#This Row],[Category All]]="Category 3",Table13[[#This Row],[Base Abalone Value]],NA())</f>
        <v>#N/A</v>
      </c>
      <c r="AA156" t="e">
        <f>IF(Table13[[#This Row],[Gender]]="M",Table13[[#This Row],[Whole_weight]],NA())</f>
        <v>#N/A</v>
      </c>
      <c r="AB156">
        <f>IF(Table13[[#This Row],[Gender]]="F",Table13[[#This Row],[Whole_weight]],NA())</f>
        <v>0.83</v>
      </c>
      <c r="AC156" t="e">
        <f>IF(Table13[[#This Row],[Gender]]="I",Table13[[#This Row],[Whole_weight]],NA())</f>
        <v>#N/A</v>
      </c>
      <c r="AD156" t="e">
        <f>IF(Table13[[#This Row],[Gender]]="M",Table13[[#This Row],[Diameter]],NA())</f>
        <v>#N/A</v>
      </c>
      <c r="AE156">
        <f>IF(Table13[[#This Row],[Gender]]="F",Table13[[#This Row],[Diameter]],NA())</f>
        <v>0.44</v>
      </c>
      <c r="AF156" t="e">
        <f>IF(Table13[[#This Row],[Gender]]="I",Table13[[#This Row],[Diameter]],NA())</f>
        <v>#N/A</v>
      </c>
    </row>
    <row r="157" spans="1:32" x14ac:dyDescent="0.25">
      <c r="A157">
        <v>68</v>
      </c>
      <c r="B157" t="s">
        <v>32</v>
      </c>
      <c r="C157">
        <v>0.59499999999999997</v>
      </c>
      <c r="D157">
        <v>0.495</v>
      </c>
      <c r="E157">
        <v>0.185</v>
      </c>
      <c r="F157">
        <v>1.2849999999999999</v>
      </c>
      <c r="G157">
        <v>0.41599999999999998</v>
      </c>
      <c r="H157">
        <v>0.224</v>
      </c>
      <c r="I157">
        <v>0.48499999999999999</v>
      </c>
      <c r="J157">
        <v>13</v>
      </c>
      <c r="K157">
        <v>7</v>
      </c>
      <c r="L157" t="s">
        <v>67</v>
      </c>
      <c r="M157" t="s">
        <v>68</v>
      </c>
      <c r="N157" t="s">
        <v>69</v>
      </c>
      <c r="O157">
        <v>10</v>
      </c>
      <c r="P157" t="s">
        <v>70</v>
      </c>
      <c r="Q157">
        <v>24.1</v>
      </c>
      <c r="R157" t="str">
        <f t="array" ref="R15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57" t="e">
        <f>IF(Table13[[#This Row],[Category All]]="Category 1", "Yes",NA())</f>
        <v>#N/A</v>
      </c>
      <c r="T157" t="e">
        <f>IF(Table13[[#This Row],[Category All]]="Category 2", "Yes",NA())</f>
        <v>#N/A</v>
      </c>
      <c r="U157" t="str">
        <f>IF(Table13[[#This Row],[Category All]]="Category 3", "Yes",NA())</f>
        <v>Yes</v>
      </c>
      <c r="V157">
        <f>SUM(1,(1/3)*(Table13[[#This Row],[Length]]-0.5),(1/3)*(Table13[[#This Row],[Diameter]]-0.4),(1/3)*(Table13[[#This Row],[Height]]-0.4)*Table13[[#This Row],[Whole_weight]]*0.5)</f>
        <v>1.0172875000000001</v>
      </c>
      <c r="W157">
        <f t="array" ref="W15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1.0172875000000001</v>
      </c>
      <c r="X157" t="e">
        <f>IF(Table13[[#This Row],[Category All]]="Category 1",Table13[[#This Row],[Base Abalone Value]]*1.5,NA())</f>
        <v>#N/A</v>
      </c>
      <c r="Y157" t="e">
        <f>IF(Table13[[#This Row],[Category All]]="Category 2",Table13[[#This Row],[Base Abalone Value]]*0.8,NA())</f>
        <v>#N/A</v>
      </c>
      <c r="Z157">
        <f>IF(Table13[[#This Row],[Category All]]="Category 3",Table13[[#This Row],[Base Abalone Value]],NA())</f>
        <v>1.0172875000000001</v>
      </c>
      <c r="AA157" t="e">
        <f>IF(Table13[[#This Row],[Gender]]="M",Table13[[#This Row],[Whole_weight]],NA())</f>
        <v>#N/A</v>
      </c>
      <c r="AB157">
        <f>IF(Table13[[#This Row],[Gender]]="F",Table13[[#This Row],[Whole_weight]],NA())</f>
        <v>1.2849999999999999</v>
      </c>
      <c r="AC157" t="e">
        <f>IF(Table13[[#This Row],[Gender]]="I",Table13[[#This Row],[Whole_weight]],NA())</f>
        <v>#N/A</v>
      </c>
      <c r="AD157" t="e">
        <f>IF(Table13[[#This Row],[Gender]]="M",Table13[[#This Row],[Diameter]],NA())</f>
        <v>#N/A</v>
      </c>
      <c r="AE157">
        <f>IF(Table13[[#This Row],[Gender]]="F",Table13[[#This Row],[Diameter]],NA())</f>
        <v>0.495</v>
      </c>
      <c r="AF157" t="e">
        <f>IF(Table13[[#This Row],[Gender]]="I",Table13[[#This Row],[Diameter]],NA())</f>
        <v>#N/A</v>
      </c>
    </row>
    <row r="158" spans="1:32" x14ac:dyDescent="0.25">
      <c r="A158">
        <v>2914</v>
      </c>
      <c r="B158" t="s">
        <v>47</v>
      </c>
      <c r="C158">
        <v>0.59</v>
      </c>
      <c r="D158">
        <v>0.5</v>
      </c>
      <c r="E158">
        <v>0.15</v>
      </c>
      <c r="F158">
        <v>1.1419999999999999</v>
      </c>
      <c r="G158">
        <v>0.48499999999999999</v>
      </c>
      <c r="H158">
        <v>0.26500000000000001</v>
      </c>
      <c r="I158">
        <v>0.34499999999999997</v>
      </c>
      <c r="J158">
        <v>9</v>
      </c>
      <c r="K158">
        <v>12</v>
      </c>
      <c r="L158" t="s">
        <v>33</v>
      </c>
      <c r="M158" t="s">
        <v>34</v>
      </c>
      <c r="N158" t="s">
        <v>35</v>
      </c>
      <c r="O158">
        <v>2</v>
      </c>
      <c r="P158" t="s">
        <v>39</v>
      </c>
      <c r="Q158">
        <v>18</v>
      </c>
      <c r="R158" t="str">
        <f t="array" ref="R15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58" t="e">
        <f>IF(Table13[[#This Row],[Category All]]="Category 1", "Yes",NA())</f>
        <v>#N/A</v>
      </c>
      <c r="T158" t="e">
        <f>IF(Table13[[#This Row],[Category All]]="Category 2", "Yes",NA())</f>
        <v>#N/A</v>
      </c>
      <c r="U158" t="str">
        <f>IF(Table13[[#This Row],[Category All]]="Category 3", "Yes",NA())</f>
        <v>Yes</v>
      </c>
      <c r="V158">
        <f>SUM(1,(1/3)*(Table13[[#This Row],[Length]]-0.5),(1/3)*(Table13[[#This Row],[Diameter]]-0.4),(1/3)*(Table13[[#This Row],[Height]]-0.4)*Table13[[#This Row],[Whole_weight]]*0.5)</f>
        <v>1.0157500000000002</v>
      </c>
      <c r="W158">
        <f t="array" ref="W15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1.0157500000000002</v>
      </c>
      <c r="X158" t="e">
        <f>IF(Table13[[#This Row],[Category All]]="Category 1",Table13[[#This Row],[Base Abalone Value]]*1.5,NA())</f>
        <v>#N/A</v>
      </c>
      <c r="Y158" t="e">
        <f>IF(Table13[[#This Row],[Category All]]="Category 2",Table13[[#This Row],[Base Abalone Value]]*0.8,NA())</f>
        <v>#N/A</v>
      </c>
      <c r="Z158">
        <f>IF(Table13[[#This Row],[Category All]]="Category 3",Table13[[#This Row],[Base Abalone Value]],NA())</f>
        <v>1.0157500000000002</v>
      </c>
      <c r="AA158">
        <f>IF(Table13[[#This Row],[Gender]]="M",Table13[[#This Row],[Whole_weight]],NA())</f>
        <v>1.1419999999999999</v>
      </c>
      <c r="AB158" t="e">
        <f>IF(Table13[[#This Row],[Gender]]="F",Table13[[#This Row],[Whole_weight]],NA())</f>
        <v>#N/A</v>
      </c>
      <c r="AC158" t="e">
        <f>IF(Table13[[#This Row],[Gender]]="I",Table13[[#This Row],[Whole_weight]],NA())</f>
        <v>#N/A</v>
      </c>
      <c r="AD158">
        <f>IF(Table13[[#This Row],[Gender]]="M",Table13[[#This Row],[Diameter]],NA())</f>
        <v>0.5</v>
      </c>
      <c r="AE158" t="e">
        <f>IF(Table13[[#This Row],[Gender]]="F",Table13[[#This Row],[Diameter]],NA())</f>
        <v>#N/A</v>
      </c>
      <c r="AF158" t="e">
        <f>IF(Table13[[#This Row],[Gender]]="I",Table13[[#This Row],[Diameter]],NA())</f>
        <v>#N/A</v>
      </c>
    </row>
    <row r="159" spans="1:32" x14ac:dyDescent="0.25">
      <c r="A159">
        <v>3437</v>
      </c>
      <c r="B159" t="s">
        <v>43</v>
      </c>
      <c r="C159">
        <v>0.38</v>
      </c>
      <c r="D159">
        <v>0.27500000000000002</v>
      </c>
      <c r="E159">
        <v>9.5000000000000001E-2</v>
      </c>
      <c r="F159">
        <v>0.2505</v>
      </c>
      <c r="G159">
        <v>9.4500000000000001E-2</v>
      </c>
      <c r="H159">
        <v>6.5500000000000003E-2</v>
      </c>
      <c r="I159">
        <v>7.4999999999999997E-2</v>
      </c>
      <c r="J159">
        <v>6</v>
      </c>
      <c r="K159">
        <v>13</v>
      </c>
      <c r="L159" t="s">
        <v>44</v>
      </c>
      <c r="M159" t="s">
        <v>45</v>
      </c>
      <c r="N159" t="s">
        <v>35</v>
      </c>
      <c r="O159">
        <v>6</v>
      </c>
      <c r="P159" t="s">
        <v>79</v>
      </c>
      <c r="Q159">
        <v>14.1</v>
      </c>
      <c r="R159" t="str">
        <f t="array" ref="R15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59" t="e">
        <f>IF(Table13[[#This Row],[Category All]]="Category 1", "Yes",NA())</f>
        <v>#N/A</v>
      </c>
      <c r="T159" t="str">
        <f>IF(Table13[[#This Row],[Category All]]="Category 2", "Yes",NA())</f>
        <v>Yes</v>
      </c>
      <c r="U159" t="e">
        <f>IF(Table13[[#This Row],[Category All]]="Category 3", "Yes",NA())</f>
        <v>#N/A</v>
      </c>
      <c r="V159">
        <f>SUM(1,(1/3)*(Table13[[#This Row],[Length]]-0.5),(1/3)*(Table13[[#This Row],[Diameter]]-0.4),(1/3)*(Table13[[#This Row],[Height]]-0.4)*Table13[[#This Row],[Whole_weight]]*0.5)</f>
        <v>0.90559958333333335</v>
      </c>
      <c r="W159">
        <f t="array" ref="W15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0.72447966666666674</v>
      </c>
      <c r="X159" t="e">
        <f>IF(Table13[[#This Row],[Category All]]="Category 1",Table13[[#This Row],[Base Abalone Value]]*1.5,NA())</f>
        <v>#N/A</v>
      </c>
      <c r="Y159">
        <f>IF(Table13[[#This Row],[Category All]]="Category 2",Table13[[#This Row],[Base Abalone Value]]*0.8,NA())</f>
        <v>0.72447966666666674</v>
      </c>
      <c r="Z159" t="e">
        <f>IF(Table13[[#This Row],[Category All]]="Category 3",Table13[[#This Row],[Base Abalone Value]],NA())</f>
        <v>#N/A</v>
      </c>
      <c r="AA159" t="e">
        <f>IF(Table13[[#This Row],[Gender]]="M",Table13[[#This Row],[Whole_weight]],NA())</f>
        <v>#N/A</v>
      </c>
      <c r="AB159" t="e">
        <f>IF(Table13[[#This Row],[Gender]]="F",Table13[[#This Row],[Whole_weight]],NA())</f>
        <v>#N/A</v>
      </c>
      <c r="AC159">
        <f>IF(Table13[[#This Row],[Gender]]="I",Table13[[#This Row],[Whole_weight]],NA())</f>
        <v>0.2505</v>
      </c>
      <c r="AD159" t="e">
        <f>IF(Table13[[#This Row],[Gender]]="M",Table13[[#This Row],[Diameter]],NA())</f>
        <v>#N/A</v>
      </c>
      <c r="AE159" t="e">
        <f>IF(Table13[[#This Row],[Gender]]="F",Table13[[#This Row],[Diameter]],NA())</f>
        <v>#N/A</v>
      </c>
      <c r="AF159">
        <f>IF(Table13[[#This Row],[Gender]]="I",Table13[[#This Row],[Diameter]],NA())</f>
        <v>0.27500000000000002</v>
      </c>
    </row>
    <row r="160" spans="1:32" x14ac:dyDescent="0.25">
      <c r="A160">
        <v>1113</v>
      </c>
      <c r="B160" t="s">
        <v>32</v>
      </c>
      <c r="C160">
        <v>0.52</v>
      </c>
      <c r="D160">
        <v>0.46</v>
      </c>
      <c r="E160">
        <v>0.15</v>
      </c>
      <c r="F160">
        <v>1.0189999999999999</v>
      </c>
      <c r="G160">
        <v>0.52300000000000002</v>
      </c>
      <c r="H160">
        <v>0.19850000000000001</v>
      </c>
      <c r="I160">
        <v>0.254</v>
      </c>
      <c r="J160">
        <v>7</v>
      </c>
      <c r="K160">
        <v>8</v>
      </c>
      <c r="L160" t="s">
        <v>61</v>
      </c>
      <c r="M160" t="s">
        <v>62</v>
      </c>
      <c r="N160" t="s">
        <v>63</v>
      </c>
      <c r="O160">
        <v>7</v>
      </c>
      <c r="P160" t="s">
        <v>74</v>
      </c>
      <c r="Q160">
        <v>2.5</v>
      </c>
      <c r="R160" t="str">
        <f t="array" ref="R16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60" t="e">
        <f>IF(Table13[[#This Row],[Category All]]="Category 1", "Yes",NA())</f>
        <v>#N/A</v>
      </c>
      <c r="T160" t="e">
        <f>IF(Table13[[#This Row],[Category All]]="Category 2", "Yes",NA())</f>
        <v>#N/A</v>
      </c>
      <c r="U160" t="str">
        <f>IF(Table13[[#This Row],[Category All]]="Category 3", "Yes",NA())</f>
        <v>Yes</v>
      </c>
      <c r="V160">
        <f>SUM(1,(1/3)*(Table13[[#This Row],[Length]]-0.5),(1/3)*(Table13[[#This Row],[Diameter]]-0.4),(1/3)*(Table13[[#This Row],[Height]]-0.4)*Table13[[#This Row],[Whole_weight]]*0.5)</f>
        <v>0.98420833333333324</v>
      </c>
      <c r="W160">
        <f t="array" ref="W16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0.98420833333333324</v>
      </c>
      <c r="X160" t="e">
        <f>IF(Table13[[#This Row],[Category All]]="Category 1",Table13[[#This Row],[Base Abalone Value]]*1.5,NA())</f>
        <v>#N/A</v>
      </c>
      <c r="Y160" t="e">
        <f>IF(Table13[[#This Row],[Category All]]="Category 2",Table13[[#This Row],[Base Abalone Value]]*0.8,NA())</f>
        <v>#N/A</v>
      </c>
      <c r="Z160">
        <f>IF(Table13[[#This Row],[Category All]]="Category 3",Table13[[#This Row],[Base Abalone Value]],NA())</f>
        <v>0.98420833333333324</v>
      </c>
      <c r="AA160" t="e">
        <f>IF(Table13[[#This Row],[Gender]]="M",Table13[[#This Row],[Whole_weight]],NA())</f>
        <v>#N/A</v>
      </c>
      <c r="AB160">
        <f>IF(Table13[[#This Row],[Gender]]="F",Table13[[#This Row],[Whole_weight]],NA())</f>
        <v>1.0189999999999999</v>
      </c>
      <c r="AC160" t="e">
        <f>IF(Table13[[#This Row],[Gender]]="I",Table13[[#This Row],[Whole_weight]],NA())</f>
        <v>#N/A</v>
      </c>
      <c r="AD160" t="e">
        <f>IF(Table13[[#This Row],[Gender]]="M",Table13[[#This Row],[Diameter]],NA())</f>
        <v>#N/A</v>
      </c>
      <c r="AE160">
        <f>IF(Table13[[#This Row],[Gender]]="F",Table13[[#This Row],[Diameter]],NA())</f>
        <v>0.46</v>
      </c>
      <c r="AF160" t="e">
        <f>IF(Table13[[#This Row],[Gender]]="I",Table13[[#This Row],[Diameter]],NA())</f>
        <v>#N/A</v>
      </c>
    </row>
    <row r="161" spans="1:32" x14ac:dyDescent="0.25">
      <c r="A161">
        <v>1878</v>
      </c>
      <c r="B161" t="s">
        <v>43</v>
      </c>
      <c r="C161">
        <v>0.54</v>
      </c>
      <c r="D161">
        <v>0.39</v>
      </c>
      <c r="E161">
        <v>0.125</v>
      </c>
      <c r="F161">
        <v>0.62549999999999994</v>
      </c>
      <c r="G161">
        <v>0.2525</v>
      </c>
      <c r="H161">
        <v>0.158</v>
      </c>
      <c r="I161">
        <v>0.19</v>
      </c>
      <c r="J161">
        <v>8</v>
      </c>
      <c r="K161">
        <v>7</v>
      </c>
      <c r="L161" t="s">
        <v>67</v>
      </c>
      <c r="M161" t="s">
        <v>68</v>
      </c>
      <c r="N161" t="s">
        <v>69</v>
      </c>
      <c r="O161">
        <v>10</v>
      </c>
      <c r="P161" t="s">
        <v>70</v>
      </c>
      <c r="Q161">
        <v>24.1</v>
      </c>
      <c r="R161" t="str">
        <f t="array" ref="R16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61" t="e">
        <f>IF(Table13[[#This Row],[Category All]]="Category 1", "Yes",NA())</f>
        <v>#N/A</v>
      </c>
      <c r="T161" t="str">
        <f>IF(Table13[[#This Row],[Category All]]="Category 2", "Yes",NA())</f>
        <v>Yes</v>
      </c>
      <c r="U161" t="e">
        <f>IF(Table13[[#This Row],[Category All]]="Category 3", "Yes",NA())</f>
        <v>#N/A</v>
      </c>
      <c r="V161">
        <f>SUM(1,(1/3)*(Table13[[#This Row],[Length]]-0.5),(1/3)*(Table13[[#This Row],[Diameter]]-0.4),(1/3)*(Table13[[#This Row],[Height]]-0.4)*Table13[[#This Row],[Whole_weight]]*0.5)</f>
        <v>0.98133124999999999</v>
      </c>
      <c r="W161">
        <f t="array" ref="W16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0.78506500000000001</v>
      </c>
      <c r="X161" t="e">
        <f>IF(Table13[[#This Row],[Category All]]="Category 1",Table13[[#This Row],[Base Abalone Value]]*1.5,NA())</f>
        <v>#N/A</v>
      </c>
      <c r="Y161">
        <f>IF(Table13[[#This Row],[Category All]]="Category 2",Table13[[#This Row],[Base Abalone Value]]*0.8,NA())</f>
        <v>0.78506500000000001</v>
      </c>
      <c r="Z161" t="e">
        <f>IF(Table13[[#This Row],[Category All]]="Category 3",Table13[[#This Row],[Base Abalone Value]],NA())</f>
        <v>#N/A</v>
      </c>
      <c r="AA161" t="e">
        <f>IF(Table13[[#This Row],[Gender]]="M",Table13[[#This Row],[Whole_weight]],NA())</f>
        <v>#N/A</v>
      </c>
      <c r="AB161" t="e">
        <f>IF(Table13[[#This Row],[Gender]]="F",Table13[[#This Row],[Whole_weight]],NA())</f>
        <v>#N/A</v>
      </c>
      <c r="AC161">
        <f>IF(Table13[[#This Row],[Gender]]="I",Table13[[#This Row],[Whole_weight]],NA())</f>
        <v>0.62549999999999994</v>
      </c>
      <c r="AD161" t="e">
        <f>IF(Table13[[#This Row],[Gender]]="M",Table13[[#This Row],[Diameter]],NA())</f>
        <v>#N/A</v>
      </c>
      <c r="AE161" t="e">
        <f>IF(Table13[[#This Row],[Gender]]="F",Table13[[#This Row],[Diameter]],NA())</f>
        <v>#N/A</v>
      </c>
      <c r="AF161">
        <f>IF(Table13[[#This Row],[Gender]]="I",Table13[[#This Row],[Diameter]],NA())</f>
        <v>0.39</v>
      </c>
    </row>
    <row r="162" spans="1:32" x14ac:dyDescent="0.25">
      <c r="A162">
        <v>1809</v>
      </c>
      <c r="B162" t="s">
        <v>32</v>
      </c>
      <c r="C162">
        <v>0.63500000000000001</v>
      </c>
      <c r="D162">
        <v>0.47499999999999998</v>
      </c>
      <c r="E162">
        <v>0.15</v>
      </c>
      <c r="F162">
        <v>1.1845000000000001</v>
      </c>
      <c r="G162">
        <v>0.53300000000000003</v>
      </c>
      <c r="H162">
        <v>0.307</v>
      </c>
      <c r="I162">
        <v>0.29099999999999998</v>
      </c>
      <c r="J162">
        <v>10</v>
      </c>
      <c r="K162">
        <v>13</v>
      </c>
      <c r="L162" t="s">
        <v>44</v>
      </c>
      <c r="M162" t="s">
        <v>45</v>
      </c>
      <c r="N162" t="s">
        <v>35</v>
      </c>
      <c r="O162">
        <v>1</v>
      </c>
      <c r="P162" t="s">
        <v>36</v>
      </c>
      <c r="Q162">
        <v>22.1</v>
      </c>
      <c r="R162" t="str">
        <f t="array" ref="R16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62" t="e">
        <f>IF(Table13[[#This Row],[Category All]]="Category 1", "Yes",NA())</f>
        <v>#N/A</v>
      </c>
      <c r="T162" t="e">
        <f>IF(Table13[[#This Row],[Category All]]="Category 2", "Yes",NA())</f>
        <v>#N/A</v>
      </c>
      <c r="U162" t="str">
        <f>IF(Table13[[#This Row],[Category All]]="Category 3", "Yes",NA())</f>
        <v>Yes</v>
      </c>
      <c r="V162">
        <f>SUM(1,(1/3)*(Table13[[#This Row],[Length]]-0.5),(1/3)*(Table13[[#This Row],[Diameter]]-0.4),(1/3)*(Table13[[#This Row],[Height]]-0.4)*Table13[[#This Row],[Whole_weight]]*0.5)</f>
        <v>1.0206458333333333</v>
      </c>
      <c r="W162">
        <f t="array" ref="W16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1.0206458333333333</v>
      </c>
      <c r="X162" t="e">
        <f>IF(Table13[[#This Row],[Category All]]="Category 1",Table13[[#This Row],[Base Abalone Value]]*1.5,NA())</f>
        <v>#N/A</v>
      </c>
      <c r="Y162" t="e">
        <f>IF(Table13[[#This Row],[Category All]]="Category 2",Table13[[#This Row],[Base Abalone Value]]*0.8,NA())</f>
        <v>#N/A</v>
      </c>
      <c r="Z162">
        <f>IF(Table13[[#This Row],[Category All]]="Category 3",Table13[[#This Row],[Base Abalone Value]],NA())</f>
        <v>1.0206458333333333</v>
      </c>
      <c r="AA162" t="e">
        <f>IF(Table13[[#This Row],[Gender]]="M",Table13[[#This Row],[Whole_weight]],NA())</f>
        <v>#N/A</v>
      </c>
      <c r="AB162">
        <f>IF(Table13[[#This Row],[Gender]]="F",Table13[[#This Row],[Whole_weight]],NA())</f>
        <v>1.1845000000000001</v>
      </c>
      <c r="AC162" t="e">
        <f>IF(Table13[[#This Row],[Gender]]="I",Table13[[#This Row],[Whole_weight]],NA())</f>
        <v>#N/A</v>
      </c>
      <c r="AD162" t="e">
        <f>IF(Table13[[#This Row],[Gender]]="M",Table13[[#This Row],[Diameter]],NA())</f>
        <v>#N/A</v>
      </c>
      <c r="AE162">
        <f>IF(Table13[[#This Row],[Gender]]="F",Table13[[#This Row],[Diameter]],NA())</f>
        <v>0.47499999999999998</v>
      </c>
      <c r="AF162" t="e">
        <f>IF(Table13[[#This Row],[Gender]]="I",Table13[[#This Row],[Diameter]],NA())</f>
        <v>#N/A</v>
      </c>
    </row>
    <row r="163" spans="1:32" x14ac:dyDescent="0.25">
      <c r="A163">
        <v>3596</v>
      </c>
      <c r="B163" t="s">
        <v>47</v>
      </c>
      <c r="C163">
        <v>0.66</v>
      </c>
      <c r="D163">
        <v>0.51500000000000001</v>
      </c>
      <c r="E163">
        <v>0.2</v>
      </c>
      <c r="F163">
        <v>1.6465000000000001</v>
      </c>
      <c r="G163">
        <v>0.749</v>
      </c>
      <c r="H163">
        <v>0.42199999999999999</v>
      </c>
      <c r="I163">
        <v>0.40100000000000002</v>
      </c>
      <c r="J163">
        <v>11</v>
      </c>
      <c r="K163">
        <v>11</v>
      </c>
      <c r="L163" t="s">
        <v>37</v>
      </c>
      <c r="M163" t="s">
        <v>38</v>
      </c>
      <c r="N163" t="s">
        <v>35</v>
      </c>
      <c r="O163">
        <v>7</v>
      </c>
      <c r="P163" t="s">
        <v>74</v>
      </c>
      <c r="Q163">
        <v>2.5</v>
      </c>
      <c r="R163" t="str">
        <f t="array" ref="R16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63" t="e">
        <f>IF(Table13[[#This Row],[Category All]]="Category 1", "Yes",NA())</f>
        <v>#N/A</v>
      </c>
      <c r="T163" t="e">
        <f>IF(Table13[[#This Row],[Category All]]="Category 2", "Yes",NA())</f>
        <v>#N/A</v>
      </c>
      <c r="U163" t="str">
        <f>IF(Table13[[#This Row],[Category All]]="Category 3", "Yes",NA())</f>
        <v>Yes</v>
      </c>
      <c r="V163">
        <f>SUM(1,(1/3)*(Table13[[#This Row],[Length]]-0.5),(1/3)*(Table13[[#This Row],[Diameter]]-0.4),(1/3)*(Table13[[#This Row],[Height]]-0.4)*Table13[[#This Row],[Whole_weight]]*0.5)</f>
        <v>1.0367833333333332</v>
      </c>
      <c r="W163">
        <f t="array" ref="W16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1.0367833333333332</v>
      </c>
      <c r="X163" t="e">
        <f>IF(Table13[[#This Row],[Category All]]="Category 1",Table13[[#This Row],[Base Abalone Value]]*1.5,NA())</f>
        <v>#N/A</v>
      </c>
      <c r="Y163" t="e">
        <f>IF(Table13[[#This Row],[Category All]]="Category 2",Table13[[#This Row],[Base Abalone Value]]*0.8,NA())</f>
        <v>#N/A</v>
      </c>
      <c r="Z163">
        <f>IF(Table13[[#This Row],[Category All]]="Category 3",Table13[[#This Row],[Base Abalone Value]],NA())</f>
        <v>1.0367833333333332</v>
      </c>
      <c r="AA163">
        <f>IF(Table13[[#This Row],[Gender]]="M",Table13[[#This Row],[Whole_weight]],NA())</f>
        <v>1.6465000000000001</v>
      </c>
      <c r="AB163" t="e">
        <f>IF(Table13[[#This Row],[Gender]]="F",Table13[[#This Row],[Whole_weight]],NA())</f>
        <v>#N/A</v>
      </c>
      <c r="AC163" t="e">
        <f>IF(Table13[[#This Row],[Gender]]="I",Table13[[#This Row],[Whole_weight]],NA())</f>
        <v>#N/A</v>
      </c>
      <c r="AD163">
        <f>IF(Table13[[#This Row],[Gender]]="M",Table13[[#This Row],[Diameter]],NA())</f>
        <v>0.51500000000000001</v>
      </c>
      <c r="AE163" t="e">
        <f>IF(Table13[[#This Row],[Gender]]="F",Table13[[#This Row],[Diameter]],NA())</f>
        <v>#N/A</v>
      </c>
      <c r="AF163" t="e">
        <f>IF(Table13[[#This Row],[Gender]]="I",Table13[[#This Row],[Diameter]],NA())</f>
        <v>#N/A</v>
      </c>
    </row>
    <row r="164" spans="1:32" x14ac:dyDescent="0.25">
      <c r="A164">
        <v>1599</v>
      </c>
      <c r="B164" t="s">
        <v>43</v>
      </c>
      <c r="C164">
        <v>0.53</v>
      </c>
      <c r="D164">
        <v>0.4</v>
      </c>
      <c r="E164">
        <v>0.14499999999999999</v>
      </c>
      <c r="F164">
        <v>0.55500000000000005</v>
      </c>
      <c r="G164">
        <v>0.19350000000000001</v>
      </c>
      <c r="H164">
        <v>0.1305</v>
      </c>
      <c r="I164">
        <v>0.19500000000000001</v>
      </c>
      <c r="J164">
        <v>9</v>
      </c>
      <c r="K164">
        <v>14</v>
      </c>
      <c r="L164" t="s">
        <v>55</v>
      </c>
      <c r="M164" t="s">
        <v>56</v>
      </c>
      <c r="N164" t="s">
        <v>57</v>
      </c>
      <c r="O164">
        <v>3</v>
      </c>
      <c r="P164" t="s">
        <v>80</v>
      </c>
      <c r="Q164">
        <v>3.6</v>
      </c>
      <c r="R164" t="str">
        <f t="array" ref="R16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64" t="e">
        <f>IF(Table13[[#This Row],[Category All]]="Category 1", "Yes",NA())</f>
        <v>#N/A</v>
      </c>
      <c r="T164" t="str">
        <f>IF(Table13[[#This Row],[Category All]]="Category 2", "Yes",NA())</f>
        <v>Yes</v>
      </c>
      <c r="U164" t="e">
        <f>IF(Table13[[#This Row],[Category All]]="Category 3", "Yes",NA())</f>
        <v>#N/A</v>
      </c>
      <c r="V164">
        <f>SUM(1,(1/3)*(Table13[[#This Row],[Length]]-0.5),(1/3)*(Table13[[#This Row],[Diameter]]-0.4),(1/3)*(Table13[[#This Row],[Height]]-0.4)*Table13[[#This Row],[Whole_weight]]*0.5)</f>
        <v>0.98641250000000003</v>
      </c>
      <c r="W164">
        <f t="array" ref="W16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0.78913000000000011</v>
      </c>
      <c r="X164" t="e">
        <f>IF(Table13[[#This Row],[Category All]]="Category 1",Table13[[#This Row],[Base Abalone Value]]*1.5,NA())</f>
        <v>#N/A</v>
      </c>
      <c r="Y164">
        <f>IF(Table13[[#This Row],[Category All]]="Category 2",Table13[[#This Row],[Base Abalone Value]]*0.8,NA())</f>
        <v>0.78913000000000011</v>
      </c>
      <c r="Z164" t="e">
        <f>IF(Table13[[#This Row],[Category All]]="Category 3",Table13[[#This Row],[Base Abalone Value]],NA())</f>
        <v>#N/A</v>
      </c>
      <c r="AA164" t="e">
        <f>IF(Table13[[#This Row],[Gender]]="M",Table13[[#This Row],[Whole_weight]],NA())</f>
        <v>#N/A</v>
      </c>
      <c r="AB164" t="e">
        <f>IF(Table13[[#This Row],[Gender]]="F",Table13[[#This Row],[Whole_weight]],NA())</f>
        <v>#N/A</v>
      </c>
      <c r="AC164">
        <f>IF(Table13[[#This Row],[Gender]]="I",Table13[[#This Row],[Whole_weight]],NA())</f>
        <v>0.55500000000000005</v>
      </c>
      <c r="AD164" t="e">
        <f>IF(Table13[[#This Row],[Gender]]="M",Table13[[#This Row],[Diameter]],NA())</f>
        <v>#N/A</v>
      </c>
      <c r="AE164" t="e">
        <f>IF(Table13[[#This Row],[Gender]]="F",Table13[[#This Row],[Diameter]],NA())</f>
        <v>#N/A</v>
      </c>
      <c r="AF164">
        <f>IF(Table13[[#This Row],[Gender]]="I",Table13[[#This Row],[Diameter]],NA())</f>
        <v>0.4</v>
      </c>
    </row>
    <row r="165" spans="1:32" x14ac:dyDescent="0.25">
      <c r="A165">
        <v>3271</v>
      </c>
      <c r="B165" t="s">
        <v>32</v>
      </c>
      <c r="C165">
        <v>0.625</v>
      </c>
      <c r="D165">
        <v>0.47499999999999998</v>
      </c>
      <c r="E165">
        <v>0.13</v>
      </c>
      <c r="F165">
        <v>0.85950000000000004</v>
      </c>
      <c r="G165">
        <v>0.31950000000000001</v>
      </c>
      <c r="H165">
        <v>0.17749999999999999</v>
      </c>
      <c r="I165">
        <v>0.24</v>
      </c>
      <c r="J165">
        <v>13</v>
      </c>
      <c r="K165">
        <v>3</v>
      </c>
      <c r="L165" t="s">
        <v>75</v>
      </c>
      <c r="M165" t="s">
        <v>76</v>
      </c>
      <c r="N165" t="s">
        <v>77</v>
      </c>
      <c r="O165">
        <v>9</v>
      </c>
      <c r="P165" t="s">
        <v>78</v>
      </c>
      <c r="Q165">
        <v>1.9</v>
      </c>
      <c r="R165" t="str">
        <f t="array" ref="R16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65" t="e">
        <f>IF(Table13[[#This Row],[Category All]]="Category 1", "Yes",NA())</f>
        <v>#N/A</v>
      </c>
      <c r="T165" t="str">
        <f>IF(Table13[[#This Row],[Category All]]="Category 2", "Yes",NA())</f>
        <v>Yes</v>
      </c>
      <c r="U165" t="e">
        <f>IF(Table13[[#This Row],[Category All]]="Category 3", "Yes",NA())</f>
        <v>#N/A</v>
      </c>
      <c r="V165">
        <f>SUM(1,(1/3)*(Table13[[#This Row],[Length]]-0.5),(1/3)*(Table13[[#This Row],[Diameter]]-0.4),(1/3)*(Table13[[#This Row],[Height]]-0.4)*Table13[[#This Row],[Whole_weight]]*0.5)</f>
        <v>1.0279891666666667</v>
      </c>
      <c r="W165">
        <f t="array" ref="W16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0.82239133333333347</v>
      </c>
      <c r="X165" t="e">
        <f>IF(Table13[[#This Row],[Category All]]="Category 1",Table13[[#This Row],[Base Abalone Value]]*1.5,NA())</f>
        <v>#N/A</v>
      </c>
      <c r="Y165">
        <f>IF(Table13[[#This Row],[Category All]]="Category 2",Table13[[#This Row],[Base Abalone Value]]*0.8,NA())</f>
        <v>0.82239133333333347</v>
      </c>
      <c r="Z165" t="e">
        <f>IF(Table13[[#This Row],[Category All]]="Category 3",Table13[[#This Row],[Base Abalone Value]],NA())</f>
        <v>#N/A</v>
      </c>
      <c r="AA165" t="e">
        <f>IF(Table13[[#This Row],[Gender]]="M",Table13[[#This Row],[Whole_weight]],NA())</f>
        <v>#N/A</v>
      </c>
      <c r="AB165">
        <f>IF(Table13[[#This Row],[Gender]]="F",Table13[[#This Row],[Whole_weight]],NA())</f>
        <v>0.85950000000000004</v>
      </c>
      <c r="AC165" t="e">
        <f>IF(Table13[[#This Row],[Gender]]="I",Table13[[#This Row],[Whole_weight]],NA())</f>
        <v>#N/A</v>
      </c>
      <c r="AD165" t="e">
        <f>IF(Table13[[#This Row],[Gender]]="M",Table13[[#This Row],[Diameter]],NA())</f>
        <v>#N/A</v>
      </c>
      <c r="AE165">
        <f>IF(Table13[[#This Row],[Gender]]="F",Table13[[#This Row],[Diameter]],NA())</f>
        <v>0.47499999999999998</v>
      </c>
      <c r="AF165" t="e">
        <f>IF(Table13[[#This Row],[Gender]]="I",Table13[[#This Row],[Diameter]],NA())</f>
        <v>#N/A</v>
      </c>
    </row>
    <row r="166" spans="1:32" x14ac:dyDescent="0.25">
      <c r="A166">
        <v>3079</v>
      </c>
      <c r="B166" t="s">
        <v>32</v>
      </c>
      <c r="C166">
        <v>0.69499999999999995</v>
      </c>
      <c r="D166">
        <v>0.53500000000000003</v>
      </c>
      <c r="E166">
        <v>0.2</v>
      </c>
      <c r="F166">
        <v>1.5854999999999999</v>
      </c>
      <c r="G166">
        <v>0.66700000000000004</v>
      </c>
      <c r="H166">
        <v>0.33400000000000002</v>
      </c>
      <c r="I166">
        <v>0.47099999999999997</v>
      </c>
      <c r="J166">
        <v>11</v>
      </c>
      <c r="K166">
        <v>14</v>
      </c>
      <c r="L166" t="s">
        <v>55</v>
      </c>
      <c r="M166" t="s">
        <v>56</v>
      </c>
      <c r="N166" t="s">
        <v>57</v>
      </c>
      <c r="O166">
        <v>4</v>
      </c>
      <c r="P166" t="s">
        <v>42</v>
      </c>
      <c r="Q166">
        <v>6.1</v>
      </c>
      <c r="R166" t="str">
        <f t="array" ref="R16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66" t="e">
        <f>IF(Table13[[#This Row],[Category All]]="Category 1", "Yes",NA())</f>
        <v>#N/A</v>
      </c>
      <c r="T166" t="e">
        <f>IF(Table13[[#This Row],[Category All]]="Category 2", "Yes",NA())</f>
        <v>#N/A</v>
      </c>
      <c r="U166" t="str">
        <f>IF(Table13[[#This Row],[Category All]]="Category 3", "Yes",NA())</f>
        <v>Yes</v>
      </c>
      <c r="V166">
        <f>SUM(1,(1/3)*(Table13[[#This Row],[Length]]-0.5),(1/3)*(Table13[[#This Row],[Diameter]]-0.4),(1/3)*(Table13[[#This Row],[Height]]-0.4)*Table13[[#This Row],[Whole_weight]]*0.5)</f>
        <v>1.0571499999999998</v>
      </c>
      <c r="W166">
        <f t="array" ref="W16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1.0571499999999998</v>
      </c>
      <c r="X166" t="e">
        <f>IF(Table13[[#This Row],[Category All]]="Category 1",Table13[[#This Row],[Base Abalone Value]]*1.5,NA())</f>
        <v>#N/A</v>
      </c>
      <c r="Y166" t="e">
        <f>IF(Table13[[#This Row],[Category All]]="Category 2",Table13[[#This Row],[Base Abalone Value]]*0.8,NA())</f>
        <v>#N/A</v>
      </c>
      <c r="Z166">
        <f>IF(Table13[[#This Row],[Category All]]="Category 3",Table13[[#This Row],[Base Abalone Value]],NA())</f>
        <v>1.0571499999999998</v>
      </c>
      <c r="AA166" t="e">
        <f>IF(Table13[[#This Row],[Gender]]="M",Table13[[#This Row],[Whole_weight]],NA())</f>
        <v>#N/A</v>
      </c>
      <c r="AB166">
        <f>IF(Table13[[#This Row],[Gender]]="F",Table13[[#This Row],[Whole_weight]],NA())</f>
        <v>1.5854999999999999</v>
      </c>
      <c r="AC166" t="e">
        <f>IF(Table13[[#This Row],[Gender]]="I",Table13[[#This Row],[Whole_weight]],NA())</f>
        <v>#N/A</v>
      </c>
      <c r="AD166" t="e">
        <f>IF(Table13[[#This Row],[Gender]]="M",Table13[[#This Row],[Diameter]],NA())</f>
        <v>#N/A</v>
      </c>
      <c r="AE166">
        <f>IF(Table13[[#This Row],[Gender]]="F",Table13[[#This Row],[Diameter]],NA())</f>
        <v>0.53500000000000003</v>
      </c>
      <c r="AF166" t="e">
        <f>IF(Table13[[#This Row],[Gender]]="I",Table13[[#This Row],[Diameter]],NA())</f>
        <v>#N/A</v>
      </c>
    </row>
    <row r="167" spans="1:32" x14ac:dyDescent="0.25">
      <c r="A167">
        <v>23</v>
      </c>
      <c r="B167" t="s">
        <v>32</v>
      </c>
      <c r="C167">
        <v>0.56499999999999995</v>
      </c>
      <c r="D167">
        <v>0.44</v>
      </c>
      <c r="E167">
        <v>0.155</v>
      </c>
      <c r="F167">
        <v>0.9395</v>
      </c>
      <c r="G167">
        <v>0.42749999999999999</v>
      </c>
      <c r="H167">
        <v>0.214</v>
      </c>
      <c r="I167">
        <v>0.27</v>
      </c>
      <c r="J167">
        <v>12</v>
      </c>
      <c r="K167">
        <v>8</v>
      </c>
      <c r="L167" t="s">
        <v>61</v>
      </c>
      <c r="M167" t="s">
        <v>62</v>
      </c>
      <c r="N167" t="s">
        <v>63</v>
      </c>
      <c r="O167">
        <v>8</v>
      </c>
      <c r="P167" t="s">
        <v>51</v>
      </c>
      <c r="Q167">
        <v>12.3</v>
      </c>
      <c r="R167" t="str">
        <f t="array" ref="R16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67" t="e">
        <f>IF(Table13[[#This Row],[Category All]]="Category 1", "Yes",NA())</f>
        <v>#N/A</v>
      </c>
      <c r="T167" t="e">
        <f>IF(Table13[[#This Row],[Category All]]="Category 2", "Yes",NA())</f>
        <v>#N/A</v>
      </c>
      <c r="U167" t="str">
        <f>IF(Table13[[#This Row],[Category All]]="Category 3", "Yes",NA())</f>
        <v>Yes</v>
      </c>
      <c r="V167">
        <f>SUM(1,(1/3)*(Table13[[#This Row],[Length]]-0.5),(1/3)*(Table13[[#This Row],[Diameter]]-0.4),(1/3)*(Table13[[#This Row],[Height]]-0.4)*Table13[[#This Row],[Whole_weight]]*0.5)</f>
        <v>0.99663708333333345</v>
      </c>
      <c r="W167">
        <f t="array" ref="W16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0.99663708333333345</v>
      </c>
      <c r="X167" t="e">
        <f>IF(Table13[[#This Row],[Category All]]="Category 1",Table13[[#This Row],[Base Abalone Value]]*1.5,NA())</f>
        <v>#N/A</v>
      </c>
      <c r="Y167" t="e">
        <f>IF(Table13[[#This Row],[Category All]]="Category 2",Table13[[#This Row],[Base Abalone Value]]*0.8,NA())</f>
        <v>#N/A</v>
      </c>
      <c r="Z167">
        <f>IF(Table13[[#This Row],[Category All]]="Category 3",Table13[[#This Row],[Base Abalone Value]],NA())</f>
        <v>0.99663708333333345</v>
      </c>
      <c r="AA167" t="e">
        <f>IF(Table13[[#This Row],[Gender]]="M",Table13[[#This Row],[Whole_weight]],NA())</f>
        <v>#N/A</v>
      </c>
      <c r="AB167">
        <f>IF(Table13[[#This Row],[Gender]]="F",Table13[[#This Row],[Whole_weight]],NA())</f>
        <v>0.9395</v>
      </c>
      <c r="AC167" t="e">
        <f>IF(Table13[[#This Row],[Gender]]="I",Table13[[#This Row],[Whole_weight]],NA())</f>
        <v>#N/A</v>
      </c>
      <c r="AD167" t="e">
        <f>IF(Table13[[#This Row],[Gender]]="M",Table13[[#This Row],[Diameter]],NA())</f>
        <v>#N/A</v>
      </c>
      <c r="AE167">
        <f>IF(Table13[[#This Row],[Gender]]="F",Table13[[#This Row],[Diameter]],NA())</f>
        <v>0.44</v>
      </c>
      <c r="AF167" t="e">
        <f>IF(Table13[[#This Row],[Gender]]="I",Table13[[#This Row],[Diameter]],NA())</f>
        <v>#N/A</v>
      </c>
    </row>
    <row r="168" spans="1:32" x14ac:dyDescent="0.25">
      <c r="A168">
        <v>2254</v>
      </c>
      <c r="B168" t="s">
        <v>32</v>
      </c>
      <c r="C168">
        <v>0.64500000000000002</v>
      </c>
      <c r="D168">
        <v>0.5</v>
      </c>
      <c r="E168">
        <v>0.2</v>
      </c>
      <c r="F168">
        <v>1.4285000000000001</v>
      </c>
      <c r="G168">
        <v>0.63900000000000001</v>
      </c>
      <c r="H168">
        <v>0.30499999999999999</v>
      </c>
      <c r="I168">
        <v>0.36</v>
      </c>
      <c r="J168">
        <v>11</v>
      </c>
      <c r="K168">
        <v>4</v>
      </c>
      <c r="L168" t="s">
        <v>84</v>
      </c>
      <c r="M168" t="s">
        <v>85</v>
      </c>
      <c r="N168" t="s">
        <v>86</v>
      </c>
      <c r="O168">
        <v>8</v>
      </c>
      <c r="P168" t="s">
        <v>51</v>
      </c>
      <c r="Q168">
        <v>12.3</v>
      </c>
      <c r="R168" t="str">
        <f t="array" ref="R16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68" t="e">
        <f>IF(Table13[[#This Row],[Category All]]="Category 1", "Yes",NA())</f>
        <v>#N/A</v>
      </c>
      <c r="T168" t="e">
        <f>IF(Table13[[#This Row],[Category All]]="Category 2", "Yes",NA())</f>
        <v>#N/A</v>
      </c>
      <c r="U168" t="str">
        <f>IF(Table13[[#This Row],[Category All]]="Category 3", "Yes",NA())</f>
        <v>Yes</v>
      </c>
      <c r="V168">
        <f>SUM(1,(1/3)*(Table13[[#This Row],[Length]]-0.5),(1/3)*(Table13[[#This Row],[Diameter]]-0.4),(1/3)*(Table13[[#This Row],[Height]]-0.4)*Table13[[#This Row],[Whole_weight]]*0.5)</f>
        <v>1.0340499999999999</v>
      </c>
      <c r="W168">
        <f t="array" ref="W16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1.0340499999999999</v>
      </c>
      <c r="X168" t="e">
        <f>IF(Table13[[#This Row],[Category All]]="Category 1",Table13[[#This Row],[Base Abalone Value]]*1.5,NA())</f>
        <v>#N/A</v>
      </c>
      <c r="Y168" t="e">
        <f>IF(Table13[[#This Row],[Category All]]="Category 2",Table13[[#This Row],[Base Abalone Value]]*0.8,NA())</f>
        <v>#N/A</v>
      </c>
      <c r="Z168">
        <f>IF(Table13[[#This Row],[Category All]]="Category 3",Table13[[#This Row],[Base Abalone Value]],NA())</f>
        <v>1.0340499999999999</v>
      </c>
      <c r="AA168" t="e">
        <f>IF(Table13[[#This Row],[Gender]]="M",Table13[[#This Row],[Whole_weight]],NA())</f>
        <v>#N/A</v>
      </c>
      <c r="AB168">
        <f>IF(Table13[[#This Row],[Gender]]="F",Table13[[#This Row],[Whole_weight]],NA())</f>
        <v>1.4285000000000001</v>
      </c>
      <c r="AC168" t="e">
        <f>IF(Table13[[#This Row],[Gender]]="I",Table13[[#This Row],[Whole_weight]],NA())</f>
        <v>#N/A</v>
      </c>
      <c r="AD168" t="e">
        <f>IF(Table13[[#This Row],[Gender]]="M",Table13[[#This Row],[Diameter]],NA())</f>
        <v>#N/A</v>
      </c>
      <c r="AE168">
        <f>IF(Table13[[#This Row],[Gender]]="F",Table13[[#This Row],[Diameter]],NA())</f>
        <v>0.5</v>
      </c>
      <c r="AF168" t="e">
        <f>IF(Table13[[#This Row],[Gender]]="I",Table13[[#This Row],[Diameter]],NA())</f>
        <v>#N/A</v>
      </c>
    </row>
    <row r="169" spans="1:32" x14ac:dyDescent="0.25">
      <c r="A169">
        <v>262</v>
      </c>
      <c r="B169" t="s">
        <v>32</v>
      </c>
      <c r="C169">
        <v>0.56999999999999995</v>
      </c>
      <c r="D169">
        <v>0.44</v>
      </c>
      <c r="E169">
        <v>0.125</v>
      </c>
      <c r="F169">
        <v>0.86499999999999999</v>
      </c>
      <c r="G169">
        <v>0.36749999999999999</v>
      </c>
      <c r="H169">
        <v>0.17249999999999999</v>
      </c>
      <c r="I169">
        <v>0.27</v>
      </c>
      <c r="J169">
        <v>12</v>
      </c>
      <c r="K169">
        <v>15</v>
      </c>
      <c r="L169" t="s">
        <v>81</v>
      </c>
      <c r="M169" t="s">
        <v>82</v>
      </c>
      <c r="N169" t="s">
        <v>35</v>
      </c>
      <c r="O169">
        <v>7</v>
      </c>
      <c r="P169" t="s">
        <v>74</v>
      </c>
      <c r="Q169">
        <v>2.5</v>
      </c>
      <c r="R169" t="str">
        <f t="array" ref="R16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69" t="e">
        <f>IF(Table13[[#This Row],[Category All]]="Category 1", "Yes",NA())</f>
        <v>#N/A</v>
      </c>
      <c r="T169" t="str">
        <f>IF(Table13[[#This Row],[Category All]]="Category 2", "Yes",NA())</f>
        <v>Yes</v>
      </c>
      <c r="U169" t="e">
        <f>IF(Table13[[#This Row],[Category All]]="Category 3", "Yes",NA())</f>
        <v>#N/A</v>
      </c>
      <c r="V169">
        <f>SUM(1,(1/3)*(Table13[[#This Row],[Length]]-0.5),(1/3)*(Table13[[#This Row],[Diameter]]-0.4),(1/3)*(Table13[[#This Row],[Height]]-0.4)*Table13[[#This Row],[Whole_weight]]*0.5)</f>
        <v>0.99702083333333347</v>
      </c>
      <c r="W169">
        <f t="array" ref="W16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0.79761666666666686</v>
      </c>
      <c r="X169" t="e">
        <f>IF(Table13[[#This Row],[Category All]]="Category 1",Table13[[#This Row],[Base Abalone Value]]*1.5,NA())</f>
        <v>#N/A</v>
      </c>
      <c r="Y169">
        <f>IF(Table13[[#This Row],[Category All]]="Category 2",Table13[[#This Row],[Base Abalone Value]]*0.8,NA())</f>
        <v>0.79761666666666686</v>
      </c>
      <c r="Z169" t="e">
        <f>IF(Table13[[#This Row],[Category All]]="Category 3",Table13[[#This Row],[Base Abalone Value]],NA())</f>
        <v>#N/A</v>
      </c>
      <c r="AA169" t="e">
        <f>IF(Table13[[#This Row],[Gender]]="M",Table13[[#This Row],[Whole_weight]],NA())</f>
        <v>#N/A</v>
      </c>
      <c r="AB169">
        <f>IF(Table13[[#This Row],[Gender]]="F",Table13[[#This Row],[Whole_weight]],NA())</f>
        <v>0.86499999999999999</v>
      </c>
      <c r="AC169" t="e">
        <f>IF(Table13[[#This Row],[Gender]]="I",Table13[[#This Row],[Whole_weight]],NA())</f>
        <v>#N/A</v>
      </c>
      <c r="AD169" t="e">
        <f>IF(Table13[[#This Row],[Gender]]="M",Table13[[#This Row],[Diameter]],NA())</f>
        <v>#N/A</v>
      </c>
      <c r="AE169">
        <f>IF(Table13[[#This Row],[Gender]]="F",Table13[[#This Row],[Diameter]],NA())</f>
        <v>0.44</v>
      </c>
      <c r="AF169" t="e">
        <f>IF(Table13[[#This Row],[Gender]]="I",Table13[[#This Row],[Diameter]],NA())</f>
        <v>#N/A</v>
      </c>
    </row>
    <row r="170" spans="1:32" x14ac:dyDescent="0.25">
      <c r="A170">
        <v>3906</v>
      </c>
      <c r="B170" t="s">
        <v>47</v>
      </c>
      <c r="C170">
        <v>0.38</v>
      </c>
      <c r="D170">
        <v>0.27</v>
      </c>
      <c r="E170">
        <v>9.5000000000000001E-2</v>
      </c>
      <c r="F170">
        <v>0.219</v>
      </c>
      <c r="G170">
        <v>8.3500000000000005E-2</v>
      </c>
      <c r="H170">
        <v>5.1499999999999997E-2</v>
      </c>
      <c r="I170">
        <v>7.0000000000000007E-2</v>
      </c>
      <c r="J170">
        <v>6</v>
      </c>
      <c r="K170">
        <v>8</v>
      </c>
      <c r="L170" t="s">
        <v>61</v>
      </c>
      <c r="M170" t="s">
        <v>62</v>
      </c>
      <c r="N170" t="s">
        <v>63</v>
      </c>
      <c r="O170">
        <v>4</v>
      </c>
      <c r="P170" t="s">
        <v>42</v>
      </c>
      <c r="Q170">
        <v>6.1</v>
      </c>
      <c r="R170" t="str">
        <f t="array" ref="R17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70" t="e">
        <f>IF(Table13[[#This Row],[Category All]]="Category 1", "Yes",NA())</f>
        <v>#N/A</v>
      </c>
      <c r="T170" t="str">
        <f>IF(Table13[[#This Row],[Category All]]="Category 2", "Yes",NA())</f>
        <v>Yes</v>
      </c>
      <c r="U170" t="e">
        <f>IF(Table13[[#This Row],[Category All]]="Category 3", "Yes",NA())</f>
        <v>#N/A</v>
      </c>
      <c r="V170">
        <f>SUM(1,(1/3)*(Table13[[#This Row],[Length]]-0.5),(1/3)*(Table13[[#This Row],[Diameter]]-0.4),(1/3)*(Table13[[#This Row],[Height]]-0.4)*Table13[[#This Row],[Whole_weight]]*0.5)</f>
        <v>0.90553416666666664</v>
      </c>
      <c r="W170">
        <f t="array" ref="W17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0.72442733333333331</v>
      </c>
      <c r="X170" t="e">
        <f>IF(Table13[[#This Row],[Category All]]="Category 1",Table13[[#This Row],[Base Abalone Value]]*1.5,NA())</f>
        <v>#N/A</v>
      </c>
      <c r="Y170">
        <f>IF(Table13[[#This Row],[Category All]]="Category 2",Table13[[#This Row],[Base Abalone Value]]*0.8,NA())</f>
        <v>0.72442733333333331</v>
      </c>
      <c r="Z170" t="e">
        <f>IF(Table13[[#This Row],[Category All]]="Category 3",Table13[[#This Row],[Base Abalone Value]],NA())</f>
        <v>#N/A</v>
      </c>
      <c r="AA170">
        <f>IF(Table13[[#This Row],[Gender]]="M",Table13[[#This Row],[Whole_weight]],NA())</f>
        <v>0.219</v>
      </c>
      <c r="AB170" t="e">
        <f>IF(Table13[[#This Row],[Gender]]="F",Table13[[#This Row],[Whole_weight]],NA())</f>
        <v>#N/A</v>
      </c>
      <c r="AC170" t="e">
        <f>IF(Table13[[#This Row],[Gender]]="I",Table13[[#This Row],[Whole_weight]],NA())</f>
        <v>#N/A</v>
      </c>
      <c r="AD170">
        <f>IF(Table13[[#This Row],[Gender]]="M",Table13[[#This Row],[Diameter]],NA())</f>
        <v>0.27</v>
      </c>
      <c r="AE170" t="e">
        <f>IF(Table13[[#This Row],[Gender]]="F",Table13[[#This Row],[Diameter]],NA())</f>
        <v>#N/A</v>
      </c>
      <c r="AF170" t="e">
        <f>IF(Table13[[#This Row],[Gender]]="I",Table13[[#This Row],[Diameter]],NA())</f>
        <v>#N/A</v>
      </c>
    </row>
    <row r="171" spans="1:32" x14ac:dyDescent="0.25">
      <c r="A171">
        <v>1351</v>
      </c>
      <c r="B171" t="s">
        <v>32</v>
      </c>
      <c r="C171">
        <v>0.59499999999999997</v>
      </c>
      <c r="D171">
        <v>0.46500000000000002</v>
      </c>
      <c r="E171">
        <v>0.15</v>
      </c>
      <c r="F171">
        <v>0.98</v>
      </c>
      <c r="G171">
        <v>0.41149999999999998</v>
      </c>
      <c r="H171">
        <v>0.19600000000000001</v>
      </c>
      <c r="I171">
        <v>0.22550000000000001</v>
      </c>
      <c r="J171">
        <v>10</v>
      </c>
      <c r="K171">
        <v>15</v>
      </c>
      <c r="L171" t="s">
        <v>81</v>
      </c>
      <c r="M171" t="s">
        <v>82</v>
      </c>
      <c r="N171" t="s">
        <v>35</v>
      </c>
      <c r="O171">
        <v>4</v>
      </c>
      <c r="P171" t="s">
        <v>42</v>
      </c>
      <c r="Q171">
        <v>6.1</v>
      </c>
      <c r="R171" t="str">
        <f t="array" ref="R17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71" t="e">
        <f>IF(Table13[[#This Row],[Category All]]="Category 1", "Yes",NA())</f>
        <v>#N/A</v>
      </c>
      <c r="T171" t="e">
        <f>IF(Table13[[#This Row],[Category All]]="Category 2", "Yes",NA())</f>
        <v>#N/A</v>
      </c>
      <c r="U171" t="str">
        <f>IF(Table13[[#This Row],[Category All]]="Category 3", "Yes",NA())</f>
        <v>Yes</v>
      </c>
      <c r="V171">
        <f>SUM(1,(1/3)*(Table13[[#This Row],[Length]]-0.5),(1/3)*(Table13[[#This Row],[Diameter]]-0.4),(1/3)*(Table13[[#This Row],[Height]]-0.4)*Table13[[#This Row],[Whole_weight]]*0.5)</f>
        <v>1.0125000000000002</v>
      </c>
      <c r="W171">
        <f t="array" ref="W17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1.0125000000000002</v>
      </c>
      <c r="X171" t="e">
        <f>IF(Table13[[#This Row],[Category All]]="Category 1",Table13[[#This Row],[Base Abalone Value]]*1.5,NA())</f>
        <v>#N/A</v>
      </c>
      <c r="Y171" t="e">
        <f>IF(Table13[[#This Row],[Category All]]="Category 2",Table13[[#This Row],[Base Abalone Value]]*0.8,NA())</f>
        <v>#N/A</v>
      </c>
      <c r="Z171">
        <f>IF(Table13[[#This Row],[Category All]]="Category 3",Table13[[#This Row],[Base Abalone Value]],NA())</f>
        <v>1.0125000000000002</v>
      </c>
      <c r="AA171" t="e">
        <f>IF(Table13[[#This Row],[Gender]]="M",Table13[[#This Row],[Whole_weight]],NA())</f>
        <v>#N/A</v>
      </c>
      <c r="AB171">
        <f>IF(Table13[[#This Row],[Gender]]="F",Table13[[#This Row],[Whole_weight]],NA())</f>
        <v>0.98</v>
      </c>
      <c r="AC171" t="e">
        <f>IF(Table13[[#This Row],[Gender]]="I",Table13[[#This Row],[Whole_weight]],NA())</f>
        <v>#N/A</v>
      </c>
      <c r="AD171" t="e">
        <f>IF(Table13[[#This Row],[Gender]]="M",Table13[[#This Row],[Diameter]],NA())</f>
        <v>#N/A</v>
      </c>
      <c r="AE171">
        <f>IF(Table13[[#This Row],[Gender]]="F",Table13[[#This Row],[Diameter]],NA())</f>
        <v>0.46500000000000002</v>
      </c>
      <c r="AF171" t="e">
        <f>IF(Table13[[#This Row],[Gender]]="I",Table13[[#This Row],[Diameter]],NA())</f>
        <v>#N/A</v>
      </c>
    </row>
    <row r="172" spans="1:32" x14ac:dyDescent="0.25">
      <c r="A172">
        <v>3868</v>
      </c>
      <c r="B172" t="s">
        <v>32</v>
      </c>
      <c r="C172">
        <v>0.5</v>
      </c>
      <c r="D172">
        <v>0.39</v>
      </c>
      <c r="E172">
        <v>0.13</v>
      </c>
      <c r="F172">
        <v>0.63549999999999995</v>
      </c>
      <c r="G172">
        <v>0.2505</v>
      </c>
      <c r="H172">
        <v>0.16350000000000001</v>
      </c>
      <c r="I172">
        <v>0.19500000000000001</v>
      </c>
      <c r="J172">
        <v>15</v>
      </c>
      <c r="K172">
        <v>6</v>
      </c>
      <c r="L172" t="s">
        <v>71</v>
      </c>
      <c r="M172" t="s">
        <v>72</v>
      </c>
      <c r="N172" t="s">
        <v>73</v>
      </c>
      <c r="O172">
        <v>10</v>
      </c>
      <c r="P172" t="s">
        <v>70</v>
      </c>
      <c r="Q172">
        <v>24.1</v>
      </c>
      <c r="R172" t="str">
        <f t="array" ref="R17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72" t="e">
        <f>IF(Table13[[#This Row],[Category All]]="Category 1", "Yes",NA())</f>
        <v>#N/A</v>
      </c>
      <c r="T172" t="str">
        <f>IF(Table13[[#This Row],[Category All]]="Category 2", "Yes",NA())</f>
        <v>Yes</v>
      </c>
      <c r="U172" t="e">
        <f>IF(Table13[[#This Row],[Category All]]="Category 3", "Yes",NA())</f>
        <v>#N/A</v>
      </c>
      <c r="V172">
        <f>SUM(1,(1/3)*(Table13[[#This Row],[Length]]-0.5),(1/3)*(Table13[[#This Row],[Diameter]]-0.4),(1/3)*(Table13[[#This Row],[Height]]-0.4)*Table13[[#This Row],[Whole_weight]]*0.5)</f>
        <v>0.96806916666666676</v>
      </c>
      <c r="W172">
        <f t="array" ref="W17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0.7744553333333335</v>
      </c>
      <c r="X172" t="e">
        <f>IF(Table13[[#This Row],[Category All]]="Category 1",Table13[[#This Row],[Base Abalone Value]]*1.5,NA())</f>
        <v>#N/A</v>
      </c>
      <c r="Y172">
        <f>IF(Table13[[#This Row],[Category All]]="Category 2",Table13[[#This Row],[Base Abalone Value]]*0.8,NA())</f>
        <v>0.7744553333333335</v>
      </c>
      <c r="Z172" t="e">
        <f>IF(Table13[[#This Row],[Category All]]="Category 3",Table13[[#This Row],[Base Abalone Value]],NA())</f>
        <v>#N/A</v>
      </c>
      <c r="AA172" t="e">
        <f>IF(Table13[[#This Row],[Gender]]="M",Table13[[#This Row],[Whole_weight]],NA())</f>
        <v>#N/A</v>
      </c>
      <c r="AB172">
        <f>IF(Table13[[#This Row],[Gender]]="F",Table13[[#This Row],[Whole_weight]],NA())</f>
        <v>0.63549999999999995</v>
      </c>
      <c r="AC172" t="e">
        <f>IF(Table13[[#This Row],[Gender]]="I",Table13[[#This Row],[Whole_weight]],NA())</f>
        <v>#N/A</v>
      </c>
      <c r="AD172" t="e">
        <f>IF(Table13[[#This Row],[Gender]]="M",Table13[[#This Row],[Diameter]],NA())</f>
        <v>#N/A</v>
      </c>
      <c r="AE172">
        <f>IF(Table13[[#This Row],[Gender]]="F",Table13[[#This Row],[Diameter]],NA())</f>
        <v>0.39</v>
      </c>
      <c r="AF172" t="e">
        <f>IF(Table13[[#This Row],[Gender]]="I",Table13[[#This Row],[Diameter]],NA())</f>
        <v>#N/A</v>
      </c>
    </row>
    <row r="173" spans="1:32" x14ac:dyDescent="0.25">
      <c r="A173">
        <v>2896</v>
      </c>
      <c r="B173" t="s">
        <v>43</v>
      </c>
      <c r="C173">
        <v>0.54</v>
      </c>
      <c r="D173">
        <v>0.41499999999999998</v>
      </c>
      <c r="E173">
        <v>0.11</v>
      </c>
      <c r="F173">
        <v>0.61899999999999999</v>
      </c>
      <c r="G173">
        <v>0.27550000000000002</v>
      </c>
      <c r="H173">
        <v>0.15</v>
      </c>
      <c r="I173">
        <v>0.17649999999999999</v>
      </c>
      <c r="J173">
        <v>10</v>
      </c>
      <c r="K173">
        <v>1</v>
      </c>
      <c r="L173" t="s">
        <v>40</v>
      </c>
      <c r="M173" t="s">
        <v>41</v>
      </c>
      <c r="N173" t="s">
        <v>35</v>
      </c>
      <c r="O173">
        <v>9</v>
      </c>
      <c r="P173" t="s">
        <v>78</v>
      </c>
      <c r="Q173">
        <v>1.9</v>
      </c>
      <c r="R173" t="str">
        <f t="array" ref="R17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73" t="e">
        <f>IF(Table13[[#This Row],[Category All]]="Category 1", "Yes",NA())</f>
        <v>#N/A</v>
      </c>
      <c r="T173" t="str">
        <f>IF(Table13[[#This Row],[Category All]]="Category 2", "Yes",NA())</f>
        <v>Yes</v>
      </c>
      <c r="U173" t="e">
        <f>IF(Table13[[#This Row],[Category All]]="Category 3", "Yes",NA())</f>
        <v>#N/A</v>
      </c>
      <c r="V173">
        <f>SUM(1,(1/3)*(Table13[[#This Row],[Length]]-0.5),(1/3)*(Table13[[#This Row],[Diameter]]-0.4),(1/3)*(Table13[[#This Row],[Height]]-0.4)*Table13[[#This Row],[Whole_weight]]*0.5)</f>
        <v>0.98841499999999993</v>
      </c>
      <c r="W173">
        <f t="array" ref="W17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0.79073199999999999</v>
      </c>
      <c r="X173" t="e">
        <f>IF(Table13[[#This Row],[Category All]]="Category 1",Table13[[#This Row],[Base Abalone Value]]*1.5,NA())</f>
        <v>#N/A</v>
      </c>
      <c r="Y173">
        <f>IF(Table13[[#This Row],[Category All]]="Category 2",Table13[[#This Row],[Base Abalone Value]]*0.8,NA())</f>
        <v>0.79073199999999999</v>
      </c>
      <c r="Z173" t="e">
        <f>IF(Table13[[#This Row],[Category All]]="Category 3",Table13[[#This Row],[Base Abalone Value]],NA())</f>
        <v>#N/A</v>
      </c>
      <c r="AA173" t="e">
        <f>IF(Table13[[#This Row],[Gender]]="M",Table13[[#This Row],[Whole_weight]],NA())</f>
        <v>#N/A</v>
      </c>
      <c r="AB173" t="e">
        <f>IF(Table13[[#This Row],[Gender]]="F",Table13[[#This Row],[Whole_weight]],NA())</f>
        <v>#N/A</v>
      </c>
      <c r="AC173">
        <f>IF(Table13[[#This Row],[Gender]]="I",Table13[[#This Row],[Whole_weight]],NA())</f>
        <v>0.61899999999999999</v>
      </c>
      <c r="AD173" t="e">
        <f>IF(Table13[[#This Row],[Gender]]="M",Table13[[#This Row],[Diameter]],NA())</f>
        <v>#N/A</v>
      </c>
      <c r="AE173" t="e">
        <f>IF(Table13[[#This Row],[Gender]]="F",Table13[[#This Row],[Diameter]],NA())</f>
        <v>#N/A</v>
      </c>
      <c r="AF173">
        <f>IF(Table13[[#This Row],[Gender]]="I",Table13[[#This Row],[Diameter]],NA())</f>
        <v>0.41499999999999998</v>
      </c>
    </row>
    <row r="174" spans="1:32" x14ac:dyDescent="0.25">
      <c r="A174">
        <v>2290</v>
      </c>
      <c r="B174" t="s">
        <v>32</v>
      </c>
      <c r="C174">
        <v>0.57999999999999996</v>
      </c>
      <c r="D174">
        <v>0.47499999999999998</v>
      </c>
      <c r="E174">
        <v>0.155</v>
      </c>
      <c r="F174">
        <v>0.97399999999999998</v>
      </c>
      <c r="G174">
        <v>0.43049999999999999</v>
      </c>
      <c r="H174">
        <v>0.23</v>
      </c>
      <c r="I174">
        <v>0.28499999999999998</v>
      </c>
      <c r="J174">
        <v>10</v>
      </c>
      <c r="K174">
        <v>11</v>
      </c>
      <c r="L174" t="s">
        <v>37</v>
      </c>
      <c r="M174" t="s">
        <v>38</v>
      </c>
      <c r="N174" t="s">
        <v>35</v>
      </c>
      <c r="O174">
        <v>7</v>
      </c>
      <c r="P174" t="s">
        <v>74</v>
      </c>
      <c r="Q174">
        <v>2.5</v>
      </c>
      <c r="R174" t="str">
        <f t="array" ref="R17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74" t="e">
        <f>IF(Table13[[#This Row],[Category All]]="Category 1", "Yes",NA())</f>
        <v>#N/A</v>
      </c>
      <c r="T174" t="e">
        <f>IF(Table13[[#This Row],[Category All]]="Category 2", "Yes",NA())</f>
        <v>#N/A</v>
      </c>
      <c r="U174" t="str">
        <f>IF(Table13[[#This Row],[Category All]]="Category 3", "Yes",NA())</f>
        <v>Yes</v>
      </c>
      <c r="V174">
        <f>SUM(1,(1/3)*(Table13[[#This Row],[Length]]-0.5),(1/3)*(Table13[[#This Row],[Diameter]]-0.4),(1/3)*(Table13[[#This Row],[Height]]-0.4)*Table13[[#This Row],[Whole_weight]]*0.5)</f>
        <v>1.0118949999999998</v>
      </c>
      <c r="W174">
        <f t="array" ref="W17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1.0118949999999998</v>
      </c>
      <c r="X174" t="e">
        <f>IF(Table13[[#This Row],[Category All]]="Category 1",Table13[[#This Row],[Base Abalone Value]]*1.5,NA())</f>
        <v>#N/A</v>
      </c>
      <c r="Y174" t="e">
        <f>IF(Table13[[#This Row],[Category All]]="Category 2",Table13[[#This Row],[Base Abalone Value]]*0.8,NA())</f>
        <v>#N/A</v>
      </c>
      <c r="Z174">
        <f>IF(Table13[[#This Row],[Category All]]="Category 3",Table13[[#This Row],[Base Abalone Value]],NA())</f>
        <v>1.0118949999999998</v>
      </c>
      <c r="AA174" t="e">
        <f>IF(Table13[[#This Row],[Gender]]="M",Table13[[#This Row],[Whole_weight]],NA())</f>
        <v>#N/A</v>
      </c>
      <c r="AB174">
        <f>IF(Table13[[#This Row],[Gender]]="F",Table13[[#This Row],[Whole_weight]],NA())</f>
        <v>0.97399999999999998</v>
      </c>
      <c r="AC174" t="e">
        <f>IF(Table13[[#This Row],[Gender]]="I",Table13[[#This Row],[Whole_weight]],NA())</f>
        <v>#N/A</v>
      </c>
      <c r="AD174" t="e">
        <f>IF(Table13[[#This Row],[Gender]]="M",Table13[[#This Row],[Diameter]],NA())</f>
        <v>#N/A</v>
      </c>
      <c r="AE174">
        <f>IF(Table13[[#This Row],[Gender]]="F",Table13[[#This Row],[Diameter]],NA())</f>
        <v>0.47499999999999998</v>
      </c>
      <c r="AF174" t="e">
        <f>IF(Table13[[#This Row],[Gender]]="I",Table13[[#This Row],[Diameter]],NA())</f>
        <v>#N/A</v>
      </c>
    </row>
    <row r="175" spans="1:32" x14ac:dyDescent="0.25">
      <c r="A175">
        <v>114</v>
      </c>
      <c r="B175" t="s">
        <v>47</v>
      </c>
      <c r="C175">
        <v>0.42499999999999999</v>
      </c>
      <c r="D175">
        <v>0.35</v>
      </c>
      <c r="E175">
        <v>0.105</v>
      </c>
      <c r="F175">
        <v>0.39300000000000002</v>
      </c>
      <c r="G175">
        <v>0.13</v>
      </c>
      <c r="H175">
        <v>6.3E-2</v>
      </c>
      <c r="I175">
        <v>0.16500000000000001</v>
      </c>
      <c r="J175">
        <v>9</v>
      </c>
      <c r="K175">
        <v>10</v>
      </c>
      <c r="L175" t="s">
        <v>48</v>
      </c>
      <c r="M175" t="s">
        <v>49</v>
      </c>
      <c r="N175" t="s">
        <v>50</v>
      </c>
      <c r="O175">
        <v>7</v>
      </c>
      <c r="P175" t="s">
        <v>74</v>
      </c>
      <c r="Q175">
        <v>2.5</v>
      </c>
      <c r="R175" t="str">
        <f t="array" ref="R17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75" t="e">
        <f>IF(Table13[[#This Row],[Category All]]="Category 1", "Yes",NA())</f>
        <v>#N/A</v>
      </c>
      <c r="T175" t="str">
        <f>IF(Table13[[#This Row],[Category All]]="Category 2", "Yes",NA())</f>
        <v>Yes</v>
      </c>
      <c r="U175" t="e">
        <f>IF(Table13[[#This Row],[Category All]]="Category 3", "Yes",NA())</f>
        <v>#N/A</v>
      </c>
      <c r="V175">
        <f>SUM(1,(1/3)*(Table13[[#This Row],[Length]]-0.5),(1/3)*(Table13[[#This Row],[Diameter]]-0.4),(1/3)*(Table13[[#This Row],[Height]]-0.4)*Table13[[#This Row],[Whole_weight]]*0.5)</f>
        <v>0.93901083333333324</v>
      </c>
      <c r="W175">
        <f t="array" ref="W17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0.75120866666666664</v>
      </c>
      <c r="X175" t="e">
        <f>IF(Table13[[#This Row],[Category All]]="Category 1",Table13[[#This Row],[Base Abalone Value]]*1.5,NA())</f>
        <v>#N/A</v>
      </c>
      <c r="Y175">
        <f>IF(Table13[[#This Row],[Category All]]="Category 2",Table13[[#This Row],[Base Abalone Value]]*0.8,NA())</f>
        <v>0.75120866666666664</v>
      </c>
      <c r="Z175" t="e">
        <f>IF(Table13[[#This Row],[Category All]]="Category 3",Table13[[#This Row],[Base Abalone Value]],NA())</f>
        <v>#N/A</v>
      </c>
      <c r="AA175">
        <f>IF(Table13[[#This Row],[Gender]]="M",Table13[[#This Row],[Whole_weight]],NA())</f>
        <v>0.39300000000000002</v>
      </c>
      <c r="AB175" t="e">
        <f>IF(Table13[[#This Row],[Gender]]="F",Table13[[#This Row],[Whole_weight]],NA())</f>
        <v>#N/A</v>
      </c>
      <c r="AC175" t="e">
        <f>IF(Table13[[#This Row],[Gender]]="I",Table13[[#This Row],[Whole_weight]],NA())</f>
        <v>#N/A</v>
      </c>
      <c r="AD175">
        <f>IF(Table13[[#This Row],[Gender]]="M",Table13[[#This Row],[Diameter]],NA())</f>
        <v>0.35</v>
      </c>
      <c r="AE175" t="e">
        <f>IF(Table13[[#This Row],[Gender]]="F",Table13[[#This Row],[Diameter]],NA())</f>
        <v>#N/A</v>
      </c>
      <c r="AF175" t="e">
        <f>IF(Table13[[#This Row],[Gender]]="I",Table13[[#This Row],[Diameter]],NA())</f>
        <v>#N/A</v>
      </c>
    </row>
    <row r="176" spans="1:32" x14ac:dyDescent="0.25">
      <c r="A176">
        <v>3584</v>
      </c>
      <c r="B176" t="s">
        <v>32</v>
      </c>
      <c r="C176">
        <v>0.625</v>
      </c>
      <c r="D176">
        <v>0.5</v>
      </c>
      <c r="E176">
        <v>0.17499999999999999</v>
      </c>
      <c r="F176">
        <v>1.2729999999999999</v>
      </c>
      <c r="G176">
        <v>0.56399999999999995</v>
      </c>
      <c r="H176">
        <v>0.30199999999999999</v>
      </c>
      <c r="I176">
        <v>0.374</v>
      </c>
      <c r="J176">
        <v>9</v>
      </c>
      <c r="K176">
        <v>5</v>
      </c>
      <c r="L176" t="s">
        <v>58</v>
      </c>
      <c r="M176" t="s">
        <v>59</v>
      </c>
      <c r="N176" t="s">
        <v>60</v>
      </c>
      <c r="O176">
        <v>5</v>
      </c>
      <c r="P176" t="s">
        <v>46</v>
      </c>
      <c r="Q176">
        <v>12.8</v>
      </c>
      <c r="R176" t="str">
        <f t="array" ref="R17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76" t="e">
        <f>IF(Table13[[#This Row],[Category All]]="Category 1", "Yes",NA())</f>
        <v>#N/A</v>
      </c>
      <c r="T176" t="e">
        <f>IF(Table13[[#This Row],[Category All]]="Category 2", "Yes",NA())</f>
        <v>#N/A</v>
      </c>
      <c r="U176" t="str">
        <f>IF(Table13[[#This Row],[Category All]]="Category 3", "Yes",NA())</f>
        <v>Yes</v>
      </c>
      <c r="V176">
        <f>SUM(1,(1/3)*(Table13[[#This Row],[Length]]-0.5),(1/3)*(Table13[[#This Row],[Diameter]]-0.4),(1/3)*(Table13[[#This Row],[Height]]-0.4)*Table13[[#This Row],[Whole_weight]]*0.5)</f>
        <v>1.0272625000000002</v>
      </c>
      <c r="W176">
        <f t="array" ref="W17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1.0272625000000002</v>
      </c>
      <c r="X176" t="e">
        <f>IF(Table13[[#This Row],[Category All]]="Category 1",Table13[[#This Row],[Base Abalone Value]]*1.5,NA())</f>
        <v>#N/A</v>
      </c>
      <c r="Y176" t="e">
        <f>IF(Table13[[#This Row],[Category All]]="Category 2",Table13[[#This Row],[Base Abalone Value]]*0.8,NA())</f>
        <v>#N/A</v>
      </c>
      <c r="Z176">
        <f>IF(Table13[[#This Row],[Category All]]="Category 3",Table13[[#This Row],[Base Abalone Value]],NA())</f>
        <v>1.0272625000000002</v>
      </c>
      <c r="AA176" t="e">
        <f>IF(Table13[[#This Row],[Gender]]="M",Table13[[#This Row],[Whole_weight]],NA())</f>
        <v>#N/A</v>
      </c>
      <c r="AB176">
        <f>IF(Table13[[#This Row],[Gender]]="F",Table13[[#This Row],[Whole_weight]],NA())</f>
        <v>1.2729999999999999</v>
      </c>
      <c r="AC176" t="e">
        <f>IF(Table13[[#This Row],[Gender]]="I",Table13[[#This Row],[Whole_weight]],NA())</f>
        <v>#N/A</v>
      </c>
      <c r="AD176" t="e">
        <f>IF(Table13[[#This Row],[Gender]]="M",Table13[[#This Row],[Diameter]],NA())</f>
        <v>#N/A</v>
      </c>
      <c r="AE176">
        <f>IF(Table13[[#This Row],[Gender]]="F",Table13[[#This Row],[Diameter]],NA())</f>
        <v>0.5</v>
      </c>
      <c r="AF176" t="e">
        <f>IF(Table13[[#This Row],[Gender]]="I",Table13[[#This Row],[Diameter]],NA())</f>
        <v>#N/A</v>
      </c>
    </row>
    <row r="177" spans="1:32" x14ac:dyDescent="0.25">
      <c r="A177">
        <v>1180</v>
      </c>
      <c r="B177" t="s">
        <v>47</v>
      </c>
      <c r="C177">
        <v>0.65</v>
      </c>
      <c r="D177">
        <v>0.5</v>
      </c>
      <c r="E177">
        <v>0.155</v>
      </c>
      <c r="F177">
        <v>1.202</v>
      </c>
      <c r="G177">
        <v>0.56499999999999995</v>
      </c>
      <c r="H177">
        <v>0.3135</v>
      </c>
      <c r="I177">
        <v>0.29399999999999998</v>
      </c>
      <c r="J177">
        <v>11</v>
      </c>
      <c r="K177">
        <v>4</v>
      </c>
      <c r="L177" t="s">
        <v>84</v>
      </c>
      <c r="M177" t="s">
        <v>85</v>
      </c>
      <c r="N177" t="s">
        <v>86</v>
      </c>
      <c r="O177">
        <v>4</v>
      </c>
      <c r="P177" t="s">
        <v>42</v>
      </c>
      <c r="Q177">
        <v>6.1</v>
      </c>
      <c r="R177" t="str">
        <f t="array" ref="R17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77" t="e">
        <f>IF(Table13[[#This Row],[Category All]]="Category 1", "Yes",NA())</f>
        <v>#N/A</v>
      </c>
      <c r="T177" t="e">
        <f>IF(Table13[[#This Row],[Category All]]="Category 2", "Yes",NA())</f>
        <v>#N/A</v>
      </c>
      <c r="U177" t="str">
        <f>IF(Table13[[#This Row],[Category All]]="Category 3", "Yes",NA())</f>
        <v>Yes</v>
      </c>
      <c r="V177">
        <f>SUM(1,(1/3)*(Table13[[#This Row],[Length]]-0.5),(1/3)*(Table13[[#This Row],[Diameter]]-0.4),(1/3)*(Table13[[#This Row],[Height]]-0.4)*Table13[[#This Row],[Whole_weight]]*0.5)</f>
        <v>1.0342516666666668</v>
      </c>
      <c r="W177">
        <f t="array" ref="W17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1.0342516666666668</v>
      </c>
      <c r="X177" t="e">
        <f>IF(Table13[[#This Row],[Category All]]="Category 1",Table13[[#This Row],[Base Abalone Value]]*1.5,NA())</f>
        <v>#N/A</v>
      </c>
      <c r="Y177" t="e">
        <f>IF(Table13[[#This Row],[Category All]]="Category 2",Table13[[#This Row],[Base Abalone Value]]*0.8,NA())</f>
        <v>#N/A</v>
      </c>
      <c r="Z177">
        <f>IF(Table13[[#This Row],[Category All]]="Category 3",Table13[[#This Row],[Base Abalone Value]],NA())</f>
        <v>1.0342516666666668</v>
      </c>
      <c r="AA177">
        <f>IF(Table13[[#This Row],[Gender]]="M",Table13[[#This Row],[Whole_weight]],NA())</f>
        <v>1.202</v>
      </c>
      <c r="AB177" t="e">
        <f>IF(Table13[[#This Row],[Gender]]="F",Table13[[#This Row],[Whole_weight]],NA())</f>
        <v>#N/A</v>
      </c>
      <c r="AC177" t="e">
        <f>IF(Table13[[#This Row],[Gender]]="I",Table13[[#This Row],[Whole_weight]],NA())</f>
        <v>#N/A</v>
      </c>
      <c r="AD177">
        <f>IF(Table13[[#This Row],[Gender]]="M",Table13[[#This Row],[Diameter]],NA())</f>
        <v>0.5</v>
      </c>
      <c r="AE177" t="e">
        <f>IF(Table13[[#This Row],[Gender]]="F",Table13[[#This Row],[Diameter]],NA())</f>
        <v>#N/A</v>
      </c>
      <c r="AF177" t="e">
        <f>IF(Table13[[#This Row],[Gender]]="I",Table13[[#This Row],[Diameter]],NA())</f>
        <v>#N/A</v>
      </c>
    </row>
    <row r="178" spans="1:32" x14ac:dyDescent="0.25">
      <c r="A178">
        <v>976</v>
      </c>
      <c r="B178" t="s">
        <v>32</v>
      </c>
      <c r="C178">
        <v>0.53</v>
      </c>
      <c r="D178">
        <v>0.42499999999999999</v>
      </c>
      <c r="E178">
        <v>0.15</v>
      </c>
      <c r="F178">
        <v>0.84950000000000003</v>
      </c>
      <c r="G178">
        <v>0.32800000000000001</v>
      </c>
      <c r="H178">
        <v>0.23200000000000001</v>
      </c>
      <c r="I178">
        <v>0.20200000000000001</v>
      </c>
      <c r="J178">
        <v>8</v>
      </c>
      <c r="K178">
        <v>14</v>
      </c>
      <c r="L178" t="s">
        <v>55</v>
      </c>
      <c r="M178" t="s">
        <v>56</v>
      </c>
      <c r="N178" t="s">
        <v>57</v>
      </c>
      <c r="O178">
        <v>9</v>
      </c>
      <c r="P178" t="s">
        <v>78</v>
      </c>
      <c r="Q178">
        <v>1.9</v>
      </c>
      <c r="R178" t="str">
        <f t="array" ref="R17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78" t="e">
        <f>IF(Table13[[#This Row],[Category All]]="Category 1", "Yes",NA())</f>
        <v>#N/A</v>
      </c>
      <c r="T178" t="str">
        <f>IF(Table13[[#This Row],[Category All]]="Category 2", "Yes",NA())</f>
        <v>Yes</v>
      </c>
      <c r="U178" t="e">
        <f>IF(Table13[[#This Row],[Category All]]="Category 3", "Yes",NA())</f>
        <v>#N/A</v>
      </c>
      <c r="V178">
        <f>SUM(1,(1/3)*(Table13[[#This Row],[Length]]-0.5),(1/3)*(Table13[[#This Row],[Diameter]]-0.4),(1/3)*(Table13[[#This Row],[Height]]-0.4)*Table13[[#This Row],[Whole_weight]]*0.5)</f>
        <v>0.98293750000000002</v>
      </c>
      <c r="W178">
        <f t="array" ref="W17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0.7863500000000001</v>
      </c>
      <c r="X178" t="e">
        <f>IF(Table13[[#This Row],[Category All]]="Category 1",Table13[[#This Row],[Base Abalone Value]]*1.5,NA())</f>
        <v>#N/A</v>
      </c>
      <c r="Y178">
        <f>IF(Table13[[#This Row],[Category All]]="Category 2",Table13[[#This Row],[Base Abalone Value]]*0.8,NA())</f>
        <v>0.7863500000000001</v>
      </c>
      <c r="Z178" t="e">
        <f>IF(Table13[[#This Row],[Category All]]="Category 3",Table13[[#This Row],[Base Abalone Value]],NA())</f>
        <v>#N/A</v>
      </c>
      <c r="AA178" t="e">
        <f>IF(Table13[[#This Row],[Gender]]="M",Table13[[#This Row],[Whole_weight]],NA())</f>
        <v>#N/A</v>
      </c>
      <c r="AB178">
        <f>IF(Table13[[#This Row],[Gender]]="F",Table13[[#This Row],[Whole_weight]],NA())</f>
        <v>0.84950000000000003</v>
      </c>
      <c r="AC178" t="e">
        <f>IF(Table13[[#This Row],[Gender]]="I",Table13[[#This Row],[Whole_weight]],NA())</f>
        <v>#N/A</v>
      </c>
      <c r="AD178" t="e">
        <f>IF(Table13[[#This Row],[Gender]]="M",Table13[[#This Row],[Diameter]],NA())</f>
        <v>#N/A</v>
      </c>
      <c r="AE178">
        <f>IF(Table13[[#This Row],[Gender]]="F",Table13[[#This Row],[Diameter]],NA())</f>
        <v>0.42499999999999999</v>
      </c>
      <c r="AF178" t="e">
        <f>IF(Table13[[#This Row],[Gender]]="I",Table13[[#This Row],[Diameter]],NA())</f>
        <v>#N/A</v>
      </c>
    </row>
    <row r="179" spans="1:32" x14ac:dyDescent="0.25">
      <c r="A179">
        <v>1631</v>
      </c>
      <c r="B179" t="s">
        <v>43</v>
      </c>
      <c r="C179">
        <v>0.56999999999999995</v>
      </c>
      <c r="D179">
        <v>0.44500000000000001</v>
      </c>
      <c r="E179">
        <v>0.155</v>
      </c>
      <c r="F179">
        <v>0.86699999999999999</v>
      </c>
      <c r="G179">
        <v>0.3705</v>
      </c>
      <c r="H179">
        <v>0.17050000000000001</v>
      </c>
      <c r="I179">
        <v>0.28000000000000003</v>
      </c>
      <c r="J179">
        <v>9</v>
      </c>
      <c r="K179">
        <v>14</v>
      </c>
      <c r="L179" t="s">
        <v>55</v>
      </c>
      <c r="M179" t="s">
        <v>56</v>
      </c>
      <c r="N179" t="s">
        <v>57</v>
      </c>
      <c r="O179">
        <v>8</v>
      </c>
      <c r="P179" t="s">
        <v>51</v>
      </c>
      <c r="Q179">
        <v>12.3</v>
      </c>
      <c r="R179" t="str">
        <f t="array" ref="R17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79" t="e">
        <f>IF(Table13[[#This Row],[Category All]]="Category 1", "Yes",NA())</f>
        <v>#N/A</v>
      </c>
      <c r="T179" t="str">
        <f>IF(Table13[[#This Row],[Category All]]="Category 2", "Yes",NA())</f>
        <v>Yes</v>
      </c>
      <c r="U179" t="e">
        <f>IF(Table13[[#This Row],[Category All]]="Category 3", "Yes",NA())</f>
        <v>#N/A</v>
      </c>
      <c r="V179">
        <f>SUM(1,(1/3)*(Table13[[#This Row],[Length]]-0.5),(1/3)*(Table13[[#This Row],[Diameter]]-0.4),(1/3)*(Table13[[#This Row],[Height]]-0.4)*Table13[[#This Row],[Whole_weight]]*0.5)</f>
        <v>1.0029308333333333</v>
      </c>
      <c r="W179">
        <f t="array" ref="W17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0.80234466666666671</v>
      </c>
      <c r="X179" t="e">
        <f>IF(Table13[[#This Row],[Category All]]="Category 1",Table13[[#This Row],[Base Abalone Value]]*1.5,NA())</f>
        <v>#N/A</v>
      </c>
      <c r="Y179">
        <f>IF(Table13[[#This Row],[Category All]]="Category 2",Table13[[#This Row],[Base Abalone Value]]*0.8,NA())</f>
        <v>0.80234466666666671</v>
      </c>
      <c r="Z179" t="e">
        <f>IF(Table13[[#This Row],[Category All]]="Category 3",Table13[[#This Row],[Base Abalone Value]],NA())</f>
        <v>#N/A</v>
      </c>
      <c r="AA179" t="e">
        <f>IF(Table13[[#This Row],[Gender]]="M",Table13[[#This Row],[Whole_weight]],NA())</f>
        <v>#N/A</v>
      </c>
      <c r="AB179" t="e">
        <f>IF(Table13[[#This Row],[Gender]]="F",Table13[[#This Row],[Whole_weight]],NA())</f>
        <v>#N/A</v>
      </c>
      <c r="AC179">
        <f>IF(Table13[[#This Row],[Gender]]="I",Table13[[#This Row],[Whole_weight]],NA())</f>
        <v>0.86699999999999999</v>
      </c>
      <c r="AD179" t="e">
        <f>IF(Table13[[#This Row],[Gender]]="M",Table13[[#This Row],[Diameter]],NA())</f>
        <v>#N/A</v>
      </c>
      <c r="AE179" t="e">
        <f>IF(Table13[[#This Row],[Gender]]="F",Table13[[#This Row],[Diameter]],NA())</f>
        <v>#N/A</v>
      </c>
      <c r="AF179">
        <f>IF(Table13[[#This Row],[Gender]]="I",Table13[[#This Row],[Diameter]],NA())</f>
        <v>0.44500000000000001</v>
      </c>
    </row>
    <row r="180" spans="1:32" x14ac:dyDescent="0.25">
      <c r="A180">
        <v>1794</v>
      </c>
      <c r="B180" t="s">
        <v>47</v>
      </c>
      <c r="C180">
        <v>0.57499999999999996</v>
      </c>
      <c r="D180">
        <v>0.44</v>
      </c>
      <c r="E180">
        <v>0.185</v>
      </c>
      <c r="F180">
        <v>1.0249999999999999</v>
      </c>
      <c r="G180">
        <v>0.50749999999999995</v>
      </c>
      <c r="H180">
        <v>0.22450000000000001</v>
      </c>
      <c r="I180">
        <v>0.2485</v>
      </c>
      <c r="J180">
        <v>10</v>
      </c>
      <c r="K180">
        <v>2</v>
      </c>
      <c r="L180" t="s">
        <v>64</v>
      </c>
      <c r="M180" t="s">
        <v>65</v>
      </c>
      <c r="N180" t="s">
        <v>66</v>
      </c>
      <c r="O180">
        <v>9</v>
      </c>
      <c r="P180" t="s">
        <v>78</v>
      </c>
      <c r="Q180">
        <v>1.9</v>
      </c>
      <c r="R180" t="str">
        <f t="array" ref="R18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80" t="e">
        <f>IF(Table13[[#This Row],[Category All]]="Category 1", "Yes",NA())</f>
        <v>#N/A</v>
      </c>
      <c r="T180" t="e">
        <f>IF(Table13[[#This Row],[Category All]]="Category 2", "Yes",NA())</f>
        <v>#N/A</v>
      </c>
      <c r="U180" t="str">
        <f>IF(Table13[[#This Row],[Category All]]="Category 3", "Yes",NA())</f>
        <v>Yes</v>
      </c>
      <c r="V180">
        <f>SUM(1,(1/3)*(Table13[[#This Row],[Length]]-0.5),(1/3)*(Table13[[#This Row],[Diameter]]-0.4),(1/3)*(Table13[[#This Row],[Height]]-0.4)*Table13[[#This Row],[Whole_weight]]*0.5)</f>
        <v>1.0016041666666666</v>
      </c>
      <c r="W180">
        <f t="array" ref="W18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1.0016041666666666</v>
      </c>
      <c r="X180" t="e">
        <f>IF(Table13[[#This Row],[Category All]]="Category 1",Table13[[#This Row],[Base Abalone Value]]*1.5,NA())</f>
        <v>#N/A</v>
      </c>
      <c r="Y180" t="e">
        <f>IF(Table13[[#This Row],[Category All]]="Category 2",Table13[[#This Row],[Base Abalone Value]]*0.8,NA())</f>
        <v>#N/A</v>
      </c>
      <c r="Z180">
        <f>IF(Table13[[#This Row],[Category All]]="Category 3",Table13[[#This Row],[Base Abalone Value]],NA())</f>
        <v>1.0016041666666666</v>
      </c>
      <c r="AA180">
        <f>IF(Table13[[#This Row],[Gender]]="M",Table13[[#This Row],[Whole_weight]],NA())</f>
        <v>1.0249999999999999</v>
      </c>
      <c r="AB180" t="e">
        <f>IF(Table13[[#This Row],[Gender]]="F",Table13[[#This Row],[Whole_weight]],NA())</f>
        <v>#N/A</v>
      </c>
      <c r="AC180" t="e">
        <f>IF(Table13[[#This Row],[Gender]]="I",Table13[[#This Row],[Whole_weight]],NA())</f>
        <v>#N/A</v>
      </c>
      <c r="AD180">
        <f>IF(Table13[[#This Row],[Gender]]="M",Table13[[#This Row],[Diameter]],NA())</f>
        <v>0.44</v>
      </c>
      <c r="AE180" t="e">
        <f>IF(Table13[[#This Row],[Gender]]="F",Table13[[#This Row],[Diameter]],NA())</f>
        <v>#N/A</v>
      </c>
      <c r="AF180" t="e">
        <f>IF(Table13[[#This Row],[Gender]]="I",Table13[[#This Row],[Diameter]],NA())</f>
        <v>#N/A</v>
      </c>
    </row>
    <row r="181" spans="1:32" x14ac:dyDescent="0.25">
      <c r="A181">
        <v>108</v>
      </c>
      <c r="B181" t="s">
        <v>32</v>
      </c>
      <c r="C181">
        <v>0.5</v>
      </c>
      <c r="D181">
        <v>0.4</v>
      </c>
      <c r="E181">
        <v>0.125</v>
      </c>
      <c r="F181">
        <v>0.66749999999999998</v>
      </c>
      <c r="G181">
        <v>0.26100000000000001</v>
      </c>
      <c r="H181">
        <v>0.13150000000000001</v>
      </c>
      <c r="I181">
        <v>0.22</v>
      </c>
      <c r="J181">
        <v>10</v>
      </c>
      <c r="K181">
        <v>14</v>
      </c>
      <c r="L181" t="s">
        <v>55</v>
      </c>
      <c r="M181" t="s">
        <v>56</v>
      </c>
      <c r="N181" t="s">
        <v>57</v>
      </c>
      <c r="O181">
        <v>2</v>
      </c>
      <c r="P181" t="s">
        <v>39</v>
      </c>
      <c r="Q181">
        <v>18</v>
      </c>
      <c r="R181" t="str">
        <f t="array" ref="R18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81" t="e">
        <f>IF(Table13[[#This Row],[Category All]]="Category 1", "Yes",NA())</f>
        <v>#N/A</v>
      </c>
      <c r="T181" t="str">
        <f>IF(Table13[[#This Row],[Category All]]="Category 2", "Yes",NA())</f>
        <v>Yes</v>
      </c>
      <c r="U181" t="e">
        <f>IF(Table13[[#This Row],[Category All]]="Category 3", "Yes",NA())</f>
        <v>#N/A</v>
      </c>
      <c r="V181">
        <f>SUM(1,(1/3)*(Table13[[#This Row],[Length]]-0.5),(1/3)*(Table13[[#This Row],[Diameter]]-0.4),(1/3)*(Table13[[#This Row],[Height]]-0.4)*Table13[[#This Row],[Whole_weight]]*0.5)</f>
        <v>0.96940625000000002</v>
      </c>
      <c r="W181">
        <f t="array" ref="W18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0.77552500000000002</v>
      </c>
      <c r="X181" t="e">
        <f>IF(Table13[[#This Row],[Category All]]="Category 1",Table13[[#This Row],[Base Abalone Value]]*1.5,NA())</f>
        <v>#N/A</v>
      </c>
      <c r="Y181">
        <f>IF(Table13[[#This Row],[Category All]]="Category 2",Table13[[#This Row],[Base Abalone Value]]*0.8,NA())</f>
        <v>0.77552500000000002</v>
      </c>
      <c r="Z181" t="e">
        <f>IF(Table13[[#This Row],[Category All]]="Category 3",Table13[[#This Row],[Base Abalone Value]],NA())</f>
        <v>#N/A</v>
      </c>
      <c r="AA181" t="e">
        <f>IF(Table13[[#This Row],[Gender]]="M",Table13[[#This Row],[Whole_weight]],NA())</f>
        <v>#N/A</v>
      </c>
      <c r="AB181">
        <f>IF(Table13[[#This Row],[Gender]]="F",Table13[[#This Row],[Whole_weight]],NA())</f>
        <v>0.66749999999999998</v>
      </c>
      <c r="AC181" t="e">
        <f>IF(Table13[[#This Row],[Gender]]="I",Table13[[#This Row],[Whole_weight]],NA())</f>
        <v>#N/A</v>
      </c>
      <c r="AD181" t="e">
        <f>IF(Table13[[#This Row],[Gender]]="M",Table13[[#This Row],[Diameter]],NA())</f>
        <v>#N/A</v>
      </c>
      <c r="AE181">
        <f>IF(Table13[[#This Row],[Gender]]="F",Table13[[#This Row],[Diameter]],NA())</f>
        <v>0.4</v>
      </c>
      <c r="AF181" t="e">
        <f>IF(Table13[[#This Row],[Gender]]="I",Table13[[#This Row],[Diameter]],NA())</f>
        <v>#N/A</v>
      </c>
    </row>
    <row r="182" spans="1:32" x14ac:dyDescent="0.25">
      <c r="A182">
        <v>470</v>
      </c>
      <c r="B182" t="s">
        <v>47</v>
      </c>
      <c r="C182">
        <v>0.67500000000000004</v>
      </c>
      <c r="D182">
        <v>0.55500000000000005</v>
      </c>
      <c r="E182">
        <v>0.2</v>
      </c>
      <c r="F182">
        <v>1.4384999999999999</v>
      </c>
      <c r="G182">
        <v>0.54500000000000004</v>
      </c>
      <c r="H182">
        <v>0.26650000000000001</v>
      </c>
      <c r="I182">
        <v>0.46500000000000002</v>
      </c>
      <c r="J182">
        <v>21</v>
      </c>
      <c r="K182">
        <v>3</v>
      </c>
      <c r="L182" t="s">
        <v>75</v>
      </c>
      <c r="M182" t="s">
        <v>76</v>
      </c>
      <c r="N182" t="s">
        <v>77</v>
      </c>
      <c r="O182">
        <v>9</v>
      </c>
      <c r="P182" t="s">
        <v>78</v>
      </c>
      <c r="Q182">
        <v>1.9</v>
      </c>
      <c r="R182" t="str">
        <f t="array" ref="R18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82" t="e">
        <f>IF(Table13[[#This Row],[Category All]]="Category 1", "Yes",NA())</f>
        <v>#N/A</v>
      </c>
      <c r="T182" t="str">
        <f>IF(Table13[[#This Row],[Category All]]="Category 2", "Yes",NA())</f>
        <v>Yes</v>
      </c>
      <c r="U182" t="e">
        <f>IF(Table13[[#This Row],[Category All]]="Category 3", "Yes",NA())</f>
        <v>#N/A</v>
      </c>
      <c r="V182">
        <f>SUM(1,(1/3)*(Table13[[#This Row],[Length]]-0.5),(1/3)*(Table13[[#This Row],[Diameter]]-0.4),(1/3)*(Table13[[#This Row],[Height]]-0.4)*Table13[[#This Row],[Whole_weight]]*0.5)</f>
        <v>1.0620500000000002</v>
      </c>
      <c r="W182">
        <f t="array" ref="W18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0.84964000000000017</v>
      </c>
      <c r="X182" t="e">
        <f>IF(Table13[[#This Row],[Category All]]="Category 1",Table13[[#This Row],[Base Abalone Value]]*1.5,NA())</f>
        <v>#N/A</v>
      </c>
      <c r="Y182">
        <f>IF(Table13[[#This Row],[Category All]]="Category 2",Table13[[#This Row],[Base Abalone Value]]*0.8,NA())</f>
        <v>0.84964000000000017</v>
      </c>
      <c r="Z182" t="e">
        <f>IF(Table13[[#This Row],[Category All]]="Category 3",Table13[[#This Row],[Base Abalone Value]],NA())</f>
        <v>#N/A</v>
      </c>
      <c r="AA182">
        <f>IF(Table13[[#This Row],[Gender]]="M",Table13[[#This Row],[Whole_weight]],NA())</f>
        <v>1.4384999999999999</v>
      </c>
      <c r="AB182" t="e">
        <f>IF(Table13[[#This Row],[Gender]]="F",Table13[[#This Row],[Whole_weight]],NA())</f>
        <v>#N/A</v>
      </c>
      <c r="AC182" t="e">
        <f>IF(Table13[[#This Row],[Gender]]="I",Table13[[#This Row],[Whole_weight]],NA())</f>
        <v>#N/A</v>
      </c>
      <c r="AD182">
        <f>IF(Table13[[#This Row],[Gender]]="M",Table13[[#This Row],[Diameter]],NA())</f>
        <v>0.55500000000000005</v>
      </c>
      <c r="AE182" t="e">
        <f>IF(Table13[[#This Row],[Gender]]="F",Table13[[#This Row],[Diameter]],NA())</f>
        <v>#N/A</v>
      </c>
      <c r="AF182" t="e">
        <f>IF(Table13[[#This Row],[Gender]]="I",Table13[[#This Row],[Diameter]],NA())</f>
        <v>#N/A</v>
      </c>
    </row>
    <row r="183" spans="1:32" x14ac:dyDescent="0.25">
      <c r="A183">
        <v>3244</v>
      </c>
      <c r="B183" t="s">
        <v>32</v>
      </c>
      <c r="C183">
        <v>0.65500000000000003</v>
      </c>
      <c r="D183">
        <v>0.51</v>
      </c>
      <c r="E183">
        <v>0.16</v>
      </c>
      <c r="F183">
        <v>1.0920000000000001</v>
      </c>
      <c r="G183">
        <v>0.39600000000000002</v>
      </c>
      <c r="H183">
        <v>0.28249999999999997</v>
      </c>
      <c r="I183">
        <v>0.37</v>
      </c>
      <c r="J183">
        <v>14</v>
      </c>
      <c r="K183">
        <v>14</v>
      </c>
      <c r="L183" t="s">
        <v>55</v>
      </c>
      <c r="M183" t="s">
        <v>56</v>
      </c>
      <c r="N183" t="s">
        <v>57</v>
      </c>
      <c r="O183">
        <v>5</v>
      </c>
      <c r="P183" t="s">
        <v>46</v>
      </c>
      <c r="Q183">
        <v>12.8</v>
      </c>
      <c r="R183" t="str">
        <f t="array" ref="R18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83" t="e">
        <f>IF(Table13[[#This Row],[Category All]]="Category 1", "Yes",NA())</f>
        <v>#N/A</v>
      </c>
      <c r="T183" t="str">
        <f>IF(Table13[[#This Row],[Category All]]="Category 2", "Yes",NA())</f>
        <v>Yes</v>
      </c>
      <c r="U183" t="e">
        <f>IF(Table13[[#This Row],[Category All]]="Category 3", "Yes",NA())</f>
        <v>#N/A</v>
      </c>
      <c r="V183">
        <f>SUM(1,(1/3)*(Table13[[#This Row],[Length]]-0.5),(1/3)*(Table13[[#This Row],[Diameter]]-0.4),(1/3)*(Table13[[#This Row],[Height]]-0.4)*Table13[[#This Row],[Whole_weight]]*0.5)</f>
        <v>1.0446533333333334</v>
      </c>
      <c r="W183">
        <f t="array" ref="W18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0.83572266666666684</v>
      </c>
      <c r="X183" t="e">
        <f>IF(Table13[[#This Row],[Category All]]="Category 1",Table13[[#This Row],[Base Abalone Value]]*1.5,NA())</f>
        <v>#N/A</v>
      </c>
      <c r="Y183">
        <f>IF(Table13[[#This Row],[Category All]]="Category 2",Table13[[#This Row],[Base Abalone Value]]*0.8,NA())</f>
        <v>0.83572266666666684</v>
      </c>
      <c r="Z183" t="e">
        <f>IF(Table13[[#This Row],[Category All]]="Category 3",Table13[[#This Row],[Base Abalone Value]],NA())</f>
        <v>#N/A</v>
      </c>
      <c r="AA183" t="e">
        <f>IF(Table13[[#This Row],[Gender]]="M",Table13[[#This Row],[Whole_weight]],NA())</f>
        <v>#N/A</v>
      </c>
      <c r="AB183">
        <f>IF(Table13[[#This Row],[Gender]]="F",Table13[[#This Row],[Whole_weight]],NA())</f>
        <v>1.0920000000000001</v>
      </c>
      <c r="AC183" t="e">
        <f>IF(Table13[[#This Row],[Gender]]="I",Table13[[#This Row],[Whole_weight]],NA())</f>
        <v>#N/A</v>
      </c>
      <c r="AD183" t="e">
        <f>IF(Table13[[#This Row],[Gender]]="M",Table13[[#This Row],[Diameter]],NA())</f>
        <v>#N/A</v>
      </c>
      <c r="AE183">
        <f>IF(Table13[[#This Row],[Gender]]="F",Table13[[#This Row],[Diameter]],NA())</f>
        <v>0.51</v>
      </c>
      <c r="AF183" t="e">
        <f>IF(Table13[[#This Row],[Gender]]="I",Table13[[#This Row],[Diameter]],NA())</f>
        <v>#N/A</v>
      </c>
    </row>
    <row r="184" spans="1:32" x14ac:dyDescent="0.25">
      <c r="A184">
        <v>1557</v>
      </c>
      <c r="B184" t="s">
        <v>43</v>
      </c>
      <c r="C184">
        <v>0.41499999999999998</v>
      </c>
      <c r="D184">
        <v>0.32500000000000001</v>
      </c>
      <c r="E184">
        <v>0.1</v>
      </c>
      <c r="F184">
        <v>0.313</v>
      </c>
      <c r="G184">
        <v>0.13900000000000001</v>
      </c>
      <c r="H184">
        <v>6.25E-2</v>
      </c>
      <c r="I184">
        <v>9.6500000000000002E-2</v>
      </c>
      <c r="J184">
        <v>7</v>
      </c>
      <c r="K184">
        <v>10</v>
      </c>
      <c r="L184" t="s">
        <v>48</v>
      </c>
      <c r="M184" t="s">
        <v>49</v>
      </c>
      <c r="N184" t="s">
        <v>50</v>
      </c>
      <c r="O184">
        <v>2</v>
      </c>
      <c r="P184" t="s">
        <v>39</v>
      </c>
      <c r="Q184">
        <v>18</v>
      </c>
      <c r="R184" t="str">
        <f t="array" ref="R18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84" t="e">
        <f>IF(Table13[[#This Row],[Category All]]="Category 1", "Yes",NA())</f>
        <v>#N/A</v>
      </c>
      <c r="T184" t="str">
        <f>IF(Table13[[#This Row],[Category All]]="Category 2", "Yes",NA())</f>
        <v>Yes</v>
      </c>
      <c r="U184" t="e">
        <f>IF(Table13[[#This Row],[Category All]]="Category 3", "Yes",NA())</f>
        <v>#N/A</v>
      </c>
      <c r="V184">
        <f>SUM(1,(1/3)*(Table13[[#This Row],[Length]]-0.5),(1/3)*(Table13[[#This Row],[Diameter]]-0.4),(1/3)*(Table13[[#This Row],[Height]]-0.4)*Table13[[#This Row],[Whole_weight]]*0.5)</f>
        <v>0.9310166666666666</v>
      </c>
      <c r="W184">
        <f t="array" ref="W18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0.74481333333333333</v>
      </c>
      <c r="X184" t="e">
        <f>IF(Table13[[#This Row],[Category All]]="Category 1",Table13[[#This Row],[Base Abalone Value]]*1.5,NA())</f>
        <v>#N/A</v>
      </c>
      <c r="Y184">
        <f>IF(Table13[[#This Row],[Category All]]="Category 2",Table13[[#This Row],[Base Abalone Value]]*0.8,NA())</f>
        <v>0.74481333333333333</v>
      </c>
      <c r="Z184" t="e">
        <f>IF(Table13[[#This Row],[Category All]]="Category 3",Table13[[#This Row],[Base Abalone Value]],NA())</f>
        <v>#N/A</v>
      </c>
      <c r="AA184" t="e">
        <f>IF(Table13[[#This Row],[Gender]]="M",Table13[[#This Row],[Whole_weight]],NA())</f>
        <v>#N/A</v>
      </c>
      <c r="AB184" t="e">
        <f>IF(Table13[[#This Row],[Gender]]="F",Table13[[#This Row],[Whole_weight]],NA())</f>
        <v>#N/A</v>
      </c>
      <c r="AC184">
        <f>IF(Table13[[#This Row],[Gender]]="I",Table13[[#This Row],[Whole_weight]],NA())</f>
        <v>0.313</v>
      </c>
      <c r="AD184" t="e">
        <f>IF(Table13[[#This Row],[Gender]]="M",Table13[[#This Row],[Diameter]],NA())</f>
        <v>#N/A</v>
      </c>
      <c r="AE184" t="e">
        <f>IF(Table13[[#This Row],[Gender]]="F",Table13[[#This Row],[Diameter]],NA())</f>
        <v>#N/A</v>
      </c>
      <c r="AF184">
        <f>IF(Table13[[#This Row],[Gender]]="I",Table13[[#This Row],[Diameter]],NA())</f>
        <v>0.32500000000000001</v>
      </c>
    </row>
    <row r="185" spans="1:32" x14ac:dyDescent="0.25">
      <c r="A185">
        <v>2371</v>
      </c>
      <c r="B185" t="s">
        <v>43</v>
      </c>
      <c r="C185">
        <v>0.42</v>
      </c>
      <c r="D185">
        <v>0.32500000000000001</v>
      </c>
      <c r="E185">
        <v>0.115</v>
      </c>
      <c r="F185">
        <v>0.35399999999999998</v>
      </c>
      <c r="G185">
        <v>0.16250000000000001</v>
      </c>
      <c r="H185">
        <v>6.4000000000000001E-2</v>
      </c>
      <c r="I185">
        <v>0.105</v>
      </c>
      <c r="J185">
        <v>8</v>
      </c>
      <c r="K185">
        <v>14</v>
      </c>
      <c r="L185" t="s">
        <v>55</v>
      </c>
      <c r="M185" t="s">
        <v>56</v>
      </c>
      <c r="N185" t="s">
        <v>57</v>
      </c>
      <c r="O185">
        <v>6</v>
      </c>
      <c r="P185" t="s">
        <v>79</v>
      </c>
      <c r="Q185">
        <v>14.1</v>
      </c>
      <c r="R185" t="str">
        <f t="array" ref="R18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85" t="e">
        <f>IF(Table13[[#This Row],[Category All]]="Category 1", "Yes",NA())</f>
        <v>#N/A</v>
      </c>
      <c r="T185" t="str">
        <f>IF(Table13[[#This Row],[Category All]]="Category 2", "Yes",NA())</f>
        <v>Yes</v>
      </c>
      <c r="U185" t="e">
        <f>IF(Table13[[#This Row],[Category All]]="Category 3", "Yes",NA())</f>
        <v>#N/A</v>
      </c>
      <c r="V185">
        <f>SUM(1,(1/3)*(Table13[[#This Row],[Length]]-0.5),(1/3)*(Table13[[#This Row],[Diameter]]-0.4),(1/3)*(Table13[[#This Row],[Height]]-0.4)*Table13[[#This Row],[Whole_weight]]*0.5)</f>
        <v>0.93151833333333334</v>
      </c>
      <c r="W185">
        <f t="array" ref="W18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0.74521466666666669</v>
      </c>
      <c r="X185" t="e">
        <f>IF(Table13[[#This Row],[Category All]]="Category 1",Table13[[#This Row],[Base Abalone Value]]*1.5,NA())</f>
        <v>#N/A</v>
      </c>
      <c r="Y185">
        <f>IF(Table13[[#This Row],[Category All]]="Category 2",Table13[[#This Row],[Base Abalone Value]]*0.8,NA())</f>
        <v>0.74521466666666669</v>
      </c>
      <c r="Z185" t="e">
        <f>IF(Table13[[#This Row],[Category All]]="Category 3",Table13[[#This Row],[Base Abalone Value]],NA())</f>
        <v>#N/A</v>
      </c>
      <c r="AA185" t="e">
        <f>IF(Table13[[#This Row],[Gender]]="M",Table13[[#This Row],[Whole_weight]],NA())</f>
        <v>#N/A</v>
      </c>
      <c r="AB185" t="e">
        <f>IF(Table13[[#This Row],[Gender]]="F",Table13[[#This Row],[Whole_weight]],NA())</f>
        <v>#N/A</v>
      </c>
      <c r="AC185">
        <f>IF(Table13[[#This Row],[Gender]]="I",Table13[[#This Row],[Whole_weight]],NA())</f>
        <v>0.35399999999999998</v>
      </c>
      <c r="AD185" t="e">
        <f>IF(Table13[[#This Row],[Gender]]="M",Table13[[#This Row],[Diameter]],NA())</f>
        <v>#N/A</v>
      </c>
      <c r="AE185" t="e">
        <f>IF(Table13[[#This Row],[Gender]]="F",Table13[[#This Row],[Diameter]],NA())</f>
        <v>#N/A</v>
      </c>
      <c r="AF185">
        <f>IF(Table13[[#This Row],[Gender]]="I",Table13[[#This Row],[Diameter]],NA())</f>
        <v>0.32500000000000001</v>
      </c>
    </row>
    <row r="186" spans="1:32" x14ac:dyDescent="0.25">
      <c r="A186">
        <v>1170</v>
      </c>
      <c r="B186" t="s">
        <v>32</v>
      </c>
      <c r="C186">
        <v>0.62</v>
      </c>
      <c r="D186">
        <v>0.48</v>
      </c>
      <c r="E186">
        <v>0.16</v>
      </c>
      <c r="F186">
        <v>1.1125</v>
      </c>
      <c r="G186">
        <v>0.5635</v>
      </c>
      <c r="H186">
        <v>0.2445</v>
      </c>
      <c r="I186">
        <v>0.28100000000000003</v>
      </c>
      <c r="J186">
        <v>8</v>
      </c>
      <c r="K186">
        <v>3</v>
      </c>
      <c r="L186" t="s">
        <v>75</v>
      </c>
      <c r="M186" t="s">
        <v>76</v>
      </c>
      <c r="N186" t="s">
        <v>77</v>
      </c>
      <c r="O186">
        <v>9</v>
      </c>
      <c r="P186" t="s">
        <v>78</v>
      </c>
      <c r="Q186">
        <v>1.9</v>
      </c>
      <c r="R186" t="str">
        <f t="array" ref="R18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86" t="e">
        <f>IF(Table13[[#This Row],[Category All]]="Category 1", "Yes",NA())</f>
        <v>#N/A</v>
      </c>
      <c r="T186" t="e">
        <f>IF(Table13[[#This Row],[Category All]]="Category 2", "Yes",NA())</f>
        <v>#N/A</v>
      </c>
      <c r="U186" t="str">
        <f>IF(Table13[[#This Row],[Category All]]="Category 3", "Yes",NA())</f>
        <v>Yes</v>
      </c>
      <c r="V186">
        <f>SUM(1,(1/3)*(Table13[[#This Row],[Length]]-0.5),(1/3)*(Table13[[#This Row],[Diameter]]-0.4),(1/3)*(Table13[[#This Row],[Height]]-0.4)*Table13[[#This Row],[Whole_weight]]*0.5)</f>
        <v>1.0221666666666667</v>
      </c>
      <c r="W186">
        <f t="array" ref="W18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1.0221666666666667</v>
      </c>
      <c r="X186" t="e">
        <f>IF(Table13[[#This Row],[Category All]]="Category 1",Table13[[#This Row],[Base Abalone Value]]*1.5,NA())</f>
        <v>#N/A</v>
      </c>
      <c r="Y186" t="e">
        <f>IF(Table13[[#This Row],[Category All]]="Category 2",Table13[[#This Row],[Base Abalone Value]]*0.8,NA())</f>
        <v>#N/A</v>
      </c>
      <c r="Z186">
        <f>IF(Table13[[#This Row],[Category All]]="Category 3",Table13[[#This Row],[Base Abalone Value]],NA())</f>
        <v>1.0221666666666667</v>
      </c>
      <c r="AA186" t="e">
        <f>IF(Table13[[#This Row],[Gender]]="M",Table13[[#This Row],[Whole_weight]],NA())</f>
        <v>#N/A</v>
      </c>
      <c r="AB186">
        <f>IF(Table13[[#This Row],[Gender]]="F",Table13[[#This Row],[Whole_weight]],NA())</f>
        <v>1.1125</v>
      </c>
      <c r="AC186" t="e">
        <f>IF(Table13[[#This Row],[Gender]]="I",Table13[[#This Row],[Whole_weight]],NA())</f>
        <v>#N/A</v>
      </c>
      <c r="AD186" t="e">
        <f>IF(Table13[[#This Row],[Gender]]="M",Table13[[#This Row],[Diameter]],NA())</f>
        <v>#N/A</v>
      </c>
      <c r="AE186">
        <f>IF(Table13[[#This Row],[Gender]]="F",Table13[[#This Row],[Diameter]],NA())</f>
        <v>0.48</v>
      </c>
      <c r="AF186" t="e">
        <f>IF(Table13[[#This Row],[Gender]]="I",Table13[[#This Row],[Diameter]],NA())</f>
        <v>#N/A</v>
      </c>
    </row>
    <row r="187" spans="1:32" x14ac:dyDescent="0.25">
      <c r="A187">
        <v>1596</v>
      </c>
      <c r="B187" t="s">
        <v>47</v>
      </c>
      <c r="C187">
        <v>0.52500000000000002</v>
      </c>
      <c r="D187">
        <v>0.4</v>
      </c>
      <c r="E187">
        <v>0.155</v>
      </c>
      <c r="F187">
        <v>0.70699999999999996</v>
      </c>
      <c r="G187">
        <v>0.28199999999999997</v>
      </c>
      <c r="H187">
        <v>0.1605</v>
      </c>
      <c r="I187">
        <v>0.22500000000000001</v>
      </c>
      <c r="J187">
        <v>9</v>
      </c>
      <c r="K187">
        <v>3</v>
      </c>
      <c r="L187" t="s">
        <v>75</v>
      </c>
      <c r="M187" t="s">
        <v>76</v>
      </c>
      <c r="N187" t="s">
        <v>77</v>
      </c>
      <c r="O187">
        <v>7</v>
      </c>
      <c r="P187" t="s">
        <v>74</v>
      </c>
      <c r="Q187">
        <v>2.5</v>
      </c>
      <c r="R187" t="str">
        <f t="array" ref="R18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87" t="e">
        <f>IF(Table13[[#This Row],[Category All]]="Category 1", "Yes",NA())</f>
        <v>#N/A</v>
      </c>
      <c r="T187" t="str">
        <f>IF(Table13[[#This Row],[Category All]]="Category 2", "Yes",NA())</f>
        <v>Yes</v>
      </c>
      <c r="U187" t="e">
        <f>IF(Table13[[#This Row],[Category All]]="Category 3", "Yes",NA())</f>
        <v>#N/A</v>
      </c>
      <c r="V187">
        <f>SUM(1,(1/3)*(Table13[[#This Row],[Length]]-0.5),(1/3)*(Table13[[#This Row],[Diameter]]-0.4),(1/3)*(Table13[[#This Row],[Height]]-0.4)*Table13[[#This Row],[Whole_weight]]*0.5)</f>
        <v>0.97946416666666669</v>
      </c>
      <c r="W187">
        <f t="array" ref="W18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0.7835713333333334</v>
      </c>
      <c r="X187" t="e">
        <f>IF(Table13[[#This Row],[Category All]]="Category 1",Table13[[#This Row],[Base Abalone Value]]*1.5,NA())</f>
        <v>#N/A</v>
      </c>
      <c r="Y187">
        <f>IF(Table13[[#This Row],[Category All]]="Category 2",Table13[[#This Row],[Base Abalone Value]]*0.8,NA())</f>
        <v>0.7835713333333334</v>
      </c>
      <c r="Z187" t="e">
        <f>IF(Table13[[#This Row],[Category All]]="Category 3",Table13[[#This Row],[Base Abalone Value]],NA())</f>
        <v>#N/A</v>
      </c>
      <c r="AA187">
        <f>IF(Table13[[#This Row],[Gender]]="M",Table13[[#This Row],[Whole_weight]],NA())</f>
        <v>0.70699999999999996</v>
      </c>
      <c r="AB187" t="e">
        <f>IF(Table13[[#This Row],[Gender]]="F",Table13[[#This Row],[Whole_weight]],NA())</f>
        <v>#N/A</v>
      </c>
      <c r="AC187" t="e">
        <f>IF(Table13[[#This Row],[Gender]]="I",Table13[[#This Row],[Whole_weight]],NA())</f>
        <v>#N/A</v>
      </c>
      <c r="AD187">
        <f>IF(Table13[[#This Row],[Gender]]="M",Table13[[#This Row],[Diameter]],NA())</f>
        <v>0.4</v>
      </c>
      <c r="AE187" t="e">
        <f>IF(Table13[[#This Row],[Gender]]="F",Table13[[#This Row],[Diameter]],NA())</f>
        <v>#N/A</v>
      </c>
      <c r="AF187" t="e">
        <f>IF(Table13[[#This Row],[Gender]]="I",Table13[[#This Row],[Diameter]],NA())</f>
        <v>#N/A</v>
      </c>
    </row>
    <row r="188" spans="1:32" x14ac:dyDescent="0.25">
      <c r="A188">
        <v>3682</v>
      </c>
      <c r="B188" t="s">
        <v>47</v>
      </c>
      <c r="C188">
        <v>0.61499999999999999</v>
      </c>
      <c r="D188">
        <v>0.47</v>
      </c>
      <c r="E188">
        <v>0.17499999999999999</v>
      </c>
      <c r="F188">
        <v>1.242</v>
      </c>
      <c r="G188">
        <v>0.5675</v>
      </c>
      <c r="H188">
        <v>0.28699999999999998</v>
      </c>
      <c r="I188">
        <v>0.317</v>
      </c>
      <c r="J188">
        <v>11</v>
      </c>
      <c r="K188">
        <v>12</v>
      </c>
      <c r="L188" t="s">
        <v>33</v>
      </c>
      <c r="M188" t="s">
        <v>34</v>
      </c>
      <c r="N188" t="s">
        <v>35</v>
      </c>
      <c r="O188">
        <v>2</v>
      </c>
      <c r="P188" t="s">
        <v>39</v>
      </c>
      <c r="Q188">
        <v>18</v>
      </c>
      <c r="R188" t="str">
        <f t="array" ref="R18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88" t="e">
        <f>IF(Table13[[#This Row],[Category All]]="Category 1", "Yes",NA())</f>
        <v>#N/A</v>
      </c>
      <c r="T188" t="e">
        <f>IF(Table13[[#This Row],[Category All]]="Category 2", "Yes",NA())</f>
        <v>#N/A</v>
      </c>
      <c r="U188" t="str">
        <f>IF(Table13[[#This Row],[Category All]]="Category 3", "Yes",NA())</f>
        <v>Yes</v>
      </c>
      <c r="V188">
        <f>SUM(1,(1/3)*(Table13[[#This Row],[Length]]-0.5),(1/3)*(Table13[[#This Row],[Diameter]]-0.4),(1/3)*(Table13[[#This Row],[Height]]-0.4)*Table13[[#This Row],[Whole_weight]]*0.5)</f>
        <v>1.0150916666666665</v>
      </c>
      <c r="W188">
        <f t="array" ref="W18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1.0150916666666665</v>
      </c>
      <c r="X188" t="e">
        <f>IF(Table13[[#This Row],[Category All]]="Category 1",Table13[[#This Row],[Base Abalone Value]]*1.5,NA())</f>
        <v>#N/A</v>
      </c>
      <c r="Y188" t="e">
        <f>IF(Table13[[#This Row],[Category All]]="Category 2",Table13[[#This Row],[Base Abalone Value]]*0.8,NA())</f>
        <v>#N/A</v>
      </c>
      <c r="Z188">
        <f>IF(Table13[[#This Row],[Category All]]="Category 3",Table13[[#This Row],[Base Abalone Value]],NA())</f>
        <v>1.0150916666666665</v>
      </c>
      <c r="AA188">
        <f>IF(Table13[[#This Row],[Gender]]="M",Table13[[#This Row],[Whole_weight]],NA())</f>
        <v>1.242</v>
      </c>
      <c r="AB188" t="e">
        <f>IF(Table13[[#This Row],[Gender]]="F",Table13[[#This Row],[Whole_weight]],NA())</f>
        <v>#N/A</v>
      </c>
      <c r="AC188" t="e">
        <f>IF(Table13[[#This Row],[Gender]]="I",Table13[[#This Row],[Whole_weight]],NA())</f>
        <v>#N/A</v>
      </c>
      <c r="AD188">
        <f>IF(Table13[[#This Row],[Gender]]="M",Table13[[#This Row],[Diameter]],NA())</f>
        <v>0.47</v>
      </c>
      <c r="AE188" t="e">
        <f>IF(Table13[[#This Row],[Gender]]="F",Table13[[#This Row],[Diameter]],NA())</f>
        <v>#N/A</v>
      </c>
      <c r="AF188" t="e">
        <f>IF(Table13[[#This Row],[Gender]]="I",Table13[[#This Row],[Diameter]],NA())</f>
        <v>#N/A</v>
      </c>
    </row>
    <row r="189" spans="1:32" x14ac:dyDescent="0.25">
      <c r="A189">
        <v>3678</v>
      </c>
      <c r="B189" t="s">
        <v>47</v>
      </c>
      <c r="C189">
        <v>0.60499999999999998</v>
      </c>
      <c r="D189">
        <v>0.49</v>
      </c>
      <c r="E189">
        <v>0.16500000000000001</v>
      </c>
      <c r="F189">
        <v>1.1245000000000001</v>
      </c>
      <c r="G189">
        <v>0.49199999999999999</v>
      </c>
      <c r="H189">
        <v>0.222</v>
      </c>
      <c r="I189">
        <v>0.35549999999999998</v>
      </c>
      <c r="J189">
        <v>11</v>
      </c>
      <c r="K189">
        <v>1</v>
      </c>
      <c r="L189" t="s">
        <v>40</v>
      </c>
      <c r="M189" t="s">
        <v>41</v>
      </c>
      <c r="N189" t="s">
        <v>35</v>
      </c>
      <c r="O189">
        <v>5</v>
      </c>
      <c r="P189" t="s">
        <v>46</v>
      </c>
      <c r="Q189">
        <v>12.8</v>
      </c>
      <c r="R189" t="str">
        <f t="array" ref="R18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89" t="e">
        <f>IF(Table13[[#This Row],[Category All]]="Category 1", "Yes",NA())</f>
        <v>#N/A</v>
      </c>
      <c r="T189" t="e">
        <f>IF(Table13[[#This Row],[Category All]]="Category 2", "Yes",NA())</f>
        <v>#N/A</v>
      </c>
      <c r="U189" t="str">
        <f>IF(Table13[[#This Row],[Category All]]="Category 3", "Yes",NA())</f>
        <v>Yes</v>
      </c>
      <c r="V189">
        <f>SUM(1,(1/3)*(Table13[[#This Row],[Length]]-0.5),(1/3)*(Table13[[#This Row],[Diameter]]-0.4),(1/3)*(Table13[[#This Row],[Height]]-0.4)*Table13[[#This Row],[Whole_weight]]*0.5)</f>
        <v>1.0209570833333332</v>
      </c>
      <c r="W189">
        <f t="array" ref="W18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1.0209570833333332</v>
      </c>
      <c r="X189" t="e">
        <f>IF(Table13[[#This Row],[Category All]]="Category 1",Table13[[#This Row],[Base Abalone Value]]*1.5,NA())</f>
        <v>#N/A</v>
      </c>
      <c r="Y189" t="e">
        <f>IF(Table13[[#This Row],[Category All]]="Category 2",Table13[[#This Row],[Base Abalone Value]]*0.8,NA())</f>
        <v>#N/A</v>
      </c>
      <c r="Z189">
        <f>IF(Table13[[#This Row],[Category All]]="Category 3",Table13[[#This Row],[Base Abalone Value]],NA())</f>
        <v>1.0209570833333332</v>
      </c>
      <c r="AA189">
        <f>IF(Table13[[#This Row],[Gender]]="M",Table13[[#This Row],[Whole_weight]],NA())</f>
        <v>1.1245000000000001</v>
      </c>
      <c r="AB189" t="e">
        <f>IF(Table13[[#This Row],[Gender]]="F",Table13[[#This Row],[Whole_weight]],NA())</f>
        <v>#N/A</v>
      </c>
      <c r="AC189" t="e">
        <f>IF(Table13[[#This Row],[Gender]]="I",Table13[[#This Row],[Whole_weight]],NA())</f>
        <v>#N/A</v>
      </c>
      <c r="AD189">
        <f>IF(Table13[[#This Row],[Gender]]="M",Table13[[#This Row],[Diameter]],NA())</f>
        <v>0.49</v>
      </c>
      <c r="AE189" t="e">
        <f>IF(Table13[[#This Row],[Gender]]="F",Table13[[#This Row],[Diameter]],NA())</f>
        <v>#N/A</v>
      </c>
      <c r="AF189" t="e">
        <f>IF(Table13[[#This Row],[Gender]]="I",Table13[[#This Row],[Diameter]],NA())</f>
        <v>#N/A</v>
      </c>
    </row>
    <row r="190" spans="1:32" x14ac:dyDescent="0.25">
      <c r="A190">
        <v>2115</v>
      </c>
      <c r="B190" t="s">
        <v>43</v>
      </c>
      <c r="C190">
        <v>0.13</v>
      </c>
      <c r="D190">
        <v>9.5000000000000001E-2</v>
      </c>
      <c r="E190">
        <v>3.5000000000000003E-2</v>
      </c>
      <c r="F190">
        <v>1.0500000000000001E-2</v>
      </c>
      <c r="G190">
        <v>5.0000000000000001E-3</v>
      </c>
      <c r="H190">
        <v>6.4999999999999997E-3</v>
      </c>
      <c r="I190">
        <v>3.5000000000000001E-3</v>
      </c>
      <c r="J190">
        <v>4</v>
      </c>
      <c r="K190">
        <v>6</v>
      </c>
      <c r="L190" t="s">
        <v>71</v>
      </c>
      <c r="M190" t="s">
        <v>72</v>
      </c>
      <c r="N190" t="s">
        <v>73</v>
      </c>
      <c r="O190">
        <v>6</v>
      </c>
      <c r="P190" t="s">
        <v>79</v>
      </c>
      <c r="Q190">
        <v>14.1</v>
      </c>
      <c r="R190" t="str">
        <f t="array" ref="R19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90" t="e">
        <f>IF(Table13[[#This Row],[Category All]]="Category 1", "Yes",NA())</f>
        <v>#N/A</v>
      </c>
      <c r="T190" t="str">
        <f>IF(Table13[[#This Row],[Category All]]="Category 2", "Yes",NA())</f>
        <v>Yes</v>
      </c>
      <c r="U190" t="e">
        <f>IF(Table13[[#This Row],[Category All]]="Category 3", "Yes",NA())</f>
        <v>#N/A</v>
      </c>
      <c r="V190">
        <f>SUM(1,(1/3)*(Table13[[#This Row],[Length]]-0.5),(1/3)*(Table13[[#This Row],[Diameter]]-0.4),(1/3)*(Table13[[#This Row],[Height]]-0.4)*Table13[[#This Row],[Whole_weight]]*0.5)</f>
        <v>0.77436125</v>
      </c>
      <c r="W190">
        <f t="array" ref="W19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0.61948900000000007</v>
      </c>
      <c r="X190" t="e">
        <f>IF(Table13[[#This Row],[Category All]]="Category 1",Table13[[#This Row],[Base Abalone Value]]*1.5,NA())</f>
        <v>#N/A</v>
      </c>
      <c r="Y190">
        <f>IF(Table13[[#This Row],[Category All]]="Category 2",Table13[[#This Row],[Base Abalone Value]]*0.8,NA())</f>
        <v>0.61948900000000007</v>
      </c>
      <c r="Z190" t="e">
        <f>IF(Table13[[#This Row],[Category All]]="Category 3",Table13[[#This Row],[Base Abalone Value]],NA())</f>
        <v>#N/A</v>
      </c>
      <c r="AA190" t="e">
        <f>IF(Table13[[#This Row],[Gender]]="M",Table13[[#This Row],[Whole_weight]],NA())</f>
        <v>#N/A</v>
      </c>
      <c r="AB190" t="e">
        <f>IF(Table13[[#This Row],[Gender]]="F",Table13[[#This Row],[Whole_weight]],NA())</f>
        <v>#N/A</v>
      </c>
      <c r="AC190">
        <f>IF(Table13[[#This Row],[Gender]]="I",Table13[[#This Row],[Whole_weight]],NA())</f>
        <v>1.0500000000000001E-2</v>
      </c>
      <c r="AD190" t="e">
        <f>IF(Table13[[#This Row],[Gender]]="M",Table13[[#This Row],[Diameter]],NA())</f>
        <v>#N/A</v>
      </c>
      <c r="AE190" t="e">
        <f>IF(Table13[[#This Row],[Gender]]="F",Table13[[#This Row],[Diameter]],NA())</f>
        <v>#N/A</v>
      </c>
      <c r="AF190">
        <f>IF(Table13[[#This Row],[Gender]]="I",Table13[[#This Row],[Diameter]],NA())</f>
        <v>9.5000000000000001E-2</v>
      </c>
    </row>
    <row r="191" spans="1:32" x14ac:dyDescent="0.25">
      <c r="A191">
        <v>3859</v>
      </c>
      <c r="B191" t="s">
        <v>32</v>
      </c>
      <c r="C191">
        <v>0.56499999999999995</v>
      </c>
      <c r="D191">
        <v>0.45</v>
      </c>
      <c r="E191">
        <v>0.16500000000000001</v>
      </c>
      <c r="F191">
        <v>0.97650000000000003</v>
      </c>
      <c r="G191">
        <v>0.32200000000000001</v>
      </c>
      <c r="H191">
        <v>0.24399999999999999</v>
      </c>
      <c r="I191">
        <v>0.37</v>
      </c>
      <c r="J191">
        <v>12</v>
      </c>
      <c r="K191">
        <v>1</v>
      </c>
      <c r="L191" t="s">
        <v>40</v>
      </c>
      <c r="M191" t="s">
        <v>41</v>
      </c>
      <c r="N191" t="s">
        <v>35</v>
      </c>
      <c r="O191">
        <v>10</v>
      </c>
      <c r="P191" t="s">
        <v>70</v>
      </c>
      <c r="Q191">
        <v>24.1</v>
      </c>
      <c r="R191" t="str">
        <f t="array" ref="R19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91" t="e">
        <f>IF(Table13[[#This Row],[Category All]]="Category 1", "Yes",NA())</f>
        <v>#N/A</v>
      </c>
      <c r="T191" t="str">
        <f>IF(Table13[[#This Row],[Category All]]="Category 2", "Yes",NA())</f>
        <v>Yes</v>
      </c>
      <c r="U191" t="e">
        <f>IF(Table13[[#This Row],[Category All]]="Category 3", "Yes",NA())</f>
        <v>#N/A</v>
      </c>
      <c r="V191">
        <f>SUM(1,(1/3)*(Table13[[#This Row],[Length]]-0.5),(1/3)*(Table13[[#This Row],[Diameter]]-0.4),(1/3)*(Table13[[#This Row],[Height]]-0.4)*Table13[[#This Row],[Whole_weight]]*0.5)</f>
        <v>1.0000870833333333</v>
      </c>
      <c r="W191">
        <f t="array" ref="W19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0.80006966666666668</v>
      </c>
      <c r="X191" t="e">
        <f>IF(Table13[[#This Row],[Category All]]="Category 1",Table13[[#This Row],[Base Abalone Value]]*1.5,NA())</f>
        <v>#N/A</v>
      </c>
      <c r="Y191">
        <f>IF(Table13[[#This Row],[Category All]]="Category 2",Table13[[#This Row],[Base Abalone Value]]*0.8,NA())</f>
        <v>0.80006966666666668</v>
      </c>
      <c r="Z191" t="e">
        <f>IF(Table13[[#This Row],[Category All]]="Category 3",Table13[[#This Row],[Base Abalone Value]],NA())</f>
        <v>#N/A</v>
      </c>
      <c r="AA191" t="e">
        <f>IF(Table13[[#This Row],[Gender]]="M",Table13[[#This Row],[Whole_weight]],NA())</f>
        <v>#N/A</v>
      </c>
      <c r="AB191">
        <f>IF(Table13[[#This Row],[Gender]]="F",Table13[[#This Row],[Whole_weight]],NA())</f>
        <v>0.97650000000000003</v>
      </c>
      <c r="AC191" t="e">
        <f>IF(Table13[[#This Row],[Gender]]="I",Table13[[#This Row],[Whole_weight]],NA())</f>
        <v>#N/A</v>
      </c>
      <c r="AD191" t="e">
        <f>IF(Table13[[#This Row],[Gender]]="M",Table13[[#This Row],[Diameter]],NA())</f>
        <v>#N/A</v>
      </c>
      <c r="AE191">
        <f>IF(Table13[[#This Row],[Gender]]="F",Table13[[#This Row],[Diameter]],NA())</f>
        <v>0.45</v>
      </c>
      <c r="AF191" t="e">
        <f>IF(Table13[[#This Row],[Gender]]="I",Table13[[#This Row],[Diameter]],NA())</f>
        <v>#N/A</v>
      </c>
    </row>
    <row r="192" spans="1:32" x14ac:dyDescent="0.25">
      <c r="A192">
        <v>139</v>
      </c>
      <c r="B192" t="s">
        <v>32</v>
      </c>
      <c r="C192">
        <v>0.40500000000000003</v>
      </c>
      <c r="D192">
        <v>0.32500000000000001</v>
      </c>
      <c r="E192">
        <v>0.11</v>
      </c>
      <c r="F192">
        <v>0.35549999999999998</v>
      </c>
      <c r="G192">
        <v>0.151</v>
      </c>
      <c r="H192">
        <v>6.3E-2</v>
      </c>
      <c r="I192">
        <v>0.11700000000000001</v>
      </c>
      <c r="J192">
        <v>9</v>
      </c>
      <c r="K192">
        <v>5</v>
      </c>
      <c r="L192" t="s">
        <v>58</v>
      </c>
      <c r="M192" t="s">
        <v>59</v>
      </c>
      <c r="N192" t="s">
        <v>60</v>
      </c>
      <c r="O192">
        <v>6</v>
      </c>
      <c r="P192" t="s">
        <v>79</v>
      </c>
      <c r="Q192">
        <v>14.1</v>
      </c>
      <c r="R192" t="str">
        <f t="array" ref="R19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92" t="e">
        <f>IF(Table13[[#This Row],[Category All]]="Category 1", "Yes",NA())</f>
        <v>#N/A</v>
      </c>
      <c r="T192" t="str">
        <f>IF(Table13[[#This Row],[Category All]]="Category 2", "Yes",NA())</f>
        <v>Yes</v>
      </c>
      <c r="U192" t="e">
        <f>IF(Table13[[#This Row],[Category All]]="Category 3", "Yes",NA())</f>
        <v>#N/A</v>
      </c>
      <c r="V192">
        <f>SUM(1,(1/3)*(Table13[[#This Row],[Length]]-0.5),(1/3)*(Table13[[#This Row],[Diameter]]-0.4),(1/3)*(Table13[[#This Row],[Height]]-0.4)*Table13[[#This Row],[Whole_weight]]*0.5)</f>
        <v>0.92615083333333337</v>
      </c>
      <c r="W192">
        <f t="array" ref="W19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0.74092066666666678</v>
      </c>
      <c r="X192" t="e">
        <f>IF(Table13[[#This Row],[Category All]]="Category 1",Table13[[#This Row],[Base Abalone Value]]*1.5,NA())</f>
        <v>#N/A</v>
      </c>
      <c r="Y192">
        <f>IF(Table13[[#This Row],[Category All]]="Category 2",Table13[[#This Row],[Base Abalone Value]]*0.8,NA())</f>
        <v>0.74092066666666678</v>
      </c>
      <c r="Z192" t="e">
        <f>IF(Table13[[#This Row],[Category All]]="Category 3",Table13[[#This Row],[Base Abalone Value]],NA())</f>
        <v>#N/A</v>
      </c>
      <c r="AA192" t="e">
        <f>IF(Table13[[#This Row],[Gender]]="M",Table13[[#This Row],[Whole_weight]],NA())</f>
        <v>#N/A</v>
      </c>
      <c r="AB192">
        <f>IF(Table13[[#This Row],[Gender]]="F",Table13[[#This Row],[Whole_weight]],NA())</f>
        <v>0.35549999999999998</v>
      </c>
      <c r="AC192" t="e">
        <f>IF(Table13[[#This Row],[Gender]]="I",Table13[[#This Row],[Whole_weight]],NA())</f>
        <v>#N/A</v>
      </c>
      <c r="AD192" t="e">
        <f>IF(Table13[[#This Row],[Gender]]="M",Table13[[#This Row],[Diameter]],NA())</f>
        <v>#N/A</v>
      </c>
      <c r="AE192">
        <f>IF(Table13[[#This Row],[Gender]]="F",Table13[[#This Row],[Diameter]],NA())</f>
        <v>0.32500000000000001</v>
      </c>
      <c r="AF192" t="e">
        <f>IF(Table13[[#This Row],[Gender]]="I",Table13[[#This Row],[Diameter]],NA())</f>
        <v>#N/A</v>
      </c>
    </row>
    <row r="193" spans="1:32" x14ac:dyDescent="0.25">
      <c r="A193">
        <v>2802</v>
      </c>
      <c r="B193" t="s">
        <v>47</v>
      </c>
      <c r="C193">
        <v>0.64</v>
      </c>
      <c r="D193">
        <v>0.51500000000000001</v>
      </c>
      <c r="E193">
        <v>0.08</v>
      </c>
      <c r="F193">
        <v>1.042</v>
      </c>
      <c r="G193">
        <v>0.51500000000000001</v>
      </c>
      <c r="H193">
        <v>0.17549999999999999</v>
      </c>
      <c r="I193">
        <v>0.17499999999999999</v>
      </c>
      <c r="J193">
        <v>10</v>
      </c>
      <c r="K193">
        <v>2</v>
      </c>
      <c r="L193" t="s">
        <v>64</v>
      </c>
      <c r="M193" t="s">
        <v>65</v>
      </c>
      <c r="N193" t="s">
        <v>66</v>
      </c>
      <c r="O193">
        <v>1</v>
      </c>
      <c r="P193" t="s">
        <v>36</v>
      </c>
      <c r="Q193">
        <v>22.1</v>
      </c>
      <c r="R193" t="str">
        <f t="array" ref="R19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93" t="e">
        <f>IF(Table13[[#This Row],[Category All]]="Category 1", "Yes",NA())</f>
        <v>#N/A</v>
      </c>
      <c r="T193" t="e">
        <f>IF(Table13[[#This Row],[Category All]]="Category 2", "Yes",NA())</f>
        <v>#N/A</v>
      </c>
      <c r="U193" t="str">
        <f>IF(Table13[[#This Row],[Category All]]="Category 3", "Yes",NA())</f>
        <v>Yes</v>
      </c>
      <c r="V193">
        <f>SUM(1,(1/3)*(Table13[[#This Row],[Length]]-0.5),(1/3)*(Table13[[#This Row],[Diameter]]-0.4),(1/3)*(Table13[[#This Row],[Height]]-0.4)*Table13[[#This Row],[Whole_weight]]*0.5)</f>
        <v>1.0294266666666667</v>
      </c>
      <c r="W193">
        <f t="array" ref="W19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1.0294266666666667</v>
      </c>
      <c r="X193" t="e">
        <f>IF(Table13[[#This Row],[Category All]]="Category 1",Table13[[#This Row],[Base Abalone Value]]*1.5,NA())</f>
        <v>#N/A</v>
      </c>
      <c r="Y193" t="e">
        <f>IF(Table13[[#This Row],[Category All]]="Category 2",Table13[[#This Row],[Base Abalone Value]]*0.8,NA())</f>
        <v>#N/A</v>
      </c>
      <c r="Z193">
        <f>IF(Table13[[#This Row],[Category All]]="Category 3",Table13[[#This Row],[Base Abalone Value]],NA())</f>
        <v>1.0294266666666667</v>
      </c>
      <c r="AA193">
        <f>IF(Table13[[#This Row],[Gender]]="M",Table13[[#This Row],[Whole_weight]],NA())</f>
        <v>1.042</v>
      </c>
      <c r="AB193" t="e">
        <f>IF(Table13[[#This Row],[Gender]]="F",Table13[[#This Row],[Whole_weight]],NA())</f>
        <v>#N/A</v>
      </c>
      <c r="AC193" t="e">
        <f>IF(Table13[[#This Row],[Gender]]="I",Table13[[#This Row],[Whole_weight]],NA())</f>
        <v>#N/A</v>
      </c>
      <c r="AD193">
        <f>IF(Table13[[#This Row],[Gender]]="M",Table13[[#This Row],[Diameter]],NA())</f>
        <v>0.51500000000000001</v>
      </c>
      <c r="AE193" t="e">
        <f>IF(Table13[[#This Row],[Gender]]="F",Table13[[#This Row],[Diameter]],NA())</f>
        <v>#N/A</v>
      </c>
      <c r="AF193" t="e">
        <f>IF(Table13[[#This Row],[Gender]]="I",Table13[[#This Row],[Diameter]],NA())</f>
        <v>#N/A</v>
      </c>
    </row>
    <row r="194" spans="1:32" x14ac:dyDescent="0.25">
      <c r="A194">
        <v>830</v>
      </c>
      <c r="B194" t="s">
        <v>43</v>
      </c>
      <c r="C194">
        <v>0.41499999999999998</v>
      </c>
      <c r="D194">
        <v>0.32</v>
      </c>
      <c r="E194">
        <v>0.11</v>
      </c>
      <c r="F194">
        <v>0.3735</v>
      </c>
      <c r="G194">
        <v>0.17499999999999999</v>
      </c>
      <c r="H194">
        <v>7.5499999999999998E-2</v>
      </c>
      <c r="I194">
        <v>0.109</v>
      </c>
      <c r="J194">
        <v>7</v>
      </c>
      <c r="K194">
        <v>13</v>
      </c>
      <c r="L194" t="s">
        <v>44</v>
      </c>
      <c r="M194" t="s">
        <v>45</v>
      </c>
      <c r="N194" t="s">
        <v>35</v>
      </c>
      <c r="O194">
        <v>2</v>
      </c>
      <c r="P194" t="s">
        <v>39</v>
      </c>
      <c r="Q194">
        <v>18</v>
      </c>
      <c r="R194" t="str">
        <f t="array" ref="R19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94" t="e">
        <f>IF(Table13[[#This Row],[Category All]]="Category 1", "Yes",NA())</f>
        <v>#N/A</v>
      </c>
      <c r="T194" t="str">
        <f>IF(Table13[[#This Row],[Category All]]="Category 2", "Yes",NA())</f>
        <v>Yes</v>
      </c>
      <c r="U194" t="e">
        <f>IF(Table13[[#This Row],[Category All]]="Category 3", "Yes",NA())</f>
        <v>#N/A</v>
      </c>
      <c r="V194">
        <f>SUM(1,(1/3)*(Table13[[#This Row],[Length]]-0.5),(1/3)*(Table13[[#This Row],[Diameter]]-0.4),(1/3)*(Table13[[#This Row],[Height]]-0.4)*Table13[[#This Row],[Whole_weight]]*0.5)</f>
        <v>0.92694750000000004</v>
      </c>
      <c r="W194">
        <f t="array" ref="W19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0.74155800000000005</v>
      </c>
      <c r="X194" t="e">
        <f>IF(Table13[[#This Row],[Category All]]="Category 1",Table13[[#This Row],[Base Abalone Value]]*1.5,NA())</f>
        <v>#N/A</v>
      </c>
      <c r="Y194">
        <f>IF(Table13[[#This Row],[Category All]]="Category 2",Table13[[#This Row],[Base Abalone Value]]*0.8,NA())</f>
        <v>0.74155800000000005</v>
      </c>
      <c r="Z194" t="e">
        <f>IF(Table13[[#This Row],[Category All]]="Category 3",Table13[[#This Row],[Base Abalone Value]],NA())</f>
        <v>#N/A</v>
      </c>
      <c r="AA194" t="e">
        <f>IF(Table13[[#This Row],[Gender]]="M",Table13[[#This Row],[Whole_weight]],NA())</f>
        <v>#N/A</v>
      </c>
      <c r="AB194" t="e">
        <f>IF(Table13[[#This Row],[Gender]]="F",Table13[[#This Row],[Whole_weight]],NA())</f>
        <v>#N/A</v>
      </c>
      <c r="AC194">
        <f>IF(Table13[[#This Row],[Gender]]="I",Table13[[#This Row],[Whole_weight]],NA())</f>
        <v>0.3735</v>
      </c>
      <c r="AD194" t="e">
        <f>IF(Table13[[#This Row],[Gender]]="M",Table13[[#This Row],[Diameter]],NA())</f>
        <v>#N/A</v>
      </c>
      <c r="AE194" t="e">
        <f>IF(Table13[[#This Row],[Gender]]="F",Table13[[#This Row],[Diameter]],NA())</f>
        <v>#N/A</v>
      </c>
      <c r="AF194">
        <f>IF(Table13[[#This Row],[Gender]]="I",Table13[[#This Row],[Diameter]],NA())</f>
        <v>0.32</v>
      </c>
    </row>
    <row r="195" spans="1:32" x14ac:dyDescent="0.25">
      <c r="A195">
        <v>3853</v>
      </c>
      <c r="B195" t="s">
        <v>47</v>
      </c>
      <c r="C195">
        <v>0.55000000000000004</v>
      </c>
      <c r="D195">
        <v>0.41</v>
      </c>
      <c r="E195">
        <v>0.15</v>
      </c>
      <c r="F195">
        <v>0.78500000000000003</v>
      </c>
      <c r="G195">
        <v>0.28199999999999997</v>
      </c>
      <c r="H195">
        <v>0.186</v>
      </c>
      <c r="I195">
        <v>0.27500000000000002</v>
      </c>
      <c r="J195">
        <v>12</v>
      </c>
      <c r="K195">
        <v>7</v>
      </c>
      <c r="L195" t="s">
        <v>67</v>
      </c>
      <c r="M195" t="s">
        <v>68</v>
      </c>
      <c r="N195" t="s">
        <v>69</v>
      </c>
      <c r="O195">
        <v>2</v>
      </c>
      <c r="P195" t="s">
        <v>39</v>
      </c>
      <c r="Q195">
        <v>18</v>
      </c>
      <c r="R195" t="str">
        <f t="array" ref="R19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95" t="e">
        <f>IF(Table13[[#This Row],[Category All]]="Category 1", "Yes",NA())</f>
        <v>#N/A</v>
      </c>
      <c r="T195" t="str">
        <f>IF(Table13[[#This Row],[Category All]]="Category 2", "Yes",NA())</f>
        <v>Yes</v>
      </c>
      <c r="U195" t="e">
        <f>IF(Table13[[#This Row],[Category All]]="Category 3", "Yes",NA())</f>
        <v>#N/A</v>
      </c>
      <c r="V195">
        <f>SUM(1,(1/3)*(Table13[[#This Row],[Length]]-0.5),(1/3)*(Table13[[#This Row],[Diameter]]-0.4),(1/3)*(Table13[[#This Row],[Height]]-0.4)*Table13[[#This Row],[Whole_weight]]*0.5)</f>
        <v>0.98729166666666668</v>
      </c>
      <c r="W195">
        <f t="array" ref="W19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0.78983333333333339</v>
      </c>
      <c r="X195" t="e">
        <f>IF(Table13[[#This Row],[Category All]]="Category 1",Table13[[#This Row],[Base Abalone Value]]*1.5,NA())</f>
        <v>#N/A</v>
      </c>
      <c r="Y195">
        <f>IF(Table13[[#This Row],[Category All]]="Category 2",Table13[[#This Row],[Base Abalone Value]]*0.8,NA())</f>
        <v>0.78983333333333339</v>
      </c>
      <c r="Z195" t="e">
        <f>IF(Table13[[#This Row],[Category All]]="Category 3",Table13[[#This Row],[Base Abalone Value]],NA())</f>
        <v>#N/A</v>
      </c>
      <c r="AA195">
        <f>IF(Table13[[#This Row],[Gender]]="M",Table13[[#This Row],[Whole_weight]],NA())</f>
        <v>0.78500000000000003</v>
      </c>
      <c r="AB195" t="e">
        <f>IF(Table13[[#This Row],[Gender]]="F",Table13[[#This Row],[Whole_weight]],NA())</f>
        <v>#N/A</v>
      </c>
      <c r="AC195" t="e">
        <f>IF(Table13[[#This Row],[Gender]]="I",Table13[[#This Row],[Whole_weight]],NA())</f>
        <v>#N/A</v>
      </c>
      <c r="AD195">
        <f>IF(Table13[[#This Row],[Gender]]="M",Table13[[#This Row],[Diameter]],NA())</f>
        <v>0.41</v>
      </c>
      <c r="AE195" t="e">
        <f>IF(Table13[[#This Row],[Gender]]="F",Table13[[#This Row],[Diameter]],NA())</f>
        <v>#N/A</v>
      </c>
      <c r="AF195" t="e">
        <f>IF(Table13[[#This Row],[Gender]]="I",Table13[[#This Row],[Diameter]],NA())</f>
        <v>#N/A</v>
      </c>
    </row>
    <row r="196" spans="1:32" x14ac:dyDescent="0.25">
      <c r="A196">
        <v>3888</v>
      </c>
      <c r="B196" t="s">
        <v>32</v>
      </c>
      <c r="C196">
        <v>0.56000000000000005</v>
      </c>
      <c r="D196">
        <v>0.44</v>
      </c>
      <c r="E196">
        <v>0.155</v>
      </c>
      <c r="F196">
        <v>0.97050000000000003</v>
      </c>
      <c r="G196">
        <v>0.43149999999999999</v>
      </c>
      <c r="H196">
        <v>0.26300000000000001</v>
      </c>
      <c r="I196">
        <v>0.255</v>
      </c>
      <c r="J196">
        <v>9</v>
      </c>
      <c r="K196">
        <v>6</v>
      </c>
      <c r="L196" t="s">
        <v>71</v>
      </c>
      <c r="M196" t="s">
        <v>72</v>
      </c>
      <c r="N196" t="s">
        <v>73</v>
      </c>
      <c r="O196">
        <v>1</v>
      </c>
      <c r="P196" t="s">
        <v>36</v>
      </c>
      <c r="Q196">
        <v>22.1</v>
      </c>
      <c r="R196" t="str">
        <f t="array" ref="R19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96" t="e">
        <f>IF(Table13[[#This Row],[Category All]]="Category 1", "Yes",NA())</f>
        <v>#N/A</v>
      </c>
      <c r="T196" t="e">
        <f>IF(Table13[[#This Row],[Category All]]="Category 2", "Yes",NA())</f>
        <v>#N/A</v>
      </c>
      <c r="U196" t="str">
        <f>IF(Table13[[#This Row],[Category All]]="Category 3", "Yes",NA())</f>
        <v>Yes</v>
      </c>
      <c r="V196">
        <f>SUM(1,(1/3)*(Table13[[#This Row],[Length]]-0.5),(1/3)*(Table13[[#This Row],[Diameter]]-0.4),(1/3)*(Table13[[#This Row],[Height]]-0.4)*Table13[[#This Row],[Whole_weight]]*0.5)</f>
        <v>0.99370458333333345</v>
      </c>
      <c r="W196">
        <f t="array" ref="W19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0.99370458333333345</v>
      </c>
      <c r="X196" t="e">
        <f>IF(Table13[[#This Row],[Category All]]="Category 1",Table13[[#This Row],[Base Abalone Value]]*1.5,NA())</f>
        <v>#N/A</v>
      </c>
      <c r="Y196" t="e">
        <f>IF(Table13[[#This Row],[Category All]]="Category 2",Table13[[#This Row],[Base Abalone Value]]*0.8,NA())</f>
        <v>#N/A</v>
      </c>
      <c r="Z196">
        <f>IF(Table13[[#This Row],[Category All]]="Category 3",Table13[[#This Row],[Base Abalone Value]],NA())</f>
        <v>0.99370458333333345</v>
      </c>
      <c r="AA196" t="e">
        <f>IF(Table13[[#This Row],[Gender]]="M",Table13[[#This Row],[Whole_weight]],NA())</f>
        <v>#N/A</v>
      </c>
      <c r="AB196">
        <f>IF(Table13[[#This Row],[Gender]]="F",Table13[[#This Row],[Whole_weight]],NA())</f>
        <v>0.97050000000000003</v>
      </c>
      <c r="AC196" t="e">
        <f>IF(Table13[[#This Row],[Gender]]="I",Table13[[#This Row],[Whole_weight]],NA())</f>
        <v>#N/A</v>
      </c>
      <c r="AD196" t="e">
        <f>IF(Table13[[#This Row],[Gender]]="M",Table13[[#This Row],[Diameter]],NA())</f>
        <v>#N/A</v>
      </c>
      <c r="AE196">
        <f>IF(Table13[[#This Row],[Gender]]="F",Table13[[#This Row],[Diameter]],NA())</f>
        <v>0.44</v>
      </c>
      <c r="AF196" t="e">
        <f>IF(Table13[[#This Row],[Gender]]="I",Table13[[#This Row],[Diameter]],NA())</f>
        <v>#N/A</v>
      </c>
    </row>
    <row r="197" spans="1:32" x14ac:dyDescent="0.25">
      <c r="A197">
        <v>727</v>
      </c>
      <c r="B197" t="s">
        <v>47</v>
      </c>
      <c r="C197">
        <v>0.4</v>
      </c>
      <c r="D197">
        <v>0.30499999999999999</v>
      </c>
      <c r="E197">
        <v>8.5000000000000006E-2</v>
      </c>
      <c r="F197">
        <v>0.29699999999999999</v>
      </c>
      <c r="G197">
        <v>0.108</v>
      </c>
      <c r="H197">
        <v>7.0499999999999993E-2</v>
      </c>
      <c r="I197">
        <v>0.1</v>
      </c>
      <c r="J197">
        <v>10</v>
      </c>
      <c r="K197">
        <v>4</v>
      </c>
      <c r="L197" t="s">
        <v>84</v>
      </c>
      <c r="M197" t="s">
        <v>85</v>
      </c>
      <c r="N197" t="s">
        <v>86</v>
      </c>
      <c r="O197">
        <v>2</v>
      </c>
      <c r="P197" t="s">
        <v>39</v>
      </c>
      <c r="Q197">
        <v>18</v>
      </c>
      <c r="R197" t="str">
        <f t="array" ref="R19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97" t="e">
        <f>IF(Table13[[#This Row],[Category All]]="Category 1", "Yes",NA())</f>
        <v>#N/A</v>
      </c>
      <c r="T197" t="str">
        <f>IF(Table13[[#This Row],[Category All]]="Category 2", "Yes",NA())</f>
        <v>Yes</v>
      </c>
      <c r="U197" t="e">
        <f>IF(Table13[[#This Row],[Category All]]="Category 3", "Yes",NA())</f>
        <v>#N/A</v>
      </c>
      <c r="V197">
        <f>SUM(1,(1/3)*(Table13[[#This Row],[Length]]-0.5),(1/3)*(Table13[[#This Row],[Diameter]]-0.4),(1/3)*(Table13[[#This Row],[Height]]-0.4)*Table13[[#This Row],[Whole_weight]]*0.5)</f>
        <v>0.91940750000000004</v>
      </c>
      <c r="W197">
        <f t="array" ref="W19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0.73552600000000012</v>
      </c>
      <c r="X197" t="e">
        <f>IF(Table13[[#This Row],[Category All]]="Category 1",Table13[[#This Row],[Base Abalone Value]]*1.5,NA())</f>
        <v>#N/A</v>
      </c>
      <c r="Y197">
        <f>IF(Table13[[#This Row],[Category All]]="Category 2",Table13[[#This Row],[Base Abalone Value]]*0.8,NA())</f>
        <v>0.73552600000000012</v>
      </c>
      <c r="Z197" t="e">
        <f>IF(Table13[[#This Row],[Category All]]="Category 3",Table13[[#This Row],[Base Abalone Value]],NA())</f>
        <v>#N/A</v>
      </c>
      <c r="AA197">
        <f>IF(Table13[[#This Row],[Gender]]="M",Table13[[#This Row],[Whole_weight]],NA())</f>
        <v>0.29699999999999999</v>
      </c>
      <c r="AB197" t="e">
        <f>IF(Table13[[#This Row],[Gender]]="F",Table13[[#This Row],[Whole_weight]],NA())</f>
        <v>#N/A</v>
      </c>
      <c r="AC197" t="e">
        <f>IF(Table13[[#This Row],[Gender]]="I",Table13[[#This Row],[Whole_weight]],NA())</f>
        <v>#N/A</v>
      </c>
      <c r="AD197">
        <f>IF(Table13[[#This Row],[Gender]]="M",Table13[[#This Row],[Diameter]],NA())</f>
        <v>0.30499999999999999</v>
      </c>
      <c r="AE197" t="e">
        <f>IF(Table13[[#This Row],[Gender]]="F",Table13[[#This Row],[Diameter]],NA())</f>
        <v>#N/A</v>
      </c>
      <c r="AF197" t="e">
        <f>IF(Table13[[#This Row],[Gender]]="I",Table13[[#This Row],[Diameter]],NA())</f>
        <v>#N/A</v>
      </c>
    </row>
    <row r="198" spans="1:32" x14ac:dyDescent="0.25">
      <c r="A198">
        <v>561</v>
      </c>
      <c r="B198" t="s">
        <v>32</v>
      </c>
      <c r="C198">
        <v>0.44</v>
      </c>
      <c r="D198">
        <v>0.34</v>
      </c>
      <c r="E198">
        <v>0.105</v>
      </c>
      <c r="F198">
        <v>0.36399999999999999</v>
      </c>
      <c r="G198">
        <v>0.14799999999999999</v>
      </c>
      <c r="H198">
        <v>8.0500000000000002E-2</v>
      </c>
      <c r="I198">
        <v>0.11749999999999999</v>
      </c>
      <c r="J198">
        <v>8</v>
      </c>
      <c r="K198">
        <v>14</v>
      </c>
      <c r="L198" t="s">
        <v>55</v>
      </c>
      <c r="M198" t="s">
        <v>56</v>
      </c>
      <c r="N198" t="s">
        <v>57</v>
      </c>
      <c r="O198">
        <v>7</v>
      </c>
      <c r="P198" t="s">
        <v>74</v>
      </c>
      <c r="Q198">
        <v>2.5</v>
      </c>
      <c r="R198" t="str">
        <f t="array" ref="R19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98" t="e">
        <f>IF(Table13[[#This Row],[Category All]]="Category 1", "Yes",NA())</f>
        <v>#N/A</v>
      </c>
      <c r="T198" t="str">
        <f>IF(Table13[[#This Row],[Category All]]="Category 2", "Yes",NA())</f>
        <v>Yes</v>
      </c>
      <c r="U198" t="e">
        <f>IF(Table13[[#This Row],[Category All]]="Category 3", "Yes",NA())</f>
        <v>#N/A</v>
      </c>
      <c r="V198">
        <f>SUM(1,(1/3)*(Table13[[#This Row],[Length]]-0.5),(1/3)*(Table13[[#This Row],[Diameter]]-0.4),(1/3)*(Table13[[#This Row],[Height]]-0.4)*Table13[[#This Row],[Whole_weight]]*0.5)</f>
        <v>0.94210333333333329</v>
      </c>
      <c r="W198">
        <f t="array" ref="W19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0.75368266666666672</v>
      </c>
      <c r="X198" t="e">
        <f>IF(Table13[[#This Row],[Category All]]="Category 1",Table13[[#This Row],[Base Abalone Value]]*1.5,NA())</f>
        <v>#N/A</v>
      </c>
      <c r="Y198">
        <f>IF(Table13[[#This Row],[Category All]]="Category 2",Table13[[#This Row],[Base Abalone Value]]*0.8,NA())</f>
        <v>0.75368266666666672</v>
      </c>
      <c r="Z198" t="e">
        <f>IF(Table13[[#This Row],[Category All]]="Category 3",Table13[[#This Row],[Base Abalone Value]],NA())</f>
        <v>#N/A</v>
      </c>
      <c r="AA198" t="e">
        <f>IF(Table13[[#This Row],[Gender]]="M",Table13[[#This Row],[Whole_weight]],NA())</f>
        <v>#N/A</v>
      </c>
      <c r="AB198">
        <f>IF(Table13[[#This Row],[Gender]]="F",Table13[[#This Row],[Whole_weight]],NA())</f>
        <v>0.36399999999999999</v>
      </c>
      <c r="AC198" t="e">
        <f>IF(Table13[[#This Row],[Gender]]="I",Table13[[#This Row],[Whole_weight]],NA())</f>
        <v>#N/A</v>
      </c>
      <c r="AD198" t="e">
        <f>IF(Table13[[#This Row],[Gender]]="M",Table13[[#This Row],[Diameter]],NA())</f>
        <v>#N/A</v>
      </c>
      <c r="AE198">
        <f>IF(Table13[[#This Row],[Gender]]="F",Table13[[#This Row],[Diameter]],NA())</f>
        <v>0.34</v>
      </c>
      <c r="AF198" t="e">
        <f>IF(Table13[[#This Row],[Gender]]="I",Table13[[#This Row],[Diameter]],NA())</f>
        <v>#N/A</v>
      </c>
    </row>
    <row r="199" spans="1:32" x14ac:dyDescent="0.25">
      <c r="A199">
        <v>2957</v>
      </c>
      <c r="B199" t="s">
        <v>32</v>
      </c>
      <c r="C199">
        <v>0.65</v>
      </c>
      <c r="D199">
        <v>0.56499999999999995</v>
      </c>
      <c r="E199">
        <v>0.2</v>
      </c>
      <c r="F199">
        <v>1.6645000000000001</v>
      </c>
      <c r="G199">
        <v>0.753</v>
      </c>
      <c r="H199">
        <v>0.36699999999999999</v>
      </c>
      <c r="I199">
        <v>0.43</v>
      </c>
      <c r="J199">
        <v>12</v>
      </c>
      <c r="K199">
        <v>2</v>
      </c>
      <c r="L199" t="s">
        <v>64</v>
      </c>
      <c r="M199" t="s">
        <v>65</v>
      </c>
      <c r="N199" t="s">
        <v>66</v>
      </c>
      <c r="O199">
        <v>9</v>
      </c>
      <c r="P199" t="s">
        <v>78</v>
      </c>
      <c r="Q199">
        <v>1.9</v>
      </c>
      <c r="R199" t="str">
        <f t="array" ref="R19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99" t="e">
        <f>IF(Table13[[#This Row],[Category All]]="Category 1", "Yes",NA())</f>
        <v>#N/A</v>
      </c>
      <c r="T199" t="e">
        <f>IF(Table13[[#This Row],[Category All]]="Category 2", "Yes",NA())</f>
        <v>#N/A</v>
      </c>
      <c r="U199" t="str">
        <f>IF(Table13[[#This Row],[Category All]]="Category 3", "Yes",NA())</f>
        <v>Yes</v>
      </c>
      <c r="V199">
        <f>SUM(1,(1/3)*(Table13[[#This Row],[Length]]-0.5),(1/3)*(Table13[[#This Row],[Diameter]]-0.4),(1/3)*(Table13[[#This Row],[Height]]-0.4)*Table13[[#This Row],[Whole_weight]]*0.5)</f>
        <v>1.0495166666666667</v>
      </c>
      <c r="W199">
        <f t="array" ref="W19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1.0495166666666667</v>
      </c>
      <c r="X199" t="e">
        <f>IF(Table13[[#This Row],[Category All]]="Category 1",Table13[[#This Row],[Base Abalone Value]]*1.5,NA())</f>
        <v>#N/A</v>
      </c>
      <c r="Y199" t="e">
        <f>IF(Table13[[#This Row],[Category All]]="Category 2",Table13[[#This Row],[Base Abalone Value]]*0.8,NA())</f>
        <v>#N/A</v>
      </c>
      <c r="Z199">
        <f>IF(Table13[[#This Row],[Category All]]="Category 3",Table13[[#This Row],[Base Abalone Value]],NA())</f>
        <v>1.0495166666666667</v>
      </c>
      <c r="AA199" t="e">
        <f>IF(Table13[[#This Row],[Gender]]="M",Table13[[#This Row],[Whole_weight]],NA())</f>
        <v>#N/A</v>
      </c>
      <c r="AB199">
        <f>IF(Table13[[#This Row],[Gender]]="F",Table13[[#This Row],[Whole_weight]],NA())</f>
        <v>1.6645000000000001</v>
      </c>
      <c r="AC199" t="e">
        <f>IF(Table13[[#This Row],[Gender]]="I",Table13[[#This Row],[Whole_weight]],NA())</f>
        <v>#N/A</v>
      </c>
      <c r="AD199" t="e">
        <f>IF(Table13[[#This Row],[Gender]]="M",Table13[[#This Row],[Diameter]],NA())</f>
        <v>#N/A</v>
      </c>
      <c r="AE199">
        <f>IF(Table13[[#This Row],[Gender]]="F",Table13[[#This Row],[Diameter]],NA())</f>
        <v>0.56499999999999995</v>
      </c>
      <c r="AF199" t="e">
        <f>IF(Table13[[#This Row],[Gender]]="I",Table13[[#This Row],[Diameter]],NA())</f>
        <v>#N/A</v>
      </c>
    </row>
    <row r="200" spans="1:32" x14ac:dyDescent="0.25">
      <c r="A200">
        <v>3276</v>
      </c>
      <c r="B200" t="s">
        <v>47</v>
      </c>
      <c r="C200">
        <v>0.46</v>
      </c>
      <c r="D200">
        <v>0.35499999999999998</v>
      </c>
      <c r="E200">
        <v>0.11</v>
      </c>
      <c r="F200">
        <v>0.41499999999999998</v>
      </c>
      <c r="G200">
        <v>0.215</v>
      </c>
      <c r="H200">
        <v>8.2000000000000003E-2</v>
      </c>
      <c r="I200">
        <v>0.13</v>
      </c>
      <c r="J200">
        <v>12</v>
      </c>
      <c r="K200">
        <v>13</v>
      </c>
      <c r="L200" t="s">
        <v>44</v>
      </c>
      <c r="M200" t="s">
        <v>45</v>
      </c>
      <c r="N200" t="s">
        <v>35</v>
      </c>
      <c r="O200">
        <v>8</v>
      </c>
      <c r="P200" t="s">
        <v>51</v>
      </c>
      <c r="Q200">
        <v>12.3</v>
      </c>
      <c r="R200" t="str">
        <f t="array" ref="R20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00" t="e">
        <f>IF(Table13[[#This Row],[Category All]]="Category 1", "Yes",NA())</f>
        <v>#N/A</v>
      </c>
      <c r="T200" t="str">
        <f>IF(Table13[[#This Row],[Category All]]="Category 2", "Yes",NA())</f>
        <v>Yes</v>
      </c>
      <c r="U200" t="e">
        <f>IF(Table13[[#This Row],[Category All]]="Category 3", "Yes",NA())</f>
        <v>#N/A</v>
      </c>
      <c r="V200">
        <f>SUM(1,(1/3)*(Table13[[#This Row],[Length]]-0.5),(1/3)*(Table13[[#This Row],[Diameter]]-0.4),(1/3)*(Table13[[#This Row],[Height]]-0.4)*Table13[[#This Row],[Whole_weight]]*0.5)</f>
        <v>0.95160833333333339</v>
      </c>
      <c r="W200">
        <f t="array" ref="W20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0.76128666666666678</v>
      </c>
      <c r="X200" t="e">
        <f>IF(Table13[[#This Row],[Category All]]="Category 1",Table13[[#This Row],[Base Abalone Value]]*1.5,NA())</f>
        <v>#N/A</v>
      </c>
      <c r="Y200">
        <f>IF(Table13[[#This Row],[Category All]]="Category 2",Table13[[#This Row],[Base Abalone Value]]*0.8,NA())</f>
        <v>0.76128666666666678</v>
      </c>
      <c r="Z200" t="e">
        <f>IF(Table13[[#This Row],[Category All]]="Category 3",Table13[[#This Row],[Base Abalone Value]],NA())</f>
        <v>#N/A</v>
      </c>
      <c r="AA200">
        <f>IF(Table13[[#This Row],[Gender]]="M",Table13[[#This Row],[Whole_weight]],NA())</f>
        <v>0.41499999999999998</v>
      </c>
      <c r="AB200" t="e">
        <f>IF(Table13[[#This Row],[Gender]]="F",Table13[[#This Row],[Whole_weight]],NA())</f>
        <v>#N/A</v>
      </c>
      <c r="AC200" t="e">
        <f>IF(Table13[[#This Row],[Gender]]="I",Table13[[#This Row],[Whole_weight]],NA())</f>
        <v>#N/A</v>
      </c>
      <c r="AD200">
        <f>IF(Table13[[#This Row],[Gender]]="M",Table13[[#This Row],[Diameter]],NA())</f>
        <v>0.35499999999999998</v>
      </c>
      <c r="AE200" t="e">
        <f>IF(Table13[[#This Row],[Gender]]="F",Table13[[#This Row],[Diameter]],NA())</f>
        <v>#N/A</v>
      </c>
      <c r="AF200" t="e">
        <f>IF(Table13[[#This Row],[Gender]]="I",Table13[[#This Row],[Diameter]],NA())</f>
        <v>#N/A</v>
      </c>
    </row>
    <row r="201" spans="1:32" x14ac:dyDescent="0.25">
      <c r="A201">
        <v>3659</v>
      </c>
      <c r="B201" t="s">
        <v>43</v>
      </c>
      <c r="C201">
        <v>0.53500000000000003</v>
      </c>
      <c r="D201">
        <v>0.45</v>
      </c>
      <c r="E201">
        <v>0.155</v>
      </c>
      <c r="F201">
        <v>0.8075</v>
      </c>
      <c r="G201">
        <v>0.36549999999999999</v>
      </c>
      <c r="H201">
        <v>0.14799999999999999</v>
      </c>
      <c r="I201">
        <v>0.25950000000000001</v>
      </c>
      <c r="J201">
        <v>10</v>
      </c>
      <c r="K201">
        <v>4</v>
      </c>
      <c r="L201" t="s">
        <v>84</v>
      </c>
      <c r="M201" t="s">
        <v>85</v>
      </c>
      <c r="N201" t="s">
        <v>86</v>
      </c>
      <c r="O201">
        <v>9</v>
      </c>
      <c r="P201" t="s">
        <v>78</v>
      </c>
      <c r="Q201">
        <v>1.9</v>
      </c>
      <c r="R201" t="str">
        <f t="array" ref="R20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01" t="e">
        <f>IF(Table13[[#This Row],[Category All]]="Category 1", "Yes",NA())</f>
        <v>#N/A</v>
      </c>
      <c r="T201" t="str">
        <f>IF(Table13[[#This Row],[Category All]]="Category 2", "Yes",NA())</f>
        <v>Yes</v>
      </c>
      <c r="U201" t="e">
        <f>IF(Table13[[#This Row],[Category All]]="Category 3", "Yes",NA())</f>
        <v>#N/A</v>
      </c>
      <c r="V201">
        <f>SUM(1,(1/3)*(Table13[[#This Row],[Length]]-0.5),(1/3)*(Table13[[#This Row],[Diameter]]-0.4),(1/3)*(Table13[[#This Row],[Height]]-0.4)*Table13[[#This Row],[Whole_weight]]*0.5)</f>
        <v>0.99536041666666664</v>
      </c>
      <c r="W201">
        <f t="array" ref="W20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0.79628833333333338</v>
      </c>
      <c r="X201" t="e">
        <f>IF(Table13[[#This Row],[Category All]]="Category 1",Table13[[#This Row],[Base Abalone Value]]*1.5,NA())</f>
        <v>#N/A</v>
      </c>
      <c r="Y201">
        <f>IF(Table13[[#This Row],[Category All]]="Category 2",Table13[[#This Row],[Base Abalone Value]]*0.8,NA())</f>
        <v>0.79628833333333338</v>
      </c>
      <c r="Z201" t="e">
        <f>IF(Table13[[#This Row],[Category All]]="Category 3",Table13[[#This Row],[Base Abalone Value]],NA())</f>
        <v>#N/A</v>
      </c>
      <c r="AA201" t="e">
        <f>IF(Table13[[#This Row],[Gender]]="M",Table13[[#This Row],[Whole_weight]],NA())</f>
        <v>#N/A</v>
      </c>
      <c r="AB201" t="e">
        <f>IF(Table13[[#This Row],[Gender]]="F",Table13[[#This Row],[Whole_weight]],NA())</f>
        <v>#N/A</v>
      </c>
      <c r="AC201">
        <f>IF(Table13[[#This Row],[Gender]]="I",Table13[[#This Row],[Whole_weight]],NA())</f>
        <v>0.8075</v>
      </c>
      <c r="AD201" t="e">
        <f>IF(Table13[[#This Row],[Gender]]="M",Table13[[#This Row],[Diameter]],NA())</f>
        <v>#N/A</v>
      </c>
      <c r="AE201" t="e">
        <f>IF(Table13[[#This Row],[Gender]]="F",Table13[[#This Row],[Diameter]],NA())</f>
        <v>#N/A</v>
      </c>
      <c r="AF201">
        <f>IF(Table13[[#This Row],[Gender]]="I",Table13[[#This Row],[Diameter]],NA())</f>
        <v>0.45</v>
      </c>
    </row>
    <row r="202" spans="1:32" x14ac:dyDescent="0.25">
      <c r="A202">
        <v>95</v>
      </c>
      <c r="B202" t="s">
        <v>47</v>
      </c>
      <c r="C202">
        <v>0.69499999999999995</v>
      </c>
      <c r="D202">
        <v>0.56000000000000005</v>
      </c>
      <c r="E202">
        <v>0.19</v>
      </c>
      <c r="F202">
        <v>1.494</v>
      </c>
      <c r="G202">
        <v>0.58799999999999997</v>
      </c>
      <c r="H202">
        <v>0.34250000000000003</v>
      </c>
      <c r="I202">
        <v>0.48499999999999999</v>
      </c>
      <c r="J202">
        <v>15</v>
      </c>
      <c r="K202">
        <v>1</v>
      </c>
      <c r="L202" t="s">
        <v>40</v>
      </c>
      <c r="M202" t="s">
        <v>41</v>
      </c>
      <c r="N202" t="s">
        <v>35</v>
      </c>
      <c r="O202">
        <v>9</v>
      </c>
      <c r="P202" t="s">
        <v>78</v>
      </c>
      <c r="Q202">
        <v>1.9</v>
      </c>
      <c r="R202" t="str">
        <f t="array" ref="R20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02" t="e">
        <f>IF(Table13[[#This Row],[Category All]]="Category 1", "Yes",NA())</f>
        <v>#N/A</v>
      </c>
      <c r="T202" t="e">
        <f>IF(Table13[[#This Row],[Category All]]="Category 2", "Yes",NA())</f>
        <v>#N/A</v>
      </c>
      <c r="U202" t="str">
        <f>IF(Table13[[#This Row],[Category All]]="Category 3", "Yes",NA())</f>
        <v>Yes</v>
      </c>
      <c r="V202">
        <f>SUM(1,(1/3)*(Table13[[#This Row],[Length]]-0.5),(1/3)*(Table13[[#This Row],[Diameter]]-0.4),(1/3)*(Table13[[#This Row],[Height]]-0.4)*Table13[[#This Row],[Whole_weight]]*0.5)</f>
        <v>1.0660433333333332</v>
      </c>
      <c r="W202">
        <f t="array" ref="W20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1.0660433333333332</v>
      </c>
      <c r="X202" t="e">
        <f>IF(Table13[[#This Row],[Category All]]="Category 1",Table13[[#This Row],[Base Abalone Value]]*1.5,NA())</f>
        <v>#N/A</v>
      </c>
      <c r="Y202" t="e">
        <f>IF(Table13[[#This Row],[Category All]]="Category 2",Table13[[#This Row],[Base Abalone Value]]*0.8,NA())</f>
        <v>#N/A</v>
      </c>
      <c r="Z202">
        <f>IF(Table13[[#This Row],[Category All]]="Category 3",Table13[[#This Row],[Base Abalone Value]],NA())</f>
        <v>1.0660433333333332</v>
      </c>
      <c r="AA202">
        <f>IF(Table13[[#This Row],[Gender]]="M",Table13[[#This Row],[Whole_weight]],NA())</f>
        <v>1.494</v>
      </c>
      <c r="AB202" t="e">
        <f>IF(Table13[[#This Row],[Gender]]="F",Table13[[#This Row],[Whole_weight]],NA())</f>
        <v>#N/A</v>
      </c>
      <c r="AC202" t="e">
        <f>IF(Table13[[#This Row],[Gender]]="I",Table13[[#This Row],[Whole_weight]],NA())</f>
        <v>#N/A</v>
      </c>
      <c r="AD202">
        <f>IF(Table13[[#This Row],[Gender]]="M",Table13[[#This Row],[Diameter]],NA())</f>
        <v>0.56000000000000005</v>
      </c>
      <c r="AE202" t="e">
        <f>IF(Table13[[#This Row],[Gender]]="F",Table13[[#This Row],[Diameter]],NA())</f>
        <v>#N/A</v>
      </c>
      <c r="AF202" t="e">
        <f>IF(Table13[[#This Row],[Gender]]="I",Table13[[#This Row],[Diameter]],NA())</f>
        <v>#N/A</v>
      </c>
    </row>
    <row r="203" spans="1:32" x14ac:dyDescent="0.25">
      <c r="A203">
        <v>291</v>
      </c>
      <c r="B203" t="s">
        <v>47</v>
      </c>
      <c r="C203">
        <v>0.54</v>
      </c>
      <c r="D203">
        <v>0.435</v>
      </c>
      <c r="E203">
        <v>0.18</v>
      </c>
      <c r="F203">
        <v>0.996</v>
      </c>
      <c r="G203">
        <v>0.38350000000000001</v>
      </c>
      <c r="H203">
        <v>0.22600000000000001</v>
      </c>
      <c r="I203">
        <v>0.32500000000000001</v>
      </c>
      <c r="J203">
        <v>17</v>
      </c>
      <c r="K203">
        <v>13</v>
      </c>
      <c r="L203" t="s">
        <v>44</v>
      </c>
      <c r="M203" t="s">
        <v>45</v>
      </c>
      <c r="N203" t="s">
        <v>35</v>
      </c>
      <c r="O203">
        <v>7</v>
      </c>
      <c r="P203" t="s">
        <v>74</v>
      </c>
      <c r="Q203">
        <v>2.5</v>
      </c>
      <c r="R203" t="str">
        <f t="array" ref="R20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03" t="e">
        <f>IF(Table13[[#This Row],[Category All]]="Category 1", "Yes",NA())</f>
        <v>#N/A</v>
      </c>
      <c r="T203" t="str">
        <f>IF(Table13[[#This Row],[Category All]]="Category 2", "Yes",NA())</f>
        <v>Yes</v>
      </c>
      <c r="U203" t="e">
        <f>IF(Table13[[#This Row],[Category All]]="Category 3", "Yes",NA())</f>
        <v>#N/A</v>
      </c>
      <c r="V203">
        <f>SUM(1,(1/3)*(Table13[[#This Row],[Length]]-0.5),(1/3)*(Table13[[#This Row],[Diameter]]-0.4),(1/3)*(Table13[[#This Row],[Height]]-0.4)*Table13[[#This Row],[Whole_weight]]*0.5)</f>
        <v>0.98848000000000014</v>
      </c>
      <c r="W203">
        <f t="array" ref="W20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0.79078400000000015</v>
      </c>
      <c r="X203" t="e">
        <f>IF(Table13[[#This Row],[Category All]]="Category 1",Table13[[#This Row],[Base Abalone Value]]*1.5,NA())</f>
        <v>#N/A</v>
      </c>
      <c r="Y203">
        <f>IF(Table13[[#This Row],[Category All]]="Category 2",Table13[[#This Row],[Base Abalone Value]]*0.8,NA())</f>
        <v>0.79078400000000015</v>
      </c>
      <c r="Z203" t="e">
        <f>IF(Table13[[#This Row],[Category All]]="Category 3",Table13[[#This Row],[Base Abalone Value]],NA())</f>
        <v>#N/A</v>
      </c>
      <c r="AA203">
        <f>IF(Table13[[#This Row],[Gender]]="M",Table13[[#This Row],[Whole_weight]],NA())</f>
        <v>0.996</v>
      </c>
      <c r="AB203" t="e">
        <f>IF(Table13[[#This Row],[Gender]]="F",Table13[[#This Row],[Whole_weight]],NA())</f>
        <v>#N/A</v>
      </c>
      <c r="AC203" t="e">
        <f>IF(Table13[[#This Row],[Gender]]="I",Table13[[#This Row],[Whole_weight]],NA())</f>
        <v>#N/A</v>
      </c>
      <c r="AD203">
        <f>IF(Table13[[#This Row],[Gender]]="M",Table13[[#This Row],[Diameter]],NA())</f>
        <v>0.435</v>
      </c>
      <c r="AE203" t="e">
        <f>IF(Table13[[#This Row],[Gender]]="F",Table13[[#This Row],[Diameter]],NA())</f>
        <v>#N/A</v>
      </c>
      <c r="AF203" t="e">
        <f>IF(Table13[[#This Row],[Gender]]="I",Table13[[#This Row],[Diameter]],NA())</f>
        <v>#N/A</v>
      </c>
    </row>
    <row r="204" spans="1:32" x14ac:dyDescent="0.25">
      <c r="A204">
        <v>895</v>
      </c>
      <c r="B204" t="s">
        <v>43</v>
      </c>
      <c r="C204">
        <v>0.24</v>
      </c>
      <c r="D204">
        <v>0.17499999999999999</v>
      </c>
      <c r="E204">
        <v>6.5000000000000002E-2</v>
      </c>
      <c r="F204">
        <v>6.6500000000000004E-2</v>
      </c>
      <c r="G204">
        <v>3.1E-2</v>
      </c>
      <c r="H204">
        <v>1.35E-2</v>
      </c>
      <c r="I204">
        <v>1.7000000000000001E-2</v>
      </c>
      <c r="J204">
        <v>3</v>
      </c>
      <c r="K204">
        <v>15</v>
      </c>
      <c r="L204" t="s">
        <v>81</v>
      </c>
      <c r="M204" t="s">
        <v>82</v>
      </c>
      <c r="N204" t="s">
        <v>35</v>
      </c>
      <c r="O204">
        <v>5</v>
      </c>
      <c r="P204" t="s">
        <v>46</v>
      </c>
      <c r="Q204">
        <v>12.8</v>
      </c>
      <c r="R204" t="str">
        <f t="array" ref="R20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04" t="e">
        <f>IF(Table13[[#This Row],[Category All]]="Category 1", "Yes",NA())</f>
        <v>#N/A</v>
      </c>
      <c r="T204" t="str">
        <f>IF(Table13[[#This Row],[Category All]]="Category 2", "Yes",NA())</f>
        <v>Yes</v>
      </c>
      <c r="U204" t="e">
        <f>IF(Table13[[#This Row],[Category All]]="Category 3", "Yes",NA())</f>
        <v>#N/A</v>
      </c>
      <c r="V204">
        <f>SUM(1,(1/3)*(Table13[[#This Row],[Length]]-0.5),(1/3)*(Table13[[#This Row],[Diameter]]-0.4),(1/3)*(Table13[[#This Row],[Height]]-0.4)*Table13[[#This Row],[Whole_weight]]*0.5)</f>
        <v>0.83462041666666675</v>
      </c>
      <c r="W204">
        <f t="array" ref="W20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0.66769633333333345</v>
      </c>
      <c r="X204" t="e">
        <f>IF(Table13[[#This Row],[Category All]]="Category 1",Table13[[#This Row],[Base Abalone Value]]*1.5,NA())</f>
        <v>#N/A</v>
      </c>
      <c r="Y204">
        <f>IF(Table13[[#This Row],[Category All]]="Category 2",Table13[[#This Row],[Base Abalone Value]]*0.8,NA())</f>
        <v>0.66769633333333345</v>
      </c>
      <c r="Z204" t="e">
        <f>IF(Table13[[#This Row],[Category All]]="Category 3",Table13[[#This Row],[Base Abalone Value]],NA())</f>
        <v>#N/A</v>
      </c>
      <c r="AA204" t="e">
        <f>IF(Table13[[#This Row],[Gender]]="M",Table13[[#This Row],[Whole_weight]],NA())</f>
        <v>#N/A</v>
      </c>
      <c r="AB204" t="e">
        <f>IF(Table13[[#This Row],[Gender]]="F",Table13[[#This Row],[Whole_weight]],NA())</f>
        <v>#N/A</v>
      </c>
      <c r="AC204">
        <f>IF(Table13[[#This Row],[Gender]]="I",Table13[[#This Row],[Whole_weight]],NA())</f>
        <v>6.6500000000000004E-2</v>
      </c>
      <c r="AD204" t="e">
        <f>IF(Table13[[#This Row],[Gender]]="M",Table13[[#This Row],[Diameter]],NA())</f>
        <v>#N/A</v>
      </c>
      <c r="AE204" t="e">
        <f>IF(Table13[[#This Row],[Gender]]="F",Table13[[#This Row],[Diameter]],NA())</f>
        <v>#N/A</v>
      </c>
      <c r="AF204">
        <f>IF(Table13[[#This Row],[Gender]]="I",Table13[[#This Row],[Diameter]],NA())</f>
        <v>0.17499999999999999</v>
      </c>
    </row>
    <row r="205" spans="1:32" x14ac:dyDescent="0.25">
      <c r="A205">
        <v>1076</v>
      </c>
      <c r="B205" t="s">
        <v>43</v>
      </c>
      <c r="C205">
        <v>0.41</v>
      </c>
      <c r="D205">
        <v>0.32500000000000001</v>
      </c>
      <c r="E205">
        <v>0.1</v>
      </c>
      <c r="F205">
        <v>0.32450000000000001</v>
      </c>
      <c r="G205">
        <v>0.13200000000000001</v>
      </c>
      <c r="H205">
        <v>7.1999999999999995E-2</v>
      </c>
      <c r="I205">
        <v>0.106</v>
      </c>
      <c r="J205">
        <v>6</v>
      </c>
      <c r="K205">
        <v>1</v>
      </c>
      <c r="L205" t="s">
        <v>40</v>
      </c>
      <c r="M205" t="s">
        <v>41</v>
      </c>
      <c r="N205" t="s">
        <v>35</v>
      </c>
      <c r="O205">
        <v>8</v>
      </c>
      <c r="P205" t="s">
        <v>51</v>
      </c>
      <c r="Q205">
        <v>12.3</v>
      </c>
      <c r="R205" t="str">
        <f t="array" ref="R20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05" t="e">
        <f>IF(Table13[[#This Row],[Category All]]="Category 1", "Yes",NA())</f>
        <v>#N/A</v>
      </c>
      <c r="T205" t="str">
        <f>IF(Table13[[#This Row],[Category All]]="Category 2", "Yes",NA())</f>
        <v>Yes</v>
      </c>
      <c r="U205" t="e">
        <f>IF(Table13[[#This Row],[Category All]]="Category 3", "Yes",NA())</f>
        <v>#N/A</v>
      </c>
      <c r="V205">
        <f>SUM(1,(1/3)*(Table13[[#This Row],[Length]]-0.5),(1/3)*(Table13[[#This Row],[Diameter]]-0.4),(1/3)*(Table13[[#This Row],[Height]]-0.4)*Table13[[#This Row],[Whole_weight]]*0.5)</f>
        <v>0.92877499999999991</v>
      </c>
      <c r="W205">
        <f t="array" ref="W20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0.74302000000000001</v>
      </c>
      <c r="X205" t="e">
        <f>IF(Table13[[#This Row],[Category All]]="Category 1",Table13[[#This Row],[Base Abalone Value]]*1.5,NA())</f>
        <v>#N/A</v>
      </c>
      <c r="Y205">
        <f>IF(Table13[[#This Row],[Category All]]="Category 2",Table13[[#This Row],[Base Abalone Value]]*0.8,NA())</f>
        <v>0.74302000000000001</v>
      </c>
      <c r="Z205" t="e">
        <f>IF(Table13[[#This Row],[Category All]]="Category 3",Table13[[#This Row],[Base Abalone Value]],NA())</f>
        <v>#N/A</v>
      </c>
      <c r="AA205" t="e">
        <f>IF(Table13[[#This Row],[Gender]]="M",Table13[[#This Row],[Whole_weight]],NA())</f>
        <v>#N/A</v>
      </c>
      <c r="AB205" t="e">
        <f>IF(Table13[[#This Row],[Gender]]="F",Table13[[#This Row],[Whole_weight]],NA())</f>
        <v>#N/A</v>
      </c>
      <c r="AC205">
        <f>IF(Table13[[#This Row],[Gender]]="I",Table13[[#This Row],[Whole_weight]],NA())</f>
        <v>0.32450000000000001</v>
      </c>
      <c r="AD205" t="e">
        <f>IF(Table13[[#This Row],[Gender]]="M",Table13[[#This Row],[Diameter]],NA())</f>
        <v>#N/A</v>
      </c>
      <c r="AE205" t="e">
        <f>IF(Table13[[#This Row],[Gender]]="F",Table13[[#This Row],[Diameter]],NA())</f>
        <v>#N/A</v>
      </c>
      <c r="AF205">
        <f>IF(Table13[[#This Row],[Gender]]="I",Table13[[#This Row],[Diameter]],NA())</f>
        <v>0.32500000000000001</v>
      </c>
    </row>
    <row r="206" spans="1:32" x14ac:dyDescent="0.25">
      <c r="A206">
        <v>93</v>
      </c>
      <c r="B206" t="s">
        <v>47</v>
      </c>
      <c r="C206">
        <v>0.59499999999999997</v>
      </c>
      <c r="D206">
        <v>0.46500000000000002</v>
      </c>
      <c r="E206">
        <v>0.17499999999999999</v>
      </c>
      <c r="F206">
        <v>1.115</v>
      </c>
      <c r="G206">
        <v>0.40150000000000002</v>
      </c>
      <c r="H206">
        <v>0.254</v>
      </c>
      <c r="I206">
        <v>0.39</v>
      </c>
      <c r="J206">
        <v>13</v>
      </c>
      <c r="K206">
        <v>14</v>
      </c>
      <c r="L206" t="s">
        <v>55</v>
      </c>
      <c r="M206" t="s">
        <v>56</v>
      </c>
      <c r="N206" t="s">
        <v>57</v>
      </c>
      <c r="O206">
        <v>5</v>
      </c>
      <c r="P206" t="s">
        <v>46</v>
      </c>
      <c r="Q206">
        <v>12.8</v>
      </c>
      <c r="R206" t="str">
        <f t="array" ref="R20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06" t="e">
        <f>IF(Table13[[#This Row],[Category All]]="Category 1", "Yes",NA())</f>
        <v>#N/A</v>
      </c>
      <c r="T206" t="e">
        <f>IF(Table13[[#This Row],[Category All]]="Category 2", "Yes",NA())</f>
        <v>#N/A</v>
      </c>
      <c r="U206" t="str">
        <f>IF(Table13[[#This Row],[Category All]]="Category 3", "Yes",NA())</f>
        <v>Yes</v>
      </c>
      <c r="V206">
        <f>SUM(1,(1/3)*(Table13[[#This Row],[Length]]-0.5),(1/3)*(Table13[[#This Row],[Diameter]]-0.4),(1/3)*(Table13[[#This Row],[Height]]-0.4)*Table13[[#This Row],[Whole_weight]]*0.5)</f>
        <v>1.0115208333333334</v>
      </c>
      <c r="W206">
        <f t="array" ref="W20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1.0115208333333334</v>
      </c>
      <c r="X206" t="e">
        <f>IF(Table13[[#This Row],[Category All]]="Category 1",Table13[[#This Row],[Base Abalone Value]]*1.5,NA())</f>
        <v>#N/A</v>
      </c>
      <c r="Y206" t="e">
        <f>IF(Table13[[#This Row],[Category All]]="Category 2",Table13[[#This Row],[Base Abalone Value]]*0.8,NA())</f>
        <v>#N/A</v>
      </c>
      <c r="Z206">
        <f>IF(Table13[[#This Row],[Category All]]="Category 3",Table13[[#This Row],[Base Abalone Value]],NA())</f>
        <v>1.0115208333333334</v>
      </c>
      <c r="AA206">
        <f>IF(Table13[[#This Row],[Gender]]="M",Table13[[#This Row],[Whole_weight]],NA())</f>
        <v>1.115</v>
      </c>
      <c r="AB206" t="e">
        <f>IF(Table13[[#This Row],[Gender]]="F",Table13[[#This Row],[Whole_weight]],NA())</f>
        <v>#N/A</v>
      </c>
      <c r="AC206" t="e">
        <f>IF(Table13[[#This Row],[Gender]]="I",Table13[[#This Row],[Whole_weight]],NA())</f>
        <v>#N/A</v>
      </c>
      <c r="AD206">
        <f>IF(Table13[[#This Row],[Gender]]="M",Table13[[#This Row],[Diameter]],NA())</f>
        <v>0.46500000000000002</v>
      </c>
      <c r="AE206" t="e">
        <f>IF(Table13[[#This Row],[Gender]]="F",Table13[[#This Row],[Diameter]],NA())</f>
        <v>#N/A</v>
      </c>
      <c r="AF206" t="e">
        <f>IF(Table13[[#This Row],[Gender]]="I",Table13[[#This Row],[Diameter]],NA())</f>
        <v>#N/A</v>
      </c>
    </row>
    <row r="207" spans="1:32" x14ac:dyDescent="0.25">
      <c r="A207">
        <v>2134</v>
      </c>
      <c r="B207" t="s">
        <v>47</v>
      </c>
      <c r="C207">
        <v>0.44</v>
      </c>
      <c r="D207">
        <v>0.35</v>
      </c>
      <c r="E207">
        <v>0.11</v>
      </c>
      <c r="F207">
        <v>0.45850000000000002</v>
      </c>
      <c r="G207">
        <v>0.2</v>
      </c>
      <c r="H207">
        <v>8.8499999999999995E-2</v>
      </c>
      <c r="I207">
        <v>0.13</v>
      </c>
      <c r="J207">
        <v>9</v>
      </c>
      <c r="K207">
        <v>2</v>
      </c>
      <c r="L207" t="s">
        <v>64</v>
      </c>
      <c r="M207" t="s">
        <v>65</v>
      </c>
      <c r="N207" t="s">
        <v>66</v>
      </c>
      <c r="O207">
        <v>7</v>
      </c>
      <c r="P207" t="s">
        <v>74</v>
      </c>
      <c r="Q207">
        <v>2.5</v>
      </c>
      <c r="R207" t="str">
        <f t="array" ref="R20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07" t="e">
        <f>IF(Table13[[#This Row],[Category All]]="Category 1", "Yes",NA())</f>
        <v>#N/A</v>
      </c>
      <c r="T207" t="str">
        <f>IF(Table13[[#This Row],[Category All]]="Category 2", "Yes",NA())</f>
        <v>Yes</v>
      </c>
      <c r="U207" t="e">
        <f>IF(Table13[[#This Row],[Category All]]="Category 3", "Yes",NA())</f>
        <v>#N/A</v>
      </c>
      <c r="V207">
        <f>SUM(1,(1/3)*(Table13[[#This Row],[Length]]-0.5),(1/3)*(Table13[[#This Row],[Diameter]]-0.4),(1/3)*(Table13[[#This Row],[Height]]-0.4)*Table13[[#This Row],[Whole_weight]]*0.5)</f>
        <v>0.94117249999999997</v>
      </c>
      <c r="W207">
        <f t="array" ref="W20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0.752938</v>
      </c>
      <c r="X207" t="e">
        <f>IF(Table13[[#This Row],[Category All]]="Category 1",Table13[[#This Row],[Base Abalone Value]]*1.5,NA())</f>
        <v>#N/A</v>
      </c>
      <c r="Y207">
        <f>IF(Table13[[#This Row],[Category All]]="Category 2",Table13[[#This Row],[Base Abalone Value]]*0.8,NA())</f>
        <v>0.752938</v>
      </c>
      <c r="Z207" t="e">
        <f>IF(Table13[[#This Row],[Category All]]="Category 3",Table13[[#This Row],[Base Abalone Value]],NA())</f>
        <v>#N/A</v>
      </c>
      <c r="AA207">
        <f>IF(Table13[[#This Row],[Gender]]="M",Table13[[#This Row],[Whole_weight]],NA())</f>
        <v>0.45850000000000002</v>
      </c>
      <c r="AB207" t="e">
        <f>IF(Table13[[#This Row],[Gender]]="F",Table13[[#This Row],[Whole_weight]],NA())</f>
        <v>#N/A</v>
      </c>
      <c r="AC207" t="e">
        <f>IF(Table13[[#This Row],[Gender]]="I",Table13[[#This Row],[Whole_weight]],NA())</f>
        <v>#N/A</v>
      </c>
      <c r="AD207">
        <f>IF(Table13[[#This Row],[Gender]]="M",Table13[[#This Row],[Diameter]],NA())</f>
        <v>0.35</v>
      </c>
      <c r="AE207" t="e">
        <f>IF(Table13[[#This Row],[Gender]]="F",Table13[[#This Row],[Diameter]],NA())</f>
        <v>#N/A</v>
      </c>
      <c r="AF207" t="e">
        <f>IF(Table13[[#This Row],[Gender]]="I",Table13[[#This Row],[Diameter]],NA())</f>
        <v>#N/A</v>
      </c>
    </row>
    <row r="208" spans="1:32" x14ac:dyDescent="0.25">
      <c r="A208">
        <v>892</v>
      </c>
      <c r="B208" t="s">
        <v>47</v>
      </c>
      <c r="C208">
        <v>0.73</v>
      </c>
      <c r="D208">
        <v>0.59499999999999997</v>
      </c>
      <c r="E208">
        <v>0.23</v>
      </c>
      <c r="F208">
        <v>2.8254999999999999</v>
      </c>
      <c r="G208">
        <v>1.1465000000000001</v>
      </c>
      <c r="H208">
        <v>0.41899999999999998</v>
      </c>
      <c r="I208">
        <v>0.89700000000000002</v>
      </c>
      <c r="J208">
        <v>17</v>
      </c>
      <c r="K208">
        <v>8</v>
      </c>
      <c r="L208" t="s">
        <v>61</v>
      </c>
      <c r="M208" t="s">
        <v>62</v>
      </c>
      <c r="N208" t="s">
        <v>63</v>
      </c>
      <c r="O208">
        <v>10</v>
      </c>
      <c r="P208" t="s">
        <v>70</v>
      </c>
      <c r="Q208">
        <v>24.1</v>
      </c>
      <c r="R208" t="str">
        <f t="array" ref="R20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1</v>
      </c>
      <c r="S208" t="str">
        <f>IF(Table13[[#This Row],[Category All]]="Category 1", "Yes",NA())</f>
        <v>Yes</v>
      </c>
      <c r="T208" t="e">
        <f>IF(Table13[[#This Row],[Category All]]="Category 2", "Yes",NA())</f>
        <v>#N/A</v>
      </c>
      <c r="U208" t="e">
        <f>IF(Table13[[#This Row],[Category All]]="Category 3", "Yes",NA())</f>
        <v>#N/A</v>
      </c>
      <c r="V208">
        <f>SUM(1,(1/3)*(Table13[[#This Row],[Length]]-0.5),(1/3)*(Table13[[#This Row],[Diameter]]-0.4),(1/3)*(Table13[[#This Row],[Height]]-0.4)*Table13[[#This Row],[Whole_weight]]*0.5)</f>
        <v>1.0616108333333332</v>
      </c>
      <c r="W208">
        <f t="array" ref="W20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1.5924162499999999</v>
      </c>
      <c r="X208">
        <f>IF(Table13[[#This Row],[Category All]]="Category 1",Table13[[#This Row],[Base Abalone Value]]*1.5,NA())</f>
        <v>1.5924162499999999</v>
      </c>
      <c r="Y208" t="e">
        <f>IF(Table13[[#This Row],[Category All]]="Category 2",Table13[[#This Row],[Base Abalone Value]]*0.8,NA())</f>
        <v>#N/A</v>
      </c>
      <c r="Z208" t="e">
        <f>IF(Table13[[#This Row],[Category All]]="Category 3",Table13[[#This Row],[Base Abalone Value]],NA())</f>
        <v>#N/A</v>
      </c>
      <c r="AA208">
        <f>IF(Table13[[#This Row],[Gender]]="M",Table13[[#This Row],[Whole_weight]],NA())</f>
        <v>2.8254999999999999</v>
      </c>
      <c r="AB208" t="e">
        <f>IF(Table13[[#This Row],[Gender]]="F",Table13[[#This Row],[Whole_weight]],NA())</f>
        <v>#N/A</v>
      </c>
      <c r="AC208" t="e">
        <f>IF(Table13[[#This Row],[Gender]]="I",Table13[[#This Row],[Whole_weight]],NA())</f>
        <v>#N/A</v>
      </c>
      <c r="AD208">
        <f>IF(Table13[[#This Row],[Gender]]="M",Table13[[#This Row],[Diameter]],NA())</f>
        <v>0.59499999999999997</v>
      </c>
      <c r="AE208" t="e">
        <f>IF(Table13[[#This Row],[Gender]]="F",Table13[[#This Row],[Diameter]],NA())</f>
        <v>#N/A</v>
      </c>
      <c r="AF208" t="e">
        <f>IF(Table13[[#This Row],[Gender]]="I",Table13[[#This Row],[Diameter]],NA())</f>
        <v>#N/A</v>
      </c>
    </row>
    <row r="209" spans="1:32" x14ac:dyDescent="0.25">
      <c r="A209">
        <v>2625</v>
      </c>
      <c r="B209" t="s">
        <v>47</v>
      </c>
      <c r="C209">
        <v>0.76500000000000001</v>
      </c>
      <c r="D209">
        <v>0.58499999999999996</v>
      </c>
      <c r="E209">
        <v>0.18</v>
      </c>
      <c r="F209">
        <v>2.3980000000000001</v>
      </c>
      <c r="G209">
        <v>1.1279999999999999</v>
      </c>
      <c r="H209">
        <v>0.51200000000000001</v>
      </c>
      <c r="I209">
        <v>0.53349999999999997</v>
      </c>
      <c r="J209">
        <v>12</v>
      </c>
      <c r="K209">
        <v>2</v>
      </c>
      <c r="L209" t="s">
        <v>64</v>
      </c>
      <c r="M209" t="s">
        <v>65</v>
      </c>
      <c r="N209" t="s">
        <v>66</v>
      </c>
      <c r="O209">
        <v>4</v>
      </c>
      <c r="P209" t="s">
        <v>42</v>
      </c>
      <c r="Q209">
        <v>6.1</v>
      </c>
      <c r="R209" t="str">
        <f t="array" ref="R20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1</v>
      </c>
      <c r="S209" t="str">
        <f>IF(Table13[[#This Row],[Category All]]="Category 1", "Yes",NA())</f>
        <v>Yes</v>
      </c>
      <c r="T209" t="e">
        <f>IF(Table13[[#This Row],[Category All]]="Category 2", "Yes",NA())</f>
        <v>#N/A</v>
      </c>
      <c r="U209" t="e">
        <f>IF(Table13[[#This Row],[Category All]]="Category 3", "Yes",NA())</f>
        <v>#N/A</v>
      </c>
      <c r="V209">
        <f>SUM(1,(1/3)*(Table13[[#This Row],[Length]]-0.5),(1/3)*(Table13[[#This Row],[Diameter]]-0.4),(1/3)*(Table13[[#This Row],[Height]]-0.4)*Table13[[#This Row],[Whole_weight]]*0.5)</f>
        <v>1.0620733333333332</v>
      </c>
      <c r="W209">
        <f t="array" ref="W20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1.5931099999999998</v>
      </c>
      <c r="X209">
        <f>IF(Table13[[#This Row],[Category All]]="Category 1",Table13[[#This Row],[Base Abalone Value]]*1.5,NA())</f>
        <v>1.5931099999999998</v>
      </c>
      <c r="Y209" t="e">
        <f>IF(Table13[[#This Row],[Category All]]="Category 2",Table13[[#This Row],[Base Abalone Value]]*0.8,NA())</f>
        <v>#N/A</v>
      </c>
      <c r="Z209" t="e">
        <f>IF(Table13[[#This Row],[Category All]]="Category 3",Table13[[#This Row],[Base Abalone Value]],NA())</f>
        <v>#N/A</v>
      </c>
      <c r="AA209">
        <f>IF(Table13[[#This Row],[Gender]]="M",Table13[[#This Row],[Whole_weight]],NA())</f>
        <v>2.3980000000000001</v>
      </c>
      <c r="AB209" t="e">
        <f>IF(Table13[[#This Row],[Gender]]="F",Table13[[#This Row],[Whole_weight]],NA())</f>
        <v>#N/A</v>
      </c>
      <c r="AC209" t="e">
        <f>IF(Table13[[#This Row],[Gender]]="I",Table13[[#This Row],[Whole_weight]],NA())</f>
        <v>#N/A</v>
      </c>
      <c r="AD209">
        <f>IF(Table13[[#This Row],[Gender]]="M",Table13[[#This Row],[Diameter]],NA())</f>
        <v>0.58499999999999996</v>
      </c>
      <c r="AE209" t="e">
        <f>IF(Table13[[#This Row],[Gender]]="F",Table13[[#This Row],[Diameter]],NA())</f>
        <v>#N/A</v>
      </c>
      <c r="AF209" t="e">
        <f>IF(Table13[[#This Row],[Gender]]="I",Table13[[#This Row],[Diameter]],NA())</f>
        <v>#N/A</v>
      </c>
    </row>
    <row r="210" spans="1:32" x14ac:dyDescent="0.25">
      <c r="A210">
        <v>1960</v>
      </c>
      <c r="B210" t="s">
        <v>32</v>
      </c>
      <c r="C210">
        <v>0.65</v>
      </c>
      <c r="D210">
        <v>0.51</v>
      </c>
      <c r="E210">
        <v>0.155</v>
      </c>
      <c r="F210">
        <v>1.1890000000000001</v>
      </c>
      <c r="G210">
        <v>0.48299999999999998</v>
      </c>
      <c r="H210">
        <v>0.27800000000000002</v>
      </c>
      <c r="I210">
        <v>0.36449999999999999</v>
      </c>
      <c r="J210">
        <v>13</v>
      </c>
      <c r="K210">
        <v>10</v>
      </c>
      <c r="L210" t="s">
        <v>48</v>
      </c>
      <c r="M210" t="s">
        <v>49</v>
      </c>
      <c r="N210" t="s">
        <v>50</v>
      </c>
      <c r="O210">
        <v>1</v>
      </c>
      <c r="P210" t="s">
        <v>36</v>
      </c>
      <c r="Q210">
        <v>22.1</v>
      </c>
      <c r="R210" t="str">
        <f t="array" ref="R21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10" t="e">
        <f>IF(Table13[[#This Row],[Category All]]="Category 1", "Yes",NA())</f>
        <v>#N/A</v>
      </c>
      <c r="T210" t="e">
        <f>IF(Table13[[#This Row],[Category All]]="Category 2", "Yes",NA())</f>
        <v>#N/A</v>
      </c>
      <c r="U210" t="str">
        <f>IF(Table13[[#This Row],[Category All]]="Category 3", "Yes",NA())</f>
        <v>Yes</v>
      </c>
      <c r="V210">
        <f>SUM(1,(1/3)*(Table13[[#This Row],[Length]]-0.5),(1/3)*(Table13[[#This Row],[Diameter]]-0.4),(1/3)*(Table13[[#This Row],[Height]]-0.4)*Table13[[#This Row],[Whole_weight]]*0.5)</f>
        <v>1.0381158333333333</v>
      </c>
      <c r="W210">
        <f t="array" ref="W21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1.0381158333333333</v>
      </c>
      <c r="X210" t="e">
        <f>IF(Table13[[#This Row],[Category All]]="Category 1",Table13[[#This Row],[Base Abalone Value]]*1.5,NA())</f>
        <v>#N/A</v>
      </c>
      <c r="Y210" t="e">
        <f>IF(Table13[[#This Row],[Category All]]="Category 2",Table13[[#This Row],[Base Abalone Value]]*0.8,NA())</f>
        <v>#N/A</v>
      </c>
      <c r="Z210">
        <f>IF(Table13[[#This Row],[Category All]]="Category 3",Table13[[#This Row],[Base Abalone Value]],NA())</f>
        <v>1.0381158333333333</v>
      </c>
      <c r="AA210" t="e">
        <f>IF(Table13[[#This Row],[Gender]]="M",Table13[[#This Row],[Whole_weight]],NA())</f>
        <v>#N/A</v>
      </c>
      <c r="AB210">
        <f>IF(Table13[[#This Row],[Gender]]="F",Table13[[#This Row],[Whole_weight]],NA())</f>
        <v>1.1890000000000001</v>
      </c>
      <c r="AC210" t="e">
        <f>IF(Table13[[#This Row],[Gender]]="I",Table13[[#This Row],[Whole_weight]],NA())</f>
        <v>#N/A</v>
      </c>
      <c r="AD210" t="e">
        <f>IF(Table13[[#This Row],[Gender]]="M",Table13[[#This Row],[Diameter]],NA())</f>
        <v>#N/A</v>
      </c>
      <c r="AE210">
        <f>IF(Table13[[#This Row],[Gender]]="F",Table13[[#This Row],[Diameter]],NA())</f>
        <v>0.51</v>
      </c>
      <c r="AF210" t="e">
        <f>IF(Table13[[#This Row],[Gender]]="I",Table13[[#This Row],[Diameter]],NA())</f>
        <v>#N/A</v>
      </c>
    </row>
    <row r="211" spans="1:32" x14ac:dyDescent="0.25">
      <c r="A211">
        <v>1514</v>
      </c>
      <c r="B211" t="s">
        <v>47</v>
      </c>
      <c r="C211">
        <v>0.65</v>
      </c>
      <c r="D211">
        <v>0.48499999999999999</v>
      </c>
      <c r="E211">
        <v>0.14000000000000001</v>
      </c>
      <c r="F211">
        <v>1.175</v>
      </c>
      <c r="G211">
        <v>0.47499999999999998</v>
      </c>
      <c r="H211">
        <v>0.24349999999999999</v>
      </c>
      <c r="I211">
        <v>0.215</v>
      </c>
      <c r="J211">
        <v>8</v>
      </c>
      <c r="K211">
        <v>2</v>
      </c>
      <c r="L211" t="s">
        <v>64</v>
      </c>
      <c r="M211" t="s">
        <v>65</v>
      </c>
      <c r="N211" t="s">
        <v>66</v>
      </c>
      <c r="O211">
        <v>7</v>
      </c>
      <c r="P211" t="s">
        <v>74</v>
      </c>
      <c r="Q211">
        <v>2.5</v>
      </c>
      <c r="R211" t="str">
        <f t="array" ref="R21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11" t="e">
        <f>IF(Table13[[#This Row],[Category All]]="Category 1", "Yes",NA())</f>
        <v>#N/A</v>
      </c>
      <c r="T211" t="e">
        <f>IF(Table13[[#This Row],[Category All]]="Category 2", "Yes",NA())</f>
        <v>#N/A</v>
      </c>
      <c r="U211" t="str">
        <f>IF(Table13[[#This Row],[Category All]]="Category 3", "Yes",NA())</f>
        <v>Yes</v>
      </c>
      <c r="V211">
        <f>SUM(1,(1/3)*(Table13[[#This Row],[Length]]-0.5),(1/3)*(Table13[[#This Row],[Diameter]]-0.4),(1/3)*(Table13[[#This Row],[Height]]-0.4)*Table13[[#This Row],[Whole_weight]]*0.5)</f>
        <v>1.0274166666666666</v>
      </c>
      <c r="W211">
        <f t="array" ref="W21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1.0274166666666666</v>
      </c>
      <c r="X211" t="e">
        <f>IF(Table13[[#This Row],[Category All]]="Category 1",Table13[[#This Row],[Base Abalone Value]]*1.5,NA())</f>
        <v>#N/A</v>
      </c>
      <c r="Y211" t="e">
        <f>IF(Table13[[#This Row],[Category All]]="Category 2",Table13[[#This Row],[Base Abalone Value]]*0.8,NA())</f>
        <v>#N/A</v>
      </c>
      <c r="Z211">
        <f>IF(Table13[[#This Row],[Category All]]="Category 3",Table13[[#This Row],[Base Abalone Value]],NA())</f>
        <v>1.0274166666666666</v>
      </c>
      <c r="AA211">
        <f>IF(Table13[[#This Row],[Gender]]="M",Table13[[#This Row],[Whole_weight]],NA())</f>
        <v>1.175</v>
      </c>
      <c r="AB211" t="e">
        <f>IF(Table13[[#This Row],[Gender]]="F",Table13[[#This Row],[Whole_weight]],NA())</f>
        <v>#N/A</v>
      </c>
      <c r="AC211" t="e">
        <f>IF(Table13[[#This Row],[Gender]]="I",Table13[[#This Row],[Whole_weight]],NA())</f>
        <v>#N/A</v>
      </c>
      <c r="AD211">
        <f>IF(Table13[[#This Row],[Gender]]="M",Table13[[#This Row],[Diameter]],NA())</f>
        <v>0.48499999999999999</v>
      </c>
      <c r="AE211" t="e">
        <f>IF(Table13[[#This Row],[Gender]]="F",Table13[[#This Row],[Diameter]],NA())</f>
        <v>#N/A</v>
      </c>
      <c r="AF211" t="e">
        <f>IF(Table13[[#This Row],[Gender]]="I",Table13[[#This Row],[Diameter]],NA())</f>
        <v>#N/A</v>
      </c>
    </row>
    <row r="212" spans="1:32" x14ac:dyDescent="0.25">
      <c r="A212">
        <v>3074</v>
      </c>
      <c r="B212" t="s">
        <v>47</v>
      </c>
      <c r="C212">
        <v>0.66500000000000004</v>
      </c>
      <c r="D212">
        <v>0.52500000000000002</v>
      </c>
      <c r="E212">
        <v>0.155</v>
      </c>
      <c r="F212">
        <v>1.3574999999999999</v>
      </c>
      <c r="G212">
        <v>0.53249999999999997</v>
      </c>
      <c r="H212">
        <v>0.30449999999999999</v>
      </c>
      <c r="I212">
        <v>0.44850000000000001</v>
      </c>
      <c r="J212">
        <v>10</v>
      </c>
      <c r="K212">
        <v>6</v>
      </c>
      <c r="L212" t="s">
        <v>71</v>
      </c>
      <c r="M212" t="s">
        <v>72</v>
      </c>
      <c r="N212" t="s">
        <v>73</v>
      </c>
      <c r="O212">
        <v>3</v>
      </c>
      <c r="P212" t="s">
        <v>80</v>
      </c>
      <c r="Q212">
        <v>3.6</v>
      </c>
      <c r="R212" t="str">
        <f t="array" ref="R21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12" t="e">
        <f>IF(Table13[[#This Row],[Category All]]="Category 1", "Yes",NA())</f>
        <v>#N/A</v>
      </c>
      <c r="T212" t="e">
        <f>IF(Table13[[#This Row],[Category All]]="Category 2", "Yes",NA())</f>
        <v>#N/A</v>
      </c>
      <c r="U212" t="str">
        <f>IF(Table13[[#This Row],[Category All]]="Category 3", "Yes",NA())</f>
        <v>Yes</v>
      </c>
      <c r="V212">
        <f>SUM(1,(1/3)*(Table13[[#This Row],[Length]]-0.5),(1/3)*(Table13[[#This Row],[Diameter]]-0.4),(1/3)*(Table13[[#This Row],[Height]]-0.4)*Table13[[#This Row],[Whole_weight]]*0.5)</f>
        <v>1.0412354166666666</v>
      </c>
      <c r="W212">
        <f t="array" ref="W21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1.0412354166666666</v>
      </c>
      <c r="X212" t="e">
        <f>IF(Table13[[#This Row],[Category All]]="Category 1",Table13[[#This Row],[Base Abalone Value]]*1.5,NA())</f>
        <v>#N/A</v>
      </c>
      <c r="Y212" t="e">
        <f>IF(Table13[[#This Row],[Category All]]="Category 2",Table13[[#This Row],[Base Abalone Value]]*0.8,NA())</f>
        <v>#N/A</v>
      </c>
      <c r="Z212">
        <f>IF(Table13[[#This Row],[Category All]]="Category 3",Table13[[#This Row],[Base Abalone Value]],NA())</f>
        <v>1.0412354166666666</v>
      </c>
      <c r="AA212">
        <f>IF(Table13[[#This Row],[Gender]]="M",Table13[[#This Row],[Whole_weight]],NA())</f>
        <v>1.3574999999999999</v>
      </c>
      <c r="AB212" t="e">
        <f>IF(Table13[[#This Row],[Gender]]="F",Table13[[#This Row],[Whole_weight]],NA())</f>
        <v>#N/A</v>
      </c>
      <c r="AC212" t="e">
        <f>IF(Table13[[#This Row],[Gender]]="I",Table13[[#This Row],[Whole_weight]],NA())</f>
        <v>#N/A</v>
      </c>
      <c r="AD212">
        <f>IF(Table13[[#This Row],[Gender]]="M",Table13[[#This Row],[Diameter]],NA())</f>
        <v>0.52500000000000002</v>
      </c>
      <c r="AE212" t="e">
        <f>IF(Table13[[#This Row],[Gender]]="F",Table13[[#This Row],[Diameter]],NA())</f>
        <v>#N/A</v>
      </c>
      <c r="AF212" t="e">
        <f>IF(Table13[[#This Row],[Gender]]="I",Table13[[#This Row],[Diameter]],NA())</f>
        <v>#N/A</v>
      </c>
    </row>
    <row r="213" spans="1:32" x14ac:dyDescent="0.25">
      <c r="A213">
        <v>3923</v>
      </c>
      <c r="B213" t="s">
        <v>43</v>
      </c>
      <c r="C213">
        <v>0.52500000000000002</v>
      </c>
      <c r="D213">
        <v>0.4</v>
      </c>
      <c r="E213">
        <v>0.14000000000000001</v>
      </c>
      <c r="F213">
        <v>0.69550000000000001</v>
      </c>
      <c r="G213">
        <v>0.24049999999999999</v>
      </c>
      <c r="H213">
        <v>0.16</v>
      </c>
      <c r="I213">
        <v>0.253</v>
      </c>
      <c r="J213">
        <v>10</v>
      </c>
      <c r="K213">
        <v>15</v>
      </c>
      <c r="L213" t="s">
        <v>81</v>
      </c>
      <c r="M213" t="s">
        <v>82</v>
      </c>
      <c r="N213" t="s">
        <v>35</v>
      </c>
      <c r="O213">
        <v>3</v>
      </c>
      <c r="P213" t="s">
        <v>80</v>
      </c>
      <c r="Q213">
        <v>3.6</v>
      </c>
      <c r="R213" t="str">
        <f t="array" ref="R21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13" t="e">
        <f>IF(Table13[[#This Row],[Category All]]="Category 1", "Yes",NA())</f>
        <v>#N/A</v>
      </c>
      <c r="T213" t="str">
        <f>IF(Table13[[#This Row],[Category All]]="Category 2", "Yes",NA())</f>
        <v>Yes</v>
      </c>
      <c r="U213" t="e">
        <f>IF(Table13[[#This Row],[Category All]]="Category 3", "Yes",NA())</f>
        <v>#N/A</v>
      </c>
      <c r="V213">
        <f>SUM(1,(1/3)*(Table13[[#This Row],[Length]]-0.5),(1/3)*(Table13[[#This Row],[Diameter]]-0.4),(1/3)*(Table13[[#This Row],[Height]]-0.4)*Table13[[#This Row],[Whole_weight]]*0.5)</f>
        <v>0.97819499999999993</v>
      </c>
      <c r="W213">
        <f t="array" ref="W21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0.78255600000000003</v>
      </c>
      <c r="X213" t="e">
        <f>IF(Table13[[#This Row],[Category All]]="Category 1",Table13[[#This Row],[Base Abalone Value]]*1.5,NA())</f>
        <v>#N/A</v>
      </c>
      <c r="Y213">
        <f>IF(Table13[[#This Row],[Category All]]="Category 2",Table13[[#This Row],[Base Abalone Value]]*0.8,NA())</f>
        <v>0.78255600000000003</v>
      </c>
      <c r="Z213" t="e">
        <f>IF(Table13[[#This Row],[Category All]]="Category 3",Table13[[#This Row],[Base Abalone Value]],NA())</f>
        <v>#N/A</v>
      </c>
      <c r="AA213" t="e">
        <f>IF(Table13[[#This Row],[Gender]]="M",Table13[[#This Row],[Whole_weight]],NA())</f>
        <v>#N/A</v>
      </c>
      <c r="AB213" t="e">
        <f>IF(Table13[[#This Row],[Gender]]="F",Table13[[#This Row],[Whole_weight]],NA())</f>
        <v>#N/A</v>
      </c>
      <c r="AC213">
        <f>IF(Table13[[#This Row],[Gender]]="I",Table13[[#This Row],[Whole_weight]],NA())</f>
        <v>0.69550000000000001</v>
      </c>
      <c r="AD213" t="e">
        <f>IF(Table13[[#This Row],[Gender]]="M",Table13[[#This Row],[Diameter]],NA())</f>
        <v>#N/A</v>
      </c>
      <c r="AE213" t="e">
        <f>IF(Table13[[#This Row],[Gender]]="F",Table13[[#This Row],[Diameter]],NA())</f>
        <v>#N/A</v>
      </c>
      <c r="AF213">
        <f>IF(Table13[[#This Row],[Gender]]="I",Table13[[#This Row],[Diameter]],NA())</f>
        <v>0.4</v>
      </c>
    </row>
    <row r="214" spans="1:32" x14ac:dyDescent="0.25">
      <c r="A214">
        <v>3384</v>
      </c>
      <c r="B214" t="s">
        <v>47</v>
      </c>
      <c r="C214">
        <v>0.5</v>
      </c>
      <c r="D214">
        <v>0.375</v>
      </c>
      <c r="E214">
        <v>0.13</v>
      </c>
      <c r="F214">
        <v>0.72099999999999997</v>
      </c>
      <c r="G214">
        <v>0.30549999999999999</v>
      </c>
      <c r="H214">
        <v>0.17249999999999999</v>
      </c>
      <c r="I214">
        <v>0.22</v>
      </c>
      <c r="J214">
        <v>14</v>
      </c>
      <c r="K214">
        <v>11</v>
      </c>
      <c r="L214" t="s">
        <v>37</v>
      </c>
      <c r="M214" t="s">
        <v>38</v>
      </c>
      <c r="N214" t="s">
        <v>35</v>
      </c>
      <c r="O214">
        <v>9</v>
      </c>
      <c r="P214" t="s">
        <v>78</v>
      </c>
      <c r="Q214">
        <v>1.9</v>
      </c>
      <c r="R214" t="str">
        <f t="array" ref="R21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14" t="e">
        <f>IF(Table13[[#This Row],[Category All]]="Category 1", "Yes",NA())</f>
        <v>#N/A</v>
      </c>
      <c r="T214" t="str">
        <f>IF(Table13[[#This Row],[Category All]]="Category 2", "Yes",NA())</f>
        <v>Yes</v>
      </c>
      <c r="U214" t="e">
        <f>IF(Table13[[#This Row],[Category All]]="Category 3", "Yes",NA())</f>
        <v>#N/A</v>
      </c>
      <c r="V214">
        <f>SUM(1,(1/3)*(Table13[[#This Row],[Length]]-0.5),(1/3)*(Table13[[#This Row],[Diameter]]-0.4),(1/3)*(Table13[[#This Row],[Height]]-0.4)*Table13[[#This Row],[Whole_weight]]*0.5)</f>
        <v>0.95922166666666675</v>
      </c>
      <c r="W214">
        <f t="array" ref="W21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0.76737733333333347</v>
      </c>
      <c r="X214" t="e">
        <f>IF(Table13[[#This Row],[Category All]]="Category 1",Table13[[#This Row],[Base Abalone Value]]*1.5,NA())</f>
        <v>#N/A</v>
      </c>
      <c r="Y214">
        <f>IF(Table13[[#This Row],[Category All]]="Category 2",Table13[[#This Row],[Base Abalone Value]]*0.8,NA())</f>
        <v>0.76737733333333347</v>
      </c>
      <c r="Z214" t="e">
        <f>IF(Table13[[#This Row],[Category All]]="Category 3",Table13[[#This Row],[Base Abalone Value]],NA())</f>
        <v>#N/A</v>
      </c>
      <c r="AA214">
        <f>IF(Table13[[#This Row],[Gender]]="M",Table13[[#This Row],[Whole_weight]],NA())</f>
        <v>0.72099999999999997</v>
      </c>
      <c r="AB214" t="e">
        <f>IF(Table13[[#This Row],[Gender]]="F",Table13[[#This Row],[Whole_weight]],NA())</f>
        <v>#N/A</v>
      </c>
      <c r="AC214" t="e">
        <f>IF(Table13[[#This Row],[Gender]]="I",Table13[[#This Row],[Whole_weight]],NA())</f>
        <v>#N/A</v>
      </c>
      <c r="AD214">
        <f>IF(Table13[[#This Row],[Gender]]="M",Table13[[#This Row],[Diameter]],NA())</f>
        <v>0.375</v>
      </c>
      <c r="AE214" t="e">
        <f>IF(Table13[[#This Row],[Gender]]="F",Table13[[#This Row],[Diameter]],NA())</f>
        <v>#N/A</v>
      </c>
      <c r="AF214" t="e">
        <f>IF(Table13[[#This Row],[Gender]]="I",Table13[[#This Row],[Diameter]],NA())</f>
        <v>#N/A</v>
      </c>
    </row>
    <row r="215" spans="1:32" x14ac:dyDescent="0.25">
      <c r="A215">
        <v>2815</v>
      </c>
      <c r="B215" t="s">
        <v>43</v>
      </c>
      <c r="C215">
        <v>0.27500000000000002</v>
      </c>
      <c r="D215">
        <v>0.2</v>
      </c>
      <c r="E215">
        <v>5.5E-2</v>
      </c>
      <c r="F215">
        <v>9.2499999999999999E-2</v>
      </c>
      <c r="G215">
        <v>3.7999999999999999E-2</v>
      </c>
      <c r="H215">
        <v>2.1000000000000001E-2</v>
      </c>
      <c r="I215">
        <v>2.5999999999999999E-2</v>
      </c>
      <c r="J215">
        <v>4</v>
      </c>
      <c r="K215">
        <v>11</v>
      </c>
      <c r="L215" t="s">
        <v>37</v>
      </c>
      <c r="M215" t="s">
        <v>38</v>
      </c>
      <c r="N215" t="s">
        <v>35</v>
      </c>
      <c r="O215">
        <v>6</v>
      </c>
      <c r="P215" t="s">
        <v>79</v>
      </c>
      <c r="Q215">
        <v>14.1</v>
      </c>
      <c r="R215" t="str">
        <f t="array" ref="R21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15" t="e">
        <f>IF(Table13[[#This Row],[Category All]]="Category 1", "Yes",NA())</f>
        <v>#N/A</v>
      </c>
      <c r="T215" t="str">
        <f>IF(Table13[[#This Row],[Category All]]="Category 2", "Yes",NA())</f>
        <v>Yes</v>
      </c>
      <c r="U215" t="e">
        <f>IF(Table13[[#This Row],[Category All]]="Category 3", "Yes",NA())</f>
        <v>#N/A</v>
      </c>
      <c r="V215">
        <f>SUM(1,(1/3)*(Table13[[#This Row],[Length]]-0.5),(1/3)*(Table13[[#This Row],[Diameter]]-0.4),(1/3)*(Table13[[#This Row],[Height]]-0.4)*Table13[[#This Row],[Whole_weight]]*0.5)</f>
        <v>0.85301458333333335</v>
      </c>
      <c r="W215">
        <f t="array" ref="W21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0.68241166666666675</v>
      </c>
      <c r="X215" t="e">
        <f>IF(Table13[[#This Row],[Category All]]="Category 1",Table13[[#This Row],[Base Abalone Value]]*1.5,NA())</f>
        <v>#N/A</v>
      </c>
      <c r="Y215">
        <f>IF(Table13[[#This Row],[Category All]]="Category 2",Table13[[#This Row],[Base Abalone Value]]*0.8,NA())</f>
        <v>0.68241166666666675</v>
      </c>
      <c r="Z215" t="e">
        <f>IF(Table13[[#This Row],[Category All]]="Category 3",Table13[[#This Row],[Base Abalone Value]],NA())</f>
        <v>#N/A</v>
      </c>
      <c r="AA215" t="e">
        <f>IF(Table13[[#This Row],[Gender]]="M",Table13[[#This Row],[Whole_weight]],NA())</f>
        <v>#N/A</v>
      </c>
      <c r="AB215" t="e">
        <f>IF(Table13[[#This Row],[Gender]]="F",Table13[[#This Row],[Whole_weight]],NA())</f>
        <v>#N/A</v>
      </c>
      <c r="AC215">
        <f>IF(Table13[[#This Row],[Gender]]="I",Table13[[#This Row],[Whole_weight]],NA())</f>
        <v>9.2499999999999999E-2</v>
      </c>
      <c r="AD215" t="e">
        <f>IF(Table13[[#This Row],[Gender]]="M",Table13[[#This Row],[Diameter]],NA())</f>
        <v>#N/A</v>
      </c>
      <c r="AE215" t="e">
        <f>IF(Table13[[#This Row],[Gender]]="F",Table13[[#This Row],[Diameter]],NA())</f>
        <v>#N/A</v>
      </c>
      <c r="AF215">
        <f>IF(Table13[[#This Row],[Gender]]="I",Table13[[#This Row],[Diameter]],NA())</f>
        <v>0.2</v>
      </c>
    </row>
    <row r="216" spans="1:32" x14ac:dyDescent="0.25">
      <c r="A216">
        <v>2798</v>
      </c>
      <c r="B216" t="s">
        <v>47</v>
      </c>
      <c r="C216">
        <v>0.64</v>
      </c>
      <c r="D216">
        <v>0.505</v>
      </c>
      <c r="E216">
        <v>0.155</v>
      </c>
      <c r="F216">
        <v>1.1955</v>
      </c>
      <c r="G216">
        <v>0.55649999999999999</v>
      </c>
      <c r="H216">
        <v>0.21099999999999999</v>
      </c>
      <c r="I216">
        <v>0.34599999999999997</v>
      </c>
      <c r="J216">
        <v>11</v>
      </c>
      <c r="K216">
        <v>8</v>
      </c>
      <c r="L216" t="s">
        <v>61</v>
      </c>
      <c r="M216" t="s">
        <v>62</v>
      </c>
      <c r="N216" t="s">
        <v>63</v>
      </c>
      <c r="O216">
        <v>1</v>
      </c>
      <c r="P216" t="s">
        <v>36</v>
      </c>
      <c r="Q216">
        <v>22.1</v>
      </c>
      <c r="R216" t="str">
        <f t="array" ref="R21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16" t="e">
        <f>IF(Table13[[#This Row],[Category All]]="Category 1", "Yes",NA())</f>
        <v>#N/A</v>
      </c>
      <c r="T216" t="e">
        <f>IF(Table13[[#This Row],[Category All]]="Category 2", "Yes",NA())</f>
        <v>#N/A</v>
      </c>
      <c r="U216" t="str">
        <f>IF(Table13[[#This Row],[Category All]]="Category 3", "Yes",NA())</f>
        <v>Yes</v>
      </c>
      <c r="V216">
        <f>SUM(1,(1/3)*(Table13[[#This Row],[Length]]-0.5),(1/3)*(Table13[[#This Row],[Diameter]]-0.4),(1/3)*(Table13[[#This Row],[Height]]-0.4)*Table13[[#This Row],[Whole_weight]]*0.5)</f>
        <v>1.0328504166666665</v>
      </c>
      <c r="W216">
        <f t="array" ref="W21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1.0328504166666665</v>
      </c>
      <c r="X216" t="e">
        <f>IF(Table13[[#This Row],[Category All]]="Category 1",Table13[[#This Row],[Base Abalone Value]]*1.5,NA())</f>
        <v>#N/A</v>
      </c>
      <c r="Y216" t="e">
        <f>IF(Table13[[#This Row],[Category All]]="Category 2",Table13[[#This Row],[Base Abalone Value]]*0.8,NA())</f>
        <v>#N/A</v>
      </c>
      <c r="Z216">
        <f>IF(Table13[[#This Row],[Category All]]="Category 3",Table13[[#This Row],[Base Abalone Value]],NA())</f>
        <v>1.0328504166666665</v>
      </c>
      <c r="AA216">
        <f>IF(Table13[[#This Row],[Gender]]="M",Table13[[#This Row],[Whole_weight]],NA())</f>
        <v>1.1955</v>
      </c>
      <c r="AB216" t="e">
        <f>IF(Table13[[#This Row],[Gender]]="F",Table13[[#This Row],[Whole_weight]],NA())</f>
        <v>#N/A</v>
      </c>
      <c r="AC216" t="e">
        <f>IF(Table13[[#This Row],[Gender]]="I",Table13[[#This Row],[Whole_weight]],NA())</f>
        <v>#N/A</v>
      </c>
      <c r="AD216">
        <f>IF(Table13[[#This Row],[Gender]]="M",Table13[[#This Row],[Diameter]],NA())</f>
        <v>0.505</v>
      </c>
      <c r="AE216" t="e">
        <f>IF(Table13[[#This Row],[Gender]]="F",Table13[[#This Row],[Diameter]],NA())</f>
        <v>#N/A</v>
      </c>
      <c r="AF216" t="e">
        <f>IF(Table13[[#This Row],[Gender]]="I",Table13[[#This Row],[Diameter]],NA())</f>
        <v>#N/A</v>
      </c>
    </row>
    <row r="217" spans="1:32" x14ac:dyDescent="0.25">
      <c r="A217">
        <v>104</v>
      </c>
      <c r="B217" t="s">
        <v>47</v>
      </c>
      <c r="C217">
        <v>0.53</v>
      </c>
      <c r="D217">
        <v>0.41499999999999998</v>
      </c>
      <c r="E217">
        <v>0.14000000000000001</v>
      </c>
      <c r="F217">
        <v>0.72399999999999998</v>
      </c>
      <c r="G217">
        <v>0.3105</v>
      </c>
      <c r="H217">
        <v>0.16750000000000001</v>
      </c>
      <c r="I217">
        <v>0.20499999999999999</v>
      </c>
      <c r="J217">
        <v>10</v>
      </c>
      <c r="K217">
        <v>11</v>
      </c>
      <c r="L217" t="s">
        <v>37</v>
      </c>
      <c r="M217" t="s">
        <v>38</v>
      </c>
      <c r="N217" t="s">
        <v>35</v>
      </c>
      <c r="O217">
        <v>9</v>
      </c>
      <c r="P217" t="s">
        <v>78</v>
      </c>
      <c r="Q217">
        <v>1.9</v>
      </c>
      <c r="R217" t="str">
        <f t="array" ref="R21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17" t="e">
        <f>IF(Table13[[#This Row],[Category All]]="Category 1", "Yes",NA())</f>
        <v>#N/A</v>
      </c>
      <c r="T217" t="str">
        <f>IF(Table13[[#This Row],[Category All]]="Category 2", "Yes",NA())</f>
        <v>Yes</v>
      </c>
      <c r="U217" t="e">
        <f>IF(Table13[[#This Row],[Category All]]="Category 3", "Yes",NA())</f>
        <v>#N/A</v>
      </c>
      <c r="V217">
        <f>SUM(1,(1/3)*(Table13[[#This Row],[Length]]-0.5),(1/3)*(Table13[[#This Row],[Diameter]]-0.4),(1/3)*(Table13[[#This Row],[Height]]-0.4)*Table13[[#This Row],[Whole_weight]]*0.5)</f>
        <v>0.98362666666666654</v>
      </c>
      <c r="W217">
        <f t="array" ref="W21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0.78690133333333323</v>
      </c>
      <c r="X217" t="e">
        <f>IF(Table13[[#This Row],[Category All]]="Category 1",Table13[[#This Row],[Base Abalone Value]]*1.5,NA())</f>
        <v>#N/A</v>
      </c>
      <c r="Y217">
        <f>IF(Table13[[#This Row],[Category All]]="Category 2",Table13[[#This Row],[Base Abalone Value]]*0.8,NA())</f>
        <v>0.78690133333333323</v>
      </c>
      <c r="Z217" t="e">
        <f>IF(Table13[[#This Row],[Category All]]="Category 3",Table13[[#This Row],[Base Abalone Value]],NA())</f>
        <v>#N/A</v>
      </c>
      <c r="AA217">
        <f>IF(Table13[[#This Row],[Gender]]="M",Table13[[#This Row],[Whole_weight]],NA())</f>
        <v>0.72399999999999998</v>
      </c>
      <c r="AB217" t="e">
        <f>IF(Table13[[#This Row],[Gender]]="F",Table13[[#This Row],[Whole_weight]],NA())</f>
        <v>#N/A</v>
      </c>
      <c r="AC217" t="e">
        <f>IF(Table13[[#This Row],[Gender]]="I",Table13[[#This Row],[Whole_weight]],NA())</f>
        <v>#N/A</v>
      </c>
      <c r="AD217">
        <f>IF(Table13[[#This Row],[Gender]]="M",Table13[[#This Row],[Diameter]],NA())</f>
        <v>0.41499999999999998</v>
      </c>
      <c r="AE217" t="e">
        <f>IF(Table13[[#This Row],[Gender]]="F",Table13[[#This Row],[Diameter]],NA())</f>
        <v>#N/A</v>
      </c>
      <c r="AF217" t="e">
        <f>IF(Table13[[#This Row],[Gender]]="I",Table13[[#This Row],[Diameter]],NA())</f>
        <v>#N/A</v>
      </c>
    </row>
    <row r="218" spans="1:32" x14ac:dyDescent="0.25">
      <c r="A218">
        <v>2979</v>
      </c>
      <c r="B218" t="s">
        <v>47</v>
      </c>
      <c r="C218">
        <v>0.48499999999999999</v>
      </c>
      <c r="D218">
        <v>0.36499999999999999</v>
      </c>
      <c r="E218">
        <v>0.155</v>
      </c>
      <c r="F218">
        <v>1.0289999999999999</v>
      </c>
      <c r="G218">
        <v>0.42349999999999999</v>
      </c>
      <c r="H218">
        <v>0.22850000000000001</v>
      </c>
      <c r="I218">
        <v>0.313</v>
      </c>
      <c r="J218">
        <v>8</v>
      </c>
      <c r="K218">
        <v>10</v>
      </c>
      <c r="L218" t="s">
        <v>48</v>
      </c>
      <c r="M218" t="s">
        <v>49</v>
      </c>
      <c r="N218" t="s">
        <v>50</v>
      </c>
      <c r="O218">
        <v>6</v>
      </c>
      <c r="P218" t="s">
        <v>79</v>
      </c>
      <c r="Q218">
        <v>14.1</v>
      </c>
      <c r="R218" t="str">
        <f t="array" ref="R21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18" t="e">
        <f>IF(Table13[[#This Row],[Category All]]="Category 1", "Yes",NA())</f>
        <v>#N/A</v>
      </c>
      <c r="T218" t="e">
        <f>IF(Table13[[#This Row],[Category All]]="Category 2", "Yes",NA())</f>
        <v>#N/A</v>
      </c>
      <c r="U218" t="str">
        <f>IF(Table13[[#This Row],[Category All]]="Category 3", "Yes",NA())</f>
        <v>Yes</v>
      </c>
      <c r="V218">
        <f>SUM(1,(1/3)*(Table13[[#This Row],[Length]]-0.5),(1/3)*(Table13[[#This Row],[Diameter]]-0.4),(1/3)*(Table13[[#This Row],[Height]]-0.4)*Table13[[#This Row],[Whole_weight]]*0.5)</f>
        <v>0.94131583333333324</v>
      </c>
      <c r="W218">
        <f t="array" ref="W21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0.94131583333333324</v>
      </c>
      <c r="X218" t="e">
        <f>IF(Table13[[#This Row],[Category All]]="Category 1",Table13[[#This Row],[Base Abalone Value]]*1.5,NA())</f>
        <v>#N/A</v>
      </c>
      <c r="Y218" t="e">
        <f>IF(Table13[[#This Row],[Category All]]="Category 2",Table13[[#This Row],[Base Abalone Value]]*0.8,NA())</f>
        <v>#N/A</v>
      </c>
      <c r="Z218">
        <f>IF(Table13[[#This Row],[Category All]]="Category 3",Table13[[#This Row],[Base Abalone Value]],NA())</f>
        <v>0.94131583333333324</v>
      </c>
      <c r="AA218">
        <f>IF(Table13[[#This Row],[Gender]]="M",Table13[[#This Row],[Whole_weight]],NA())</f>
        <v>1.0289999999999999</v>
      </c>
      <c r="AB218" t="e">
        <f>IF(Table13[[#This Row],[Gender]]="F",Table13[[#This Row],[Whole_weight]],NA())</f>
        <v>#N/A</v>
      </c>
      <c r="AC218" t="e">
        <f>IF(Table13[[#This Row],[Gender]]="I",Table13[[#This Row],[Whole_weight]],NA())</f>
        <v>#N/A</v>
      </c>
      <c r="AD218">
        <f>IF(Table13[[#This Row],[Gender]]="M",Table13[[#This Row],[Diameter]],NA())</f>
        <v>0.36499999999999999</v>
      </c>
      <c r="AE218" t="e">
        <f>IF(Table13[[#This Row],[Gender]]="F",Table13[[#This Row],[Diameter]],NA())</f>
        <v>#N/A</v>
      </c>
      <c r="AF218" t="e">
        <f>IF(Table13[[#This Row],[Gender]]="I",Table13[[#This Row],[Diameter]],NA())</f>
        <v>#N/A</v>
      </c>
    </row>
    <row r="219" spans="1:32" x14ac:dyDescent="0.25">
      <c r="A219">
        <v>550</v>
      </c>
      <c r="B219" t="s">
        <v>43</v>
      </c>
      <c r="C219">
        <v>0.55500000000000005</v>
      </c>
      <c r="D219">
        <v>0.42499999999999999</v>
      </c>
      <c r="E219">
        <v>0.18</v>
      </c>
      <c r="F219">
        <v>0.875</v>
      </c>
      <c r="G219">
        <v>0.3695</v>
      </c>
      <c r="H219">
        <v>0.20050000000000001</v>
      </c>
      <c r="I219">
        <v>0.255</v>
      </c>
      <c r="J219">
        <v>11</v>
      </c>
      <c r="K219">
        <v>5</v>
      </c>
      <c r="L219" t="s">
        <v>58</v>
      </c>
      <c r="M219" t="s">
        <v>59</v>
      </c>
      <c r="N219" t="s">
        <v>60</v>
      </c>
      <c r="O219">
        <v>8</v>
      </c>
      <c r="P219" t="s">
        <v>51</v>
      </c>
      <c r="Q219">
        <v>12.3</v>
      </c>
      <c r="R219" t="str">
        <f t="array" ref="R21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19" t="e">
        <f>IF(Table13[[#This Row],[Category All]]="Category 1", "Yes",NA())</f>
        <v>#N/A</v>
      </c>
      <c r="T219" t="str">
        <f>IF(Table13[[#This Row],[Category All]]="Category 2", "Yes",NA())</f>
        <v>Yes</v>
      </c>
      <c r="U219" t="e">
        <f>IF(Table13[[#This Row],[Category All]]="Category 3", "Yes",NA())</f>
        <v>#N/A</v>
      </c>
      <c r="V219">
        <f>SUM(1,(1/3)*(Table13[[#This Row],[Length]]-0.5),(1/3)*(Table13[[#This Row],[Diameter]]-0.4),(1/3)*(Table13[[#This Row],[Height]]-0.4)*Table13[[#This Row],[Whole_weight]]*0.5)</f>
        <v>0.99458333333333326</v>
      </c>
      <c r="W219">
        <f t="array" ref="W21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0.79566666666666663</v>
      </c>
      <c r="X219" t="e">
        <f>IF(Table13[[#This Row],[Category All]]="Category 1",Table13[[#This Row],[Base Abalone Value]]*1.5,NA())</f>
        <v>#N/A</v>
      </c>
      <c r="Y219">
        <f>IF(Table13[[#This Row],[Category All]]="Category 2",Table13[[#This Row],[Base Abalone Value]]*0.8,NA())</f>
        <v>0.79566666666666663</v>
      </c>
      <c r="Z219" t="e">
        <f>IF(Table13[[#This Row],[Category All]]="Category 3",Table13[[#This Row],[Base Abalone Value]],NA())</f>
        <v>#N/A</v>
      </c>
      <c r="AA219" t="e">
        <f>IF(Table13[[#This Row],[Gender]]="M",Table13[[#This Row],[Whole_weight]],NA())</f>
        <v>#N/A</v>
      </c>
      <c r="AB219" t="e">
        <f>IF(Table13[[#This Row],[Gender]]="F",Table13[[#This Row],[Whole_weight]],NA())</f>
        <v>#N/A</v>
      </c>
      <c r="AC219">
        <f>IF(Table13[[#This Row],[Gender]]="I",Table13[[#This Row],[Whole_weight]],NA())</f>
        <v>0.875</v>
      </c>
      <c r="AD219" t="e">
        <f>IF(Table13[[#This Row],[Gender]]="M",Table13[[#This Row],[Diameter]],NA())</f>
        <v>#N/A</v>
      </c>
      <c r="AE219" t="e">
        <f>IF(Table13[[#This Row],[Gender]]="F",Table13[[#This Row],[Diameter]],NA())</f>
        <v>#N/A</v>
      </c>
      <c r="AF219">
        <f>IF(Table13[[#This Row],[Gender]]="I",Table13[[#This Row],[Diameter]],NA())</f>
        <v>0.42499999999999999</v>
      </c>
    </row>
    <row r="220" spans="1:32" x14ac:dyDescent="0.25">
      <c r="A220">
        <v>857</v>
      </c>
      <c r="B220" t="s">
        <v>47</v>
      </c>
      <c r="C220">
        <v>0.59</v>
      </c>
      <c r="D220">
        <v>0.47499999999999998</v>
      </c>
      <c r="E220">
        <v>0.16500000000000001</v>
      </c>
      <c r="F220">
        <v>1.077</v>
      </c>
      <c r="G220">
        <v>0.45450000000000002</v>
      </c>
      <c r="H220">
        <v>0.24399999999999999</v>
      </c>
      <c r="I220">
        <v>0.3095</v>
      </c>
      <c r="J220">
        <v>9</v>
      </c>
      <c r="K220">
        <v>1</v>
      </c>
      <c r="L220" t="s">
        <v>40</v>
      </c>
      <c r="M220" t="s">
        <v>41</v>
      </c>
      <c r="N220" t="s">
        <v>35</v>
      </c>
      <c r="O220">
        <v>5</v>
      </c>
      <c r="P220" t="s">
        <v>46</v>
      </c>
      <c r="Q220">
        <v>12.8</v>
      </c>
      <c r="R220" t="str">
        <f t="array" ref="R22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20" t="e">
        <f>IF(Table13[[#This Row],[Category All]]="Category 1", "Yes",NA())</f>
        <v>#N/A</v>
      </c>
      <c r="T220" t="e">
        <f>IF(Table13[[#This Row],[Category All]]="Category 2", "Yes",NA())</f>
        <v>#N/A</v>
      </c>
      <c r="U220" t="str">
        <f>IF(Table13[[#This Row],[Category All]]="Category 3", "Yes",NA())</f>
        <v>Yes</v>
      </c>
      <c r="V220">
        <f>SUM(1,(1/3)*(Table13[[#This Row],[Length]]-0.5),(1/3)*(Table13[[#This Row],[Diameter]]-0.4),(1/3)*(Table13[[#This Row],[Height]]-0.4)*Table13[[#This Row],[Whole_weight]]*0.5)</f>
        <v>1.0128174999999999</v>
      </c>
      <c r="W220">
        <f t="array" ref="W22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1.0128174999999999</v>
      </c>
      <c r="X220" t="e">
        <f>IF(Table13[[#This Row],[Category All]]="Category 1",Table13[[#This Row],[Base Abalone Value]]*1.5,NA())</f>
        <v>#N/A</v>
      </c>
      <c r="Y220" t="e">
        <f>IF(Table13[[#This Row],[Category All]]="Category 2",Table13[[#This Row],[Base Abalone Value]]*0.8,NA())</f>
        <v>#N/A</v>
      </c>
      <c r="Z220">
        <f>IF(Table13[[#This Row],[Category All]]="Category 3",Table13[[#This Row],[Base Abalone Value]],NA())</f>
        <v>1.0128174999999999</v>
      </c>
      <c r="AA220">
        <f>IF(Table13[[#This Row],[Gender]]="M",Table13[[#This Row],[Whole_weight]],NA())</f>
        <v>1.077</v>
      </c>
      <c r="AB220" t="e">
        <f>IF(Table13[[#This Row],[Gender]]="F",Table13[[#This Row],[Whole_weight]],NA())</f>
        <v>#N/A</v>
      </c>
      <c r="AC220" t="e">
        <f>IF(Table13[[#This Row],[Gender]]="I",Table13[[#This Row],[Whole_weight]],NA())</f>
        <v>#N/A</v>
      </c>
      <c r="AD220">
        <f>IF(Table13[[#This Row],[Gender]]="M",Table13[[#This Row],[Diameter]],NA())</f>
        <v>0.47499999999999998</v>
      </c>
      <c r="AE220" t="e">
        <f>IF(Table13[[#This Row],[Gender]]="F",Table13[[#This Row],[Diameter]],NA())</f>
        <v>#N/A</v>
      </c>
      <c r="AF220" t="e">
        <f>IF(Table13[[#This Row],[Gender]]="I",Table13[[#This Row],[Diameter]],NA())</f>
        <v>#N/A</v>
      </c>
    </row>
    <row r="221" spans="1:32" x14ac:dyDescent="0.25">
      <c r="A221">
        <v>1374</v>
      </c>
      <c r="B221" t="s">
        <v>47</v>
      </c>
      <c r="C221">
        <v>0.61499999999999999</v>
      </c>
      <c r="D221">
        <v>0.47499999999999998</v>
      </c>
      <c r="E221">
        <v>0.17</v>
      </c>
      <c r="F221">
        <v>1.129</v>
      </c>
      <c r="G221">
        <v>0.47949999999999998</v>
      </c>
      <c r="H221">
        <v>0.30199999999999999</v>
      </c>
      <c r="I221">
        <v>0.3</v>
      </c>
      <c r="J221">
        <v>10</v>
      </c>
      <c r="K221">
        <v>15</v>
      </c>
      <c r="L221" t="s">
        <v>81</v>
      </c>
      <c r="M221" t="s">
        <v>82</v>
      </c>
      <c r="N221" t="s">
        <v>35</v>
      </c>
      <c r="O221">
        <v>5</v>
      </c>
      <c r="P221" t="s">
        <v>46</v>
      </c>
      <c r="Q221">
        <v>12.8</v>
      </c>
      <c r="R221" t="str">
        <f t="array" ref="R22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21" t="e">
        <f>IF(Table13[[#This Row],[Category All]]="Category 1", "Yes",NA())</f>
        <v>#N/A</v>
      </c>
      <c r="T221" t="e">
        <f>IF(Table13[[#This Row],[Category All]]="Category 2", "Yes",NA())</f>
        <v>#N/A</v>
      </c>
      <c r="U221" t="str">
        <f>IF(Table13[[#This Row],[Category All]]="Category 3", "Yes",NA())</f>
        <v>Yes</v>
      </c>
      <c r="V221">
        <f>SUM(1,(1/3)*(Table13[[#This Row],[Length]]-0.5),(1/3)*(Table13[[#This Row],[Diameter]]-0.4),(1/3)*(Table13[[#This Row],[Height]]-0.4)*Table13[[#This Row],[Whole_weight]]*0.5)</f>
        <v>1.0200549999999999</v>
      </c>
      <c r="W221">
        <f t="array" ref="W22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1.0200549999999999</v>
      </c>
      <c r="X221" t="e">
        <f>IF(Table13[[#This Row],[Category All]]="Category 1",Table13[[#This Row],[Base Abalone Value]]*1.5,NA())</f>
        <v>#N/A</v>
      </c>
      <c r="Y221" t="e">
        <f>IF(Table13[[#This Row],[Category All]]="Category 2",Table13[[#This Row],[Base Abalone Value]]*0.8,NA())</f>
        <v>#N/A</v>
      </c>
      <c r="Z221">
        <f>IF(Table13[[#This Row],[Category All]]="Category 3",Table13[[#This Row],[Base Abalone Value]],NA())</f>
        <v>1.0200549999999999</v>
      </c>
      <c r="AA221">
        <f>IF(Table13[[#This Row],[Gender]]="M",Table13[[#This Row],[Whole_weight]],NA())</f>
        <v>1.129</v>
      </c>
      <c r="AB221" t="e">
        <f>IF(Table13[[#This Row],[Gender]]="F",Table13[[#This Row],[Whole_weight]],NA())</f>
        <v>#N/A</v>
      </c>
      <c r="AC221" t="e">
        <f>IF(Table13[[#This Row],[Gender]]="I",Table13[[#This Row],[Whole_weight]],NA())</f>
        <v>#N/A</v>
      </c>
      <c r="AD221">
        <f>IF(Table13[[#This Row],[Gender]]="M",Table13[[#This Row],[Diameter]],NA())</f>
        <v>0.47499999999999998</v>
      </c>
      <c r="AE221" t="e">
        <f>IF(Table13[[#This Row],[Gender]]="F",Table13[[#This Row],[Diameter]],NA())</f>
        <v>#N/A</v>
      </c>
      <c r="AF221" t="e">
        <f>IF(Table13[[#This Row],[Gender]]="I",Table13[[#This Row],[Diameter]],NA())</f>
        <v>#N/A</v>
      </c>
    </row>
    <row r="222" spans="1:32" x14ac:dyDescent="0.25">
      <c r="A222">
        <v>1681</v>
      </c>
      <c r="B222" t="s">
        <v>47</v>
      </c>
      <c r="C222">
        <v>0.62</v>
      </c>
      <c r="D222">
        <v>0.51500000000000001</v>
      </c>
      <c r="E222">
        <v>0.17499999999999999</v>
      </c>
      <c r="F222">
        <v>1.2210000000000001</v>
      </c>
      <c r="G222">
        <v>0.53500000000000003</v>
      </c>
      <c r="H222">
        <v>0.24099999999999999</v>
      </c>
      <c r="I222">
        <v>0.39500000000000002</v>
      </c>
      <c r="J222">
        <v>13</v>
      </c>
      <c r="K222">
        <v>4</v>
      </c>
      <c r="L222" t="s">
        <v>84</v>
      </c>
      <c r="M222" t="s">
        <v>85</v>
      </c>
      <c r="N222" t="s">
        <v>86</v>
      </c>
      <c r="O222">
        <v>5</v>
      </c>
      <c r="P222" t="s">
        <v>46</v>
      </c>
      <c r="Q222">
        <v>12.8</v>
      </c>
      <c r="R222" t="str">
        <f t="array" ref="R22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22" t="e">
        <f>IF(Table13[[#This Row],[Category All]]="Category 1", "Yes",NA())</f>
        <v>#N/A</v>
      </c>
      <c r="T222" t="e">
        <f>IF(Table13[[#This Row],[Category All]]="Category 2", "Yes",NA())</f>
        <v>#N/A</v>
      </c>
      <c r="U222" t="str">
        <f>IF(Table13[[#This Row],[Category All]]="Category 3", "Yes",NA())</f>
        <v>Yes</v>
      </c>
      <c r="V222">
        <f>SUM(1,(1/3)*(Table13[[#This Row],[Length]]-0.5),(1/3)*(Table13[[#This Row],[Diameter]]-0.4),(1/3)*(Table13[[#This Row],[Height]]-0.4)*Table13[[#This Row],[Whole_weight]]*0.5)</f>
        <v>1.0325458333333333</v>
      </c>
      <c r="W222">
        <f t="array" ref="W22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1.0325458333333333</v>
      </c>
      <c r="X222" t="e">
        <f>IF(Table13[[#This Row],[Category All]]="Category 1",Table13[[#This Row],[Base Abalone Value]]*1.5,NA())</f>
        <v>#N/A</v>
      </c>
      <c r="Y222" t="e">
        <f>IF(Table13[[#This Row],[Category All]]="Category 2",Table13[[#This Row],[Base Abalone Value]]*0.8,NA())</f>
        <v>#N/A</v>
      </c>
      <c r="Z222">
        <f>IF(Table13[[#This Row],[Category All]]="Category 3",Table13[[#This Row],[Base Abalone Value]],NA())</f>
        <v>1.0325458333333333</v>
      </c>
      <c r="AA222">
        <f>IF(Table13[[#This Row],[Gender]]="M",Table13[[#This Row],[Whole_weight]],NA())</f>
        <v>1.2210000000000001</v>
      </c>
      <c r="AB222" t="e">
        <f>IF(Table13[[#This Row],[Gender]]="F",Table13[[#This Row],[Whole_weight]],NA())</f>
        <v>#N/A</v>
      </c>
      <c r="AC222" t="e">
        <f>IF(Table13[[#This Row],[Gender]]="I",Table13[[#This Row],[Whole_weight]],NA())</f>
        <v>#N/A</v>
      </c>
      <c r="AD222">
        <f>IF(Table13[[#This Row],[Gender]]="M",Table13[[#This Row],[Diameter]],NA())</f>
        <v>0.51500000000000001</v>
      </c>
      <c r="AE222" t="e">
        <f>IF(Table13[[#This Row],[Gender]]="F",Table13[[#This Row],[Diameter]],NA())</f>
        <v>#N/A</v>
      </c>
      <c r="AF222" t="e">
        <f>IF(Table13[[#This Row],[Gender]]="I",Table13[[#This Row],[Diameter]],NA())</f>
        <v>#N/A</v>
      </c>
    </row>
    <row r="223" spans="1:32" x14ac:dyDescent="0.25">
      <c r="A223">
        <v>3106</v>
      </c>
      <c r="B223" t="s">
        <v>43</v>
      </c>
      <c r="C223">
        <v>0.28999999999999998</v>
      </c>
      <c r="D223">
        <v>0.215</v>
      </c>
      <c r="E223">
        <v>0.06</v>
      </c>
      <c r="F223">
        <v>0.1115</v>
      </c>
      <c r="G223">
        <v>5.2999999999999999E-2</v>
      </c>
      <c r="H223">
        <v>1.8499999999999999E-2</v>
      </c>
      <c r="I223">
        <v>3.2000000000000001E-2</v>
      </c>
      <c r="J223">
        <v>5</v>
      </c>
      <c r="K223">
        <v>14</v>
      </c>
      <c r="L223" t="s">
        <v>55</v>
      </c>
      <c r="M223" t="s">
        <v>56</v>
      </c>
      <c r="N223" t="s">
        <v>57</v>
      </c>
      <c r="O223">
        <v>2</v>
      </c>
      <c r="P223" t="s">
        <v>39</v>
      </c>
      <c r="Q223">
        <v>18</v>
      </c>
      <c r="R223" t="str">
        <f t="array" ref="R22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23" t="e">
        <f>IF(Table13[[#This Row],[Category All]]="Category 1", "Yes",NA())</f>
        <v>#N/A</v>
      </c>
      <c r="T223" t="str">
        <f>IF(Table13[[#This Row],[Category All]]="Category 2", "Yes",NA())</f>
        <v>Yes</v>
      </c>
      <c r="U223" t="e">
        <f>IF(Table13[[#This Row],[Category All]]="Category 3", "Yes",NA())</f>
        <v>#N/A</v>
      </c>
      <c r="V223">
        <f>SUM(1,(1/3)*(Table13[[#This Row],[Length]]-0.5),(1/3)*(Table13[[#This Row],[Diameter]]-0.4),(1/3)*(Table13[[#This Row],[Height]]-0.4)*Table13[[#This Row],[Whole_weight]]*0.5)</f>
        <v>0.86201499999999998</v>
      </c>
      <c r="W223">
        <f t="array" ref="W22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0.689612</v>
      </c>
      <c r="X223" t="e">
        <f>IF(Table13[[#This Row],[Category All]]="Category 1",Table13[[#This Row],[Base Abalone Value]]*1.5,NA())</f>
        <v>#N/A</v>
      </c>
      <c r="Y223">
        <f>IF(Table13[[#This Row],[Category All]]="Category 2",Table13[[#This Row],[Base Abalone Value]]*0.8,NA())</f>
        <v>0.689612</v>
      </c>
      <c r="Z223" t="e">
        <f>IF(Table13[[#This Row],[Category All]]="Category 3",Table13[[#This Row],[Base Abalone Value]],NA())</f>
        <v>#N/A</v>
      </c>
      <c r="AA223" t="e">
        <f>IF(Table13[[#This Row],[Gender]]="M",Table13[[#This Row],[Whole_weight]],NA())</f>
        <v>#N/A</v>
      </c>
      <c r="AB223" t="e">
        <f>IF(Table13[[#This Row],[Gender]]="F",Table13[[#This Row],[Whole_weight]],NA())</f>
        <v>#N/A</v>
      </c>
      <c r="AC223">
        <f>IF(Table13[[#This Row],[Gender]]="I",Table13[[#This Row],[Whole_weight]],NA())</f>
        <v>0.1115</v>
      </c>
      <c r="AD223" t="e">
        <f>IF(Table13[[#This Row],[Gender]]="M",Table13[[#This Row],[Diameter]],NA())</f>
        <v>#N/A</v>
      </c>
      <c r="AE223" t="e">
        <f>IF(Table13[[#This Row],[Gender]]="F",Table13[[#This Row],[Diameter]],NA())</f>
        <v>#N/A</v>
      </c>
      <c r="AF223">
        <f>IF(Table13[[#This Row],[Gender]]="I",Table13[[#This Row],[Diameter]],NA())</f>
        <v>0.215</v>
      </c>
    </row>
    <row r="224" spans="1:32" x14ac:dyDescent="0.25">
      <c r="A224">
        <v>2544</v>
      </c>
      <c r="B224" t="s">
        <v>32</v>
      </c>
      <c r="C224">
        <v>0.7</v>
      </c>
      <c r="D224">
        <v>0.52500000000000002</v>
      </c>
      <c r="E224">
        <v>0.19</v>
      </c>
      <c r="F224">
        <v>1.6014999999999999</v>
      </c>
      <c r="G224">
        <v>0.70699999999999996</v>
      </c>
      <c r="H224">
        <v>0.36499999999999999</v>
      </c>
      <c r="I224">
        <v>0.43</v>
      </c>
      <c r="J224">
        <v>10</v>
      </c>
      <c r="K224">
        <v>1</v>
      </c>
      <c r="L224" t="s">
        <v>40</v>
      </c>
      <c r="M224" t="s">
        <v>41</v>
      </c>
      <c r="N224" t="s">
        <v>35</v>
      </c>
      <c r="O224">
        <v>3</v>
      </c>
      <c r="P224" t="s">
        <v>80</v>
      </c>
      <c r="Q224">
        <v>3.6</v>
      </c>
      <c r="R224" t="str">
        <f t="array" ref="R22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24" t="e">
        <f>IF(Table13[[#This Row],[Category All]]="Category 1", "Yes",NA())</f>
        <v>#N/A</v>
      </c>
      <c r="T224" t="e">
        <f>IF(Table13[[#This Row],[Category All]]="Category 2", "Yes",NA())</f>
        <v>#N/A</v>
      </c>
      <c r="U224" t="str">
        <f>IF(Table13[[#This Row],[Category All]]="Category 3", "Yes",NA())</f>
        <v>Yes</v>
      </c>
      <c r="V224">
        <f>SUM(1,(1/3)*(Table13[[#This Row],[Length]]-0.5),(1/3)*(Table13[[#This Row],[Diameter]]-0.4),(1/3)*(Table13[[#This Row],[Height]]-0.4)*Table13[[#This Row],[Whole_weight]]*0.5)</f>
        <v>1.0522808333333333</v>
      </c>
      <c r="W224">
        <f t="array" ref="W22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1.0522808333333333</v>
      </c>
      <c r="X224" t="e">
        <f>IF(Table13[[#This Row],[Category All]]="Category 1",Table13[[#This Row],[Base Abalone Value]]*1.5,NA())</f>
        <v>#N/A</v>
      </c>
      <c r="Y224" t="e">
        <f>IF(Table13[[#This Row],[Category All]]="Category 2",Table13[[#This Row],[Base Abalone Value]]*0.8,NA())</f>
        <v>#N/A</v>
      </c>
      <c r="Z224">
        <f>IF(Table13[[#This Row],[Category All]]="Category 3",Table13[[#This Row],[Base Abalone Value]],NA())</f>
        <v>1.0522808333333333</v>
      </c>
      <c r="AA224" t="e">
        <f>IF(Table13[[#This Row],[Gender]]="M",Table13[[#This Row],[Whole_weight]],NA())</f>
        <v>#N/A</v>
      </c>
      <c r="AB224">
        <f>IF(Table13[[#This Row],[Gender]]="F",Table13[[#This Row],[Whole_weight]],NA())</f>
        <v>1.6014999999999999</v>
      </c>
      <c r="AC224" t="e">
        <f>IF(Table13[[#This Row],[Gender]]="I",Table13[[#This Row],[Whole_weight]],NA())</f>
        <v>#N/A</v>
      </c>
      <c r="AD224" t="e">
        <f>IF(Table13[[#This Row],[Gender]]="M",Table13[[#This Row],[Diameter]],NA())</f>
        <v>#N/A</v>
      </c>
      <c r="AE224">
        <f>IF(Table13[[#This Row],[Gender]]="F",Table13[[#This Row],[Diameter]],NA())</f>
        <v>0.52500000000000002</v>
      </c>
      <c r="AF224" t="e">
        <f>IF(Table13[[#This Row],[Gender]]="I",Table13[[#This Row],[Diameter]],NA())</f>
        <v>#N/A</v>
      </c>
    </row>
    <row r="225" spans="1:32" x14ac:dyDescent="0.25">
      <c r="A225">
        <v>1938</v>
      </c>
      <c r="B225" t="s">
        <v>47</v>
      </c>
      <c r="C225">
        <v>0.625</v>
      </c>
      <c r="D225">
        <v>0.51500000000000001</v>
      </c>
      <c r="E225">
        <v>0.17</v>
      </c>
      <c r="F225">
        <v>1.331</v>
      </c>
      <c r="G225">
        <v>0.57250000000000001</v>
      </c>
      <c r="H225">
        <v>0.30049999999999999</v>
      </c>
      <c r="I225">
        <v>0.36099999999999999</v>
      </c>
      <c r="J225">
        <v>9</v>
      </c>
      <c r="K225">
        <v>14</v>
      </c>
      <c r="L225" t="s">
        <v>55</v>
      </c>
      <c r="M225" t="s">
        <v>56</v>
      </c>
      <c r="N225" t="s">
        <v>57</v>
      </c>
      <c r="O225">
        <v>8</v>
      </c>
      <c r="P225" t="s">
        <v>51</v>
      </c>
      <c r="Q225">
        <v>12.3</v>
      </c>
      <c r="R225" t="str">
        <f t="array" ref="R22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25" t="e">
        <f>IF(Table13[[#This Row],[Category All]]="Category 1", "Yes",NA())</f>
        <v>#N/A</v>
      </c>
      <c r="T225" t="e">
        <f>IF(Table13[[#This Row],[Category All]]="Category 2", "Yes",NA())</f>
        <v>#N/A</v>
      </c>
      <c r="U225" t="str">
        <f>IF(Table13[[#This Row],[Category All]]="Category 3", "Yes",NA())</f>
        <v>Yes</v>
      </c>
      <c r="V225">
        <f>SUM(1,(1/3)*(Table13[[#This Row],[Length]]-0.5),(1/3)*(Table13[[#This Row],[Diameter]]-0.4),(1/3)*(Table13[[#This Row],[Height]]-0.4)*Table13[[#This Row],[Whole_weight]]*0.5)</f>
        <v>1.0289783333333333</v>
      </c>
      <c r="W225">
        <f t="array" ref="W22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1.0289783333333333</v>
      </c>
      <c r="X225" t="e">
        <f>IF(Table13[[#This Row],[Category All]]="Category 1",Table13[[#This Row],[Base Abalone Value]]*1.5,NA())</f>
        <v>#N/A</v>
      </c>
      <c r="Y225" t="e">
        <f>IF(Table13[[#This Row],[Category All]]="Category 2",Table13[[#This Row],[Base Abalone Value]]*0.8,NA())</f>
        <v>#N/A</v>
      </c>
      <c r="Z225">
        <f>IF(Table13[[#This Row],[Category All]]="Category 3",Table13[[#This Row],[Base Abalone Value]],NA())</f>
        <v>1.0289783333333333</v>
      </c>
      <c r="AA225">
        <f>IF(Table13[[#This Row],[Gender]]="M",Table13[[#This Row],[Whole_weight]],NA())</f>
        <v>1.331</v>
      </c>
      <c r="AB225" t="e">
        <f>IF(Table13[[#This Row],[Gender]]="F",Table13[[#This Row],[Whole_weight]],NA())</f>
        <v>#N/A</v>
      </c>
      <c r="AC225" t="e">
        <f>IF(Table13[[#This Row],[Gender]]="I",Table13[[#This Row],[Whole_weight]],NA())</f>
        <v>#N/A</v>
      </c>
      <c r="AD225">
        <f>IF(Table13[[#This Row],[Gender]]="M",Table13[[#This Row],[Diameter]],NA())</f>
        <v>0.51500000000000001</v>
      </c>
      <c r="AE225" t="e">
        <f>IF(Table13[[#This Row],[Gender]]="F",Table13[[#This Row],[Diameter]],NA())</f>
        <v>#N/A</v>
      </c>
      <c r="AF225" t="e">
        <f>IF(Table13[[#This Row],[Gender]]="I",Table13[[#This Row],[Diameter]],NA())</f>
        <v>#N/A</v>
      </c>
    </row>
    <row r="226" spans="1:32" x14ac:dyDescent="0.25">
      <c r="A226">
        <v>99</v>
      </c>
      <c r="B226" t="s">
        <v>47</v>
      </c>
      <c r="C226">
        <v>0.47</v>
      </c>
      <c r="D226">
        <v>0.37</v>
      </c>
      <c r="E226">
        <v>0.13</v>
      </c>
      <c r="F226">
        <v>0.52249999999999996</v>
      </c>
      <c r="G226">
        <v>0.20100000000000001</v>
      </c>
      <c r="H226">
        <v>0.13300000000000001</v>
      </c>
      <c r="I226">
        <v>0.16500000000000001</v>
      </c>
      <c r="J226">
        <v>7</v>
      </c>
      <c r="K226">
        <v>13</v>
      </c>
      <c r="L226" t="s">
        <v>44</v>
      </c>
      <c r="M226" t="s">
        <v>45</v>
      </c>
      <c r="N226" t="s">
        <v>35</v>
      </c>
      <c r="O226">
        <v>6</v>
      </c>
      <c r="P226" t="s">
        <v>79</v>
      </c>
      <c r="Q226">
        <v>14.1</v>
      </c>
      <c r="R226" t="str">
        <f t="array" ref="R22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26" t="e">
        <f>IF(Table13[[#This Row],[Category All]]="Category 1", "Yes",NA())</f>
        <v>#N/A</v>
      </c>
      <c r="T226" t="str">
        <f>IF(Table13[[#This Row],[Category All]]="Category 2", "Yes",NA())</f>
        <v>Yes</v>
      </c>
      <c r="U226" t="e">
        <f>IF(Table13[[#This Row],[Category All]]="Category 3", "Yes",NA())</f>
        <v>#N/A</v>
      </c>
      <c r="V226">
        <f>SUM(1,(1/3)*(Table13[[#This Row],[Length]]-0.5),(1/3)*(Table13[[#This Row],[Diameter]]-0.4),(1/3)*(Table13[[#This Row],[Height]]-0.4)*Table13[[#This Row],[Whole_weight]]*0.5)</f>
        <v>0.95648749999999993</v>
      </c>
      <c r="W226">
        <f t="array" ref="W22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0.76519000000000004</v>
      </c>
      <c r="X226" t="e">
        <f>IF(Table13[[#This Row],[Category All]]="Category 1",Table13[[#This Row],[Base Abalone Value]]*1.5,NA())</f>
        <v>#N/A</v>
      </c>
      <c r="Y226">
        <f>IF(Table13[[#This Row],[Category All]]="Category 2",Table13[[#This Row],[Base Abalone Value]]*0.8,NA())</f>
        <v>0.76519000000000004</v>
      </c>
      <c r="Z226" t="e">
        <f>IF(Table13[[#This Row],[Category All]]="Category 3",Table13[[#This Row],[Base Abalone Value]],NA())</f>
        <v>#N/A</v>
      </c>
      <c r="AA226">
        <f>IF(Table13[[#This Row],[Gender]]="M",Table13[[#This Row],[Whole_weight]],NA())</f>
        <v>0.52249999999999996</v>
      </c>
      <c r="AB226" t="e">
        <f>IF(Table13[[#This Row],[Gender]]="F",Table13[[#This Row],[Whole_weight]],NA())</f>
        <v>#N/A</v>
      </c>
      <c r="AC226" t="e">
        <f>IF(Table13[[#This Row],[Gender]]="I",Table13[[#This Row],[Whole_weight]],NA())</f>
        <v>#N/A</v>
      </c>
      <c r="AD226">
        <f>IF(Table13[[#This Row],[Gender]]="M",Table13[[#This Row],[Diameter]],NA())</f>
        <v>0.37</v>
      </c>
      <c r="AE226" t="e">
        <f>IF(Table13[[#This Row],[Gender]]="F",Table13[[#This Row],[Diameter]],NA())</f>
        <v>#N/A</v>
      </c>
      <c r="AF226" t="e">
        <f>IF(Table13[[#This Row],[Gender]]="I",Table13[[#This Row],[Diameter]],NA())</f>
        <v>#N/A</v>
      </c>
    </row>
    <row r="227" spans="1:32" x14ac:dyDescent="0.25">
      <c r="A227">
        <v>2706</v>
      </c>
      <c r="B227" t="s">
        <v>47</v>
      </c>
      <c r="C227">
        <v>0.7</v>
      </c>
      <c r="D227">
        <v>0.55000000000000004</v>
      </c>
      <c r="E227">
        <v>0.2</v>
      </c>
      <c r="F227">
        <v>1.5229999999999999</v>
      </c>
      <c r="G227">
        <v>0.69299999999999995</v>
      </c>
      <c r="H227">
        <v>0.30599999999999999</v>
      </c>
      <c r="I227">
        <v>0.4405</v>
      </c>
      <c r="J227">
        <v>13</v>
      </c>
      <c r="K227">
        <v>5</v>
      </c>
      <c r="L227" t="s">
        <v>58</v>
      </c>
      <c r="M227" t="s">
        <v>59</v>
      </c>
      <c r="N227" t="s">
        <v>60</v>
      </c>
      <c r="O227">
        <v>2</v>
      </c>
      <c r="P227" t="s">
        <v>39</v>
      </c>
      <c r="Q227">
        <v>18</v>
      </c>
      <c r="R227" t="str">
        <f t="array" ref="R22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27" t="e">
        <f>IF(Table13[[#This Row],[Category All]]="Category 1", "Yes",NA())</f>
        <v>#N/A</v>
      </c>
      <c r="T227" t="e">
        <f>IF(Table13[[#This Row],[Category All]]="Category 2", "Yes",NA())</f>
        <v>#N/A</v>
      </c>
      <c r="U227" t="str">
        <f>IF(Table13[[#This Row],[Category All]]="Category 3", "Yes",NA())</f>
        <v>Yes</v>
      </c>
      <c r="V227">
        <f>SUM(1,(1/3)*(Table13[[#This Row],[Length]]-0.5),(1/3)*(Table13[[#This Row],[Diameter]]-0.4),(1/3)*(Table13[[#This Row],[Height]]-0.4)*Table13[[#This Row],[Whole_weight]]*0.5)</f>
        <v>1.0659000000000001</v>
      </c>
      <c r="W227">
        <f t="array" ref="W22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1.0659000000000001</v>
      </c>
      <c r="X227" t="e">
        <f>IF(Table13[[#This Row],[Category All]]="Category 1",Table13[[#This Row],[Base Abalone Value]]*1.5,NA())</f>
        <v>#N/A</v>
      </c>
      <c r="Y227" t="e">
        <f>IF(Table13[[#This Row],[Category All]]="Category 2",Table13[[#This Row],[Base Abalone Value]]*0.8,NA())</f>
        <v>#N/A</v>
      </c>
      <c r="Z227">
        <f>IF(Table13[[#This Row],[Category All]]="Category 3",Table13[[#This Row],[Base Abalone Value]],NA())</f>
        <v>1.0659000000000001</v>
      </c>
      <c r="AA227">
        <f>IF(Table13[[#This Row],[Gender]]="M",Table13[[#This Row],[Whole_weight]],NA())</f>
        <v>1.5229999999999999</v>
      </c>
      <c r="AB227" t="e">
        <f>IF(Table13[[#This Row],[Gender]]="F",Table13[[#This Row],[Whole_weight]],NA())</f>
        <v>#N/A</v>
      </c>
      <c r="AC227" t="e">
        <f>IF(Table13[[#This Row],[Gender]]="I",Table13[[#This Row],[Whole_weight]],NA())</f>
        <v>#N/A</v>
      </c>
      <c r="AD227">
        <f>IF(Table13[[#This Row],[Gender]]="M",Table13[[#This Row],[Diameter]],NA())</f>
        <v>0.55000000000000004</v>
      </c>
      <c r="AE227" t="e">
        <f>IF(Table13[[#This Row],[Gender]]="F",Table13[[#This Row],[Diameter]],NA())</f>
        <v>#N/A</v>
      </c>
      <c r="AF227" t="e">
        <f>IF(Table13[[#This Row],[Gender]]="I",Table13[[#This Row],[Diameter]],NA())</f>
        <v>#N/A</v>
      </c>
    </row>
    <row r="228" spans="1:32" x14ac:dyDescent="0.25">
      <c r="A228">
        <v>191</v>
      </c>
      <c r="B228" t="s">
        <v>47</v>
      </c>
      <c r="C228">
        <v>0.61499999999999999</v>
      </c>
      <c r="D228">
        <v>0.48</v>
      </c>
      <c r="E228">
        <v>0.18</v>
      </c>
      <c r="F228">
        <v>1.1595</v>
      </c>
      <c r="G228">
        <v>0.48449999999999999</v>
      </c>
      <c r="H228">
        <v>0.2165</v>
      </c>
      <c r="I228">
        <v>0.32500000000000001</v>
      </c>
      <c r="J228">
        <v>13</v>
      </c>
      <c r="K228">
        <v>6</v>
      </c>
      <c r="L228" t="s">
        <v>71</v>
      </c>
      <c r="M228" t="s">
        <v>72</v>
      </c>
      <c r="N228" t="s">
        <v>73</v>
      </c>
      <c r="O228">
        <v>10</v>
      </c>
      <c r="P228" t="s">
        <v>70</v>
      </c>
      <c r="Q228">
        <v>24.1</v>
      </c>
      <c r="R228" t="str">
        <f t="array" ref="R22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28" t="e">
        <f>IF(Table13[[#This Row],[Category All]]="Category 1", "Yes",NA())</f>
        <v>#N/A</v>
      </c>
      <c r="T228" t="e">
        <f>IF(Table13[[#This Row],[Category All]]="Category 2", "Yes",NA())</f>
        <v>#N/A</v>
      </c>
      <c r="U228" t="str">
        <f>IF(Table13[[#This Row],[Category All]]="Category 3", "Yes",NA())</f>
        <v>Yes</v>
      </c>
      <c r="V228">
        <f>SUM(1,(1/3)*(Table13[[#This Row],[Length]]-0.5),(1/3)*(Table13[[#This Row],[Diameter]]-0.4),(1/3)*(Table13[[#This Row],[Height]]-0.4)*Table13[[#This Row],[Whole_weight]]*0.5)</f>
        <v>1.0224849999999999</v>
      </c>
      <c r="W228">
        <f t="array" ref="W22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1.0224849999999999</v>
      </c>
      <c r="X228" t="e">
        <f>IF(Table13[[#This Row],[Category All]]="Category 1",Table13[[#This Row],[Base Abalone Value]]*1.5,NA())</f>
        <v>#N/A</v>
      </c>
      <c r="Y228" t="e">
        <f>IF(Table13[[#This Row],[Category All]]="Category 2",Table13[[#This Row],[Base Abalone Value]]*0.8,NA())</f>
        <v>#N/A</v>
      </c>
      <c r="Z228">
        <f>IF(Table13[[#This Row],[Category All]]="Category 3",Table13[[#This Row],[Base Abalone Value]],NA())</f>
        <v>1.0224849999999999</v>
      </c>
      <c r="AA228">
        <f>IF(Table13[[#This Row],[Gender]]="M",Table13[[#This Row],[Whole_weight]],NA())</f>
        <v>1.1595</v>
      </c>
      <c r="AB228" t="e">
        <f>IF(Table13[[#This Row],[Gender]]="F",Table13[[#This Row],[Whole_weight]],NA())</f>
        <v>#N/A</v>
      </c>
      <c r="AC228" t="e">
        <f>IF(Table13[[#This Row],[Gender]]="I",Table13[[#This Row],[Whole_weight]],NA())</f>
        <v>#N/A</v>
      </c>
      <c r="AD228">
        <f>IF(Table13[[#This Row],[Gender]]="M",Table13[[#This Row],[Diameter]],NA())</f>
        <v>0.48</v>
      </c>
      <c r="AE228" t="e">
        <f>IF(Table13[[#This Row],[Gender]]="F",Table13[[#This Row],[Diameter]],NA())</f>
        <v>#N/A</v>
      </c>
      <c r="AF228" t="e">
        <f>IF(Table13[[#This Row],[Gender]]="I",Table13[[#This Row],[Diameter]],NA())</f>
        <v>#N/A</v>
      </c>
    </row>
    <row r="229" spans="1:32" x14ac:dyDescent="0.25">
      <c r="A229">
        <v>3285</v>
      </c>
      <c r="B229" t="s">
        <v>47</v>
      </c>
      <c r="C229">
        <v>0.56499999999999995</v>
      </c>
      <c r="D229">
        <v>0.44</v>
      </c>
      <c r="E229">
        <v>0.155</v>
      </c>
      <c r="F229">
        <v>0.86799999999999999</v>
      </c>
      <c r="G229">
        <v>0.34799999999999998</v>
      </c>
      <c r="H229">
        <v>0.217</v>
      </c>
      <c r="I229">
        <v>0.26</v>
      </c>
      <c r="J229">
        <v>11</v>
      </c>
      <c r="K229">
        <v>1</v>
      </c>
      <c r="L229" t="s">
        <v>40</v>
      </c>
      <c r="M229" t="s">
        <v>41</v>
      </c>
      <c r="N229" t="s">
        <v>35</v>
      </c>
      <c r="O229">
        <v>5</v>
      </c>
      <c r="P229" t="s">
        <v>46</v>
      </c>
      <c r="Q229">
        <v>12.8</v>
      </c>
      <c r="R229" t="str">
        <f t="array" ref="R22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29" t="e">
        <f>IF(Table13[[#This Row],[Category All]]="Category 1", "Yes",NA())</f>
        <v>#N/A</v>
      </c>
      <c r="T229" t="str">
        <f>IF(Table13[[#This Row],[Category All]]="Category 2", "Yes",NA())</f>
        <v>Yes</v>
      </c>
      <c r="U229" t="e">
        <f>IF(Table13[[#This Row],[Category All]]="Category 3", "Yes",NA())</f>
        <v>#N/A</v>
      </c>
      <c r="V229">
        <f>SUM(1,(1/3)*(Table13[[#This Row],[Length]]-0.5),(1/3)*(Table13[[#This Row],[Diameter]]-0.4),(1/3)*(Table13[[#This Row],[Height]]-0.4)*Table13[[#This Row],[Whole_weight]]*0.5)</f>
        <v>0.99955666666666676</v>
      </c>
      <c r="W229">
        <f t="array" ref="W22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0.79964533333333343</v>
      </c>
      <c r="X229" t="e">
        <f>IF(Table13[[#This Row],[Category All]]="Category 1",Table13[[#This Row],[Base Abalone Value]]*1.5,NA())</f>
        <v>#N/A</v>
      </c>
      <c r="Y229">
        <f>IF(Table13[[#This Row],[Category All]]="Category 2",Table13[[#This Row],[Base Abalone Value]]*0.8,NA())</f>
        <v>0.79964533333333343</v>
      </c>
      <c r="Z229" t="e">
        <f>IF(Table13[[#This Row],[Category All]]="Category 3",Table13[[#This Row],[Base Abalone Value]],NA())</f>
        <v>#N/A</v>
      </c>
      <c r="AA229">
        <f>IF(Table13[[#This Row],[Gender]]="M",Table13[[#This Row],[Whole_weight]],NA())</f>
        <v>0.86799999999999999</v>
      </c>
      <c r="AB229" t="e">
        <f>IF(Table13[[#This Row],[Gender]]="F",Table13[[#This Row],[Whole_weight]],NA())</f>
        <v>#N/A</v>
      </c>
      <c r="AC229" t="e">
        <f>IF(Table13[[#This Row],[Gender]]="I",Table13[[#This Row],[Whole_weight]],NA())</f>
        <v>#N/A</v>
      </c>
      <c r="AD229">
        <f>IF(Table13[[#This Row],[Gender]]="M",Table13[[#This Row],[Diameter]],NA())</f>
        <v>0.44</v>
      </c>
      <c r="AE229" t="e">
        <f>IF(Table13[[#This Row],[Gender]]="F",Table13[[#This Row],[Diameter]],NA())</f>
        <v>#N/A</v>
      </c>
      <c r="AF229" t="e">
        <f>IF(Table13[[#This Row],[Gender]]="I",Table13[[#This Row],[Diameter]],NA())</f>
        <v>#N/A</v>
      </c>
    </row>
    <row r="230" spans="1:32" x14ac:dyDescent="0.25">
      <c r="A230">
        <v>1218</v>
      </c>
      <c r="B230" t="s">
        <v>43</v>
      </c>
      <c r="C230">
        <v>0.315</v>
      </c>
      <c r="D230">
        <v>0.23</v>
      </c>
      <c r="E230">
        <v>0.08</v>
      </c>
      <c r="F230">
        <v>0.13750000000000001</v>
      </c>
      <c r="G230">
        <v>5.45E-2</v>
      </c>
      <c r="H230">
        <v>3.1E-2</v>
      </c>
      <c r="I230">
        <v>4.4499999999999998E-2</v>
      </c>
      <c r="J230">
        <v>5</v>
      </c>
      <c r="K230">
        <v>13</v>
      </c>
      <c r="L230" t="s">
        <v>44</v>
      </c>
      <c r="M230" t="s">
        <v>45</v>
      </c>
      <c r="N230" t="s">
        <v>35</v>
      </c>
      <c r="O230">
        <v>10</v>
      </c>
      <c r="P230" t="s">
        <v>70</v>
      </c>
      <c r="Q230">
        <v>24.1</v>
      </c>
      <c r="R230" t="str">
        <f t="array" ref="R23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30" t="e">
        <f>IF(Table13[[#This Row],[Category All]]="Category 1", "Yes",NA())</f>
        <v>#N/A</v>
      </c>
      <c r="T230" t="str">
        <f>IF(Table13[[#This Row],[Category All]]="Category 2", "Yes",NA())</f>
        <v>Yes</v>
      </c>
      <c r="U230" t="e">
        <f>IF(Table13[[#This Row],[Category All]]="Category 3", "Yes",NA())</f>
        <v>#N/A</v>
      </c>
      <c r="V230">
        <f>SUM(1,(1/3)*(Table13[[#This Row],[Length]]-0.5),(1/3)*(Table13[[#This Row],[Diameter]]-0.4),(1/3)*(Table13[[#This Row],[Height]]-0.4)*Table13[[#This Row],[Whole_weight]]*0.5)</f>
        <v>0.87433333333333341</v>
      </c>
      <c r="W230">
        <f t="array" ref="W23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0.69946666666666679</v>
      </c>
      <c r="X230" t="e">
        <f>IF(Table13[[#This Row],[Category All]]="Category 1",Table13[[#This Row],[Base Abalone Value]]*1.5,NA())</f>
        <v>#N/A</v>
      </c>
      <c r="Y230">
        <f>IF(Table13[[#This Row],[Category All]]="Category 2",Table13[[#This Row],[Base Abalone Value]]*0.8,NA())</f>
        <v>0.69946666666666679</v>
      </c>
      <c r="Z230" t="e">
        <f>IF(Table13[[#This Row],[Category All]]="Category 3",Table13[[#This Row],[Base Abalone Value]],NA())</f>
        <v>#N/A</v>
      </c>
      <c r="AA230" t="e">
        <f>IF(Table13[[#This Row],[Gender]]="M",Table13[[#This Row],[Whole_weight]],NA())</f>
        <v>#N/A</v>
      </c>
      <c r="AB230" t="e">
        <f>IF(Table13[[#This Row],[Gender]]="F",Table13[[#This Row],[Whole_weight]],NA())</f>
        <v>#N/A</v>
      </c>
      <c r="AC230">
        <f>IF(Table13[[#This Row],[Gender]]="I",Table13[[#This Row],[Whole_weight]],NA())</f>
        <v>0.13750000000000001</v>
      </c>
      <c r="AD230" t="e">
        <f>IF(Table13[[#This Row],[Gender]]="M",Table13[[#This Row],[Diameter]],NA())</f>
        <v>#N/A</v>
      </c>
      <c r="AE230" t="e">
        <f>IF(Table13[[#This Row],[Gender]]="F",Table13[[#This Row],[Diameter]],NA())</f>
        <v>#N/A</v>
      </c>
      <c r="AF230">
        <f>IF(Table13[[#This Row],[Gender]]="I",Table13[[#This Row],[Diameter]],NA())</f>
        <v>0.23</v>
      </c>
    </row>
    <row r="231" spans="1:32" x14ac:dyDescent="0.25">
      <c r="A231">
        <v>1066</v>
      </c>
      <c r="B231" t="s">
        <v>43</v>
      </c>
      <c r="C231">
        <v>0.315</v>
      </c>
      <c r="D231">
        <v>0.23499999999999999</v>
      </c>
      <c r="E231">
        <v>5.5E-2</v>
      </c>
      <c r="F231">
        <v>0.151</v>
      </c>
      <c r="G231">
        <v>6.5000000000000002E-2</v>
      </c>
      <c r="H231">
        <v>2.7E-2</v>
      </c>
      <c r="I231">
        <v>3.9E-2</v>
      </c>
      <c r="J231">
        <v>6</v>
      </c>
      <c r="K231">
        <v>6</v>
      </c>
      <c r="L231" t="s">
        <v>71</v>
      </c>
      <c r="M231" t="s">
        <v>72</v>
      </c>
      <c r="N231" t="s">
        <v>73</v>
      </c>
      <c r="O231">
        <v>2</v>
      </c>
      <c r="P231" t="s">
        <v>39</v>
      </c>
      <c r="Q231">
        <v>18</v>
      </c>
      <c r="R231" t="str">
        <f t="array" ref="R23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31" t="e">
        <f>IF(Table13[[#This Row],[Category All]]="Category 1", "Yes",NA())</f>
        <v>#N/A</v>
      </c>
      <c r="T231" t="str">
        <f>IF(Table13[[#This Row],[Category All]]="Category 2", "Yes",NA())</f>
        <v>Yes</v>
      </c>
      <c r="U231" t="e">
        <f>IF(Table13[[#This Row],[Category All]]="Category 3", "Yes",NA())</f>
        <v>#N/A</v>
      </c>
      <c r="V231">
        <f>SUM(1,(1/3)*(Table13[[#This Row],[Length]]-0.5),(1/3)*(Table13[[#This Row],[Diameter]]-0.4),(1/3)*(Table13[[#This Row],[Height]]-0.4)*Table13[[#This Row],[Whole_weight]]*0.5)</f>
        <v>0.87465083333333327</v>
      </c>
      <c r="W231">
        <f t="array" ref="W23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0.69972066666666666</v>
      </c>
      <c r="X231" t="e">
        <f>IF(Table13[[#This Row],[Category All]]="Category 1",Table13[[#This Row],[Base Abalone Value]]*1.5,NA())</f>
        <v>#N/A</v>
      </c>
      <c r="Y231">
        <f>IF(Table13[[#This Row],[Category All]]="Category 2",Table13[[#This Row],[Base Abalone Value]]*0.8,NA())</f>
        <v>0.69972066666666666</v>
      </c>
      <c r="Z231" t="e">
        <f>IF(Table13[[#This Row],[Category All]]="Category 3",Table13[[#This Row],[Base Abalone Value]],NA())</f>
        <v>#N/A</v>
      </c>
      <c r="AA231" t="e">
        <f>IF(Table13[[#This Row],[Gender]]="M",Table13[[#This Row],[Whole_weight]],NA())</f>
        <v>#N/A</v>
      </c>
      <c r="AB231" t="e">
        <f>IF(Table13[[#This Row],[Gender]]="F",Table13[[#This Row],[Whole_weight]],NA())</f>
        <v>#N/A</v>
      </c>
      <c r="AC231">
        <f>IF(Table13[[#This Row],[Gender]]="I",Table13[[#This Row],[Whole_weight]],NA())</f>
        <v>0.151</v>
      </c>
      <c r="AD231" t="e">
        <f>IF(Table13[[#This Row],[Gender]]="M",Table13[[#This Row],[Diameter]],NA())</f>
        <v>#N/A</v>
      </c>
      <c r="AE231" t="e">
        <f>IF(Table13[[#This Row],[Gender]]="F",Table13[[#This Row],[Diameter]],NA())</f>
        <v>#N/A</v>
      </c>
      <c r="AF231">
        <f>IF(Table13[[#This Row],[Gender]]="I",Table13[[#This Row],[Diameter]],NA())</f>
        <v>0.23499999999999999</v>
      </c>
    </row>
    <row r="232" spans="1:32" x14ac:dyDescent="0.25">
      <c r="A232">
        <v>610</v>
      </c>
      <c r="B232" t="s">
        <v>47</v>
      </c>
      <c r="C232">
        <v>0.35</v>
      </c>
      <c r="D232">
        <v>0.26500000000000001</v>
      </c>
      <c r="E232">
        <v>0.09</v>
      </c>
      <c r="F232">
        <v>0.17749999999999999</v>
      </c>
      <c r="G232">
        <v>5.7500000000000002E-2</v>
      </c>
      <c r="H232">
        <v>4.2000000000000003E-2</v>
      </c>
      <c r="I232">
        <v>6.8000000000000005E-2</v>
      </c>
      <c r="J232">
        <v>12</v>
      </c>
      <c r="K232">
        <v>4</v>
      </c>
      <c r="L232" t="s">
        <v>84</v>
      </c>
      <c r="M232" t="s">
        <v>85</v>
      </c>
      <c r="N232" t="s">
        <v>86</v>
      </c>
      <c r="O232">
        <v>2</v>
      </c>
      <c r="P232" t="s">
        <v>39</v>
      </c>
      <c r="Q232">
        <v>18</v>
      </c>
      <c r="R232" t="str">
        <f t="array" ref="R23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32" t="e">
        <f>IF(Table13[[#This Row],[Category All]]="Category 1", "Yes",NA())</f>
        <v>#N/A</v>
      </c>
      <c r="T232" t="str">
        <f>IF(Table13[[#This Row],[Category All]]="Category 2", "Yes",NA())</f>
        <v>Yes</v>
      </c>
      <c r="U232" t="e">
        <f>IF(Table13[[#This Row],[Category All]]="Category 3", "Yes",NA())</f>
        <v>#N/A</v>
      </c>
      <c r="V232">
        <f>SUM(1,(1/3)*(Table13[[#This Row],[Length]]-0.5),(1/3)*(Table13[[#This Row],[Diameter]]-0.4),(1/3)*(Table13[[#This Row],[Height]]-0.4)*Table13[[#This Row],[Whole_weight]]*0.5)</f>
        <v>0.89582916666666657</v>
      </c>
      <c r="W232">
        <f t="array" ref="W23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0.71666333333333332</v>
      </c>
      <c r="X232" t="e">
        <f>IF(Table13[[#This Row],[Category All]]="Category 1",Table13[[#This Row],[Base Abalone Value]]*1.5,NA())</f>
        <v>#N/A</v>
      </c>
      <c r="Y232">
        <f>IF(Table13[[#This Row],[Category All]]="Category 2",Table13[[#This Row],[Base Abalone Value]]*0.8,NA())</f>
        <v>0.71666333333333332</v>
      </c>
      <c r="Z232" t="e">
        <f>IF(Table13[[#This Row],[Category All]]="Category 3",Table13[[#This Row],[Base Abalone Value]],NA())</f>
        <v>#N/A</v>
      </c>
      <c r="AA232">
        <f>IF(Table13[[#This Row],[Gender]]="M",Table13[[#This Row],[Whole_weight]],NA())</f>
        <v>0.17749999999999999</v>
      </c>
      <c r="AB232" t="e">
        <f>IF(Table13[[#This Row],[Gender]]="F",Table13[[#This Row],[Whole_weight]],NA())</f>
        <v>#N/A</v>
      </c>
      <c r="AC232" t="e">
        <f>IF(Table13[[#This Row],[Gender]]="I",Table13[[#This Row],[Whole_weight]],NA())</f>
        <v>#N/A</v>
      </c>
      <c r="AD232">
        <f>IF(Table13[[#This Row],[Gender]]="M",Table13[[#This Row],[Diameter]],NA())</f>
        <v>0.26500000000000001</v>
      </c>
      <c r="AE232" t="e">
        <f>IF(Table13[[#This Row],[Gender]]="F",Table13[[#This Row],[Diameter]],NA())</f>
        <v>#N/A</v>
      </c>
      <c r="AF232" t="e">
        <f>IF(Table13[[#This Row],[Gender]]="I",Table13[[#This Row],[Diameter]],NA())</f>
        <v>#N/A</v>
      </c>
    </row>
    <row r="233" spans="1:32" x14ac:dyDescent="0.25">
      <c r="A233">
        <v>3275</v>
      </c>
      <c r="B233" t="s">
        <v>32</v>
      </c>
      <c r="C233">
        <v>0.5</v>
      </c>
      <c r="D233">
        <v>0.40500000000000003</v>
      </c>
      <c r="E233">
        <v>0.14000000000000001</v>
      </c>
      <c r="F233">
        <v>0.67349999999999999</v>
      </c>
      <c r="G233">
        <v>0.26500000000000001</v>
      </c>
      <c r="H233">
        <v>0.124</v>
      </c>
      <c r="I233">
        <v>0.25</v>
      </c>
      <c r="J233">
        <v>18</v>
      </c>
      <c r="K233">
        <v>7</v>
      </c>
      <c r="L233" t="s">
        <v>67</v>
      </c>
      <c r="M233" t="s">
        <v>68</v>
      </c>
      <c r="N233" t="s">
        <v>69</v>
      </c>
      <c r="O233">
        <v>6</v>
      </c>
      <c r="P233" t="s">
        <v>79</v>
      </c>
      <c r="Q233">
        <v>14.1</v>
      </c>
      <c r="R233" t="str">
        <f t="array" ref="R23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33" t="e">
        <f>IF(Table13[[#This Row],[Category All]]="Category 1", "Yes",NA())</f>
        <v>#N/A</v>
      </c>
      <c r="T233" t="str">
        <f>IF(Table13[[#This Row],[Category All]]="Category 2", "Yes",NA())</f>
        <v>Yes</v>
      </c>
      <c r="U233" t="e">
        <f>IF(Table13[[#This Row],[Category All]]="Category 3", "Yes",NA())</f>
        <v>#N/A</v>
      </c>
      <c r="V233">
        <f>SUM(1,(1/3)*(Table13[[#This Row],[Length]]-0.5),(1/3)*(Table13[[#This Row],[Diameter]]-0.4),(1/3)*(Table13[[#This Row],[Height]]-0.4)*Table13[[#This Row],[Whole_weight]]*0.5)</f>
        <v>0.97248166666666669</v>
      </c>
      <c r="W233">
        <f t="array" ref="W23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0.77798533333333342</v>
      </c>
      <c r="X233" t="e">
        <f>IF(Table13[[#This Row],[Category All]]="Category 1",Table13[[#This Row],[Base Abalone Value]]*1.5,NA())</f>
        <v>#N/A</v>
      </c>
      <c r="Y233">
        <f>IF(Table13[[#This Row],[Category All]]="Category 2",Table13[[#This Row],[Base Abalone Value]]*0.8,NA())</f>
        <v>0.77798533333333342</v>
      </c>
      <c r="Z233" t="e">
        <f>IF(Table13[[#This Row],[Category All]]="Category 3",Table13[[#This Row],[Base Abalone Value]],NA())</f>
        <v>#N/A</v>
      </c>
      <c r="AA233" t="e">
        <f>IF(Table13[[#This Row],[Gender]]="M",Table13[[#This Row],[Whole_weight]],NA())</f>
        <v>#N/A</v>
      </c>
      <c r="AB233">
        <f>IF(Table13[[#This Row],[Gender]]="F",Table13[[#This Row],[Whole_weight]],NA())</f>
        <v>0.67349999999999999</v>
      </c>
      <c r="AC233" t="e">
        <f>IF(Table13[[#This Row],[Gender]]="I",Table13[[#This Row],[Whole_weight]],NA())</f>
        <v>#N/A</v>
      </c>
      <c r="AD233" t="e">
        <f>IF(Table13[[#This Row],[Gender]]="M",Table13[[#This Row],[Diameter]],NA())</f>
        <v>#N/A</v>
      </c>
      <c r="AE233">
        <f>IF(Table13[[#This Row],[Gender]]="F",Table13[[#This Row],[Diameter]],NA())</f>
        <v>0.40500000000000003</v>
      </c>
      <c r="AF233" t="e">
        <f>IF(Table13[[#This Row],[Gender]]="I",Table13[[#This Row],[Diameter]],NA())</f>
        <v>#N/A</v>
      </c>
    </row>
    <row r="234" spans="1:32" x14ac:dyDescent="0.25">
      <c r="A234">
        <v>1331</v>
      </c>
      <c r="B234" t="s">
        <v>32</v>
      </c>
      <c r="C234">
        <v>0.56999999999999995</v>
      </c>
      <c r="D234">
        <v>0.46</v>
      </c>
      <c r="E234">
        <v>0.13500000000000001</v>
      </c>
      <c r="F234">
        <v>0.97950000000000004</v>
      </c>
      <c r="G234">
        <v>0.39700000000000002</v>
      </c>
      <c r="H234">
        <v>0.2525</v>
      </c>
      <c r="I234">
        <v>0.26550000000000001</v>
      </c>
      <c r="J234">
        <v>9</v>
      </c>
      <c r="K234">
        <v>9</v>
      </c>
      <c r="L234" t="s">
        <v>52</v>
      </c>
      <c r="M234" t="s">
        <v>53</v>
      </c>
      <c r="N234" t="s">
        <v>54</v>
      </c>
      <c r="O234">
        <v>2</v>
      </c>
      <c r="P234" t="s">
        <v>39</v>
      </c>
      <c r="Q234">
        <v>18</v>
      </c>
      <c r="R234" t="str">
        <f t="array" ref="R23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34" t="e">
        <f>IF(Table13[[#This Row],[Category All]]="Category 1", "Yes",NA())</f>
        <v>#N/A</v>
      </c>
      <c r="T234" t="str">
        <f>IF(Table13[[#This Row],[Category All]]="Category 2", "Yes",NA())</f>
        <v>Yes</v>
      </c>
      <c r="U234" t="e">
        <f>IF(Table13[[#This Row],[Category All]]="Category 3", "Yes",NA())</f>
        <v>#N/A</v>
      </c>
      <c r="V234">
        <f>SUM(1,(1/3)*(Table13[[#This Row],[Length]]-0.5),(1/3)*(Table13[[#This Row],[Diameter]]-0.4),(1/3)*(Table13[[#This Row],[Height]]-0.4)*Table13[[#This Row],[Whole_weight]]*0.5)</f>
        <v>1.0000720833333334</v>
      </c>
      <c r="W234">
        <f t="array" ref="W23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0.80005766666666678</v>
      </c>
      <c r="X234" t="e">
        <f>IF(Table13[[#This Row],[Category All]]="Category 1",Table13[[#This Row],[Base Abalone Value]]*1.5,NA())</f>
        <v>#N/A</v>
      </c>
      <c r="Y234">
        <f>IF(Table13[[#This Row],[Category All]]="Category 2",Table13[[#This Row],[Base Abalone Value]]*0.8,NA())</f>
        <v>0.80005766666666678</v>
      </c>
      <c r="Z234" t="e">
        <f>IF(Table13[[#This Row],[Category All]]="Category 3",Table13[[#This Row],[Base Abalone Value]],NA())</f>
        <v>#N/A</v>
      </c>
      <c r="AA234" t="e">
        <f>IF(Table13[[#This Row],[Gender]]="M",Table13[[#This Row],[Whole_weight]],NA())</f>
        <v>#N/A</v>
      </c>
      <c r="AB234">
        <f>IF(Table13[[#This Row],[Gender]]="F",Table13[[#This Row],[Whole_weight]],NA())</f>
        <v>0.97950000000000004</v>
      </c>
      <c r="AC234" t="e">
        <f>IF(Table13[[#This Row],[Gender]]="I",Table13[[#This Row],[Whole_weight]],NA())</f>
        <v>#N/A</v>
      </c>
      <c r="AD234" t="e">
        <f>IF(Table13[[#This Row],[Gender]]="M",Table13[[#This Row],[Diameter]],NA())</f>
        <v>#N/A</v>
      </c>
      <c r="AE234">
        <f>IF(Table13[[#This Row],[Gender]]="F",Table13[[#This Row],[Diameter]],NA())</f>
        <v>0.46</v>
      </c>
      <c r="AF234" t="e">
        <f>IF(Table13[[#This Row],[Gender]]="I",Table13[[#This Row],[Diameter]],NA())</f>
        <v>#N/A</v>
      </c>
    </row>
    <row r="235" spans="1:32" x14ac:dyDescent="0.25">
      <c r="A235">
        <v>1483</v>
      </c>
      <c r="B235" t="s">
        <v>47</v>
      </c>
      <c r="C235">
        <v>0.58499999999999996</v>
      </c>
      <c r="D235">
        <v>0.45500000000000002</v>
      </c>
      <c r="E235">
        <v>0.15</v>
      </c>
      <c r="F235">
        <v>0.90600000000000003</v>
      </c>
      <c r="G235">
        <v>0.40949999999999998</v>
      </c>
      <c r="H235">
        <v>0.23</v>
      </c>
      <c r="I235">
        <v>0.23350000000000001</v>
      </c>
      <c r="J235">
        <v>8</v>
      </c>
      <c r="K235">
        <v>15</v>
      </c>
      <c r="L235" t="s">
        <v>81</v>
      </c>
      <c r="M235" t="s">
        <v>82</v>
      </c>
      <c r="N235" t="s">
        <v>35</v>
      </c>
      <c r="O235">
        <v>1</v>
      </c>
      <c r="P235" t="s">
        <v>36</v>
      </c>
      <c r="Q235">
        <v>22.1</v>
      </c>
      <c r="R235" t="str">
        <f t="array" ref="R23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35" t="e">
        <f>IF(Table13[[#This Row],[Category All]]="Category 1", "Yes",NA())</f>
        <v>#N/A</v>
      </c>
      <c r="T235" t="e">
        <f>IF(Table13[[#This Row],[Category All]]="Category 2", "Yes",NA())</f>
        <v>#N/A</v>
      </c>
      <c r="U235" t="str">
        <f>IF(Table13[[#This Row],[Category All]]="Category 3", "Yes",NA())</f>
        <v>Yes</v>
      </c>
      <c r="V235">
        <f>SUM(1,(1/3)*(Table13[[#This Row],[Length]]-0.5),(1/3)*(Table13[[#This Row],[Diameter]]-0.4),(1/3)*(Table13[[#This Row],[Height]]-0.4)*Table13[[#This Row],[Whole_weight]]*0.5)</f>
        <v>1.0089166666666667</v>
      </c>
      <c r="W235">
        <f t="array" ref="W23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1.0089166666666667</v>
      </c>
      <c r="X235" t="e">
        <f>IF(Table13[[#This Row],[Category All]]="Category 1",Table13[[#This Row],[Base Abalone Value]]*1.5,NA())</f>
        <v>#N/A</v>
      </c>
      <c r="Y235" t="e">
        <f>IF(Table13[[#This Row],[Category All]]="Category 2",Table13[[#This Row],[Base Abalone Value]]*0.8,NA())</f>
        <v>#N/A</v>
      </c>
      <c r="Z235">
        <f>IF(Table13[[#This Row],[Category All]]="Category 3",Table13[[#This Row],[Base Abalone Value]],NA())</f>
        <v>1.0089166666666667</v>
      </c>
      <c r="AA235">
        <f>IF(Table13[[#This Row],[Gender]]="M",Table13[[#This Row],[Whole_weight]],NA())</f>
        <v>0.90600000000000003</v>
      </c>
      <c r="AB235" t="e">
        <f>IF(Table13[[#This Row],[Gender]]="F",Table13[[#This Row],[Whole_weight]],NA())</f>
        <v>#N/A</v>
      </c>
      <c r="AC235" t="e">
        <f>IF(Table13[[#This Row],[Gender]]="I",Table13[[#This Row],[Whole_weight]],NA())</f>
        <v>#N/A</v>
      </c>
      <c r="AD235">
        <f>IF(Table13[[#This Row],[Gender]]="M",Table13[[#This Row],[Diameter]],NA())</f>
        <v>0.45500000000000002</v>
      </c>
      <c r="AE235" t="e">
        <f>IF(Table13[[#This Row],[Gender]]="F",Table13[[#This Row],[Diameter]],NA())</f>
        <v>#N/A</v>
      </c>
      <c r="AF235" t="e">
        <f>IF(Table13[[#This Row],[Gender]]="I",Table13[[#This Row],[Diameter]],NA())</f>
        <v>#N/A</v>
      </c>
    </row>
    <row r="236" spans="1:32" x14ac:dyDescent="0.25">
      <c r="A236">
        <v>1758</v>
      </c>
      <c r="B236" t="s">
        <v>32</v>
      </c>
      <c r="C236">
        <v>0.73</v>
      </c>
      <c r="D236">
        <v>0.56000000000000005</v>
      </c>
      <c r="E236">
        <v>0.19</v>
      </c>
      <c r="F236">
        <v>1.9424999999999999</v>
      </c>
      <c r="G236">
        <v>0.79900000000000004</v>
      </c>
      <c r="H236">
        <v>0.51949999999999996</v>
      </c>
      <c r="I236">
        <v>0.5655</v>
      </c>
      <c r="J236">
        <v>11</v>
      </c>
      <c r="K236">
        <v>7</v>
      </c>
      <c r="L236" t="s">
        <v>67</v>
      </c>
      <c r="M236" t="s">
        <v>68</v>
      </c>
      <c r="N236" t="s">
        <v>69</v>
      </c>
      <c r="O236">
        <v>10</v>
      </c>
      <c r="P236" t="s">
        <v>70</v>
      </c>
      <c r="Q236">
        <v>24.1</v>
      </c>
      <c r="R236" t="str">
        <f t="array" ref="R23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36" t="e">
        <f>IF(Table13[[#This Row],[Category All]]="Category 1", "Yes",NA())</f>
        <v>#N/A</v>
      </c>
      <c r="T236" t="e">
        <f>IF(Table13[[#This Row],[Category All]]="Category 2", "Yes",NA())</f>
        <v>#N/A</v>
      </c>
      <c r="U236" t="str">
        <f>IF(Table13[[#This Row],[Category All]]="Category 3", "Yes",NA())</f>
        <v>Yes</v>
      </c>
      <c r="V236">
        <f>SUM(1,(1/3)*(Table13[[#This Row],[Length]]-0.5),(1/3)*(Table13[[#This Row],[Diameter]]-0.4),(1/3)*(Table13[[#This Row],[Height]]-0.4)*Table13[[#This Row],[Whole_weight]]*0.5)</f>
        <v>1.0620124999999998</v>
      </c>
      <c r="W236">
        <f t="array" ref="W23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1.0620124999999998</v>
      </c>
      <c r="X236" t="e">
        <f>IF(Table13[[#This Row],[Category All]]="Category 1",Table13[[#This Row],[Base Abalone Value]]*1.5,NA())</f>
        <v>#N/A</v>
      </c>
      <c r="Y236" t="e">
        <f>IF(Table13[[#This Row],[Category All]]="Category 2",Table13[[#This Row],[Base Abalone Value]]*0.8,NA())</f>
        <v>#N/A</v>
      </c>
      <c r="Z236">
        <f>IF(Table13[[#This Row],[Category All]]="Category 3",Table13[[#This Row],[Base Abalone Value]],NA())</f>
        <v>1.0620124999999998</v>
      </c>
      <c r="AA236" t="e">
        <f>IF(Table13[[#This Row],[Gender]]="M",Table13[[#This Row],[Whole_weight]],NA())</f>
        <v>#N/A</v>
      </c>
      <c r="AB236">
        <f>IF(Table13[[#This Row],[Gender]]="F",Table13[[#This Row],[Whole_weight]],NA())</f>
        <v>1.9424999999999999</v>
      </c>
      <c r="AC236" t="e">
        <f>IF(Table13[[#This Row],[Gender]]="I",Table13[[#This Row],[Whole_weight]],NA())</f>
        <v>#N/A</v>
      </c>
      <c r="AD236" t="e">
        <f>IF(Table13[[#This Row],[Gender]]="M",Table13[[#This Row],[Diameter]],NA())</f>
        <v>#N/A</v>
      </c>
      <c r="AE236">
        <f>IF(Table13[[#This Row],[Gender]]="F",Table13[[#This Row],[Diameter]],NA())</f>
        <v>0.56000000000000005</v>
      </c>
      <c r="AF236" t="e">
        <f>IF(Table13[[#This Row],[Gender]]="I",Table13[[#This Row],[Diameter]],NA())</f>
        <v>#N/A</v>
      </c>
    </row>
    <row r="237" spans="1:32" x14ac:dyDescent="0.25">
      <c r="A237">
        <v>3869</v>
      </c>
      <c r="B237" t="s">
        <v>32</v>
      </c>
      <c r="C237">
        <v>0.44</v>
      </c>
      <c r="D237">
        <v>0.34</v>
      </c>
      <c r="E237">
        <v>0.13500000000000001</v>
      </c>
      <c r="F237">
        <v>0.39750000000000002</v>
      </c>
      <c r="G237">
        <v>0.15049999999999999</v>
      </c>
      <c r="H237">
        <v>9.4500000000000001E-2</v>
      </c>
      <c r="I237">
        <v>0.13500000000000001</v>
      </c>
      <c r="J237">
        <v>8</v>
      </c>
      <c r="K237">
        <v>4</v>
      </c>
      <c r="L237" t="s">
        <v>84</v>
      </c>
      <c r="M237" t="s">
        <v>85</v>
      </c>
      <c r="N237" t="s">
        <v>86</v>
      </c>
      <c r="O237">
        <v>8</v>
      </c>
      <c r="P237" t="s">
        <v>51</v>
      </c>
      <c r="Q237">
        <v>12.3</v>
      </c>
      <c r="R237" t="str">
        <f t="array" ref="R23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37" t="e">
        <f>IF(Table13[[#This Row],[Category All]]="Category 1", "Yes",NA())</f>
        <v>#N/A</v>
      </c>
      <c r="T237" t="str">
        <f>IF(Table13[[#This Row],[Category All]]="Category 2", "Yes",NA())</f>
        <v>Yes</v>
      </c>
      <c r="U237" t="e">
        <f>IF(Table13[[#This Row],[Category All]]="Category 3", "Yes",NA())</f>
        <v>#N/A</v>
      </c>
      <c r="V237">
        <f>SUM(1,(1/3)*(Table13[[#This Row],[Length]]-0.5),(1/3)*(Table13[[#This Row],[Diameter]]-0.4),(1/3)*(Table13[[#This Row],[Height]]-0.4)*Table13[[#This Row],[Whole_weight]]*0.5)</f>
        <v>0.94244374999999991</v>
      </c>
      <c r="W237">
        <f t="array" ref="W23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0.75395499999999993</v>
      </c>
      <c r="X237" t="e">
        <f>IF(Table13[[#This Row],[Category All]]="Category 1",Table13[[#This Row],[Base Abalone Value]]*1.5,NA())</f>
        <v>#N/A</v>
      </c>
      <c r="Y237">
        <f>IF(Table13[[#This Row],[Category All]]="Category 2",Table13[[#This Row],[Base Abalone Value]]*0.8,NA())</f>
        <v>0.75395499999999993</v>
      </c>
      <c r="Z237" t="e">
        <f>IF(Table13[[#This Row],[Category All]]="Category 3",Table13[[#This Row],[Base Abalone Value]],NA())</f>
        <v>#N/A</v>
      </c>
      <c r="AA237" t="e">
        <f>IF(Table13[[#This Row],[Gender]]="M",Table13[[#This Row],[Whole_weight]],NA())</f>
        <v>#N/A</v>
      </c>
      <c r="AB237">
        <f>IF(Table13[[#This Row],[Gender]]="F",Table13[[#This Row],[Whole_weight]],NA())</f>
        <v>0.39750000000000002</v>
      </c>
      <c r="AC237" t="e">
        <f>IF(Table13[[#This Row],[Gender]]="I",Table13[[#This Row],[Whole_weight]],NA())</f>
        <v>#N/A</v>
      </c>
      <c r="AD237" t="e">
        <f>IF(Table13[[#This Row],[Gender]]="M",Table13[[#This Row],[Diameter]],NA())</f>
        <v>#N/A</v>
      </c>
      <c r="AE237">
        <f>IF(Table13[[#This Row],[Gender]]="F",Table13[[#This Row],[Diameter]],NA())</f>
        <v>0.34</v>
      </c>
      <c r="AF237" t="e">
        <f>IF(Table13[[#This Row],[Gender]]="I",Table13[[#This Row],[Diameter]],NA())</f>
        <v>#N/A</v>
      </c>
    </row>
    <row r="238" spans="1:32" x14ac:dyDescent="0.25">
      <c r="A238">
        <v>4002</v>
      </c>
      <c r="B238" t="s">
        <v>43</v>
      </c>
      <c r="C238">
        <v>0.48</v>
      </c>
      <c r="D238">
        <v>0.35</v>
      </c>
      <c r="E238">
        <v>0.105</v>
      </c>
      <c r="F238">
        <v>0.63500000000000001</v>
      </c>
      <c r="G238">
        <v>0.35199999999999998</v>
      </c>
      <c r="H238">
        <v>0.127</v>
      </c>
      <c r="I238">
        <v>0.13500000000000001</v>
      </c>
      <c r="J238">
        <v>6</v>
      </c>
      <c r="K238">
        <v>8</v>
      </c>
      <c r="L238" t="s">
        <v>61</v>
      </c>
      <c r="M238" t="s">
        <v>62</v>
      </c>
      <c r="N238" t="s">
        <v>63</v>
      </c>
      <c r="O238">
        <v>4</v>
      </c>
      <c r="P238" t="s">
        <v>42</v>
      </c>
      <c r="Q238">
        <v>6.1</v>
      </c>
      <c r="R238" t="str">
        <f t="array" ref="R23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38" t="e">
        <f>IF(Table13[[#This Row],[Category All]]="Category 1", "Yes",NA())</f>
        <v>#N/A</v>
      </c>
      <c r="T238" t="str">
        <f>IF(Table13[[#This Row],[Category All]]="Category 2", "Yes",NA())</f>
        <v>Yes</v>
      </c>
      <c r="U238" t="e">
        <f>IF(Table13[[#This Row],[Category All]]="Category 3", "Yes",NA())</f>
        <v>#N/A</v>
      </c>
      <c r="V238">
        <f>SUM(1,(1/3)*(Table13[[#This Row],[Length]]-0.5),(1/3)*(Table13[[#This Row],[Diameter]]-0.4),(1/3)*(Table13[[#This Row],[Height]]-0.4)*Table13[[#This Row],[Whole_weight]]*0.5)</f>
        <v>0.94544583333333321</v>
      </c>
      <c r="W238">
        <f t="array" ref="W23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0.75635666666666657</v>
      </c>
      <c r="X238" t="e">
        <f>IF(Table13[[#This Row],[Category All]]="Category 1",Table13[[#This Row],[Base Abalone Value]]*1.5,NA())</f>
        <v>#N/A</v>
      </c>
      <c r="Y238">
        <f>IF(Table13[[#This Row],[Category All]]="Category 2",Table13[[#This Row],[Base Abalone Value]]*0.8,NA())</f>
        <v>0.75635666666666657</v>
      </c>
      <c r="Z238" t="e">
        <f>IF(Table13[[#This Row],[Category All]]="Category 3",Table13[[#This Row],[Base Abalone Value]],NA())</f>
        <v>#N/A</v>
      </c>
      <c r="AA238" t="e">
        <f>IF(Table13[[#This Row],[Gender]]="M",Table13[[#This Row],[Whole_weight]],NA())</f>
        <v>#N/A</v>
      </c>
      <c r="AB238" t="e">
        <f>IF(Table13[[#This Row],[Gender]]="F",Table13[[#This Row],[Whole_weight]],NA())</f>
        <v>#N/A</v>
      </c>
      <c r="AC238">
        <f>IF(Table13[[#This Row],[Gender]]="I",Table13[[#This Row],[Whole_weight]],NA())</f>
        <v>0.63500000000000001</v>
      </c>
      <c r="AD238" t="e">
        <f>IF(Table13[[#This Row],[Gender]]="M",Table13[[#This Row],[Diameter]],NA())</f>
        <v>#N/A</v>
      </c>
      <c r="AE238" t="e">
        <f>IF(Table13[[#This Row],[Gender]]="F",Table13[[#This Row],[Diameter]],NA())</f>
        <v>#N/A</v>
      </c>
      <c r="AF238">
        <f>IF(Table13[[#This Row],[Gender]]="I",Table13[[#This Row],[Diameter]],NA())</f>
        <v>0.35</v>
      </c>
    </row>
    <row r="239" spans="1:32" x14ac:dyDescent="0.25">
      <c r="A239">
        <v>258</v>
      </c>
      <c r="B239" t="s">
        <v>47</v>
      </c>
      <c r="C239">
        <v>0.54500000000000004</v>
      </c>
      <c r="D239">
        <v>0.46</v>
      </c>
      <c r="E239">
        <v>0.16</v>
      </c>
      <c r="F239">
        <v>0.89749999999999996</v>
      </c>
      <c r="G239">
        <v>0.34100000000000003</v>
      </c>
      <c r="H239">
        <v>0.16550000000000001</v>
      </c>
      <c r="I239">
        <v>0.34499999999999997</v>
      </c>
      <c r="J239">
        <v>10</v>
      </c>
      <c r="K239">
        <v>6</v>
      </c>
      <c r="L239" t="s">
        <v>71</v>
      </c>
      <c r="M239" t="s">
        <v>72</v>
      </c>
      <c r="N239" t="s">
        <v>73</v>
      </c>
      <c r="O239">
        <v>6</v>
      </c>
      <c r="P239" t="s">
        <v>79</v>
      </c>
      <c r="Q239">
        <v>14.1</v>
      </c>
      <c r="R239" t="str">
        <f t="array" ref="R23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39" t="e">
        <f>IF(Table13[[#This Row],[Category All]]="Category 1", "Yes",NA())</f>
        <v>#N/A</v>
      </c>
      <c r="T239" t="str">
        <f>IF(Table13[[#This Row],[Category All]]="Category 2", "Yes",NA())</f>
        <v>Yes</v>
      </c>
      <c r="U239" t="e">
        <f>IF(Table13[[#This Row],[Category All]]="Category 3", "Yes",NA())</f>
        <v>#N/A</v>
      </c>
      <c r="V239">
        <f>SUM(1,(1/3)*(Table13[[#This Row],[Length]]-0.5),(1/3)*(Table13[[#This Row],[Diameter]]-0.4),(1/3)*(Table13[[#This Row],[Height]]-0.4)*Table13[[#This Row],[Whole_weight]]*0.5)</f>
        <v>0.9991000000000001</v>
      </c>
      <c r="W239">
        <f t="array" ref="W23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0.7992800000000001</v>
      </c>
      <c r="X239" t="e">
        <f>IF(Table13[[#This Row],[Category All]]="Category 1",Table13[[#This Row],[Base Abalone Value]]*1.5,NA())</f>
        <v>#N/A</v>
      </c>
      <c r="Y239">
        <f>IF(Table13[[#This Row],[Category All]]="Category 2",Table13[[#This Row],[Base Abalone Value]]*0.8,NA())</f>
        <v>0.7992800000000001</v>
      </c>
      <c r="Z239" t="e">
        <f>IF(Table13[[#This Row],[Category All]]="Category 3",Table13[[#This Row],[Base Abalone Value]],NA())</f>
        <v>#N/A</v>
      </c>
      <c r="AA239">
        <f>IF(Table13[[#This Row],[Gender]]="M",Table13[[#This Row],[Whole_weight]],NA())</f>
        <v>0.89749999999999996</v>
      </c>
      <c r="AB239" t="e">
        <f>IF(Table13[[#This Row],[Gender]]="F",Table13[[#This Row],[Whole_weight]],NA())</f>
        <v>#N/A</v>
      </c>
      <c r="AC239" t="e">
        <f>IF(Table13[[#This Row],[Gender]]="I",Table13[[#This Row],[Whole_weight]],NA())</f>
        <v>#N/A</v>
      </c>
      <c r="AD239">
        <f>IF(Table13[[#This Row],[Gender]]="M",Table13[[#This Row],[Diameter]],NA())</f>
        <v>0.46</v>
      </c>
      <c r="AE239" t="e">
        <f>IF(Table13[[#This Row],[Gender]]="F",Table13[[#This Row],[Diameter]],NA())</f>
        <v>#N/A</v>
      </c>
      <c r="AF239" t="e">
        <f>IF(Table13[[#This Row],[Gender]]="I",Table13[[#This Row],[Diameter]],NA())</f>
        <v>#N/A</v>
      </c>
    </row>
    <row r="240" spans="1:32" x14ac:dyDescent="0.25">
      <c r="A240">
        <v>4158</v>
      </c>
      <c r="B240" t="s">
        <v>47</v>
      </c>
      <c r="C240">
        <v>0.47499999999999998</v>
      </c>
      <c r="D240">
        <v>0.36</v>
      </c>
      <c r="E240">
        <v>0.14000000000000001</v>
      </c>
      <c r="F240">
        <v>0.51349999999999996</v>
      </c>
      <c r="G240">
        <v>0.24099999999999999</v>
      </c>
      <c r="H240">
        <v>0.1045</v>
      </c>
      <c r="I240">
        <v>0.155</v>
      </c>
      <c r="J240">
        <v>8</v>
      </c>
      <c r="K240">
        <v>5</v>
      </c>
      <c r="L240" t="s">
        <v>58</v>
      </c>
      <c r="M240" t="s">
        <v>59</v>
      </c>
      <c r="N240" t="s">
        <v>60</v>
      </c>
      <c r="O240">
        <v>3</v>
      </c>
      <c r="P240" t="s">
        <v>80</v>
      </c>
      <c r="Q240">
        <v>3.6</v>
      </c>
      <c r="R240" t="str">
        <f t="array" ref="R24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40" t="e">
        <f>IF(Table13[[#This Row],[Category All]]="Category 1", "Yes",NA())</f>
        <v>#N/A</v>
      </c>
      <c r="T240" t="str">
        <f>IF(Table13[[#This Row],[Category All]]="Category 2", "Yes",NA())</f>
        <v>Yes</v>
      </c>
      <c r="U240" t="e">
        <f>IF(Table13[[#This Row],[Category All]]="Category 3", "Yes",NA())</f>
        <v>#N/A</v>
      </c>
      <c r="V240">
        <f>SUM(1,(1/3)*(Table13[[#This Row],[Length]]-0.5),(1/3)*(Table13[[#This Row],[Diameter]]-0.4),(1/3)*(Table13[[#This Row],[Height]]-0.4)*Table13[[#This Row],[Whole_weight]]*0.5)</f>
        <v>0.95608166666666672</v>
      </c>
      <c r="W240">
        <f t="array" ref="W24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0.7648653333333334</v>
      </c>
      <c r="X240" t="e">
        <f>IF(Table13[[#This Row],[Category All]]="Category 1",Table13[[#This Row],[Base Abalone Value]]*1.5,NA())</f>
        <v>#N/A</v>
      </c>
      <c r="Y240">
        <f>IF(Table13[[#This Row],[Category All]]="Category 2",Table13[[#This Row],[Base Abalone Value]]*0.8,NA())</f>
        <v>0.7648653333333334</v>
      </c>
      <c r="Z240" t="e">
        <f>IF(Table13[[#This Row],[Category All]]="Category 3",Table13[[#This Row],[Base Abalone Value]],NA())</f>
        <v>#N/A</v>
      </c>
      <c r="AA240">
        <f>IF(Table13[[#This Row],[Gender]]="M",Table13[[#This Row],[Whole_weight]],NA())</f>
        <v>0.51349999999999996</v>
      </c>
      <c r="AB240" t="e">
        <f>IF(Table13[[#This Row],[Gender]]="F",Table13[[#This Row],[Whole_weight]],NA())</f>
        <v>#N/A</v>
      </c>
      <c r="AC240" t="e">
        <f>IF(Table13[[#This Row],[Gender]]="I",Table13[[#This Row],[Whole_weight]],NA())</f>
        <v>#N/A</v>
      </c>
      <c r="AD240">
        <f>IF(Table13[[#This Row],[Gender]]="M",Table13[[#This Row],[Diameter]],NA())</f>
        <v>0.36</v>
      </c>
      <c r="AE240" t="e">
        <f>IF(Table13[[#This Row],[Gender]]="F",Table13[[#This Row],[Diameter]],NA())</f>
        <v>#N/A</v>
      </c>
      <c r="AF240" t="e">
        <f>IF(Table13[[#This Row],[Gender]]="I",Table13[[#This Row],[Diameter]],NA())</f>
        <v>#N/A</v>
      </c>
    </row>
    <row r="241" spans="1:32" x14ac:dyDescent="0.25">
      <c r="A241">
        <v>3745</v>
      </c>
      <c r="B241" t="s">
        <v>43</v>
      </c>
      <c r="C241">
        <v>0.27500000000000002</v>
      </c>
      <c r="D241">
        <v>0.20499999999999999</v>
      </c>
      <c r="E241">
        <v>6.5000000000000002E-2</v>
      </c>
      <c r="F241">
        <v>0.10100000000000001</v>
      </c>
      <c r="G241">
        <v>4.1000000000000002E-2</v>
      </c>
      <c r="H241">
        <v>2.1000000000000001E-2</v>
      </c>
      <c r="I241">
        <v>3.4000000000000002E-2</v>
      </c>
      <c r="J241">
        <v>5</v>
      </c>
      <c r="K241">
        <v>5</v>
      </c>
      <c r="L241" t="s">
        <v>58</v>
      </c>
      <c r="M241" t="s">
        <v>59</v>
      </c>
      <c r="N241" t="s">
        <v>60</v>
      </c>
      <c r="O241">
        <v>8</v>
      </c>
      <c r="P241" t="s">
        <v>51</v>
      </c>
      <c r="Q241">
        <v>12.3</v>
      </c>
      <c r="R241" t="str">
        <f t="array" ref="R24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41" t="e">
        <f>IF(Table13[[#This Row],[Category All]]="Category 1", "Yes",NA())</f>
        <v>#N/A</v>
      </c>
      <c r="T241" t="str">
        <f>IF(Table13[[#This Row],[Category All]]="Category 2", "Yes",NA())</f>
        <v>Yes</v>
      </c>
      <c r="U241" t="e">
        <f>IF(Table13[[#This Row],[Category All]]="Category 3", "Yes",NA())</f>
        <v>#N/A</v>
      </c>
      <c r="V241">
        <f>SUM(1,(1/3)*(Table13[[#This Row],[Length]]-0.5),(1/3)*(Table13[[#This Row],[Diameter]]-0.4),(1/3)*(Table13[[#This Row],[Height]]-0.4)*Table13[[#This Row],[Whole_weight]]*0.5)</f>
        <v>0.85436083333333346</v>
      </c>
      <c r="W241">
        <f t="array" ref="W24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0.68348866666666686</v>
      </c>
      <c r="X241" t="e">
        <f>IF(Table13[[#This Row],[Category All]]="Category 1",Table13[[#This Row],[Base Abalone Value]]*1.5,NA())</f>
        <v>#N/A</v>
      </c>
      <c r="Y241">
        <f>IF(Table13[[#This Row],[Category All]]="Category 2",Table13[[#This Row],[Base Abalone Value]]*0.8,NA())</f>
        <v>0.68348866666666686</v>
      </c>
      <c r="Z241" t="e">
        <f>IF(Table13[[#This Row],[Category All]]="Category 3",Table13[[#This Row],[Base Abalone Value]],NA())</f>
        <v>#N/A</v>
      </c>
      <c r="AA241" t="e">
        <f>IF(Table13[[#This Row],[Gender]]="M",Table13[[#This Row],[Whole_weight]],NA())</f>
        <v>#N/A</v>
      </c>
      <c r="AB241" t="e">
        <f>IF(Table13[[#This Row],[Gender]]="F",Table13[[#This Row],[Whole_weight]],NA())</f>
        <v>#N/A</v>
      </c>
      <c r="AC241">
        <f>IF(Table13[[#This Row],[Gender]]="I",Table13[[#This Row],[Whole_weight]],NA())</f>
        <v>0.10100000000000001</v>
      </c>
      <c r="AD241" t="e">
        <f>IF(Table13[[#This Row],[Gender]]="M",Table13[[#This Row],[Diameter]],NA())</f>
        <v>#N/A</v>
      </c>
      <c r="AE241" t="e">
        <f>IF(Table13[[#This Row],[Gender]]="F",Table13[[#This Row],[Diameter]],NA())</f>
        <v>#N/A</v>
      </c>
      <c r="AF241">
        <f>IF(Table13[[#This Row],[Gender]]="I",Table13[[#This Row],[Diameter]],NA())</f>
        <v>0.20499999999999999</v>
      </c>
    </row>
    <row r="242" spans="1:32" x14ac:dyDescent="0.25">
      <c r="A242">
        <v>753</v>
      </c>
      <c r="B242" t="s">
        <v>32</v>
      </c>
      <c r="C242">
        <v>0.60499999999999998</v>
      </c>
      <c r="D242">
        <v>0.46</v>
      </c>
      <c r="E242">
        <v>0.17</v>
      </c>
      <c r="F242">
        <v>1.1220000000000001</v>
      </c>
      <c r="G242">
        <v>0.34699999999999998</v>
      </c>
      <c r="H242">
        <v>0.30449999999999999</v>
      </c>
      <c r="I242">
        <v>0.315</v>
      </c>
      <c r="J242">
        <v>13</v>
      </c>
      <c r="K242">
        <v>15</v>
      </c>
      <c r="L242" t="s">
        <v>81</v>
      </c>
      <c r="M242" t="s">
        <v>82</v>
      </c>
      <c r="N242" t="s">
        <v>35</v>
      </c>
      <c r="O242">
        <v>4</v>
      </c>
      <c r="P242" t="s">
        <v>42</v>
      </c>
      <c r="Q242">
        <v>6.1</v>
      </c>
      <c r="R242" t="str">
        <f t="array" ref="R24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42" t="e">
        <f>IF(Table13[[#This Row],[Category All]]="Category 1", "Yes",NA())</f>
        <v>#N/A</v>
      </c>
      <c r="T242" t="str">
        <f>IF(Table13[[#This Row],[Category All]]="Category 2", "Yes",NA())</f>
        <v>Yes</v>
      </c>
      <c r="U242" t="e">
        <f>IF(Table13[[#This Row],[Category All]]="Category 3", "Yes",NA())</f>
        <v>#N/A</v>
      </c>
      <c r="V242">
        <f>SUM(1,(1/3)*(Table13[[#This Row],[Length]]-0.5),(1/3)*(Table13[[#This Row],[Diameter]]-0.4),(1/3)*(Table13[[#This Row],[Height]]-0.4)*Table13[[#This Row],[Whole_weight]]*0.5)</f>
        <v>1.0119899999999999</v>
      </c>
      <c r="W242">
        <f t="array" ref="W24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0.80959199999999998</v>
      </c>
      <c r="X242" t="e">
        <f>IF(Table13[[#This Row],[Category All]]="Category 1",Table13[[#This Row],[Base Abalone Value]]*1.5,NA())</f>
        <v>#N/A</v>
      </c>
      <c r="Y242">
        <f>IF(Table13[[#This Row],[Category All]]="Category 2",Table13[[#This Row],[Base Abalone Value]]*0.8,NA())</f>
        <v>0.80959199999999998</v>
      </c>
      <c r="Z242" t="e">
        <f>IF(Table13[[#This Row],[Category All]]="Category 3",Table13[[#This Row],[Base Abalone Value]],NA())</f>
        <v>#N/A</v>
      </c>
      <c r="AA242" t="e">
        <f>IF(Table13[[#This Row],[Gender]]="M",Table13[[#This Row],[Whole_weight]],NA())</f>
        <v>#N/A</v>
      </c>
      <c r="AB242">
        <f>IF(Table13[[#This Row],[Gender]]="F",Table13[[#This Row],[Whole_weight]],NA())</f>
        <v>1.1220000000000001</v>
      </c>
      <c r="AC242" t="e">
        <f>IF(Table13[[#This Row],[Gender]]="I",Table13[[#This Row],[Whole_weight]],NA())</f>
        <v>#N/A</v>
      </c>
      <c r="AD242" t="e">
        <f>IF(Table13[[#This Row],[Gender]]="M",Table13[[#This Row],[Diameter]],NA())</f>
        <v>#N/A</v>
      </c>
      <c r="AE242">
        <f>IF(Table13[[#This Row],[Gender]]="F",Table13[[#This Row],[Diameter]],NA())</f>
        <v>0.46</v>
      </c>
      <c r="AF242" t="e">
        <f>IF(Table13[[#This Row],[Gender]]="I",Table13[[#This Row],[Diameter]],NA())</f>
        <v>#N/A</v>
      </c>
    </row>
    <row r="243" spans="1:32" x14ac:dyDescent="0.25">
      <c r="A243">
        <v>1632</v>
      </c>
      <c r="B243" t="s">
        <v>43</v>
      </c>
      <c r="C243">
        <v>0.56999999999999995</v>
      </c>
      <c r="D243">
        <v>0.44500000000000001</v>
      </c>
      <c r="E243">
        <v>0.14499999999999999</v>
      </c>
      <c r="F243">
        <v>0.74050000000000005</v>
      </c>
      <c r="G243">
        <v>0.30599999999999999</v>
      </c>
      <c r="H243">
        <v>0.17199999999999999</v>
      </c>
      <c r="I243">
        <v>0.1825</v>
      </c>
      <c r="J243">
        <v>12</v>
      </c>
      <c r="K243">
        <v>9</v>
      </c>
      <c r="L243" t="s">
        <v>52</v>
      </c>
      <c r="M243" t="s">
        <v>53</v>
      </c>
      <c r="N243" t="s">
        <v>54</v>
      </c>
      <c r="O243">
        <v>8</v>
      </c>
      <c r="P243" t="s">
        <v>51</v>
      </c>
      <c r="Q243">
        <v>12.3</v>
      </c>
      <c r="R243" t="str">
        <f t="array" ref="R24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43" t="e">
        <f>IF(Table13[[#This Row],[Category All]]="Category 1", "Yes",NA())</f>
        <v>#N/A</v>
      </c>
      <c r="T243" t="str">
        <f>IF(Table13[[#This Row],[Category All]]="Category 2", "Yes",NA())</f>
        <v>Yes</v>
      </c>
      <c r="U243" t="e">
        <f>IF(Table13[[#This Row],[Category All]]="Category 3", "Yes",NA())</f>
        <v>#N/A</v>
      </c>
      <c r="V243">
        <f>SUM(1,(1/3)*(Table13[[#This Row],[Length]]-0.5),(1/3)*(Table13[[#This Row],[Diameter]]-0.4),(1/3)*(Table13[[#This Row],[Height]]-0.4)*Table13[[#This Row],[Whole_weight]]*0.5)</f>
        <v>1.0068620833333333</v>
      </c>
      <c r="W243">
        <f t="array" ref="W24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0.80548966666666666</v>
      </c>
      <c r="X243" t="e">
        <f>IF(Table13[[#This Row],[Category All]]="Category 1",Table13[[#This Row],[Base Abalone Value]]*1.5,NA())</f>
        <v>#N/A</v>
      </c>
      <c r="Y243">
        <f>IF(Table13[[#This Row],[Category All]]="Category 2",Table13[[#This Row],[Base Abalone Value]]*0.8,NA())</f>
        <v>0.80548966666666666</v>
      </c>
      <c r="Z243" t="e">
        <f>IF(Table13[[#This Row],[Category All]]="Category 3",Table13[[#This Row],[Base Abalone Value]],NA())</f>
        <v>#N/A</v>
      </c>
      <c r="AA243" t="e">
        <f>IF(Table13[[#This Row],[Gender]]="M",Table13[[#This Row],[Whole_weight]],NA())</f>
        <v>#N/A</v>
      </c>
      <c r="AB243" t="e">
        <f>IF(Table13[[#This Row],[Gender]]="F",Table13[[#This Row],[Whole_weight]],NA())</f>
        <v>#N/A</v>
      </c>
      <c r="AC243">
        <f>IF(Table13[[#This Row],[Gender]]="I",Table13[[#This Row],[Whole_weight]],NA())</f>
        <v>0.74050000000000005</v>
      </c>
      <c r="AD243" t="e">
        <f>IF(Table13[[#This Row],[Gender]]="M",Table13[[#This Row],[Diameter]],NA())</f>
        <v>#N/A</v>
      </c>
      <c r="AE243" t="e">
        <f>IF(Table13[[#This Row],[Gender]]="F",Table13[[#This Row],[Diameter]],NA())</f>
        <v>#N/A</v>
      </c>
      <c r="AF243">
        <f>IF(Table13[[#This Row],[Gender]]="I",Table13[[#This Row],[Diameter]],NA())</f>
        <v>0.44500000000000001</v>
      </c>
    </row>
    <row r="244" spans="1:32" x14ac:dyDescent="0.25">
      <c r="A244">
        <v>1911</v>
      </c>
      <c r="B244" t="s">
        <v>32</v>
      </c>
      <c r="C244">
        <v>0.57999999999999996</v>
      </c>
      <c r="D244">
        <v>0.5</v>
      </c>
      <c r="E244">
        <v>0.16500000000000001</v>
      </c>
      <c r="F244">
        <v>0.92500000000000004</v>
      </c>
      <c r="G244">
        <v>0.37</v>
      </c>
      <c r="H244">
        <v>0.185</v>
      </c>
      <c r="I244">
        <v>0.30049999999999999</v>
      </c>
      <c r="J244">
        <v>10</v>
      </c>
      <c r="K244">
        <v>13</v>
      </c>
      <c r="L244" t="s">
        <v>44</v>
      </c>
      <c r="M244" t="s">
        <v>45</v>
      </c>
      <c r="N244" t="s">
        <v>35</v>
      </c>
      <c r="O244">
        <v>2</v>
      </c>
      <c r="P244" t="s">
        <v>39</v>
      </c>
      <c r="Q244">
        <v>18</v>
      </c>
      <c r="R244" t="str">
        <f t="array" ref="R24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44" t="e">
        <f>IF(Table13[[#This Row],[Category All]]="Category 1", "Yes",NA())</f>
        <v>#N/A</v>
      </c>
      <c r="T244" t="str">
        <f>IF(Table13[[#This Row],[Category All]]="Category 2", "Yes",NA())</f>
        <v>Yes</v>
      </c>
      <c r="U244" t="e">
        <f>IF(Table13[[#This Row],[Category All]]="Category 3", "Yes",NA())</f>
        <v>#N/A</v>
      </c>
      <c r="V244">
        <f>SUM(1,(1/3)*(Table13[[#This Row],[Length]]-0.5),(1/3)*(Table13[[#This Row],[Diameter]]-0.4),(1/3)*(Table13[[#This Row],[Height]]-0.4)*Table13[[#This Row],[Whole_weight]]*0.5)</f>
        <v>1.0237708333333333</v>
      </c>
      <c r="W244">
        <f t="array" ref="W24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0.81901666666666673</v>
      </c>
      <c r="X244" t="e">
        <f>IF(Table13[[#This Row],[Category All]]="Category 1",Table13[[#This Row],[Base Abalone Value]]*1.5,NA())</f>
        <v>#N/A</v>
      </c>
      <c r="Y244">
        <f>IF(Table13[[#This Row],[Category All]]="Category 2",Table13[[#This Row],[Base Abalone Value]]*0.8,NA())</f>
        <v>0.81901666666666673</v>
      </c>
      <c r="Z244" t="e">
        <f>IF(Table13[[#This Row],[Category All]]="Category 3",Table13[[#This Row],[Base Abalone Value]],NA())</f>
        <v>#N/A</v>
      </c>
      <c r="AA244" t="e">
        <f>IF(Table13[[#This Row],[Gender]]="M",Table13[[#This Row],[Whole_weight]],NA())</f>
        <v>#N/A</v>
      </c>
      <c r="AB244">
        <f>IF(Table13[[#This Row],[Gender]]="F",Table13[[#This Row],[Whole_weight]],NA())</f>
        <v>0.92500000000000004</v>
      </c>
      <c r="AC244" t="e">
        <f>IF(Table13[[#This Row],[Gender]]="I",Table13[[#This Row],[Whole_weight]],NA())</f>
        <v>#N/A</v>
      </c>
      <c r="AD244" t="e">
        <f>IF(Table13[[#This Row],[Gender]]="M",Table13[[#This Row],[Diameter]],NA())</f>
        <v>#N/A</v>
      </c>
      <c r="AE244">
        <f>IF(Table13[[#This Row],[Gender]]="F",Table13[[#This Row],[Diameter]],NA())</f>
        <v>0.5</v>
      </c>
      <c r="AF244" t="e">
        <f>IF(Table13[[#This Row],[Gender]]="I",Table13[[#This Row],[Diameter]],NA())</f>
        <v>#N/A</v>
      </c>
    </row>
    <row r="245" spans="1:32" x14ac:dyDescent="0.25">
      <c r="A245">
        <v>1072</v>
      </c>
      <c r="B245" t="s">
        <v>43</v>
      </c>
      <c r="C245">
        <v>0.38500000000000001</v>
      </c>
      <c r="D245">
        <v>0.28999999999999998</v>
      </c>
      <c r="E245">
        <v>0.08</v>
      </c>
      <c r="F245">
        <v>0.2485</v>
      </c>
      <c r="G245">
        <v>0.122</v>
      </c>
      <c r="H245">
        <v>4.9500000000000002E-2</v>
      </c>
      <c r="I245">
        <v>6.5000000000000002E-2</v>
      </c>
      <c r="J245">
        <v>7</v>
      </c>
      <c r="K245">
        <v>13</v>
      </c>
      <c r="L245" t="s">
        <v>44</v>
      </c>
      <c r="M245" t="s">
        <v>45</v>
      </c>
      <c r="N245" t="s">
        <v>35</v>
      </c>
      <c r="O245">
        <v>8</v>
      </c>
      <c r="P245" t="s">
        <v>51</v>
      </c>
      <c r="Q245">
        <v>12.3</v>
      </c>
      <c r="R245" t="str">
        <f t="array" ref="R24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45" t="e">
        <f>IF(Table13[[#This Row],[Category All]]="Category 1", "Yes",NA())</f>
        <v>#N/A</v>
      </c>
      <c r="T245" t="str">
        <f>IF(Table13[[#This Row],[Category All]]="Category 2", "Yes",NA())</f>
        <v>Yes</v>
      </c>
      <c r="U245" t="e">
        <f>IF(Table13[[#This Row],[Category All]]="Category 3", "Yes",NA())</f>
        <v>#N/A</v>
      </c>
      <c r="V245">
        <f>SUM(1,(1/3)*(Table13[[#This Row],[Length]]-0.5),(1/3)*(Table13[[#This Row],[Diameter]]-0.4),(1/3)*(Table13[[#This Row],[Height]]-0.4)*Table13[[#This Row],[Whole_weight]]*0.5)</f>
        <v>0.91174666666666671</v>
      </c>
      <c r="W245">
        <f t="array" ref="W24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0.72939733333333345</v>
      </c>
      <c r="X245" t="e">
        <f>IF(Table13[[#This Row],[Category All]]="Category 1",Table13[[#This Row],[Base Abalone Value]]*1.5,NA())</f>
        <v>#N/A</v>
      </c>
      <c r="Y245">
        <f>IF(Table13[[#This Row],[Category All]]="Category 2",Table13[[#This Row],[Base Abalone Value]]*0.8,NA())</f>
        <v>0.72939733333333345</v>
      </c>
      <c r="Z245" t="e">
        <f>IF(Table13[[#This Row],[Category All]]="Category 3",Table13[[#This Row],[Base Abalone Value]],NA())</f>
        <v>#N/A</v>
      </c>
      <c r="AA245" t="e">
        <f>IF(Table13[[#This Row],[Gender]]="M",Table13[[#This Row],[Whole_weight]],NA())</f>
        <v>#N/A</v>
      </c>
      <c r="AB245" t="e">
        <f>IF(Table13[[#This Row],[Gender]]="F",Table13[[#This Row],[Whole_weight]],NA())</f>
        <v>#N/A</v>
      </c>
      <c r="AC245">
        <f>IF(Table13[[#This Row],[Gender]]="I",Table13[[#This Row],[Whole_weight]],NA())</f>
        <v>0.2485</v>
      </c>
      <c r="AD245" t="e">
        <f>IF(Table13[[#This Row],[Gender]]="M",Table13[[#This Row],[Diameter]],NA())</f>
        <v>#N/A</v>
      </c>
      <c r="AE245" t="e">
        <f>IF(Table13[[#This Row],[Gender]]="F",Table13[[#This Row],[Diameter]],NA())</f>
        <v>#N/A</v>
      </c>
      <c r="AF245">
        <f>IF(Table13[[#This Row],[Gender]]="I",Table13[[#This Row],[Diameter]],NA())</f>
        <v>0.28999999999999998</v>
      </c>
    </row>
    <row r="246" spans="1:32" x14ac:dyDescent="0.25">
      <c r="A246">
        <v>555</v>
      </c>
      <c r="B246" t="s">
        <v>43</v>
      </c>
      <c r="C246">
        <v>0.48499999999999999</v>
      </c>
      <c r="D246">
        <v>0.39</v>
      </c>
      <c r="E246">
        <v>0.125</v>
      </c>
      <c r="F246">
        <v>0.59099999999999997</v>
      </c>
      <c r="G246">
        <v>0.28699999999999998</v>
      </c>
      <c r="H246">
        <v>0.14099999999999999</v>
      </c>
      <c r="I246">
        <v>0.12</v>
      </c>
      <c r="J246">
        <v>9</v>
      </c>
      <c r="K246">
        <v>6</v>
      </c>
      <c r="L246" t="s">
        <v>71</v>
      </c>
      <c r="M246" t="s">
        <v>72</v>
      </c>
      <c r="N246" t="s">
        <v>73</v>
      </c>
      <c r="O246">
        <v>9</v>
      </c>
      <c r="P246" t="s">
        <v>78</v>
      </c>
      <c r="Q246">
        <v>1.9</v>
      </c>
      <c r="R246" t="str">
        <f t="array" ref="R24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46" t="e">
        <f>IF(Table13[[#This Row],[Category All]]="Category 1", "Yes",NA())</f>
        <v>#N/A</v>
      </c>
      <c r="T246" t="str">
        <f>IF(Table13[[#This Row],[Category All]]="Category 2", "Yes",NA())</f>
        <v>Yes</v>
      </c>
      <c r="U246" t="e">
        <f>IF(Table13[[#This Row],[Category All]]="Category 3", "Yes",NA())</f>
        <v>#N/A</v>
      </c>
      <c r="V246">
        <f>SUM(1,(1/3)*(Table13[[#This Row],[Length]]-0.5),(1/3)*(Table13[[#This Row],[Diameter]]-0.4),(1/3)*(Table13[[#This Row],[Height]]-0.4)*Table13[[#This Row],[Whole_weight]]*0.5)</f>
        <v>0.96457916666666665</v>
      </c>
      <c r="W246">
        <f t="array" ref="W24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0.77166333333333337</v>
      </c>
      <c r="X246" t="e">
        <f>IF(Table13[[#This Row],[Category All]]="Category 1",Table13[[#This Row],[Base Abalone Value]]*1.5,NA())</f>
        <v>#N/A</v>
      </c>
      <c r="Y246">
        <f>IF(Table13[[#This Row],[Category All]]="Category 2",Table13[[#This Row],[Base Abalone Value]]*0.8,NA())</f>
        <v>0.77166333333333337</v>
      </c>
      <c r="Z246" t="e">
        <f>IF(Table13[[#This Row],[Category All]]="Category 3",Table13[[#This Row],[Base Abalone Value]],NA())</f>
        <v>#N/A</v>
      </c>
      <c r="AA246" t="e">
        <f>IF(Table13[[#This Row],[Gender]]="M",Table13[[#This Row],[Whole_weight]],NA())</f>
        <v>#N/A</v>
      </c>
      <c r="AB246" t="e">
        <f>IF(Table13[[#This Row],[Gender]]="F",Table13[[#This Row],[Whole_weight]],NA())</f>
        <v>#N/A</v>
      </c>
      <c r="AC246">
        <f>IF(Table13[[#This Row],[Gender]]="I",Table13[[#This Row],[Whole_weight]],NA())</f>
        <v>0.59099999999999997</v>
      </c>
      <c r="AD246" t="e">
        <f>IF(Table13[[#This Row],[Gender]]="M",Table13[[#This Row],[Diameter]],NA())</f>
        <v>#N/A</v>
      </c>
      <c r="AE246" t="e">
        <f>IF(Table13[[#This Row],[Gender]]="F",Table13[[#This Row],[Diameter]],NA())</f>
        <v>#N/A</v>
      </c>
      <c r="AF246">
        <f>IF(Table13[[#This Row],[Gender]]="I",Table13[[#This Row],[Diameter]],NA())</f>
        <v>0.39</v>
      </c>
    </row>
    <row r="247" spans="1:32" x14ac:dyDescent="0.25">
      <c r="A247">
        <v>2339</v>
      </c>
      <c r="B247" t="s">
        <v>47</v>
      </c>
      <c r="C247">
        <v>0.65500000000000003</v>
      </c>
      <c r="D247">
        <v>0.48499999999999999</v>
      </c>
      <c r="E247">
        <v>0.19500000000000001</v>
      </c>
      <c r="F247">
        <v>1.62</v>
      </c>
      <c r="G247">
        <v>0.62749999999999995</v>
      </c>
      <c r="H247">
        <v>0.35799999999999998</v>
      </c>
      <c r="I247">
        <v>0.48499999999999999</v>
      </c>
      <c r="J247">
        <v>17</v>
      </c>
      <c r="K247">
        <v>11</v>
      </c>
      <c r="L247" t="s">
        <v>37</v>
      </c>
      <c r="M247" t="s">
        <v>38</v>
      </c>
      <c r="N247" t="s">
        <v>35</v>
      </c>
      <c r="O247">
        <v>7</v>
      </c>
      <c r="P247" t="s">
        <v>74</v>
      </c>
      <c r="Q247">
        <v>2.5</v>
      </c>
      <c r="R247" t="str">
        <f t="array" ref="R24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47" t="e">
        <f>IF(Table13[[#This Row],[Category All]]="Category 1", "Yes",NA())</f>
        <v>#N/A</v>
      </c>
      <c r="T247" t="str">
        <f>IF(Table13[[#This Row],[Category All]]="Category 2", "Yes",NA())</f>
        <v>Yes</v>
      </c>
      <c r="U247" t="e">
        <f>IF(Table13[[#This Row],[Category All]]="Category 3", "Yes",NA())</f>
        <v>#N/A</v>
      </c>
      <c r="V247">
        <f>SUM(1,(1/3)*(Table13[[#This Row],[Length]]-0.5),(1/3)*(Table13[[#This Row],[Diameter]]-0.4),(1/3)*(Table13[[#This Row],[Height]]-0.4)*Table13[[#This Row],[Whole_weight]]*0.5)</f>
        <v>1.0246500000000001</v>
      </c>
      <c r="W247">
        <f t="array" ref="W24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0.81972000000000012</v>
      </c>
      <c r="X247" t="e">
        <f>IF(Table13[[#This Row],[Category All]]="Category 1",Table13[[#This Row],[Base Abalone Value]]*1.5,NA())</f>
        <v>#N/A</v>
      </c>
      <c r="Y247">
        <f>IF(Table13[[#This Row],[Category All]]="Category 2",Table13[[#This Row],[Base Abalone Value]]*0.8,NA())</f>
        <v>0.81972000000000012</v>
      </c>
      <c r="Z247" t="e">
        <f>IF(Table13[[#This Row],[Category All]]="Category 3",Table13[[#This Row],[Base Abalone Value]],NA())</f>
        <v>#N/A</v>
      </c>
      <c r="AA247">
        <f>IF(Table13[[#This Row],[Gender]]="M",Table13[[#This Row],[Whole_weight]],NA())</f>
        <v>1.62</v>
      </c>
      <c r="AB247" t="e">
        <f>IF(Table13[[#This Row],[Gender]]="F",Table13[[#This Row],[Whole_weight]],NA())</f>
        <v>#N/A</v>
      </c>
      <c r="AC247" t="e">
        <f>IF(Table13[[#This Row],[Gender]]="I",Table13[[#This Row],[Whole_weight]],NA())</f>
        <v>#N/A</v>
      </c>
      <c r="AD247">
        <f>IF(Table13[[#This Row],[Gender]]="M",Table13[[#This Row],[Diameter]],NA())</f>
        <v>0.48499999999999999</v>
      </c>
      <c r="AE247" t="e">
        <f>IF(Table13[[#This Row],[Gender]]="F",Table13[[#This Row],[Diameter]],NA())</f>
        <v>#N/A</v>
      </c>
      <c r="AF247" t="e">
        <f>IF(Table13[[#This Row],[Gender]]="I",Table13[[#This Row],[Diameter]],NA())</f>
        <v>#N/A</v>
      </c>
    </row>
    <row r="248" spans="1:32" x14ac:dyDescent="0.25">
      <c r="A248">
        <v>2281</v>
      </c>
      <c r="B248" t="s">
        <v>47</v>
      </c>
      <c r="C248">
        <v>0.44</v>
      </c>
      <c r="D248">
        <v>0.375</v>
      </c>
      <c r="E248">
        <v>0.13</v>
      </c>
      <c r="F248">
        <v>0.48699999999999999</v>
      </c>
      <c r="G248">
        <v>0.22600000000000001</v>
      </c>
      <c r="H248">
        <v>9.6500000000000002E-2</v>
      </c>
      <c r="I248">
        <v>0.155</v>
      </c>
      <c r="J248">
        <v>9</v>
      </c>
      <c r="K248">
        <v>11</v>
      </c>
      <c r="L248" t="s">
        <v>37</v>
      </c>
      <c r="M248" t="s">
        <v>38</v>
      </c>
      <c r="N248" t="s">
        <v>35</v>
      </c>
      <c r="O248">
        <v>9</v>
      </c>
      <c r="P248" t="s">
        <v>78</v>
      </c>
      <c r="Q248">
        <v>1.9</v>
      </c>
      <c r="R248" t="str">
        <f t="array" ref="R24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48" t="e">
        <f>IF(Table13[[#This Row],[Category All]]="Category 1", "Yes",NA())</f>
        <v>#N/A</v>
      </c>
      <c r="T248" t="str">
        <f>IF(Table13[[#This Row],[Category All]]="Category 2", "Yes",NA())</f>
        <v>Yes</v>
      </c>
      <c r="U248" t="e">
        <f>IF(Table13[[#This Row],[Category All]]="Category 3", "Yes",NA())</f>
        <v>#N/A</v>
      </c>
      <c r="V248">
        <f>SUM(1,(1/3)*(Table13[[#This Row],[Length]]-0.5),(1/3)*(Table13[[#This Row],[Diameter]]-0.4),(1/3)*(Table13[[#This Row],[Height]]-0.4)*Table13[[#This Row],[Whole_weight]]*0.5)</f>
        <v>0.94975166666666666</v>
      </c>
      <c r="W248">
        <f t="array" ref="W24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0.75980133333333333</v>
      </c>
      <c r="X248" t="e">
        <f>IF(Table13[[#This Row],[Category All]]="Category 1",Table13[[#This Row],[Base Abalone Value]]*1.5,NA())</f>
        <v>#N/A</v>
      </c>
      <c r="Y248">
        <f>IF(Table13[[#This Row],[Category All]]="Category 2",Table13[[#This Row],[Base Abalone Value]]*0.8,NA())</f>
        <v>0.75980133333333333</v>
      </c>
      <c r="Z248" t="e">
        <f>IF(Table13[[#This Row],[Category All]]="Category 3",Table13[[#This Row],[Base Abalone Value]],NA())</f>
        <v>#N/A</v>
      </c>
      <c r="AA248">
        <f>IF(Table13[[#This Row],[Gender]]="M",Table13[[#This Row],[Whole_weight]],NA())</f>
        <v>0.48699999999999999</v>
      </c>
      <c r="AB248" t="e">
        <f>IF(Table13[[#This Row],[Gender]]="F",Table13[[#This Row],[Whole_weight]],NA())</f>
        <v>#N/A</v>
      </c>
      <c r="AC248" t="e">
        <f>IF(Table13[[#This Row],[Gender]]="I",Table13[[#This Row],[Whole_weight]],NA())</f>
        <v>#N/A</v>
      </c>
      <c r="AD248">
        <f>IF(Table13[[#This Row],[Gender]]="M",Table13[[#This Row],[Diameter]],NA())</f>
        <v>0.375</v>
      </c>
      <c r="AE248" t="e">
        <f>IF(Table13[[#This Row],[Gender]]="F",Table13[[#This Row],[Diameter]],NA())</f>
        <v>#N/A</v>
      </c>
      <c r="AF248" t="e">
        <f>IF(Table13[[#This Row],[Gender]]="I",Table13[[#This Row],[Diameter]],NA())</f>
        <v>#N/A</v>
      </c>
    </row>
    <row r="249" spans="1:32" x14ac:dyDescent="0.25">
      <c r="A249">
        <v>1554</v>
      </c>
      <c r="B249" t="s">
        <v>43</v>
      </c>
      <c r="C249">
        <v>0.39</v>
      </c>
      <c r="D249">
        <v>0.28999999999999998</v>
      </c>
      <c r="E249">
        <v>0.1</v>
      </c>
      <c r="F249">
        <v>0.2225</v>
      </c>
      <c r="G249">
        <v>9.5000000000000001E-2</v>
      </c>
      <c r="H249">
        <v>4.65E-2</v>
      </c>
      <c r="I249">
        <v>7.2999999999999995E-2</v>
      </c>
      <c r="J249">
        <v>7</v>
      </c>
      <c r="K249">
        <v>8</v>
      </c>
      <c r="L249" t="s">
        <v>61</v>
      </c>
      <c r="M249" t="s">
        <v>62</v>
      </c>
      <c r="N249" t="s">
        <v>63</v>
      </c>
      <c r="O249">
        <v>7</v>
      </c>
      <c r="P249" t="s">
        <v>74</v>
      </c>
      <c r="Q249">
        <v>2.5</v>
      </c>
      <c r="R249" t="str">
        <f t="array" ref="R24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49" t="e">
        <f>IF(Table13[[#This Row],[Category All]]="Category 1", "Yes",NA())</f>
        <v>#N/A</v>
      </c>
      <c r="T249" t="str">
        <f>IF(Table13[[#This Row],[Category All]]="Category 2", "Yes",NA())</f>
        <v>Yes</v>
      </c>
      <c r="U249" t="e">
        <f>IF(Table13[[#This Row],[Category All]]="Category 3", "Yes",NA())</f>
        <v>#N/A</v>
      </c>
      <c r="V249">
        <f>SUM(1,(1/3)*(Table13[[#This Row],[Length]]-0.5),(1/3)*(Table13[[#This Row],[Diameter]]-0.4),(1/3)*(Table13[[#This Row],[Height]]-0.4)*Table13[[#This Row],[Whole_weight]]*0.5)</f>
        <v>0.9155416666666667</v>
      </c>
      <c r="W249">
        <f t="array" ref="W24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0.73243333333333338</v>
      </c>
      <c r="X249" t="e">
        <f>IF(Table13[[#This Row],[Category All]]="Category 1",Table13[[#This Row],[Base Abalone Value]]*1.5,NA())</f>
        <v>#N/A</v>
      </c>
      <c r="Y249">
        <f>IF(Table13[[#This Row],[Category All]]="Category 2",Table13[[#This Row],[Base Abalone Value]]*0.8,NA())</f>
        <v>0.73243333333333338</v>
      </c>
      <c r="Z249" t="e">
        <f>IF(Table13[[#This Row],[Category All]]="Category 3",Table13[[#This Row],[Base Abalone Value]],NA())</f>
        <v>#N/A</v>
      </c>
      <c r="AA249" t="e">
        <f>IF(Table13[[#This Row],[Gender]]="M",Table13[[#This Row],[Whole_weight]],NA())</f>
        <v>#N/A</v>
      </c>
      <c r="AB249" t="e">
        <f>IF(Table13[[#This Row],[Gender]]="F",Table13[[#This Row],[Whole_weight]],NA())</f>
        <v>#N/A</v>
      </c>
      <c r="AC249">
        <f>IF(Table13[[#This Row],[Gender]]="I",Table13[[#This Row],[Whole_weight]],NA())</f>
        <v>0.2225</v>
      </c>
      <c r="AD249" t="e">
        <f>IF(Table13[[#This Row],[Gender]]="M",Table13[[#This Row],[Diameter]],NA())</f>
        <v>#N/A</v>
      </c>
      <c r="AE249" t="e">
        <f>IF(Table13[[#This Row],[Gender]]="F",Table13[[#This Row],[Diameter]],NA())</f>
        <v>#N/A</v>
      </c>
      <c r="AF249">
        <f>IF(Table13[[#This Row],[Gender]]="I",Table13[[#This Row],[Diameter]],NA())</f>
        <v>0.28999999999999998</v>
      </c>
    </row>
    <row r="250" spans="1:32" x14ac:dyDescent="0.25">
      <c r="A250">
        <v>2403</v>
      </c>
      <c r="B250" t="s">
        <v>43</v>
      </c>
      <c r="C250">
        <v>0.44</v>
      </c>
      <c r="D250">
        <v>0.35499999999999998</v>
      </c>
      <c r="E250">
        <v>0.16500000000000001</v>
      </c>
      <c r="F250">
        <v>0.435</v>
      </c>
      <c r="G250">
        <v>0.159</v>
      </c>
      <c r="H250">
        <v>0.105</v>
      </c>
      <c r="I250">
        <v>0.14000000000000001</v>
      </c>
      <c r="J250">
        <v>16</v>
      </c>
      <c r="K250">
        <v>5</v>
      </c>
      <c r="L250" t="s">
        <v>58</v>
      </c>
      <c r="M250" t="s">
        <v>59</v>
      </c>
      <c r="N250" t="s">
        <v>60</v>
      </c>
      <c r="O250">
        <v>10</v>
      </c>
      <c r="P250" t="s">
        <v>70</v>
      </c>
      <c r="Q250">
        <v>24.1</v>
      </c>
      <c r="R250" t="str">
        <f t="array" ref="R25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1</v>
      </c>
      <c r="S250" t="str">
        <f>IF(Table13[[#This Row],[Category All]]="Category 1", "Yes",NA())</f>
        <v>Yes</v>
      </c>
      <c r="T250" t="e">
        <f>IF(Table13[[#This Row],[Category All]]="Category 2", "Yes",NA())</f>
        <v>#N/A</v>
      </c>
      <c r="U250" t="e">
        <f>IF(Table13[[#This Row],[Category All]]="Category 3", "Yes",NA())</f>
        <v>#N/A</v>
      </c>
      <c r="V250">
        <f>SUM(1,(1/3)*(Table13[[#This Row],[Length]]-0.5),(1/3)*(Table13[[#This Row],[Diameter]]-0.4),(1/3)*(Table13[[#This Row],[Height]]-0.4)*Table13[[#This Row],[Whole_weight]]*0.5)</f>
        <v>0.94796249999999993</v>
      </c>
      <c r="W250">
        <f t="array" ref="W25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1.4219437499999998</v>
      </c>
      <c r="X250">
        <f>IF(Table13[[#This Row],[Category All]]="Category 1",Table13[[#This Row],[Base Abalone Value]]*1.5,NA())</f>
        <v>1.4219437499999998</v>
      </c>
      <c r="Y250" t="e">
        <f>IF(Table13[[#This Row],[Category All]]="Category 2",Table13[[#This Row],[Base Abalone Value]]*0.8,NA())</f>
        <v>#N/A</v>
      </c>
      <c r="Z250" t="e">
        <f>IF(Table13[[#This Row],[Category All]]="Category 3",Table13[[#This Row],[Base Abalone Value]],NA())</f>
        <v>#N/A</v>
      </c>
      <c r="AA250" t="e">
        <f>IF(Table13[[#This Row],[Gender]]="M",Table13[[#This Row],[Whole_weight]],NA())</f>
        <v>#N/A</v>
      </c>
      <c r="AB250" t="e">
        <f>IF(Table13[[#This Row],[Gender]]="F",Table13[[#This Row],[Whole_weight]],NA())</f>
        <v>#N/A</v>
      </c>
      <c r="AC250">
        <f>IF(Table13[[#This Row],[Gender]]="I",Table13[[#This Row],[Whole_weight]],NA())</f>
        <v>0.435</v>
      </c>
      <c r="AD250" t="e">
        <f>IF(Table13[[#This Row],[Gender]]="M",Table13[[#This Row],[Diameter]],NA())</f>
        <v>#N/A</v>
      </c>
      <c r="AE250" t="e">
        <f>IF(Table13[[#This Row],[Gender]]="F",Table13[[#This Row],[Diameter]],NA())</f>
        <v>#N/A</v>
      </c>
      <c r="AF250">
        <f>IF(Table13[[#This Row],[Gender]]="I",Table13[[#This Row],[Diameter]],NA())</f>
        <v>0.35499999999999998</v>
      </c>
    </row>
    <row r="251" spans="1:32" x14ac:dyDescent="0.25">
      <c r="A251">
        <v>1566</v>
      </c>
      <c r="B251" t="s">
        <v>43</v>
      </c>
      <c r="C251">
        <v>0.46</v>
      </c>
      <c r="D251">
        <v>0.35499999999999998</v>
      </c>
      <c r="E251">
        <v>0.11</v>
      </c>
      <c r="F251">
        <v>0.42549999999999999</v>
      </c>
      <c r="G251">
        <v>0.20150000000000001</v>
      </c>
      <c r="H251">
        <v>8.1000000000000003E-2</v>
      </c>
      <c r="I251">
        <v>0.13</v>
      </c>
      <c r="J251">
        <v>7</v>
      </c>
      <c r="K251">
        <v>4</v>
      </c>
      <c r="L251" t="s">
        <v>84</v>
      </c>
      <c r="M251" t="s">
        <v>85</v>
      </c>
      <c r="N251" t="s">
        <v>86</v>
      </c>
      <c r="O251">
        <v>7</v>
      </c>
      <c r="P251" t="s">
        <v>74</v>
      </c>
      <c r="Q251">
        <v>2.5</v>
      </c>
      <c r="R251" t="str">
        <f t="array" ref="R25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51" t="e">
        <f>IF(Table13[[#This Row],[Category All]]="Category 1", "Yes",NA())</f>
        <v>#N/A</v>
      </c>
      <c r="T251" t="str">
        <f>IF(Table13[[#This Row],[Category All]]="Category 2", "Yes",NA())</f>
        <v>Yes</v>
      </c>
      <c r="U251" t="e">
        <f>IF(Table13[[#This Row],[Category All]]="Category 3", "Yes",NA())</f>
        <v>#N/A</v>
      </c>
      <c r="V251">
        <f>SUM(1,(1/3)*(Table13[[#This Row],[Length]]-0.5),(1/3)*(Table13[[#This Row],[Diameter]]-0.4),(1/3)*(Table13[[#This Row],[Height]]-0.4)*Table13[[#This Row],[Whole_weight]]*0.5)</f>
        <v>0.9511008333333334</v>
      </c>
      <c r="W251">
        <f t="array" ref="W25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0.76088066666666676</v>
      </c>
      <c r="X251" t="e">
        <f>IF(Table13[[#This Row],[Category All]]="Category 1",Table13[[#This Row],[Base Abalone Value]]*1.5,NA())</f>
        <v>#N/A</v>
      </c>
      <c r="Y251">
        <f>IF(Table13[[#This Row],[Category All]]="Category 2",Table13[[#This Row],[Base Abalone Value]]*0.8,NA())</f>
        <v>0.76088066666666676</v>
      </c>
      <c r="Z251" t="e">
        <f>IF(Table13[[#This Row],[Category All]]="Category 3",Table13[[#This Row],[Base Abalone Value]],NA())</f>
        <v>#N/A</v>
      </c>
      <c r="AA251" t="e">
        <f>IF(Table13[[#This Row],[Gender]]="M",Table13[[#This Row],[Whole_weight]],NA())</f>
        <v>#N/A</v>
      </c>
      <c r="AB251" t="e">
        <f>IF(Table13[[#This Row],[Gender]]="F",Table13[[#This Row],[Whole_weight]],NA())</f>
        <v>#N/A</v>
      </c>
      <c r="AC251">
        <f>IF(Table13[[#This Row],[Gender]]="I",Table13[[#This Row],[Whole_weight]],NA())</f>
        <v>0.42549999999999999</v>
      </c>
      <c r="AD251" t="e">
        <f>IF(Table13[[#This Row],[Gender]]="M",Table13[[#This Row],[Diameter]],NA())</f>
        <v>#N/A</v>
      </c>
      <c r="AE251" t="e">
        <f>IF(Table13[[#This Row],[Gender]]="F",Table13[[#This Row],[Diameter]],NA())</f>
        <v>#N/A</v>
      </c>
      <c r="AF251">
        <f>IF(Table13[[#This Row],[Gender]]="I",Table13[[#This Row],[Diameter]],NA())</f>
        <v>0.35499999999999998</v>
      </c>
    </row>
    <row r="252" spans="1:32" x14ac:dyDescent="0.25">
      <c r="A252">
        <v>3624</v>
      </c>
      <c r="B252" t="s">
        <v>47</v>
      </c>
      <c r="C252">
        <v>0.66</v>
      </c>
      <c r="D252">
        <v>0.53</v>
      </c>
      <c r="E252">
        <v>0.17499999999999999</v>
      </c>
      <c r="F252">
        <v>1.583</v>
      </c>
      <c r="G252">
        <v>0.73950000000000005</v>
      </c>
      <c r="H252">
        <v>0.35049999999999998</v>
      </c>
      <c r="I252">
        <v>0.40500000000000003</v>
      </c>
      <c r="J252">
        <v>10</v>
      </c>
      <c r="K252">
        <v>2</v>
      </c>
      <c r="L252" t="s">
        <v>64</v>
      </c>
      <c r="M252" t="s">
        <v>65</v>
      </c>
      <c r="N252" t="s">
        <v>66</v>
      </c>
      <c r="O252">
        <v>2</v>
      </c>
      <c r="P252" t="s">
        <v>39</v>
      </c>
      <c r="Q252">
        <v>18</v>
      </c>
      <c r="R252" t="str">
        <f t="array" ref="R25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52" t="e">
        <f>IF(Table13[[#This Row],[Category All]]="Category 1", "Yes",NA())</f>
        <v>#N/A</v>
      </c>
      <c r="T252" t="e">
        <f>IF(Table13[[#This Row],[Category All]]="Category 2", "Yes",NA())</f>
        <v>#N/A</v>
      </c>
      <c r="U252" t="str">
        <f>IF(Table13[[#This Row],[Category All]]="Category 3", "Yes",NA())</f>
        <v>Yes</v>
      </c>
      <c r="V252">
        <f>SUM(1,(1/3)*(Table13[[#This Row],[Length]]-0.5),(1/3)*(Table13[[#This Row],[Diameter]]-0.4),(1/3)*(Table13[[#This Row],[Height]]-0.4)*Table13[[#This Row],[Whole_weight]]*0.5)</f>
        <v>1.0373041666666667</v>
      </c>
      <c r="W252">
        <f t="array" ref="W25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1.0373041666666667</v>
      </c>
      <c r="X252" t="e">
        <f>IF(Table13[[#This Row],[Category All]]="Category 1",Table13[[#This Row],[Base Abalone Value]]*1.5,NA())</f>
        <v>#N/A</v>
      </c>
      <c r="Y252" t="e">
        <f>IF(Table13[[#This Row],[Category All]]="Category 2",Table13[[#This Row],[Base Abalone Value]]*0.8,NA())</f>
        <v>#N/A</v>
      </c>
      <c r="Z252">
        <f>IF(Table13[[#This Row],[Category All]]="Category 3",Table13[[#This Row],[Base Abalone Value]],NA())</f>
        <v>1.0373041666666667</v>
      </c>
      <c r="AA252">
        <f>IF(Table13[[#This Row],[Gender]]="M",Table13[[#This Row],[Whole_weight]],NA())</f>
        <v>1.583</v>
      </c>
      <c r="AB252" t="e">
        <f>IF(Table13[[#This Row],[Gender]]="F",Table13[[#This Row],[Whole_weight]],NA())</f>
        <v>#N/A</v>
      </c>
      <c r="AC252" t="e">
        <f>IF(Table13[[#This Row],[Gender]]="I",Table13[[#This Row],[Whole_weight]],NA())</f>
        <v>#N/A</v>
      </c>
      <c r="AD252">
        <f>IF(Table13[[#This Row],[Gender]]="M",Table13[[#This Row],[Diameter]],NA())</f>
        <v>0.53</v>
      </c>
      <c r="AE252" t="e">
        <f>IF(Table13[[#This Row],[Gender]]="F",Table13[[#This Row],[Diameter]],NA())</f>
        <v>#N/A</v>
      </c>
      <c r="AF252" t="e">
        <f>IF(Table13[[#This Row],[Gender]]="I",Table13[[#This Row],[Diameter]],NA())</f>
        <v>#N/A</v>
      </c>
    </row>
    <row r="253" spans="1:32" x14ac:dyDescent="0.25">
      <c r="A253">
        <v>501</v>
      </c>
      <c r="B253" t="s">
        <v>32</v>
      </c>
      <c r="C253">
        <v>0.57999999999999996</v>
      </c>
      <c r="D253">
        <v>0.44</v>
      </c>
      <c r="E253">
        <v>0.18</v>
      </c>
      <c r="F253">
        <v>0.85399999999999998</v>
      </c>
      <c r="G253">
        <v>0.36649999999999999</v>
      </c>
      <c r="H253">
        <v>0.16350000000000001</v>
      </c>
      <c r="I253">
        <v>0.245</v>
      </c>
      <c r="J253">
        <v>12</v>
      </c>
      <c r="K253">
        <v>3</v>
      </c>
      <c r="L253" t="s">
        <v>75</v>
      </c>
      <c r="M253" t="s">
        <v>76</v>
      </c>
      <c r="N253" t="s">
        <v>77</v>
      </c>
      <c r="O253">
        <v>2</v>
      </c>
      <c r="P253" t="s">
        <v>39</v>
      </c>
      <c r="Q253">
        <v>18</v>
      </c>
      <c r="R253" t="str">
        <f t="array" ref="R25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53" t="e">
        <f>IF(Table13[[#This Row],[Category All]]="Category 1", "Yes",NA())</f>
        <v>#N/A</v>
      </c>
      <c r="T253" t="str">
        <f>IF(Table13[[#This Row],[Category All]]="Category 2", "Yes",NA())</f>
        <v>Yes</v>
      </c>
      <c r="U253" t="e">
        <f>IF(Table13[[#This Row],[Category All]]="Category 3", "Yes",NA())</f>
        <v>#N/A</v>
      </c>
      <c r="V253">
        <f>SUM(1,(1/3)*(Table13[[#This Row],[Length]]-0.5),(1/3)*(Table13[[#This Row],[Diameter]]-0.4),(1/3)*(Table13[[#This Row],[Height]]-0.4)*Table13[[#This Row],[Whole_weight]]*0.5)</f>
        <v>1.0086866666666667</v>
      </c>
      <c r="W253">
        <f t="array" ref="W25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0.80694933333333341</v>
      </c>
      <c r="X253" t="e">
        <f>IF(Table13[[#This Row],[Category All]]="Category 1",Table13[[#This Row],[Base Abalone Value]]*1.5,NA())</f>
        <v>#N/A</v>
      </c>
      <c r="Y253">
        <f>IF(Table13[[#This Row],[Category All]]="Category 2",Table13[[#This Row],[Base Abalone Value]]*0.8,NA())</f>
        <v>0.80694933333333341</v>
      </c>
      <c r="Z253" t="e">
        <f>IF(Table13[[#This Row],[Category All]]="Category 3",Table13[[#This Row],[Base Abalone Value]],NA())</f>
        <v>#N/A</v>
      </c>
      <c r="AA253" t="e">
        <f>IF(Table13[[#This Row],[Gender]]="M",Table13[[#This Row],[Whole_weight]],NA())</f>
        <v>#N/A</v>
      </c>
      <c r="AB253">
        <f>IF(Table13[[#This Row],[Gender]]="F",Table13[[#This Row],[Whole_weight]],NA())</f>
        <v>0.85399999999999998</v>
      </c>
      <c r="AC253" t="e">
        <f>IF(Table13[[#This Row],[Gender]]="I",Table13[[#This Row],[Whole_weight]],NA())</f>
        <v>#N/A</v>
      </c>
      <c r="AD253" t="e">
        <f>IF(Table13[[#This Row],[Gender]]="M",Table13[[#This Row],[Diameter]],NA())</f>
        <v>#N/A</v>
      </c>
      <c r="AE253">
        <f>IF(Table13[[#This Row],[Gender]]="F",Table13[[#This Row],[Diameter]],NA())</f>
        <v>0.44</v>
      </c>
      <c r="AF253" t="e">
        <f>IF(Table13[[#This Row],[Gender]]="I",Table13[[#This Row],[Diameter]],NA())</f>
        <v>#N/A</v>
      </c>
    </row>
    <row r="254" spans="1:32" x14ac:dyDescent="0.25">
      <c r="A254">
        <v>4148</v>
      </c>
      <c r="B254" t="s">
        <v>47</v>
      </c>
      <c r="C254">
        <v>0.69499999999999995</v>
      </c>
      <c r="D254">
        <v>0.55000000000000004</v>
      </c>
      <c r="E254">
        <v>0.19500000000000001</v>
      </c>
      <c r="F254">
        <v>1.6645000000000001</v>
      </c>
      <c r="G254">
        <v>0.72699999999999998</v>
      </c>
      <c r="H254">
        <v>0.36</v>
      </c>
      <c r="I254">
        <v>0.44500000000000001</v>
      </c>
      <c r="J254">
        <v>11</v>
      </c>
      <c r="K254">
        <v>2</v>
      </c>
      <c r="L254" t="s">
        <v>64</v>
      </c>
      <c r="M254" t="s">
        <v>65</v>
      </c>
      <c r="N254" t="s">
        <v>66</v>
      </c>
      <c r="O254">
        <v>8</v>
      </c>
      <c r="P254" t="s">
        <v>51</v>
      </c>
      <c r="Q254">
        <v>12.3</v>
      </c>
      <c r="R254" t="str">
        <f t="array" ref="R25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54" t="e">
        <f>IF(Table13[[#This Row],[Category All]]="Category 1", "Yes",NA())</f>
        <v>#N/A</v>
      </c>
      <c r="T254" t="e">
        <f>IF(Table13[[#This Row],[Category All]]="Category 2", "Yes",NA())</f>
        <v>#N/A</v>
      </c>
      <c r="U254" t="str">
        <f>IF(Table13[[#This Row],[Category All]]="Category 3", "Yes",NA())</f>
        <v>Yes</v>
      </c>
      <c r="V254">
        <f>SUM(1,(1/3)*(Table13[[#This Row],[Length]]-0.5),(1/3)*(Table13[[#This Row],[Diameter]]-0.4),(1/3)*(Table13[[#This Row],[Height]]-0.4)*Table13[[#This Row],[Whole_weight]]*0.5)</f>
        <v>1.0581295833333333</v>
      </c>
      <c r="W254">
        <f t="array" ref="W25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1.0581295833333333</v>
      </c>
      <c r="X254" t="e">
        <f>IF(Table13[[#This Row],[Category All]]="Category 1",Table13[[#This Row],[Base Abalone Value]]*1.5,NA())</f>
        <v>#N/A</v>
      </c>
      <c r="Y254" t="e">
        <f>IF(Table13[[#This Row],[Category All]]="Category 2",Table13[[#This Row],[Base Abalone Value]]*0.8,NA())</f>
        <v>#N/A</v>
      </c>
      <c r="Z254">
        <f>IF(Table13[[#This Row],[Category All]]="Category 3",Table13[[#This Row],[Base Abalone Value]],NA())</f>
        <v>1.0581295833333333</v>
      </c>
      <c r="AA254">
        <f>IF(Table13[[#This Row],[Gender]]="M",Table13[[#This Row],[Whole_weight]],NA())</f>
        <v>1.6645000000000001</v>
      </c>
      <c r="AB254" t="e">
        <f>IF(Table13[[#This Row],[Gender]]="F",Table13[[#This Row],[Whole_weight]],NA())</f>
        <v>#N/A</v>
      </c>
      <c r="AC254" t="e">
        <f>IF(Table13[[#This Row],[Gender]]="I",Table13[[#This Row],[Whole_weight]],NA())</f>
        <v>#N/A</v>
      </c>
      <c r="AD254">
        <f>IF(Table13[[#This Row],[Gender]]="M",Table13[[#This Row],[Diameter]],NA())</f>
        <v>0.55000000000000004</v>
      </c>
      <c r="AE254" t="e">
        <f>IF(Table13[[#This Row],[Gender]]="F",Table13[[#This Row],[Diameter]],NA())</f>
        <v>#N/A</v>
      </c>
      <c r="AF254" t="e">
        <f>IF(Table13[[#This Row],[Gender]]="I",Table13[[#This Row],[Diameter]],NA())</f>
        <v>#N/A</v>
      </c>
    </row>
    <row r="255" spans="1:32" x14ac:dyDescent="0.25">
      <c r="A255">
        <v>2358</v>
      </c>
      <c r="B255" t="s">
        <v>47</v>
      </c>
      <c r="C255">
        <v>0.58499999999999996</v>
      </c>
      <c r="D255">
        <v>0.45500000000000002</v>
      </c>
      <c r="E255">
        <v>0.125</v>
      </c>
      <c r="F255">
        <v>1.0269999999999999</v>
      </c>
      <c r="G255">
        <v>0.39100000000000001</v>
      </c>
      <c r="H255">
        <v>0.21199999999999999</v>
      </c>
      <c r="I255">
        <v>0.25</v>
      </c>
      <c r="J255">
        <v>17</v>
      </c>
      <c r="K255">
        <v>1</v>
      </c>
      <c r="L255" t="s">
        <v>40</v>
      </c>
      <c r="M255" t="s">
        <v>41</v>
      </c>
      <c r="N255" t="s">
        <v>35</v>
      </c>
      <c r="O255">
        <v>1</v>
      </c>
      <c r="P255" t="s">
        <v>36</v>
      </c>
      <c r="Q255">
        <v>22.1</v>
      </c>
      <c r="R255" t="str">
        <f t="array" ref="R25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55" t="e">
        <f>IF(Table13[[#This Row],[Category All]]="Category 1", "Yes",NA())</f>
        <v>#N/A</v>
      </c>
      <c r="T255" t="str">
        <f>IF(Table13[[#This Row],[Category All]]="Category 2", "Yes",NA())</f>
        <v>Yes</v>
      </c>
      <c r="U255" t="e">
        <f>IF(Table13[[#This Row],[Category All]]="Category 3", "Yes",NA())</f>
        <v>#N/A</v>
      </c>
      <c r="V255">
        <f>SUM(1,(1/3)*(Table13[[#This Row],[Length]]-0.5),(1/3)*(Table13[[#This Row],[Diameter]]-0.4),(1/3)*(Table13[[#This Row],[Height]]-0.4)*Table13[[#This Row],[Whole_weight]]*0.5)</f>
        <v>0.99959583333333335</v>
      </c>
      <c r="W255">
        <f t="array" ref="W25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0.7996766666666667</v>
      </c>
      <c r="X255" t="e">
        <f>IF(Table13[[#This Row],[Category All]]="Category 1",Table13[[#This Row],[Base Abalone Value]]*1.5,NA())</f>
        <v>#N/A</v>
      </c>
      <c r="Y255">
        <f>IF(Table13[[#This Row],[Category All]]="Category 2",Table13[[#This Row],[Base Abalone Value]]*0.8,NA())</f>
        <v>0.7996766666666667</v>
      </c>
      <c r="Z255" t="e">
        <f>IF(Table13[[#This Row],[Category All]]="Category 3",Table13[[#This Row],[Base Abalone Value]],NA())</f>
        <v>#N/A</v>
      </c>
      <c r="AA255">
        <f>IF(Table13[[#This Row],[Gender]]="M",Table13[[#This Row],[Whole_weight]],NA())</f>
        <v>1.0269999999999999</v>
      </c>
      <c r="AB255" t="e">
        <f>IF(Table13[[#This Row],[Gender]]="F",Table13[[#This Row],[Whole_weight]],NA())</f>
        <v>#N/A</v>
      </c>
      <c r="AC255" t="e">
        <f>IF(Table13[[#This Row],[Gender]]="I",Table13[[#This Row],[Whole_weight]],NA())</f>
        <v>#N/A</v>
      </c>
      <c r="AD255">
        <f>IF(Table13[[#This Row],[Gender]]="M",Table13[[#This Row],[Diameter]],NA())</f>
        <v>0.45500000000000002</v>
      </c>
      <c r="AE255" t="e">
        <f>IF(Table13[[#This Row],[Gender]]="F",Table13[[#This Row],[Diameter]],NA())</f>
        <v>#N/A</v>
      </c>
      <c r="AF255" t="e">
        <f>IF(Table13[[#This Row],[Gender]]="I",Table13[[#This Row],[Diameter]],NA())</f>
        <v>#N/A</v>
      </c>
    </row>
    <row r="256" spans="1:32" x14ac:dyDescent="0.25">
      <c r="A256">
        <v>2856</v>
      </c>
      <c r="B256" t="s">
        <v>32</v>
      </c>
      <c r="C256">
        <v>0.65500000000000003</v>
      </c>
      <c r="D256">
        <v>0.51500000000000001</v>
      </c>
      <c r="E256">
        <v>0.155</v>
      </c>
      <c r="F256">
        <v>1.3089999999999999</v>
      </c>
      <c r="G256">
        <v>0.52400000000000002</v>
      </c>
      <c r="H256">
        <v>0.34599999999999997</v>
      </c>
      <c r="I256">
        <v>0.38500000000000001</v>
      </c>
      <c r="J256">
        <v>11</v>
      </c>
      <c r="K256">
        <v>9</v>
      </c>
      <c r="L256" t="s">
        <v>52</v>
      </c>
      <c r="M256" t="s">
        <v>53</v>
      </c>
      <c r="N256" t="s">
        <v>54</v>
      </c>
      <c r="O256">
        <v>7</v>
      </c>
      <c r="P256" t="s">
        <v>74</v>
      </c>
      <c r="Q256">
        <v>2.5</v>
      </c>
      <c r="R256" t="str">
        <f t="array" ref="R25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56" t="e">
        <f>IF(Table13[[#This Row],[Category All]]="Category 1", "Yes",NA())</f>
        <v>#N/A</v>
      </c>
      <c r="T256" t="e">
        <f>IF(Table13[[#This Row],[Category All]]="Category 2", "Yes",NA())</f>
        <v>#N/A</v>
      </c>
      <c r="U256" t="str">
        <f>IF(Table13[[#This Row],[Category All]]="Category 3", "Yes",NA())</f>
        <v>Yes</v>
      </c>
      <c r="V256">
        <f>SUM(1,(1/3)*(Table13[[#This Row],[Length]]-0.5),(1/3)*(Table13[[#This Row],[Diameter]]-0.4),(1/3)*(Table13[[#This Row],[Height]]-0.4)*Table13[[#This Row],[Whole_weight]]*0.5)</f>
        <v>1.0365491666666669</v>
      </c>
      <c r="W256">
        <f t="array" ref="W25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1.0365491666666669</v>
      </c>
      <c r="X256" t="e">
        <f>IF(Table13[[#This Row],[Category All]]="Category 1",Table13[[#This Row],[Base Abalone Value]]*1.5,NA())</f>
        <v>#N/A</v>
      </c>
      <c r="Y256" t="e">
        <f>IF(Table13[[#This Row],[Category All]]="Category 2",Table13[[#This Row],[Base Abalone Value]]*0.8,NA())</f>
        <v>#N/A</v>
      </c>
      <c r="Z256">
        <f>IF(Table13[[#This Row],[Category All]]="Category 3",Table13[[#This Row],[Base Abalone Value]],NA())</f>
        <v>1.0365491666666669</v>
      </c>
      <c r="AA256" t="e">
        <f>IF(Table13[[#This Row],[Gender]]="M",Table13[[#This Row],[Whole_weight]],NA())</f>
        <v>#N/A</v>
      </c>
      <c r="AB256">
        <f>IF(Table13[[#This Row],[Gender]]="F",Table13[[#This Row],[Whole_weight]],NA())</f>
        <v>1.3089999999999999</v>
      </c>
      <c r="AC256" t="e">
        <f>IF(Table13[[#This Row],[Gender]]="I",Table13[[#This Row],[Whole_weight]],NA())</f>
        <v>#N/A</v>
      </c>
      <c r="AD256" t="e">
        <f>IF(Table13[[#This Row],[Gender]]="M",Table13[[#This Row],[Diameter]],NA())</f>
        <v>#N/A</v>
      </c>
      <c r="AE256">
        <f>IF(Table13[[#This Row],[Gender]]="F",Table13[[#This Row],[Diameter]],NA())</f>
        <v>0.51500000000000001</v>
      </c>
      <c r="AF256" t="e">
        <f>IF(Table13[[#This Row],[Gender]]="I",Table13[[#This Row],[Diameter]],NA())</f>
        <v>#N/A</v>
      </c>
    </row>
    <row r="257" spans="1:32" x14ac:dyDescent="0.25">
      <c r="A257">
        <v>1471</v>
      </c>
      <c r="B257" t="s">
        <v>43</v>
      </c>
      <c r="C257">
        <v>0.53</v>
      </c>
      <c r="D257">
        <v>0.43</v>
      </c>
      <c r="E257">
        <v>0.13</v>
      </c>
      <c r="F257">
        <v>0.70450000000000002</v>
      </c>
      <c r="G257">
        <v>0.34599999999999997</v>
      </c>
      <c r="H257">
        <v>0.14149999999999999</v>
      </c>
      <c r="I257">
        <v>0.189</v>
      </c>
      <c r="J257">
        <v>9</v>
      </c>
      <c r="K257">
        <v>11</v>
      </c>
      <c r="L257" t="s">
        <v>37</v>
      </c>
      <c r="M257" t="s">
        <v>38</v>
      </c>
      <c r="N257" t="s">
        <v>35</v>
      </c>
      <c r="O257">
        <v>8</v>
      </c>
      <c r="P257" t="s">
        <v>51</v>
      </c>
      <c r="Q257">
        <v>12.3</v>
      </c>
      <c r="R257" t="str">
        <f t="array" ref="R25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57" t="e">
        <f>IF(Table13[[#This Row],[Category All]]="Category 1", "Yes",NA())</f>
        <v>#N/A</v>
      </c>
      <c r="T257" t="str">
        <f>IF(Table13[[#This Row],[Category All]]="Category 2", "Yes",NA())</f>
        <v>Yes</v>
      </c>
      <c r="U257" t="e">
        <f>IF(Table13[[#This Row],[Category All]]="Category 3", "Yes",NA())</f>
        <v>#N/A</v>
      </c>
      <c r="V257">
        <f>SUM(1,(1/3)*(Table13[[#This Row],[Length]]-0.5),(1/3)*(Table13[[#This Row],[Diameter]]-0.4),(1/3)*(Table13[[#This Row],[Height]]-0.4)*Table13[[#This Row],[Whole_weight]]*0.5)</f>
        <v>0.98829750000000005</v>
      </c>
      <c r="W257">
        <f t="array" ref="W25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0.79063800000000006</v>
      </c>
      <c r="X257" t="e">
        <f>IF(Table13[[#This Row],[Category All]]="Category 1",Table13[[#This Row],[Base Abalone Value]]*1.5,NA())</f>
        <v>#N/A</v>
      </c>
      <c r="Y257">
        <f>IF(Table13[[#This Row],[Category All]]="Category 2",Table13[[#This Row],[Base Abalone Value]]*0.8,NA())</f>
        <v>0.79063800000000006</v>
      </c>
      <c r="Z257" t="e">
        <f>IF(Table13[[#This Row],[Category All]]="Category 3",Table13[[#This Row],[Base Abalone Value]],NA())</f>
        <v>#N/A</v>
      </c>
      <c r="AA257" t="e">
        <f>IF(Table13[[#This Row],[Gender]]="M",Table13[[#This Row],[Whole_weight]],NA())</f>
        <v>#N/A</v>
      </c>
      <c r="AB257" t="e">
        <f>IF(Table13[[#This Row],[Gender]]="F",Table13[[#This Row],[Whole_weight]],NA())</f>
        <v>#N/A</v>
      </c>
      <c r="AC257">
        <f>IF(Table13[[#This Row],[Gender]]="I",Table13[[#This Row],[Whole_weight]],NA())</f>
        <v>0.70450000000000002</v>
      </c>
      <c r="AD257" t="e">
        <f>IF(Table13[[#This Row],[Gender]]="M",Table13[[#This Row],[Diameter]],NA())</f>
        <v>#N/A</v>
      </c>
      <c r="AE257" t="e">
        <f>IF(Table13[[#This Row],[Gender]]="F",Table13[[#This Row],[Diameter]],NA())</f>
        <v>#N/A</v>
      </c>
      <c r="AF257">
        <f>IF(Table13[[#This Row],[Gender]]="I",Table13[[#This Row],[Diameter]],NA())</f>
        <v>0.43</v>
      </c>
    </row>
    <row r="258" spans="1:32" x14ac:dyDescent="0.25">
      <c r="A258">
        <v>1658</v>
      </c>
      <c r="B258" t="s">
        <v>47</v>
      </c>
      <c r="C258">
        <v>0.6</v>
      </c>
      <c r="D258">
        <v>0.48</v>
      </c>
      <c r="E258">
        <v>0.16500000000000001</v>
      </c>
      <c r="F258">
        <v>0.91649999999999998</v>
      </c>
      <c r="G258">
        <v>0.41349999999999998</v>
      </c>
      <c r="H258">
        <v>0.19650000000000001</v>
      </c>
      <c r="I258">
        <v>0.27250000000000002</v>
      </c>
      <c r="J258">
        <v>9</v>
      </c>
      <c r="K258">
        <v>14</v>
      </c>
      <c r="L258" t="s">
        <v>55</v>
      </c>
      <c r="M258" t="s">
        <v>56</v>
      </c>
      <c r="N258" t="s">
        <v>57</v>
      </c>
      <c r="O258">
        <v>2</v>
      </c>
      <c r="P258" t="s">
        <v>39</v>
      </c>
      <c r="Q258">
        <v>18</v>
      </c>
      <c r="R258" t="str">
        <f t="array" ref="R25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58" t="e">
        <f>IF(Table13[[#This Row],[Category All]]="Category 1", "Yes",NA())</f>
        <v>#N/A</v>
      </c>
      <c r="T258" t="e">
        <f>IF(Table13[[#This Row],[Category All]]="Category 2", "Yes",NA())</f>
        <v>#N/A</v>
      </c>
      <c r="U258" t="str">
        <f>IF(Table13[[#This Row],[Category All]]="Category 3", "Yes",NA())</f>
        <v>Yes</v>
      </c>
      <c r="V258">
        <f>SUM(1,(1/3)*(Table13[[#This Row],[Length]]-0.5),(1/3)*(Table13[[#This Row],[Diameter]]-0.4),(1/3)*(Table13[[#This Row],[Height]]-0.4)*Table13[[#This Row],[Whole_weight]]*0.5)</f>
        <v>1.0241037499999999</v>
      </c>
      <c r="W258">
        <f t="array" ref="W25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1.0241037499999999</v>
      </c>
      <c r="X258" t="e">
        <f>IF(Table13[[#This Row],[Category All]]="Category 1",Table13[[#This Row],[Base Abalone Value]]*1.5,NA())</f>
        <v>#N/A</v>
      </c>
      <c r="Y258" t="e">
        <f>IF(Table13[[#This Row],[Category All]]="Category 2",Table13[[#This Row],[Base Abalone Value]]*0.8,NA())</f>
        <v>#N/A</v>
      </c>
      <c r="Z258">
        <f>IF(Table13[[#This Row],[Category All]]="Category 3",Table13[[#This Row],[Base Abalone Value]],NA())</f>
        <v>1.0241037499999999</v>
      </c>
      <c r="AA258">
        <f>IF(Table13[[#This Row],[Gender]]="M",Table13[[#This Row],[Whole_weight]],NA())</f>
        <v>0.91649999999999998</v>
      </c>
      <c r="AB258" t="e">
        <f>IF(Table13[[#This Row],[Gender]]="F",Table13[[#This Row],[Whole_weight]],NA())</f>
        <v>#N/A</v>
      </c>
      <c r="AC258" t="e">
        <f>IF(Table13[[#This Row],[Gender]]="I",Table13[[#This Row],[Whole_weight]],NA())</f>
        <v>#N/A</v>
      </c>
      <c r="AD258">
        <f>IF(Table13[[#This Row],[Gender]]="M",Table13[[#This Row],[Diameter]],NA())</f>
        <v>0.48</v>
      </c>
      <c r="AE258" t="e">
        <f>IF(Table13[[#This Row],[Gender]]="F",Table13[[#This Row],[Diameter]],NA())</f>
        <v>#N/A</v>
      </c>
      <c r="AF258" t="e">
        <f>IF(Table13[[#This Row],[Gender]]="I",Table13[[#This Row],[Diameter]],NA())</f>
        <v>#N/A</v>
      </c>
    </row>
    <row r="259" spans="1:32" x14ac:dyDescent="0.25">
      <c r="A259">
        <v>4064</v>
      </c>
      <c r="B259" t="s">
        <v>32</v>
      </c>
      <c r="C259">
        <v>0.63</v>
      </c>
      <c r="D259">
        <v>0.51500000000000001</v>
      </c>
      <c r="E259">
        <v>0.16</v>
      </c>
      <c r="F259">
        <v>1.3360000000000001</v>
      </c>
      <c r="G259">
        <v>0.55300000000000005</v>
      </c>
      <c r="H259">
        <v>0.32050000000000001</v>
      </c>
      <c r="I259">
        <v>0.35</v>
      </c>
      <c r="J259">
        <v>11</v>
      </c>
      <c r="K259">
        <v>4</v>
      </c>
      <c r="L259" t="s">
        <v>84</v>
      </c>
      <c r="M259" t="s">
        <v>85</v>
      </c>
      <c r="N259" t="s">
        <v>86</v>
      </c>
      <c r="O259">
        <v>6</v>
      </c>
      <c r="P259" t="s">
        <v>79</v>
      </c>
      <c r="Q259">
        <v>14.1</v>
      </c>
      <c r="R259" t="str">
        <f t="array" ref="R25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59" t="e">
        <f>IF(Table13[[#This Row],[Category All]]="Category 1", "Yes",NA())</f>
        <v>#N/A</v>
      </c>
      <c r="T259" t="e">
        <f>IF(Table13[[#This Row],[Category All]]="Category 2", "Yes",NA())</f>
        <v>#N/A</v>
      </c>
      <c r="U259" t="str">
        <f>IF(Table13[[#This Row],[Category All]]="Category 3", "Yes",NA())</f>
        <v>Yes</v>
      </c>
      <c r="V259">
        <f>SUM(1,(1/3)*(Table13[[#This Row],[Length]]-0.5),(1/3)*(Table13[[#This Row],[Diameter]]-0.4),(1/3)*(Table13[[#This Row],[Height]]-0.4)*Table13[[#This Row],[Whole_weight]]*0.5)</f>
        <v>1.0282266666666668</v>
      </c>
      <c r="W259">
        <f t="array" ref="W25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1.0282266666666668</v>
      </c>
      <c r="X259" t="e">
        <f>IF(Table13[[#This Row],[Category All]]="Category 1",Table13[[#This Row],[Base Abalone Value]]*1.5,NA())</f>
        <v>#N/A</v>
      </c>
      <c r="Y259" t="e">
        <f>IF(Table13[[#This Row],[Category All]]="Category 2",Table13[[#This Row],[Base Abalone Value]]*0.8,NA())</f>
        <v>#N/A</v>
      </c>
      <c r="Z259">
        <f>IF(Table13[[#This Row],[Category All]]="Category 3",Table13[[#This Row],[Base Abalone Value]],NA())</f>
        <v>1.0282266666666668</v>
      </c>
      <c r="AA259" t="e">
        <f>IF(Table13[[#This Row],[Gender]]="M",Table13[[#This Row],[Whole_weight]],NA())</f>
        <v>#N/A</v>
      </c>
      <c r="AB259">
        <f>IF(Table13[[#This Row],[Gender]]="F",Table13[[#This Row],[Whole_weight]],NA())</f>
        <v>1.3360000000000001</v>
      </c>
      <c r="AC259" t="e">
        <f>IF(Table13[[#This Row],[Gender]]="I",Table13[[#This Row],[Whole_weight]],NA())</f>
        <v>#N/A</v>
      </c>
      <c r="AD259" t="e">
        <f>IF(Table13[[#This Row],[Gender]]="M",Table13[[#This Row],[Diameter]],NA())</f>
        <v>#N/A</v>
      </c>
      <c r="AE259">
        <f>IF(Table13[[#This Row],[Gender]]="F",Table13[[#This Row],[Diameter]],NA())</f>
        <v>0.51500000000000001</v>
      </c>
      <c r="AF259" t="e">
        <f>IF(Table13[[#This Row],[Gender]]="I",Table13[[#This Row],[Diameter]],NA())</f>
        <v>#N/A</v>
      </c>
    </row>
    <row r="260" spans="1:32" x14ac:dyDescent="0.25">
      <c r="A260">
        <v>1336</v>
      </c>
      <c r="B260" t="s">
        <v>32</v>
      </c>
      <c r="C260">
        <v>0.57499999999999996</v>
      </c>
      <c r="D260">
        <v>0.48</v>
      </c>
      <c r="E260">
        <v>0.16500000000000001</v>
      </c>
      <c r="F260">
        <v>1.0780000000000001</v>
      </c>
      <c r="G260">
        <v>0.51100000000000001</v>
      </c>
      <c r="H260">
        <v>0.20949999999999999</v>
      </c>
      <c r="I260">
        <v>0.30599999999999999</v>
      </c>
      <c r="J260">
        <v>9</v>
      </c>
      <c r="K260">
        <v>7</v>
      </c>
      <c r="L260" t="s">
        <v>67</v>
      </c>
      <c r="M260" t="s">
        <v>68</v>
      </c>
      <c r="N260" t="s">
        <v>69</v>
      </c>
      <c r="O260">
        <v>3</v>
      </c>
      <c r="P260" t="s">
        <v>80</v>
      </c>
      <c r="Q260">
        <v>3.6</v>
      </c>
      <c r="R260" t="str">
        <f t="array" ref="R26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60" t="e">
        <f>IF(Table13[[#This Row],[Category All]]="Category 1", "Yes",NA())</f>
        <v>#N/A</v>
      </c>
      <c r="T260" t="e">
        <f>IF(Table13[[#This Row],[Category All]]="Category 2", "Yes",NA())</f>
        <v>#N/A</v>
      </c>
      <c r="U260" t="str">
        <f>IF(Table13[[#This Row],[Category All]]="Category 3", "Yes",NA())</f>
        <v>Yes</v>
      </c>
      <c r="V260">
        <f>SUM(1,(1/3)*(Table13[[#This Row],[Length]]-0.5),(1/3)*(Table13[[#This Row],[Diameter]]-0.4),(1/3)*(Table13[[#This Row],[Height]]-0.4)*Table13[[#This Row],[Whole_weight]]*0.5)</f>
        <v>1.0094449999999999</v>
      </c>
      <c r="W260">
        <f t="array" ref="W26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1.0094449999999999</v>
      </c>
      <c r="X260" t="e">
        <f>IF(Table13[[#This Row],[Category All]]="Category 1",Table13[[#This Row],[Base Abalone Value]]*1.5,NA())</f>
        <v>#N/A</v>
      </c>
      <c r="Y260" t="e">
        <f>IF(Table13[[#This Row],[Category All]]="Category 2",Table13[[#This Row],[Base Abalone Value]]*0.8,NA())</f>
        <v>#N/A</v>
      </c>
      <c r="Z260">
        <f>IF(Table13[[#This Row],[Category All]]="Category 3",Table13[[#This Row],[Base Abalone Value]],NA())</f>
        <v>1.0094449999999999</v>
      </c>
      <c r="AA260" t="e">
        <f>IF(Table13[[#This Row],[Gender]]="M",Table13[[#This Row],[Whole_weight]],NA())</f>
        <v>#N/A</v>
      </c>
      <c r="AB260">
        <f>IF(Table13[[#This Row],[Gender]]="F",Table13[[#This Row],[Whole_weight]],NA())</f>
        <v>1.0780000000000001</v>
      </c>
      <c r="AC260" t="e">
        <f>IF(Table13[[#This Row],[Gender]]="I",Table13[[#This Row],[Whole_weight]],NA())</f>
        <v>#N/A</v>
      </c>
      <c r="AD260" t="e">
        <f>IF(Table13[[#This Row],[Gender]]="M",Table13[[#This Row],[Diameter]],NA())</f>
        <v>#N/A</v>
      </c>
      <c r="AE260">
        <f>IF(Table13[[#This Row],[Gender]]="F",Table13[[#This Row],[Diameter]],NA())</f>
        <v>0.48</v>
      </c>
      <c r="AF260" t="e">
        <f>IF(Table13[[#This Row],[Gender]]="I",Table13[[#This Row],[Diameter]],NA())</f>
        <v>#N/A</v>
      </c>
    </row>
    <row r="261" spans="1:32" x14ac:dyDescent="0.25">
      <c r="A261">
        <v>3828</v>
      </c>
      <c r="B261" t="s">
        <v>47</v>
      </c>
      <c r="C261">
        <v>0.68</v>
      </c>
      <c r="D261">
        <v>0.54</v>
      </c>
      <c r="E261">
        <v>0.19500000000000001</v>
      </c>
      <c r="F261">
        <v>1.7825</v>
      </c>
      <c r="G261">
        <v>0.55649999999999999</v>
      </c>
      <c r="H261">
        <v>0.32350000000000001</v>
      </c>
      <c r="I261">
        <v>0.42849999999999999</v>
      </c>
      <c r="J261">
        <v>11</v>
      </c>
      <c r="K261">
        <v>5</v>
      </c>
      <c r="L261" t="s">
        <v>58</v>
      </c>
      <c r="M261" t="s">
        <v>59</v>
      </c>
      <c r="N261" t="s">
        <v>60</v>
      </c>
      <c r="O261">
        <v>1</v>
      </c>
      <c r="P261" t="s">
        <v>36</v>
      </c>
      <c r="Q261">
        <v>22.1</v>
      </c>
      <c r="R261" t="str">
        <f t="array" ref="R26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61" t="e">
        <f>IF(Table13[[#This Row],[Category All]]="Category 1", "Yes",NA())</f>
        <v>#N/A</v>
      </c>
      <c r="T261" t="e">
        <f>IF(Table13[[#This Row],[Category All]]="Category 2", "Yes",NA())</f>
        <v>#N/A</v>
      </c>
      <c r="U261" t="str">
        <f>IF(Table13[[#This Row],[Category All]]="Category 3", "Yes",NA())</f>
        <v>Yes</v>
      </c>
      <c r="V261">
        <f>SUM(1,(1/3)*(Table13[[#This Row],[Length]]-0.5),(1/3)*(Table13[[#This Row],[Diameter]]-0.4),(1/3)*(Table13[[#This Row],[Height]]-0.4)*Table13[[#This Row],[Whole_weight]]*0.5)</f>
        <v>1.0457645833333333</v>
      </c>
      <c r="W261">
        <f t="array" ref="W26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1.0457645833333333</v>
      </c>
      <c r="X261" t="e">
        <f>IF(Table13[[#This Row],[Category All]]="Category 1",Table13[[#This Row],[Base Abalone Value]]*1.5,NA())</f>
        <v>#N/A</v>
      </c>
      <c r="Y261" t="e">
        <f>IF(Table13[[#This Row],[Category All]]="Category 2",Table13[[#This Row],[Base Abalone Value]]*0.8,NA())</f>
        <v>#N/A</v>
      </c>
      <c r="Z261">
        <f>IF(Table13[[#This Row],[Category All]]="Category 3",Table13[[#This Row],[Base Abalone Value]],NA())</f>
        <v>1.0457645833333333</v>
      </c>
      <c r="AA261">
        <f>IF(Table13[[#This Row],[Gender]]="M",Table13[[#This Row],[Whole_weight]],NA())</f>
        <v>1.7825</v>
      </c>
      <c r="AB261" t="e">
        <f>IF(Table13[[#This Row],[Gender]]="F",Table13[[#This Row],[Whole_weight]],NA())</f>
        <v>#N/A</v>
      </c>
      <c r="AC261" t="e">
        <f>IF(Table13[[#This Row],[Gender]]="I",Table13[[#This Row],[Whole_weight]],NA())</f>
        <v>#N/A</v>
      </c>
      <c r="AD261">
        <f>IF(Table13[[#This Row],[Gender]]="M",Table13[[#This Row],[Diameter]],NA())</f>
        <v>0.54</v>
      </c>
      <c r="AE261" t="e">
        <f>IF(Table13[[#This Row],[Gender]]="F",Table13[[#This Row],[Diameter]],NA())</f>
        <v>#N/A</v>
      </c>
      <c r="AF261" t="e">
        <f>IF(Table13[[#This Row],[Gender]]="I",Table13[[#This Row],[Diameter]],NA())</f>
        <v>#N/A</v>
      </c>
    </row>
    <row r="262" spans="1:32" x14ac:dyDescent="0.25">
      <c r="A262">
        <v>2173</v>
      </c>
      <c r="B262" t="s">
        <v>43</v>
      </c>
      <c r="C262">
        <v>0.215</v>
      </c>
      <c r="D262">
        <v>0.15</v>
      </c>
      <c r="E262">
        <v>0.03</v>
      </c>
      <c r="F262">
        <v>3.85E-2</v>
      </c>
      <c r="G262">
        <v>1.15E-2</v>
      </c>
      <c r="H262">
        <v>5.0000000000000001E-3</v>
      </c>
      <c r="I262">
        <v>0.01</v>
      </c>
      <c r="J262">
        <v>5</v>
      </c>
      <c r="K262">
        <v>4</v>
      </c>
      <c r="L262" t="s">
        <v>84</v>
      </c>
      <c r="M262" t="s">
        <v>85</v>
      </c>
      <c r="N262" t="s">
        <v>86</v>
      </c>
      <c r="O262">
        <v>4</v>
      </c>
      <c r="P262" t="s">
        <v>42</v>
      </c>
      <c r="Q262">
        <v>6.1</v>
      </c>
      <c r="R262" t="str">
        <f t="array" ref="R26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62" t="e">
        <f>IF(Table13[[#This Row],[Category All]]="Category 1", "Yes",NA())</f>
        <v>#N/A</v>
      </c>
      <c r="T262" t="str">
        <f>IF(Table13[[#This Row],[Category All]]="Category 2", "Yes",NA())</f>
        <v>Yes</v>
      </c>
      <c r="U262" t="e">
        <f>IF(Table13[[#This Row],[Category All]]="Category 3", "Yes",NA())</f>
        <v>#N/A</v>
      </c>
      <c r="V262">
        <f>SUM(1,(1/3)*(Table13[[#This Row],[Length]]-0.5),(1/3)*(Table13[[#This Row],[Diameter]]-0.4),(1/3)*(Table13[[#This Row],[Height]]-0.4)*Table13[[#This Row],[Whole_weight]]*0.5)</f>
        <v>0.81929249999999998</v>
      </c>
      <c r="W262">
        <f t="array" ref="W26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0.65543400000000007</v>
      </c>
      <c r="X262" t="e">
        <f>IF(Table13[[#This Row],[Category All]]="Category 1",Table13[[#This Row],[Base Abalone Value]]*1.5,NA())</f>
        <v>#N/A</v>
      </c>
      <c r="Y262">
        <f>IF(Table13[[#This Row],[Category All]]="Category 2",Table13[[#This Row],[Base Abalone Value]]*0.8,NA())</f>
        <v>0.65543400000000007</v>
      </c>
      <c r="Z262" t="e">
        <f>IF(Table13[[#This Row],[Category All]]="Category 3",Table13[[#This Row],[Base Abalone Value]],NA())</f>
        <v>#N/A</v>
      </c>
      <c r="AA262" t="e">
        <f>IF(Table13[[#This Row],[Gender]]="M",Table13[[#This Row],[Whole_weight]],NA())</f>
        <v>#N/A</v>
      </c>
      <c r="AB262" t="e">
        <f>IF(Table13[[#This Row],[Gender]]="F",Table13[[#This Row],[Whole_weight]],NA())</f>
        <v>#N/A</v>
      </c>
      <c r="AC262">
        <f>IF(Table13[[#This Row],[Gender]]="I",Table13[[#This Row],[Whole_weight]],NA())</f>
        <v>3.85E-2</v>
      </c>
      <c r="AD262" t="e">
        <f>IF(Table13[[#This Row],[Gender]]="M",Table13[[#This Row],[Diameter]],NA())</f>
        <v>#N/A</v>
      </c>
      <c r="AE262" t="e">
        <f>IF(Table13[[#This Row],[Gender]]="F",Table13[[#This Row],[Diameter]],NA())</f>
        <v>#N/A</v>
      </c>
      <c r="AF262">
        <f>IF(Table13[[#This Row],[Gender]]="I",Table13[[#This Row],[Diameter]],NA())</f>
        <v>0.15</v>
      </c>
    </row>
    <row r="263" spans="1:32" x14ac:dyDescent="0.25">
      <c r="A263">
        <v>2008</v>
      </c>
      <c r="B263" t="s">
        <v>43</v>
      </c>
      <c r="C263">
        <v>0.41499999999999998</v>
      </c>
      <c r="D263">
        <v>0.32500000000000001</v>
      </c>
      <c r="E263">
        <v>0.11</v>
      </c>
      <c r="F263">
        <v>0.316</v>
      </c>
      <c r="G263">
        <v>0.13850000000000001</v>
      </c>
      <c r="H263">
        <v>7.9500000000000001E-2</v>
      </c>
      <c r="I263">
        <v>9.2499999999999999E-2</v>
      </c>
      <c r="J263">
        <v>8</v>
      </c>
      <c r="K263">
        <v>2</v>
      </c>
      <c r="L263" t="s">
        <v>64</v>
      </c>
      <c r="M263" t="s">
        <v>65</v>
      </c>
      <c r="N263" t="s">
        <v>66</v>
      </c>
      <c r="O263">
        <v>1</v>
      </c>
      <c r="P263" t="s">
        <v>36</v>
      </c>
      <c r="Q263">
        <v>22.1</v>
      </c>
      <c r="R263" t="str">
        <f t="array" ref="R26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63" t="e">
        <f>IF(Table13[[#This Row],[Category All]]="Category 1", "Yes",NA())</f>
        <v>#N/A</v>
      </c>
      <c r="T263" t="str">
        <f>IF(Table13[[#This Row],[Category All]]="Category 2", "Yes",NA())</f>
        <v>Yes</v>
      </c>
      <c r="U263" t="e">
        <f>IF(Table13[[#This Row],[Category All]]="Category 3", "Yes",NA())</f>
        <v>#N/A</v>
      </c>
      <c r="V263">
        <f>SUM(1,(1/3)*(Table13[[#This Row],[Length]]-0.5),(1/3)*(Table13[[#This Row],[Diameter]]-0.4),(1/3)*(Table13[[#This Row],[Height]]-0.4)*Table13[[#This Row],[Whole_weight]]*0.5)</f>
        <v>0.9313933333333333</v>
      </c>
      <c r="W263">
        <f t="array" ref="W26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0.7451146666666667</v>
      </c>
      <c r="X263" t="e">
        <f>IF(Table13[[#This Row],[Category All]]="Category 1",Table13[[#This Row],[Base Abalone Value]]*1.5,NA())</f>
        <v>#N/A</v>
      </c>
      <c r="Y263">
        <f>IF(Table13[[#This Row],[Category All]]="Category 2",Table13[[#This Row],[Base Abalone Value]]*0.8,NA())</f>
        <v>0.7451146666666667</v>
      </c>
      <c r="Z263" t="e">
        <f>IF(Table13[[#This Row],[Category All]]="Category 3",Table13[[#This Row],[Base Abalone Value]],NA())</f>
        <v>#N/A</v>
      </c>
      <c r="AA263" t="e">
        <f>IF(Table13[[#This Row],[Gender]]="M",Table13[[#This Row],[Whole_weight]],NA())</f>
        <v>#N/A</v>
      </c>
      <c r="AB263" t="e">
        <f>IF(Table13[[#This Row],[Gender]]="F",Table13[[#This Row],[Whole_weight]],NA())</f>
        <v>#N/A</v>
      </c>
      <c r="AC263">
        <f>IF(Table13[[#This Row],[Gender]]="I",Table13[[#This Row],[Whole_weight]],NA())</f>
        <v>0.316</v>
      </c>
      <c r="AD263" t="e">
        <f>IF(Table13[[#This Row],[Gender]]="M",Table13[[#This Row],[Diameter]],NA())</f>
        <v>#N/A</v>
      </c>
      <c r="AE263" t="e">
        <f>IF(Table13[[#This Row],[Gender]]="F",Table13[[#This Row],[Diameter]],NA())</f>
        <v>#N/A</v>
      </c>
      <c r="AF263">
        <f>IF(Table13[[#This Row],[Gender]]="I",Table13[[#This Row],[Diameter]],NA())</f>
        <v>0.32500000000000001</v>
      </c>
    </row>
    <row r="264" spans="1:32" x14ac:dyDescent="0.25">
      <c r="A264">
        <v>75</v>
      </c>
      <c r="B264" t="s">
        <v>32</v>
      </c>
      <c r="C264">
        <v>0.60499999999999998</v>
      </c>
      <c r="D264">
        <v>0.45</v>
      </c>
      <c r="E264">
        <v>0.19500000000000001</v>
      </c>
      <c r="F264">
        <v>1.0980000000000001</v>
      </c>
      <c r="G264">
        <v>0.48099999999999998</v>
      </c>
      <c r="H264">
        <v>0.28949999999999998</v>
      </c>
      <c r="I264">
        <v>0.315</v>
      </c>
      <c r="J264">
        <v>13</v>
      </c>
      <c r="K264">
        <v>5</v>
      </c>
      <c r="L264" t="s">
        <v>58</v>
      </c>
      <c r="M264" t="s">
        <v>59</v>
      </c>
      <c r="N264" t="s">
        <v>60</v>
      </c>
      <c r="O264">
        <v>3</v>
      </c>
      <c r="P264" t="s">
        <v>80</v>
      </c>
      <c r="Q264">
        <v>3.6</v>
      </c>
      <c r="R264" t="str">
        <f t="array" ref="R26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64" t="e">
        <f>IF(Table13[[#This Row],[Category All]]="Category 1", "Yes",NA())</f>
        <v>#N/A</v>
      </c>
      <c r="T264" t="e">
        <f>IF(Table13[[#This Row],[Category All]]="Category 2", "Yes",NA())</f>
        <v>#N/A</v>
      </c>
      <c r="U264" t="str">
        <f>IF(Table13[[#This Row],[Category All]]="Category 3", "Yes",NA())</f>
        <v>Yes</v>
      </c>
      <c r="V264">
        <f>SUM(1,(1/3)*(Table13[[#This Row],[Length]]-0.5),(1/3)*(Table13[[#This Row],[Diameter]]-0.4),(1/3)*(Table13[[#This Row],[Height]]-0.4)*Table13[[#This Row],[Whole_weight]]*0.5)</f>
        <v>1.0141516666666666</v>
      </c>
      <c r="W264">
        <f t="array" ref="W26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1.0141516666666666</v>
      </c>
      <c r="X264" t="e">
        <f>IF(Table13[[#This Row],[Category All]]="Category 1",Table13[[#This Row],[Base Abalone Value]]*1.5,NA())</f>
        <v>#N/A</v>
      </c>
      <c r="Y264" t="e">
        <f>IF(Table13[[#This Row],[Category All]]="Category 2",Table13[[#This Row],[Base Abalone Value]]*0.8,NA())</f>
        <v>#N/A</v>
      </c>
      <c r="Z264">
        <f>IF(Table13[[#This Row],[Category All]]="Category 3",Table13[[#This Row],[Base Abalone Value]],NA())</f>
        <v>1.0141516666666666</v>
      </c>
      <c r="AA264" t="e">
        <f>IF(Table13[[#This Row],[Gender]]="M",Table13[[#This Row],[Whole_weight]],NA())</f>
        <v>#N/A</v>
      </c>
      <c r="AB264">
        <f>IF(Table13[[#This Row],[Gender]]="F",Table13[[#This Row],[Whole_weight]],NA())</f>
        <v>1.0980000000000001</v>
      </c>
      <c r="AC264" t="e">
        <f>IF(Table13[[#This Row],[Gender]]="I",Table13[[#This Row],[Whole_weight]],NA())</f>
        <v>#N/A</v>
      </c>
      <c r="AD264" t="e">
        <f>IF(Table13[[#This Row],[Gender]]="M",Table13[[#This Row],[Diameter]],NA())</f>
        <v>#N/A</v>
      </c>
      <c r="AE264">
        <f>IF(Table13[[#This Row],[Gender]]="F",Table13[[#This Row],[Diameter]],NA())</f>
        <v>0.45</v>
      </c>
      <c r="AF264" t="e">
        <f>IF(Table13[[#This Row],[Gender]]="I",Table13[[#This Row],[Diameter]],NA())</f>
        <v>#N/A</v>
      </c>
    </row>
    <row r="265" spans="1:32" x14ac:dyDescent="0.25">
      <c r="A265">
        <v>1440</v>
      </c>
      <c r="B265" t="s">
        <v>43</v>
      </c>
      <c r="C265">
        <v>0.40500000000000003</v>
      </c>
      <c r="D265">
        <v>0.31</v>
      </c>
      <c r="E265">
        <v>9.5000000000000001E-2</v>
      </c>
      <c r="F265">
        <v>0.34250000000000003</v>
      </c>
      <c r="G265">
        <v>0.17849999999999999</v>
      </c>
      <c r="H265">
        <v>6.4000000000000001E-2</v>
      </c>
      <c r="I265">
        <v>8.5500000000000007E-2</v>
      </c>
      <c r="J265">
        <v>8</v>
      </c>
      <c r="K265">
        <v>1</v>
      </c>
      <c r="L265" t="s">
        <v>40</v>
      </c>
      <c r="M265" t="s">
        <v>41</v>
      </c>
      <c r="N265" t="s">
        <v>35</v>
      </c>
      <c r="O265">
        <v>4</v>
      </c>
      <c r="P265" t="s">
        <v>42</v>
      </c>
      <c r="Q265">
        <v>6.1</v>
      </c>
      <c r="R265" t="str">
        <f t="array" ref="R26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65" t="e">
        <f>IF(Table13[[#This Row],[Category All]]="Category 1", "Yes",NA())</f>
        <v>#N/A</v>
      </c>
      <c r="T265" t="str">
        <f>IF(Table13[[#This Row],[Category All]]="Category 2", "Yes",NA())</f>
        <v>Yes</v>
      </c>
      <c r="U265" t="e">
        <f>IF(Table13[[#This Row],[Category All]]="Category 3", "Yes",NA())</f>
        <v>#N/A</v>
      </c>
      <c r="V265">
        <f>SUM(1,(1/3)*(Table13[[#This Row],[Length]]-0.5),(1/3)*(Table13[[#This Row],[Diameter]]-0.4),(1/3)*(Table13[[#This Row],[Height]]-0.4)*Table13[[#This Row],[Whole_weight]]*0.5)</f>
        <v>0.9209229166666667</v>
      </c>
      <c r="W265">
        <f t="array" ref="W26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0.73673833333333338</v>
      </c>
      <c r="X265" t="e">
        <f>IF(Table13[[#This Row],[Category All]]="Category 1",Table13[[#This Row],[Base Abalone Value]]*1.5,NA())</f>
        <v>#N/A</v>
      </c>
      <c r="Y265">
        <f>IF(Table13[[#This Row],[Category All]]="Category 2",Table13[[#This Row],[Base Abalone Value]]*0.8,NA())</f>
        <v>0.73673833333333338</v>
      </c>
      <c r="Z265" t="e">
        <f>IF(Table13[[#This Row],[Category All]]="Category 3",Table13[[#This Row],[Base Abalone Value]],NA())</f>
        <v>#N/A</v>
      </c>
      <c r="AA265" t="e">
        <f>IF(Table13[[#This Row],[Gender]]="M",Table13[[#This Row],[Whole_weight]],NA())</f>
        <v>#N/A</v>
      </c>
      <c r="AB265" t="e">
        <f>IF(Table13[[#This Row],[Gender]]="F",Table13[[#This Row],[Whole_weight]],NA())</f>
        <v>#N/A</v>
      </c>
      <c r="AC265">
        <f>IF(Table13[[#This Row],[Gender]]="I",Table13[[#This Row],[Whole_weight]],NA())</f>
        <v>0.34250000000000003</v>
      </c>
      <c r="AD265" t="e">
        <f>IF(Table13[[#This Row],[Gender]]="M",Table13[[#This Row],[Diameter]],NA())</f>
        <v>#N/A</v>
      </c>
      <c r="AE265" t="e">
        <f>IF(Table13[[#This Row],[Gender]]="F",Table13[[#This Row],[Diameter]],NA())</f>
        <v>#N/A</v>
      </c>
      <c r="AF265">
        <f>IF(Table13[[#This Row],[Gender]]="I",Table13[[#This Row],[Diameter]],NA())</f>
        <v>0.31</v>
      </c>
    </row>
    <row r="266" spans="1:32" x14ac:dyDescent="0.25">
      <c r="A266">
        <v>3151</v>
      </c>
      <c r="B266" t="s">
        <v>32</v>
      </c>
      <c r="C266">
        <v>0.65500000000000003</v>
      </c>
      <c r="D266">
        <v>0.505</v>
      </c>
      <c r="E266">
        <v>0.16500000000000001</v>
      </c>
      <c r="F266">
        <v>1.367</v>
      </c>
      <c r="G266">
        <v>0.58350000000000002</v>
      </c>
      <c r="H266">
        <v>0.35149999999999998</v>
      </c>
      <c r="I266">
        <v>0.39600000000000002</v>
      </c>
      <c r="J266">
        <v>10</v>
      </c>
      <c r="K266">
        <v>6</v>
      </c>
      <c r="L266" t="s">
        <v>71</v>
      </c>
      <c r="M266" t="s">
        <v>72</v>
      </c>
      <c r="N266" t="s">
        <v>73</v>
      </c>
      <c r="O266">
        <v>10</v>
      </c>
      <c r="P266" t="s">
        <v>70</v>
      </c>
      <c r="Q266">
        <v>24.1</v>
      </c>
      <c r="R266" t="str">
        <f t="array" ref="R26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66" t="e">
        <f>IF(Table13[[#This Row],[Category All]]="Category 1", "Yes",NA())</f>
        <v>#N/A</v>
      </c>
      <c r="T266" t="e">
        <f>IF(Table13[[#This Row],[Category All]]="Category 2", "Yes",NA())</f>
        <v>#N/A</v>
      </c>
      <c r="U266" t="str">
        <f>IF(Table13[[#This Row],[Category All]]="Category 3", "Yes",NA())</f>
        <v>Yes</v>
      </c>
      <c r="V266">
        <f>SUM(1,(1/3)*(Table13[[#This Row],[Length]]-0.5),(1/3)*(Table13[[#This Row],[Diameter]]-0.4),(1/3)*(Table13[[#This Row],[Height]]-0.4)*Table13[[#This Row],[Whole_weight]]*0.5)</f>
        <v>1.0331258333333333</v>
      </c>
      <c r="W266">
        <f t="array" ref="W26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1.0331258333333333</v>
      </c>
      <c r="X266" t="e">
        <f>IF(Table13[[#This Row],[Category All]]="Category 1",Table13[[#This Row],[Base Abalone Value]]*1.5,NA())</f>
        <v>#N/A</v>
      </c>
      <c r="Y266" t="e">
        <f>IF(Table13[[#This Row],[Category All]]="Category 2",Table13[[#This Row],[Base Abalone Value]]*0.8,NA())</f>
        <v>#N/A</v>
      </c>
      <c r="Z266">
        <f>IF(Table13[[#This Row],[Category All]]="Category 3",Table13[[#This Row],[Base Abalone Value]],NA())</f>
        <v>1.0331258333333333</v>
      </c>
      <c r="AA266" t="e">
        <f>IF(Table13[[#This Row],[Gender]]="M",Table13[[#This Row],[Whole_weight]],NA())</f>
        <v>#N/A</v>
      </c>
      <c r="AB266">
        <f>IF(Table13[[#This Row],[Gender]]="F",Table13[[#This Row],[Whole_weight]],NA())</f>
        <v>1.367</v>
      </c>
      <c r="AC266" t="e">
        <f>IF(Table13[[#This Row],[Gender]]="I",Table13[[#This Row],[Whole_weight]],NA())</f>
        <v>#N/A</v>
      </c>
      <c r="AD266" t="e">
        <f>IF(Table13[[#This Row],[Gender]]="M",Table13[[#This Row],[Diameter]],NA())</f>
        <v>#N/A</v>
      </c>
      <c r="AE266">
        <f>IF(Table13[[#This Row],[Gender]]="F",Table13[[#This Row],[Diameter]],NA())</f>
        <v>0.505</v>
      </c>
      <c r="AF266" t="e">
        <f>IF(Table13[[#This Row],[Gender]]="I",Table13[[#This Row],[Diameter]],NA())</f>
        <v>#N/A</v>
      </c>
    </row>
    <row r="267" spans="1:32" x14ac:dyDescent="0.25">
      <c r="A267">
        <v>1685</v>
      </c>
      <c r="B267" t="s">
        <v>43</v>
      </c>
      <c r="C267">
        <v>0.62</v>
      </c>
      <c r="D267">
        <v>0.47</v>
      </c>
      <c r="E267">
        <v>0.14000000000000001</v>
      </c>
      <c r="F267">
        <v>0.85650000000000004</v>
      </c>
      <c r="G267">
        <v>0.35949999999999999</v>
      </c>
      <c r="H267">
        <v>0.16</v>
      </c>
      <c r="I267">
        <v>0.29499999999999998</v>
      </c>
      <c r="J267">
        <v>9</v>
      </c>
      <c r="K267">
        <v>8</v>
      </c>
      <c r="L267" t="s">
        <v>61</v>
      </c>
      <c r="M267" t="s">
        <v>62</v>
      </c>
      <c r="N267" t="s">
        <v>63</v>
      </c>
      <c r="O267">
        <v>6</v>
      </c>
      <c r="P267" t="s">
        <v>79</v>
      </c>
      <c r="Q267">
        <v>14.1</v>
      </c>
      <c r="R267" t="str">
        <f t="array" ref="R26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67" t="e">
        <f>IF(Table13[[#This Row],[Category All]]="Category 1", "Yes",NA())</f>
        <v>#N/A</v>
      </c>
      <c r="T267" t="str">
        <f>IF(Table13[[#This Row],[Category All]]="Category 2", "Yes",NA())</f>
        <v>Yes</v>
      </c>
      <c r="U267" t="e">
        <f>IF(Table13[[#This Row],[Category All]]="Category 3", "Yes",NA())</f>
        <v>#N/A</v>
      </c>
      <c r="V267">
        <f>SUM(1,(1/3)*(Table13[[#This Row],[Length]]-0.5),(1/3)*(Table13[[#This Row],[Diameter]]-0.4),(1/3)*(Table13[[#This Row],[Height]]-0.4)*Table13[[#This Row],[Whole_weight]]*0.5)</f>
        <v>1.0262183333333335</v>
      </c>
      <c r="W267">
        <f t="array" ref="W26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0.82097466666666685</v>
      </c>
      <c r="X267" t="e">
        <f>IF(Table13[[#This Row],[Category All]]="Category 1",Table13[[#This Row],[Base Abalone Value]]*1.5,NA())</f>
        <v>#N/A</v>
      </c>
      <c r="Y267">
        <f>IF(Table13[[#This Row],[Category All]]="Category 2",Table13[[#This Row],[Base Abalone Value]]*0.8,NA())</f>
        <v>0.82097466666666685</v>
      </c>
      <c r="Z267" t="e">
        <f>IF(Table13[[#This Row],[Category All]]="Category 3",Table13[[#This Row],[Base Abalone Value]],NA())</f>
        <v>#N/A</v>
      </c>
      <c r="AA267" t="e">
        <f>IF(Table13[[#This Row],[Gender]]="M",Table13[[#This Row],[Whole_weight]],NA())</f>
        <v>#N/A</v>
      </c>
      <c r="AB267" t="e">
        <f>IF(Table13[[#This Row],[Gender]]="F",Table13[[#This Row],[Whole_weight]],NA())</f>
        <v>#N/A</v>
      </c>
      <c r="AC267">
        <f>IF(Table13[[#This Row],[Gender]]="I",Table13[[#This Row],[Whole_weight]],NA())</f>
        <v>0.85650000000000004</v>
      </c>
      <c r="AD267" t="e">
        <f>IF(Table13[[#This Row],[Gender]]="M",Table13[[#This Row],[Diameter]],NA())</f>
        <v>#N/A</v>
      </c>
      <c r="AE267" t="e">
        <f>IF(Table13[[#This Row],[Gender]]="F",Table13[[#This Row],[Diameter]],NA())</f>
        <v>#N/A</v>
      </c>
      <c r="AF267">
        <f>IF(Table13[[#This Row],[Gender]]="I",Table13[[#This Row],[Diameter]],NA())</f>
        <v>0.47</v>
      </c>
    </row>
    <row r="268" spans="1:32" x14ac:dyDescent="0.25">
      <c r="A268">
        <v>3560</v>
      </c>
      <c r="B268" t="s">
        <v>32</v>
      </c>
      <c r="C268">
        <v>0.56499999999999995</v>
      </c>
      <c r="D268">
        <v>0.45</v>
      </c>
      <c r="E268">
        <v>0.17499999999999999</v>
      </c>
      <c r="F268">
        <v>1.2364999999999999</v>
      </c>
      <c r="G268">
        <v>0.53049999999999997</v>
      </c>
      <c r="H268">
        <v>0.2455</v>
      </c>
      <c r="I268">
        <v>0.308</v>
      </c>
      <c r="J268">
        <v>10</v>
      </c>
      <c r="K268">
        <v>4</v>
      </c>
      <c r="L268" t="s">
        <v>84</v>
      </c>
      <c r="M268" t="s">
        <v>85</v>
      </c>
      <c r="N268" t="s">
        <v>86</v>
      </c>
      <c r="O268">
        <v>7</v>
      </c>
      <c r="P268" t="s">
        <v>74</v>
      </c>
      <c r="Q268">
        <v>2.5</v>
      </c>
      <c r="R268" t="str">
        <f t="array" ref="R26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68" t="e">
        <f>IF(Table13[[#This Row],[Category All]]="Category 1", "Yes",NA())</f>
        <v>#N/A</v>
      </c>
      <c r="T268" t="e">
        <f>IF(Table13[[#This Row],[Category All]]="Category 2", "Yes",NA())</f>
        <v>#N/A</v>
      </c>
      <c r="U268" t="str">
        <f>IF(Table13[[#This Row],[Category All]]="Category 3", "Yes",NA())</f>
        <v>Yes</v>
      </c>
      <c r="V268">
        <f>SUM(1,(1/3)*(Table13[[#This Row],[Length]]-0.5),(1/3)*(Table13[[#This Row],[Diameter]]-0.4),(1/3)*(Table13[[#This Row],[Height]]-0.4)*Table13[[#This Row],[Whole_weight]]*0.5)</f>
        <v>0.99196458333333337</v>
      </c>
      <c r="W268">
        <f t="array" ref="W26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0.99196458333333337</v>
      </c>
      <c r="X268" t="e">
        <f>IF(Table13[[#This Row],[Category All]]="Category 1",Table13[[#This Row],[Base Abalone Value]]*1.5,NA())</f>
        <v>#N/A</v>
      </c>
      <c r="Y268" t="e">
        <f>IF(Table13[[#This Row],[Category All]]="Category 2",Table13[[#This Row],[Base Abalone Value]]*0.8,NA())</f>
        <v>#N/A</v>
      </c>
      <c r="Z268">
        <f>IF(Table13[[#This Row],[Category All]]="Category 3",Table13[[#This Row],[Base Abalone Value]],NA())</f>
        <v>0.99196458333333337</v>
      </c>
      <c r="AA268" t="e">
        <f>IF(Table13[[#This Row],[Gender]]="M",Table13[[#This Row],[Whole_weight]],NA())</f>
        <v>#N/A</v>
      </c>
      <c r="AB268">
        <f>IF(Table13[[#This Row],[Gender]]="F",Table13[[#This Row],[Whole_weight]],NA())</f>
        <v>1.2364999999999999</v>
      </c>
      <c r="AC268" t="e">
        <f>IF(Table13[[#This Row],[Gender]]="I",Table13[[#This Row],[Whole_weight]],NA())</f>
        <v>#N/A</v>
      </c>
      <c r="AD268" t="e">
        <f>IF(Table13[[#This Row],[Gender]]="M",Table13[[#This Row],[Diameter]],NA())</f>
        <v>#N/A</v>
      </c>
      <c r="AE268">
        <f>IF(Table13[[#This Row],[Gender]]="F",Table13[[#This Row],[Diameter]],NA())</f>
        <v>0.45</v>
      </c>
      <c r="AF268" t="e">
        <f>IF(Table13[[#This Row],[Gender]]="I",Table13[[#This Row],[Diameter]],NA())</f>
        <v>#N/A</v>
      </c>
    </row>
    <row r="269" spans="1:32" x14ac:dyDescent="0.25">
      <c r="A269">
        <v>3054</v>
      </c>
      <c r="B269" t="s">
        <v>32</v>
      </c>
      <c r="C269">
        <v>0.6</v>
      </c>
      <c r="D269">
        <v>0.45</v>
      </c>
      <c r="E269">
        <v>0.14000000000000001</v>
      </c>
      <c r="F269">
        <v>0.86899999999999999</v>
      </c>
      <c r="G269">
        <v>0.34250000000000003</v>
      </c>
      <c r="H269">
        <v>0.19500000000000001</v>
      </c>
      <c r="I269">
        <v>0.29099999999999998</v>
      </c>
      <c r="J269">
        <v>11</v>
      </c>
      <c r="K269">
        <v>5</v>
      </c>
      <c r="L269" t="s">
        <v>58</v>
      </c>
      <c r="M269" t="s">
        <v>59</v>
      </c>
      <c r="N269" t="s">
        <v>60</v>
      </c>
      <c r="O269">
        <v>7</v>
      </c>
      <c r="P269" t="s">
        <v>74</v>
      </c>
      <c r="Q269">
        <v>2.5</v>
      </c>
      <c r="R269" t="str">
        <f t="array" ref="R26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69" t="e">
        <f>IF(Table13[[#This Row],[Category All]]="Category 1", "Yes",NA())</f>
        <v>#N/A</v>
      </c>
      <c r="T269" t="str">
        <f>IF(Table13[[#This Row],[Category All]]="Category 2", "Yes",NA())</f>
        <v>Yes</v>
      </c>
      <c r="U269" t="e">
        <f>IF(Table13[[#This Row],[Category All]]="Category 3", "Yes",NA())</f>
        <v>#N/A</v>
      </c>
      <c r="V269">
        <f>SUM(1,(1/3)*(Table13[[#This Row],[Length]]-0.5),(1/3)*(Table13[[#This Row],[Diameter]]-0.4),(1/3)*(Table13[[#This Row],[Height]]-0.4)*Table13[[#This Row],[Whole_weight]]*0.5)</f>
        <v>1.0123433333333332</v>
      </c>
      <c r="W269">
        <f t="array" ref="W26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0.80987466666666652</v>
      </c>
      <c r="X269" t="e">
        <f>IF(Table13[[#This Row],[Category All]]="Category 1",Table13[[#This Row],[Base Abalone Value]]*1.5,NA())</f>
        <v>#N/A</v>
      </c>
      <c r="Y269">
        <f>IF(Table13[[#This Row],[Category All]]="Category 2",Table13[[#This Row],[Base Abalone Value]]*0.8,NA())</f>
        <v>0.80987466666666652</v>
      </c>
      <c r="Z269" t="e">
        <f>IF(Table13[[#This Row],[Category All]]="Category 3",Table13[[#This Row],[Base Abalone Value]],NA())</f>
        <v>#N/A</v>
      </c>
      <c r="AA269" t="e">
        <f>IF(Table13[[#This Row],[Gender]]="M",Table13[[#This Row],[Whole_weight]],NA())</f>
        <v>#N/A</v>
      </c>
      <c r="AB269">
        <f>IF(Table13[[#This Row],[Gender]]="F",Table13[[#This Row],[Whole_weight]],NA())</f>
        <v>0.86899999999999999</v>
      </c>
      <c r="AC269" t="e">
        <f>IF(Table13[[#This Row],[Gender]]="I",Table13[[#This Row],[Whole_weight]],NA())</f>
        <v>#N/A</v>
      </c>
      <c r="AD269" t="e">
        <f>IF(Table13[[#This Row],[Gender]]="M",Table13[[#This Row],[Diameter]],NA())</f>
        <v>#N/A</v>
      </c>
      <c r="AE269">
        <f>IF(Table13[[#This Row],[Gender]]="F",Table13[[#This Row],[Diameter]],NA())</f>
        <v>0.45</v>
      </c>
      <c r="AF269" t="e">
        <f>IF(Table13[[#This Row],[Gender]]="I",Table13[[#This Row],[Diameter]],NA())</f>
        <v>#N/A</v>
      </c>
    </row>
    <row r="270" spans="1:32" x14ac:dyDescent="0.25">
      <c r="A270">
        <v>1194</v>
      </c>
      <c r="B270" t="s">
        <v>47</v>
      </c>
      <c r="C270">
        <v>0.7</v>
      </c>
      <c r="D270">
        <v>0.57499999999999996</v>
      </c>
      <c r="E270">
        <v>0.19</v>
      </c>
      <c r="F270">
        <v>2.2730000000000001</v>
      </c>
      <c r="G270">
        <v>1.095</v>
      </c>
      <c r="H270">
        <v>0.41799999999999998</v>
      </c>
      <c r="I270">
        <v>0.63800000000000001</v>
      </c>
      <c r="J270">
        <v>12</v>
      </c>
      <c r="K270">
        <v>1</v>
      </c>
      <c r="L270" t="s">
        <v>40</v>
      </c>
      <c r="M270" t="s">
        <v>41</v>
      </c>
      <c r="N270" t="s">
        <v>35</v>
      </c>
      <c r="O270">
        <v>7</v>
      </c>
      <c r="P270" t="s">
        <v>74</v>
      </c>
      <c r="Q270">
        <v>2.5</v>
      </c>
      <c r="R270" t="str">
        <f t="array" ref="R27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70" t="e">
        <f>IF(Table13[[#This Row],[Category All]]="Category 1", "Yes",NA())</f>
        <v>#N/A</v>
      </c>
      <c r="T270" t="e">
        <f>IF(Table13[[#This Row],[Category All]]="Category 2", "Yes",NA())</f>
        <v>#N/A</v>
      </c>
      <c r="U270" t="str">
        <f>IF(Table13[[#This Row],[Category All]]="Category 3", "Yes",NA())</f>
        <v>Yes</v>
      </c>
      <c r="V270">
        <f>SUM(1,(1/3)*(Table13[[#This Row],[Length]]-0.5),(1/3)*(Table13[[#This Row],[Diameter]]-0.4),(1/3)*(Table13[[#This Row],[Height]]-0.4)*Table13[[#This Row],[Whole_weight]]*0.5)</f>
        <v>1.045445</v>
      </c>
      <c r="W270">
        <f t="array" ref="W27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1.045445</v>
      </c>
      <c r="X270" t="e">
        <f>IF(Table13[[#This Row],[Category All]]="Category 1",Table13[[#This Row],[Base Abalone Value]]*1.5,NA())</f>
        <v>#N/A</v>
      </c>
      <c r="Y270" t="e">
        <f>IF(Table13[[#This Row],[Category All]]="Category 2",Table13[[#This Row],[Base Abalone Value]]*0.8,NA())</f>
        <v>#N/A</v>
      </c>
      <c r="Z270">
        <f>IF(Table13[[#This Row],[Category All]]="Category 3",Table13[[#This Row],[Base Abalone Value]],NA())</f>
        <v>1.045445</v>
      </c>
      <c r="AA270">
        <f>IF(Table13[[#This Row],[Gender]]="M",Table13[[#This Row],[Whole_weight]],NA())</f>
        <v>2.2730000000000001</v>
      </c>
      <c r="AB270" t="e">
        <f>IF(Table13[[#This Row],[Gender]]="F",Table13[[#This Row],[Whole_weight]],NA())</f>
        <v>#N/A</v>
      </c>
      <c r="AC270" t="e">
        <f>IF(Table13[[#This Row],[Gender]]="I",Table13[[#This Row],[Whole_weight]],NA())</f>
        <v>#N/A</v>
      </c>
      <c r="AD270">
        <f>IF(Table13[[#This Row],[Gender]]="M",Table13[[#This Row],[Diameter]],NA())</f>
        <v>0.57499999999999996</v>
      </c>
      <c r="AE270" t="e">
        <f>IF(Table13[[#This Row],[Gender]]="F",Table13[[#This Row],[Diameter]],NA())</f>
        <v>#N/A</v>
      </c>
      <c r="AF270" t="e">
        <f>IF(Table13[[#This Row],[Gender]]="I",Table13[[#This Row],[Diameter]],NA())</f>
        <v>#N/A</v>
      </c>
    </row>
    <row r="271" spans="1:32" x14ac:dyDescent="0.25">
      <c r="A271">
        <v>85</v>
      </c>
      <c r="B271" t="s">
        <v>47</v>
      </c>
      <c r="C271">
        <v>0.57999999999999996</v>
      </c>
      <c r="D271">
        <v>0.45</v>
      </c>
      <c r="E271">
        <v>0.14000000000000001</v>
      </c>
      <c r="F271">
        <v>1.0129999999999999</v>
      </c>
      <c r="G271">
        <v>0.38</v>
      </c>
      <c r="H271">
        <v>0.216</v>
      </c>
      <c r="I271">
        <v>0.36</v>
      </c>
      <c r="J271">
        <v>14</v>
      </c>
      <c r="K271">
        <v>14</v>
      </c>
      <c r="L271" t="s">
        <v>55</v>
      </c>
      <c r="M271" t="s">
        <v>56</v>
      </c>
      <c r="N271" t="s">
        <v>57</v>
      </c>
      <c r="O271">
        <v>4</v>
      </c>
      <c r="P271" t="s">
        <v>42</v>
      </c>
      <c r="Q271">
        <v>6.1</v>
      </c>
      <c r="R271" t="str">
        <f t="array" ref="R27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71" t="e">
        <f>IF(Table13[[#This Row],[Category All]]="Category 1", "Yes",NA())</f>
        <v>#N/A</v>
      </c>
      <c r="T271" t="str">
        <f>IF(Table13[[#This Row],[Category All]]="Category 2", "Yes",NA())</f>
        <v>Yes</v>
      </c>
      <c r="U271" t="e">
        <f>IF(Table13[[#This Row],[Category All]]="Category 3", "Yes",NA())</f>
        <v>#N/A</v>
      </c>
      <c r="V271">
        <f>SUM(1,(1/3)*(Table13[[#This Row],[Length]]-0.5),(1/3)*(Table13[[#This Row],[Diameter]]-0.4),(1/3)*(Table13[[#This Row],[Height]]-0.4)*Table13[[#This Row],[Whole_weight]]*0.5)</f>
        <v>0.99943666666666653</v>
      </c>
      <c r="W271">
        <f t="array" ref="W27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0.79954933333333322</v>
      </c>
      <c r="X271" t="e">
        <f>IF(Table13[[#This Row],[Category All]]="Category 1",Table13[[#This Row],[Base Abalone Value]]*1.5,NA())</f>
        <v>#N/A</v>
      </c>
      <c r="Y271">
        <f>IF(Table13[[#This Row],[Category All]]="Category 2",Table13[[#This Row],[Base Abalone Value]]*0.8,NA())</f>
        <v>0.79954933333333322</v>
      </c>
      <c r="Z271" t="e">
        <f>IF(Table13[[#This Row],[Category All]]="Category 3",Table13[[#This Row],[Base Abalone Value]],NA())</f>
        <v>#N/A</v>
      </c>
      <c r="AA271">
        <f>IF(Table13[[#This Row],[Gender]]="M",Table13[[#This Row],[Whole_weight]],NA())</f>
        <v>1.0129999999999999</v>
      </c>
      <c r="AB271" t="e">
        <f>IF(Table13[[#This Row],[Gender]]="F",Table13[[#This Row],[Whole_weight]],NA())</f>
        <v>#N/A</v>
      </c>
      <c r="AC271" t="e">
        <f>IF(Table13[[#This Row],[Gender]]="I",Table13[[#This Row],[Whole_weight]],NA())</f>
        <v>#N/A</v>
      </c>
      <c r="AD271">
        <f>IF(Table13[[#This Row],[Gender]]="M",Table13[[#This Row],[Diameter]],NA())</f>
        <v>0.45</v>
      </c>
      <c r="AE271" t="e">
        <f>IF(Table13[[#This Row],[Gender]]="F",Table13[[#This Row],[Diameter]],NA())</f>
        <v>#N/A</v>
      </c>
      <c r="AF271" t="e">
        <f>IF(Table13[[#This Row],[Gender]]="I",Table13[[#This Row],[Diameter]],NA())</f>
        <v>#N/A</v>
      </c>
    </row>
    <row r="272" spans="1:32" x14ac:dyDescent="0.25">
      <c r="A272">
        <v>2110</v>
      </c>
      <c r="B272" t="s">
        <v>47</v>
      </c>
      <c r="C272">
        <v>0.62</v>
      </c>
      <c r="D272">
        <v>0.49</v>
      </c>
      <c r="E272">
        <v>0.17</v>
      </c>
      <c r="F272">
        <v>1.2104999999999999</v>
      </c>
      <c r="G272">
        <v>0.51849999999999996</v>
      </c>
      <c r="H272">
        <v>0.2555</v>
      </c>
      <c r="I272">
        <v>0.33500000000000002</v>
      </c>
      <c r="J272">
        <v>13</v>
      </c>
      <c r="K272">
        <v>8</v>
      </c>
      <c r="L272" t="s">
        <v>61</v>
      </c>
      <c r="M272" t="s">
        <v>62</v>
      </c>
      <c r="N272" t="s">
        <v>63</v>
      </c>
      <c r="O272">
        <v>8</v>
      </c>
      <c r="P272" t="s">
        <v>51</v>
      </c>
      <c r="Q272">
        <v>12.3</v>
      </c>
      <c r="R272" t="str">
        <f t="array" ref="R27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72" t="e">
        <f>IF(Table13[[#This Row],[Category All]]="Category 1", "Yes",NA())</f>
        <v>#N/A</v>
      </c>
      <c r="T272" t="e">
        <f>IF(Table13[[#This Row],[Category All]]="Category 2", "Yes",NA())</f>
        <v>#N/A</v>
      </c>
      <c r="U272" t="str">
        <f>IF(Table13[[#This Row],[Category All]]="Category 3", "Yes",NA())</f>
        <v>Yes</v>
      </c>
      <c r="V272">
        <f>SUM(1,(1/3)*(Table13[[#This Row],[Length]]-0.5),(1/3)*(Table13[[#This Row],[Diameter]]-0.4),(1/3)*(Table13[[#This Row],[Height]]-0.4)*Table13[[#This Row],[Whole_weight]]*0.5)</f>
        <v>1.0235975000000002</v>
      </c>
      <c r="W272">
        <f t="array" ref="W27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1.0235975000000002</v>
      </c>
      <c r="X272" t="e">
        <f>IF(Table13[[#This Row],[Category All]]="Category 1",Table13[[#This Row],[Base Abalone Value]]*1.5,NA())</f>
        <v>#N/A</v>
      </c>
      <c r="Y272" t="e">
        <f>IF(Table13[[#This Row],[Category All]]="Category 2",Table13[[#This Row],[Base Abalone Value]]*0.8,NA())</f>
        <v>#N/A</v>
      </c>
      <c r="Z272">
        <f>IF(Table13[[#This Row],[Category All]]="Category 3",Table13[[#This Row],[Base Abalone Value]],NA())</f>
        <v>1.0235975000000002</v>
      </c>
      <c r="AA272">
        <f>IF(Table13[[#This Row],[Gender]]="M",Table13[[#This Row],[Whole_weight]],NA())</f>
        <v>1.2104999999999999</v>
      </c>
      <c r="AB272" t="e">
        <f>IF(Table13[[#This Row],[Gender]]="F",Table13[[#This Row],[Whole_weight]],NA())</f>
        <v>#N/A</v>
      </c>
      <c r="AC272" t="e">
        <f>IF(Table13[[#This Row],[Gender]]="I",Table13[[#This Row],[Whole_weight]],NA())</f>
        <v>#N/A</v>
      </c>
      <c r="AD272">
        <f>IF(Table13[[#This Row],[Gender]]="M",Table13[[#This Row],[Diameter]],NA())</f>
        <v>0.49</v>
      </c>
      <c r="AE272" t="e">
        <f>IF(Table13[[#This Row],[Gender]]="F",Table13[[#This Row],[Diameter]],NA())</f>
        <v>#N/A</v>
      </c>
      <c r="AF272" t="e">
        <f>IF(Table13[[#This Row],[Gender]]="I",Table13[[#This Row],[Diameter]],NA())</f>
        <v>#N/A</v>
      </c>
    </row>
    <row r="273" spans="1:32" x14ac:dyDescent="0.25">
      <c r="A273">
        <v>3713</v>
      </c>
      <c r="B273" t="s">
        <v>32</v>
      </c>
      <c r="C273">
        <v>0.70499999999999996</v>
      </c>
      <c r="D273">
        <v>0.53</v>
      </c>
      <c r="E273">
        <v>0.17</v>
      </c>
      <c r="F273">
        <v>1.5640000000000001</v>
      </c>
      <c r="G273">
        <v>0.61199999999999999</v>
      </c>
      <c r="H273">
        <v>0.39400000000000002</v>
      </c>
      <c r="I273">
        <v>0.44</v>
      </c>
      <c r="J273">
        <v>10</v>
      </c>
      <c r="K273">
        <v>13</v>
      </c>
      <c r="L273" t="s">
        <v>44</v>
      </c>
      <c r="M273" t="s">
        <v>45</v>
      </c>
      <c r="N273" t="s">
        <v>35</v>
      </c>
      <c r="O273">
        <v>5</v>
      </c>
      <c r="P273" t="s">
        <v>46</v>
      </c>
      <c r="Q273">
        <v>12.8</v>
      </c>
      <c r="R273" t="str">
        <f t="array" ref="R27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73" t="e">
        <f>IF(Table13[[#This Row],[Category All]]="Category 1", "Yes",NA())</f>
        <v>#N/A</v>
      </c>
      <c r="T273" t="e">
        <f>IF(Table13[[#This Row],[Category All]]="Category 2", "Yes",NA())</f>
        <v>#N/A</v>
      </c>
      <c r="U273" t="str">
        <f>IF(Table13[[#This Row],[Category All]]="Category 3", "Yes",NA())</f>
        <v>Yes</v>
      </c>
      <c r="V273">
        <f>SUM(1,(1/3)*(Table13[[#This Row],[Length]]-0.5),(1/3)*(Table13[[#This Row],[Diameter]]-0.4),(1/3)*(Table13[[#This Row],[Height]]-0.4)*Table13[[#This Row],[Whole_weight]]*0.5)</f>
        <v>1.0517133333333335</v>
      </c>
      <c r="W273">
        <f t="array" ref="W27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1.0517133333333335</v>
      </c>
      <c r="X273" t="e">
        <f>IF(Table13[[#This Row],[Category All]]="Category 1",Table13[[#This Row],[Base Abalone Value]]*1.5,NA())</f>
        <v>#N/A</v>
      </c>
      <c r="Y273" t="e">
        <f>IF(Table13[[#This Row],[Category All]]="Category 2",Table13[[#This Row],[Base Abalone Value]]*0.8,NA())</f>
        <v>#N/A</v>
      </c>
      <c r="Z273">
        <f>IF(Table13[[#This Row],[Category All]]="Category 3",Table13[[#This Row],[Base Abalone Value]],NA())</f>
        <v>1.0517133333333335</v>
      </c>
      <c r="AA273" t="e">
        <f>IF(Table13[[#This Row],[Gender]]="M",Table13[[#This Row],[Whole_weight]],NA())</f>
        <v>#N/A</v>
      </c>
      <c r="AB273">
        <f>IF(Table13[[#This Row],[Gender]]="F",Table13[[#This Row],[Whole_weight]],NA())</f>
        <v>1.5640000000000001</v>
      </c>
      <c r="AC273" t="e">
        <f>IF(Table13[[#This Row],[Gender]]="I",Table13[[#This Row],[Whole_weight]],NA())</f>
        <v>#N/A</v>
      </c>
      <c r="AD273" t="e">
        <f>IF(Table13[[#This Row],[Gender]]="M",Table13[[#This Row],[Diameter]],NA())</f>
        <v>#N/A</v>
      </c>
      <c r="AE273">
        <f>IF(Table13[[#This Row],[Gender]]="F",Table13[[#This Row],[Diameter]],NA())</f>
        <v>0.53</v>
      </c>
      <c r="AF273" t="e">
        <f>IF(Table13[[#This Row],[Gender]]="I",Table13[[#This Row],[Diameter]],NA())</f>
        <v>#N/A</v>
      </c>
    </row>
    <row r="274" spans="1:32" x14ac:dyDescent="0.25">
      <c r="A274">
        <v>2185</v>
      </c>
      <c r="B274" t="s">
        <v>43</v>
      </c>
      <c r="C274">
        <v>0.32</v>
      </c>
      <c r="D274">
        <v>0.23499999999999999</v>
      </c>
      <c r="E274">
        <v>0.08</v>
      </c>
      <c r="F274">
        <v>0.14849999999999999</v>
      </c>
      <c r="G274">
        <v>6.4000000000000001E-2</v>
      </c>
      <c r="H274">
        <v>3.1E-2</v>
      </c>
      <c r="I274">
        <v>4.4999999999999998E-2</v>
      </c>
      <c r="J274">
        <v>6</v>
      </c>
      <c r="K274">
        <v>3</v>
      </c>
      <c r="L274" t="s">
        <v>75</v>
      </c>
      <c r="M274" t="s">
        <v>76</v>
      </c>
      <c r="N274" t="s">
        <v>77</v>
      </c>
      <c r="O274">
        <v>7</v>
      </c>
      <c r="P274" t="s">
        <v>74</v>
      </c>
      <c r="Q274">
        <v>2.5</v>
      </c>
      <c r="R274" t="str">
        <f t="array" ref="R27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74" t="e">
        <f>IF(Table13[[#This Row],[Category All]]="Category 1", "Yes",NA())</f>
        <v>#N/A</v>
      </c>
      <c r="T274" t="str">
        <f>IF(Table13[[#This Row],[Category All]]="Category 2", "Yes",NA())</f>
        <v>Yes</v>
      </c>
      <c r="U274" t="e">
        <f>IF(Table13[[#This Row],[Category All]]="Category 3", "Yes",NA())</f>
        <v>#N/A</v>
      </c>
      <c r="V274">
        <f>SUM(1,(1/3)*(Table13[[#This Row],[Length]]-0.5),(1/3)*(Table13[[#This Row],[Diameter]]-0.4),(1/3)*(Table13[[#This Row],[Height]]-0.4)*Table13[[#This Row],[Whole_weight]]*0.5)</f>
        <v>0.87707999999999986</v>
      </c>
      <c r="W274">
        <f t="array" ref="W27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0.70166399999999995</v>
      </c>
      <c r="X274" t="e">
        <f>IF(Table13[[#This Row],[Category All]]="Category 1",Table13[[#This Row],[Base Abalone Value]]*1.5,NA())</f>
        <v>#N/A</v>
      </c>
      <c r="Y274">
        <f>IF(Table13[[#This Row],[Category All]]="Category 2",Table13[[#This Row],[Base Abalone Value]]*0.8,NA())</f>
        <v>0.70166399999999995</v>
      </c>
      <c r="Z274" t="e">
        <f>IF(Table13[[#This Row],[Category All]]="Category 3",Table13[[#This Row],[Base Abalone Value]],NA())</f>
        <v>#N/A</v>
      </c>
      <c r="AA274" t="e">
        <f>IF(Table13[[#This Row],[Gender]]="M",Table13[[#This Row],[Whole_weight]],NA())</f>
        <v>#N/A</v>
      </c>
      <c r="AB274" t="e">
        <f>IF(Table13[[#This Row],[Gender]]="F",Table13[[#This Row],[Whole_weight]],NA())</f>
        <v>#N/A</v>
      </c>
      <c r="AC274">
        <f>IF(Table13[[#This Row],[Gender]]="I",Table13[[#This Row],[Whole_weight]],NA())</f>
        <v>0.14849999999999999</v>
      </c>
      <c r="AD274" t="e">
        <f>IF(Table13[[#This Row],[Gender]]="M",Table13[[#This Row],[Diameter]],NA())</f>
        <v>#N/A</v>
      </c>
      <c r="AE274" t="e">
        <f>IF(Table13[[#This Row],[Gender]]="F",Table13[[#This Row],[Diameter]],NA())</f>
        <v>#N/A</v>
      </c>
      <c r="AF274">
        <f>IF(Table13[[#This Row],[Gender]]="I",Table13[[#This Row],[Diameter]],NA())</f>
        <v>0.23499999999999999</v>
      </c>
    </row>
    <row r="275" spans="1:32" x14ac:dyDescent="0.25">
      <c r="A275">
        <v>2725</v>
      </c>
      <c r="B275" t="s">
        <v>43</v>
      </c>
      <c r="C275">
        <v>0.38500000000000001</v>
      </c>
      <c r="D275">
        <v>0.28499999999999998</v>
      </c>
      <c r="E275">
        <v>8.5000000000000006E-2</v>
      </c>
      <c r="F275">
        <v>0.24399999999999999</v>
      </c>
      <c r="G275">
        <v>0.1215</v>
      </c>
      <c r="H275">
        <v>4.4499999999999998E-2</v>
      </c>
      <c r="I275">
        <v>6.8000000000000005E-2</v>
      </c>
      <c r="J275">
        <v>8</v>
      </c>
      <c r="K275">
        <v>5</v>
      </c>
      <c r="L275" t="s">
        <v>58</v>
      </c>
      <c r="M275" t="s">
        <v>59</v>
      </c>
      <c r="N275" t="s">
        <v>60</v>
      </c>
      <c r="O275">
        <v>2</v>
      </c>
      <c r="P275" t="s">
        <v>39</v>
      </c>
      <c r="Q275">
        <v>18</v>
      </c>
      <c r="R275" t="str">
        <f t="array" ref="R27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75" t="e">
        <f>IF(Table13[[#This Row],[Category All]]="Category 1", "Yes",NA())</f>
        <v>#N/A</v>
      </c>
      <c r="T275" t="str">
        <f>IF(Table13[[#This Row],[Category All]]="Category 2", "Yes",NA())</f>
        <v>Yes</v>
      </c>
      <c r="U275" t="e">
        <f>IF(Table13[[#This Row],[Category All]]="Category 3", "Yes",NA())</f>
        <v>#N/A</v>
      </c>
      <c r="V275">
        <f>SUM(1,(1/3)*(Table13[[#This Row],[Length]]-0.5),(1/3)*(Table13[[#This Row],[Diameter]]-0.4),(1/3)*(Table13[[#This Row],[Height]]-0.4)*Table13[[#This Row],[Whole_weight]]*0.5)</f>
        <v>0.91052333333333335</v>
      </c>
      <c r="W275">
        <f t="array" ref="W27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0.72841866666666677</v>
      </c>
      <c r="X275" t="e">
        <f>IF(Table13[[#This Row],[Category All]]="Category 1",Table13[[#This Row],[Base Abalone Value]]*1.5,NA())</f>
        <v>#N/A</v>
      </c>
      <c r="Y275">
        <f>IF(Table13[[#This Row],[Category All]]="Category 2",Table13[[#This Row],[Base Abalone Value]]*0.8,NA())</f>
        <v>0.72841866666666677</v>
      </c>
      <c r="Z275" t="e">
        <f>IF(Table13[[#This Row],[Category All]]="Category 3",Table13[[#This Row],[Base Abalone Value]],NA())</f>
        <v>#N/A</v>
      </c>
      <c r="AA275" t="e">
        <f>IF(Table13[[#This Row],[Gender]]="M",Table13[[#This Row],[Whole_weight]],NA())</f>
        <v>#N/A</v>
      </c>
      <c r="AB275" t="e">
        <f>IF(Table13[[#This Row],[Gender]]="F",Table13[[#This Row],[Whole_weight]],NA())</f>
        <v>#N/A</v>
      </c>
      <c r="AC275">
        <f>IF(Table13[[#This Row],[Gender]]="I",Table13[[#This Row],[Whole_weight]],NA())</f>
        <v>0.24399999999999999</v>
      </c>
      <c r="AD275" t="e">
        <f>IF(Table13[[#This Row],[Gender]]="M",Table13[[#This Row],[Diameter]],NA())</f>
        <v>#N/A</v>
      </c>
      <c r="AE275" t="e">
        <f>IF(Table13[[#This Row],[Gender]]="F",Table13[[#This Row],[Diameter]],NA())</f>
        <v>#N/A</v>
      </c>
      <c r="AF275">
        <f>IF(Table13[[#This Row],[Gender]]="I",Table13[[#This Row],[Diameter]],NA())</f>
        <v>0.28499999999999998</v>
      </c>
    </row>
    <row r="276" spans="1:32" x14ac:dyDescent="0.25">
      <c r="A276">
        <v>3095</v>
      </c>
      <c r="B276" t="s">
        <v>47</v>
      </c>
      <c r="C276">
        <v>0.52500000000000002</v>
      </c>
      <c r="D276">
        <v>0.4</v>
      </c>
      <c r="E276">
        <v>0.13</v>
      </c>
      <c r="F276">
        <v>0.622</v>
      </c>
      <c r="G276">
        <v>0.26550000000000001</v>
      </c>
      <c r="H276">
        <v>0.14699999999999999</v>
      </c>
      <c r="I276">
        <v>0.184</v>
      </c>
      <c r="J276">
        <v>9</v>
      </c>
      <c r="K276">
        <v>1</v>
      </c>
      <c r="L276" t="s">
        <v>40</v>
      </c>
      <c r="M276" t="s">
        <v>41</v>
      </c>
      <c r="N276" t="s">
        <v>35</v>
      </c>
      <c r="O276">
        <v>1</v>
      </c>
      <c r="P276" t="s">
        <v>36</v>
      </c>
      <c r="Q276">
        <v>22.1</v>
      </c>
      <c r="R276" t="str">
        <f t="array" ref="R27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76" t="e">
        <f>IF(Table13[[#This Row],[Category All]]="Category 1", "Yes",NA())</f>
        <v>#N/A</v>
      </c>
      <c r="T276" t="str">
        <f>IF(Table13[[#This Row],[Category All]]="Category 2", "Yes",NA())</f>
        <v>Yes</v>
      </c>
      <c r="U276" t="e">
        <f>IF(Table13[[#This Row],[Category All]]="Category 3", "Yes",NA())</f>
        <v>#N/A</v>
      </c>
      <c r="V276">
        <f>SUM(1,(1/3)*(Table13[[#This Row],[Length]]-0.5),(1/3)*(Table13[[#This Row],[Diameter]]-0.4),(1/3)*(Table13[[#This Row],[Height]]-0.4)*Table13[[#This Row],[Whole_weight]]*0.5)</f>
        <v>0.98034333333333334</v>
      </c>
      <c r="W276">
        <f t="array" ref="W27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0.78427466666666668</v>
      </c>
      <c r="X276" t="e">
        <f>IF(Table13[[#This Row],[Category All]]="Category 1",Table13[[#This Row],[Base Abalone Value]]*1.5,NA())</f>
        <v>#N/A</v>
      </c>
      <c r="Y276">
        <f>IF(Table13[[#This Row],[Category All]]="Category 2",Table13[[#This Row],[Base Abalone Value]]*0.8,NA())</f>
        <v>0.78427466666666668</v>
      </c>
      <c r="Z276" t="e">
        <f>IF(Table13[[#This Row],[Category All]]="Category 3",Table13[[#This Row],[Base Abalone Value]],NA())</f>
        <v>#N/A</v>
      </c>
      <c r="AA276">
        <f>IF(Table13[[#This Row],[Gender]]="M",Table13[[#This Row],[Whole_weight]],NA())</f>
        <v>0.622</v>
      </c>
      <c r="AB276" t="e">
        <f>IF(Table13[[#This Row],[Gender]]="F",Table13[[#This Row],[Whole_weight]],NA())</f>
        <v>#N/A</v>
      </c>
      <c r="AC276" t="e">
        <f>IF(Table13[[#This Row],[Gender]]="I",Table13[[#This Row],[Whole_weight]],NA())</f>
        <v>#N/A</v>
      </c>
      <c r="AD276">
        <f>IF(Table13[[#This Row],[Gender]]="M",Table13[[#This Row],[Diameter]],NA())</f>
        <v>0.4</v>
      </c>
      <c r="AE276" t="e">
        <f>IF(Table13[[#This Row],[Gender]]="F",Table13[[#This Row],[Diameter]],NA())</f>
        <v>#N/A</v>
      </c>
      <c r="AF276" t="e">
        <f>IF(Table13[[#This Row],[Gender]]="I",Table13[[#This Row],[Diameter]],NA())</f>
        <v>#N/A</v>
      </c>
    </row>
    <row r="277" spans="1:32" x14ac:dyDescent="0.25">
      <c r="A277">
        <v>2657</v>
      </c>
      <c r="B277" t="s">
        <v>47</v>
      </c>
      <c r="C277">
        <v>0.54500000000000004</v>
      </c>
      <c r="D277">
        <v>0.42</v>
      </c>
      <c r="E277">
        <v>0.12</v>
      </c>
      <c r="F277">
        <v>0.78649999999999998</v>
      </c>
      <c r="G277">
        <v>0.40300000000000002</v>
      </c>
      <c r="H277">
        <v>0.185</v>
      </c>
      <c r="I277">
        <v>0.17</v>
      </c>
      <c r="J277">
        <v>7</v>
      </c>
      <c r="K277">
        <v>13</v>
      </c>
      <c r="L277" t="s">
        <v>44</v>
      </c>
      <c r="M277" t="s">
        <v>45</v>
      </c>
      <c r="N277" t="s">
        <v>35</v>
      </c>
      <c r="O277">
        <v>5</v>
      </c>
      <c r="P277" t="s">
        <v>46</v>
      </c>
      <c r="Q277">
        <v>12.8</v>
      </c>
      <c r="R277" t="str">
        <f t="array" ref="R27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77" t="e">
        <f>IF(Table13[[#This Row],[Category All]]="Category 1", "Yes",NA())</f>
        <v>#N/A</v>
      </c>
      <c r="T277" t="e">
        <f>IF(Table13[[#This Row],[Category All]]="Category 2", "Yes",NA())</f>
        <v>#N/A</v>
      </c>
      <c r="U277" t="str">
        <f>IF(Table13[[#This Row],[Category All]]="Category 3", "Yes",NA())</f>
        <v>Yes</v>
      </c>
      <c r="V277">
        <f>SUM(1,(1/3)*(Table13[[#This Row],[Length]]-0.5),(1/3)*(Table13[[#This Row],[Diameter]]-0.4),(1/3)*(Table13[[#This Row],[Height]]-0.4)*Table13[[#This Row],[Whole_weight]]*0.5)</f>
        <v>0.98496333333333341</v>
      </c>
      <c r="W277">
        <f t="array" ref="W27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0.98496333333333341</v>
      </c>
      <c r="X277" t="e">
        <f>IF(Table13[[#This Row],[Category All]]="Category 1",Table13[[#This Row],[Base Abalone Value]]*1.5,NA())</f>
        <v>#N/A</v>
      </c>
      <c r="Y277" t="e">
        <f>IF(Table13[[#This Row],[Category All]]="Category 2",Table13[[#This Row],[Base Abalone Value]]*0.8,NA())</f>
        <v>#N/A</v>
      </c>
      <c r="Z277">
        <f>IF(Table13[[#This Row],[Category All]]="Category 3",Table13[[#This Row],[Base Abalone Value]],NA())</f>
        <v>0.98496333333333341</v>
      </c>
      <c r="AA277">
        <f>IF(Table13[[#This Row],[Gender]]="M",Table13[[#This Row],[Whole_weight]],NA())</f>
        <v>0.78649999999999998</v>
      </c>
      <c r="AB277" t="e">
        <f>IF(Table13[[#This Row],[Gender]]="F",Table13[[#This Row],[Whole_weight]],NA())</f>
        <v>#N/A</v>
      </c>
      <c r="AC277" t="e">
        <f>IF(Table13[[#This Row],[Gender]]="I",Table13[[#This Row],[Whole_weight]],NA())</f>
        <v>#N/A</v>
      </c>
      <c r="AD277">
        <f>IF(Table13[[#This Row],[Gender]]="M",Table13[[#This Row],[Diameter]],NA())</f>
        <v>0.42</v>
      </c>
      <c r="AE277" t="e">
        <f>IF(Table13[[#This Row],[Gender]]="F",Table13[[#This Row],[Diameter]],NA())</f>
        <v>#N/A</v>
      </c>
      <c r="AF277" t="e">
        <f>IF(Table13[[#This Row],[Gender]]="I",Table13[[#This Row],[Diameter]],NA())</f>
        <v>#N/A</v>
      </c>
    </row>
    <row r="278" spans="1:32" x14ac:dyDescent="0.25">
      <c r="A278">
        <v>4013</v>
      </c>
      <c r="B278" t="s">
        <v>32</v>
      </c>
      <c r="C278">
        <v>0.62</v>
      </c>
      <c r="D278">
        <v>0.46500000000000002</v>
      </c>
      <c r="E278">
        <v>0.14000000000000001</v>
      </c>
      <c r="F278">
        <v>1.0109999999999999</v>
      </c>
      <c r="G278">
        <v>0.47899999999999998</v>
      </c>
      <c r="H278">
        <v>0.23849999999999999</v>
      </c>
      <c r="I278">
        <v>0.255</v>
      </c>
      <c r="J278">
        <v>8</v>
      </c>
      <c r="K278">
        <v>2</v>
      </c>
      <c r="L278" t="s">
        <v>64</v>
      </c>
      <c r="M278" t="s">
        <v>65</v>
      </c>
      <c r="N278" t="s">
        <v>66</v>
      </c>
      <c r="O278">
        <v>5</v>
      </c>
      <c r="P278" t="s">
        <v>46</v>
      </c>
      <c r="Q278">
        <v>12.8</v>
      </c>
      <c r="R278" t="str">
        <f t="array" ref="R27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78" t="e">
        <f>IF(Table13[[#This Row],[Category All]]="Category 1", "Yes",NA())</f>
        <v>#N/A</v>
      </c>
      <c r="T278" t="e">
        <f>IF(Table13[[#This Row],[Category All]]="Category 2", "Yes",NA())</f>
        <v>#N/A</v>
      </c>
      <c r="U278" t="str">
        <f>IF(Table13[[#This Row],[Category All]]="Category 3", "Yes",NA())</f>
        <v>Yes</v>
      </c>
      <c r="V278">
        <f>SUM(1,(1/3)*(Table13[[#This Row],[Length]]-0.5),(1/3)*(Table13[[#This Row],[Diameter]]-0.4),(1/3)*(Table13[[#This Row],[Height]]-0.4)*Table13[[#This Row],[Whole_weight]]*0.5)</f>
        <v>1.0178566666666669</v>
      </c>
      <c r="W278">
        <f t="array" ref="W27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1.0178566666666669</v>
      </c>
      <c r="X278" t="e">
        <f>IF(Table13[[#This Row],[Category All]]="Category 1",Table13[[#This Row],[Base Abalone Value]]*1.5,NA())</f>
        <v>#N/A</v>
      </c>
      <c r="Y278" t="e">
        <f>IF(Table13[[#This Row],[Category All]]="Category 2",Table13[[#This Row],[Base Abalone Value]]*0.8,NA())</f>
        <v>#N/A</v>
      </c>
      <c r="Z278">
        <f>IF(Table13[[#This Row],[Category All]]="Category 3",Table13[[#This Row],[Base Abalone Value]],NA())</f>
        <v>1.0178566666666669</v>
      </c>
      <c r="AA278" t="e">
        <f>IF(Table13[[#This Row],[Gender]]="M",Table13[[#This Row],[Whole_weight]],NA())</f>
        <v>#N/A</v>
      </c>
      <c r="AB278">
        <f>IF(Table13[[#This Row],[Gender]]="F",Table13[[#This Row],[Whole_weight]],NA())</f>
        <v>1.0109999999999999</v>
      </c>
      <c r="AC278" t="e">
        <f>IF(Table13[[#This Row],[Gender]]="I",Table13[[#This Row],[Whole_weight]],NA())</f>
        <v>#N/A</v>
      </c>
      <c r="AD278" t="e">
        <f>IF(Table13[[#This Row],[Gender]]="M",Table13[[#This Row],[Diameter]],NA())</f>
        <v>#N/A</v>
      </c>
      <c r="AE278">
        <f>IF(Table13[[#This Row],[Gender]]="F",Table13[[#This Row],[Diameter]],NA())</f>
        <v>0.46500000000000002</v>
      </c>
      <c r="AF278" t="e">
        <f>IF(Table13[[#This Row],[Gender]]="I",Table13[[#This Row],[Diameter]],NA())</f>
        <v>#N/A</v>
      </c>
    </row>
    <row r="279" spans="1:32" x14ac:dyDescent="0.25">
      <c r="A279">
        <v>3577</v>
      </c>
      <c r="B279" t="s">
        <v>32</v>
      </c>
      <c r="C279">
        <v>0.6</v>
      </c>
      <c r="D279">
        <v>0.47499999999999998</v>
      </c>
      <c r="E279">
        <v>0.155</v>
      </c>
      <c r="F279">
        <v>1.0589999999999999</v>
      </c>
      <c r="G279">
        <v>0.441</v>
      </c>
      <c r="H279">
        <v>0.19</v>
      </c>
      <c r="I279">
        <v>0.39</v>
      </c>
      <c r="J279">
        <v>11</v>
      </c>
      <c r="K279">
        <v>11</v>
      </c>
      <c r="L279" t="s">
        <v>37</v>
      </c>
      <c r="M279" t="s">
        <v>38</v>
      </c>
      <c r="N279" t="s">
        <v>35</v>
      </c>
      <c r="O279">
        <v>1</v>
      </c>
      <c r="P279" t="s">
        <v>36</v>
      </c>
      <c r="Q279">
        <v>22.1</v>
      </c>
      <c r="R279" t="str">
        <f t="array" ref="R27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79" t="e">
        <f>IF(Table13[[#This Row],[Category All]]="Category 1", "Yes",NA())</f>
        <v>#N/A</v>
      </c>
      <c r="T279" t="e">
        <f>IF(Table13[[#This Row],[Category All]]="Category 2", "Yes",NA())</f>
        <v>#N/A</v>
      </c>
      <c r="U279" t="str">
        <f>IF(Table13[[#This Row],[Category All]]="Category 3", "Yes",NA())</f>
        <v>Yes</v>
      </c>
      <c r="V279">
        <f>SUM(1,(1/3)*(Table13[[#This Row],[Length]]-0.5),(1/3)*(Table13[[#This Row],[Diameter]]-0.4),(1/3)*(Table13[[#This Row],[Height]]-0.4)*Table13[[#This Row],[Whole_weight]]*0.5)</f>
        <v>1.0150908333333331</v>
      </c>
      <c r="W279">
        <f t="array" ref="W27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1.0150908333333331</v>
      </c>
      <c r="X279" t="e">
        <f>IF(Table13[[#This Row],[Category All]]="Category 1",Table13[[#This Row],[Base Abalone Value]]*1.5,NA())</f>
        <v>#N/A</v>
      </c>
      <c r="Y279" t="e">
        <f>IF(Table13[[#This Row],[Category All]]="Category 2",Table13[[#This Row],[Base Abalone Value]]*0.8,NA())</f>
        <v>#N/A</v>
      </c>
      <c r="Z279">
        <f>IF(Table13[[#This Row],[Category All]]="Category 3",Table13[[#This Row],[Base Abalone Value]],NA())</f>
        <v>1.0150908333333331</v>
      </c>
      <c r="AA279" t="e">
        <f>IF(Table13[[#This Row],[Gender]]="M",Table13[[#This Row],[Whole_weight]],NA())</f>
        <v>#N/A</v>
      </c>
      <c r="AB279">
        <f>IF(Table13[[#This Row],[Gender]]="F",Table13[[#This Row],[Whole_weight]],NA())</f>
        <v>1.0589999999999999</v>
      </c>
      <c r="AC279" t="e">
        <f>IF(Table13[[#This Row],[Gender]]="I",Table13[[#This Row],[Whole_weight]],NA())</f>
        <v>#N/A</v>
      </c>
      <c r="AD279" t="e">
        <f>IF(Table13[[#This Row],[Gender]]="M",Table13[[#This Row],[Diameter]],NA())</f>
        <v>#N/A</v>
      </c>
      <c r="AE279">
        <f>IF(Table13[[#This Row],[Gender]]="F",Table13[[#This Row],[Diameter]],NA())</f>
        <v>0.47499999999999998</v>
      </c>
      <c r="AF279" t="e">
        <f>IF(Table13[[#This Row],[Gender]]="I",Table13[[#This Row],[Diameter]],NA())</f>
        <v>#N/A</v>
      </c>
    </row>
    <row r="280" spans="1:32" x14ac:dyDescent="0.25">
      <c r="A280">
        <v>3053</v>
      </c>
      <c r="B280" t="s">
        <v>32</v>
      </c>
      <c r="C280">
        <v>0.59499999999999997</v>
      </c>
      <c r="D280">
        <v>0.46</v>
      </c>
      <c r="E280">
        <v>0.16</v>
      </c>
      <c r="F280">
        <v>0.92100000000000004</v>
      </c>
      <c r="G280">
        <v>0.40050000000000002</v>
      </c>
      <c r="H280">
        <v>0.20250000000000001</v>
      </c>
      <c r="I280">
        <v>0.28749999999999998</v>
      </c>
      <c r="J280">
        <v>9</v>
      </c>
      <c r="K280">
        <v>2</v>
      </c>
      <c r="L280" t="s">
        <v>64</v>
      </c>
      <c r="M280" t="s">
        <v>65</v>
      </c>
      <c r="N280" t="s">
        <v>66</v>
      </c>
      <c r="O280">
        <v>6</v>
      </c>
      <c r="P280" t="s">
        <v>79</v>
      </c>
      <c r="Q280">
        <v>14.1</v>
      </c>
      <c r="R280" t="str">
        <f t="array" ref="R28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80" t="e">
        <f>IF(Table13[[#This Row],[Category All]]="Category 1", "Yes",NA())</f>
        <v>#N/A</v>
      </c>
      <c r="T280" t="e">
        <f>IF(Table13[[#This Row],[Category All]]="Category 2", "Yes",NA())</f>
        <v>#N/A</v>
      </c>
      <c r="U280" t="str">
        <f>IF(Table13[[#This Row],[Category All]]="Category 3", "Yes",NA())</f>
        <v>Yes</v>
      </c>
      <c r="V280">
        <f>SUM(1,(1/3)*(Table13[[#This Row],[Length]]-0.5),(1/3)*(Table13[[#This Row],[Diameter]]-0.4),(1/3)*(Table13[[#This Row],[Height]]-0.4)*Table13[[#This Row],[Whole_weight]]*0.5)</f>
        <v>1.0148266666666668</v>
      </c>
      <c r="W280">
        <f t="array" ref="W28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1.0148266666666668</v>
      </c>
      <c r="X280" t="e">
        <f>IF(Table13[[#This Row],[Category All]]="Category 1",Table13[[#This Row],[Base Abalone Value]]*1.5,NA())</f>
        <v>#N/A</v>
      </c>
      <c r="Y280" t="e">
        <f>IF(Table13[[#This Row],[Category All]]="Category 2",Table13[[#This Row],[Base Abalone Value]]*0.8,NA())</f>
        <v>#N/A</v>
      </c>
      <c r="Z280">
        <f>IF(Table13[[#This Row],[Category All]]="Category 3",Table13[[#This Row],[Base Abalone Value]],NA())</f>
        <v>1.0148266666666668</v>
      </c>
      <c r="AA280" t="e">
        <f>IF(Table13[[#This Row],[Gender]]="M",Table13[[#This Row],[Whole_weight]],NA())</f>
        <v>#N/A</v>
      </c>
      <c r="AB280">
        <f>IF(Table13[[#This Row],[Gender]]="F",Table13[[#This Row],[Whole_weight]],NA())</f>
        <v>0.92100000000000004</v>
      </c>
      <c r="AC280" t="e">
        <f>IF(Table13[[#This Row],[Gender]]="I",Table13[[#This Row],[Whole_weight]],NA())</f>
        <v>#N/A</v>
      </c>
      <c r="AD280" t="e">
        <f>IF(Table13[[#This Row],[Gender]]="M",Table13[[#This Row],[Diameter]],NA())</f>
        <v>#N/A</v>
      </c>
      <c r="AE280">
        <f>IF(Table13[[#This Row],[Gender]]="F",Table13[[#This Row],[Diameter]],NA())</f>
        <v>0.46</v>
      </c>
      <c r="AF280" t="e">
        <f>IF(Table13[[#This Row],[Gender]]="I",Table13[[#This Row],[Diameter]],NA())</f>
        <v>#N/A</v>
      </c>
    </row>
    <row r="281" spans="1:32" x14ac:dyDescent="0.25">
      <c r="A281">
        <v>1975</v>
      </c>
      <c r="B281" t="s">
        <v>47</v>
      </c>
      <c r="C281">
        <v>0.68500000000000005</v>
      </c>
      <c r="D281">
        <v>0.53500000000000003</v>
      </c>
      <c r="E281">
        <v>0.155</v>
      </c>
      <c r="F281">
        <v>1.3845000000000001</v>
      </c>
      <c r="G281">
        <v>0.66149999999999998</v>
      </c>
      <c r="H281">
        <v>0.2145</v>
      </c>
      <c r="I281">
        <v>0.40749999999999997</v>
      </c>
      <c r="J281">
        <v>10</v>
      </c>
      <c r="K281">
        <v>14</v>
      </c>
      <c r="L281" t="s">
        <v>55</v>
      </c>
      <c r="M281" t="s">
        <v>56</v>
      </c>
      <c r="N281" t="s">
        <v>57</v>
      </c>
      <c r="O281">
        <v>4</v>
      </c>
      <c r="P281" t="s">
        <v>42</v>
      </c>
      <c r="Q281">
        <v>6.1</v>
      </c>
      <c r="R281" t="str">
        <f t="array" ref="R28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81" t="e">
        <f>IF(Table13[[#This Row],[Category All]]="Category 1", "Yes",NA())</f>
        <v>#N/A</v>
      </c>
      <c r="T281" t="e">
        <f>IF(Table13[[#This Row],[Category All]]="Category 2", "Yes",NA())</f>
        <v>#N/A</v>
      </c>
      <c r="U281" t="str">
        <f>IF(Table13[[#This Row],[Category All]]="Category 3", "Yes",NA())</f>
        <v>Yes</v>
      </c>
      <c r="V281">
        <f>SUM(1,(1/3)*(Table13[[#This Row],[Length]]-0.5),(1/3)*(Table13[[#This Row],[Diameter]]-0.4),(1/3)*(Table13[[#This Row],[Height]]-0.4)*Table13[[#This Row],[Whole_weight]]*0.5)</f>
        <v>1.0501329166666666</v>
      </c>
      <c r="W281">
        <f t="array" ref="W28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1.0501329166666666</v>
      </c>
      <c r="X281" t="e">
        <f>IF(Table13[[#This Row],[Category All]]="Category 1",Table13[[#This Row],[Base Abalone Value]]*1.5,NA())</f>
        <v>#N/A</v>
      </c>
      <c r="Y281" t="e">
        <f>IF(Table13[[#This Row],[Category All]]="Category 2",Table13[[#This Row],[Base Abalone Value]]*0.8,NA())</f>
        <v>#N/A</v>
      </c>
      <c r="Z281">
        <f>IF(Table13[[#This Row],[Category All]]="Category 3",Table13[[#This Row],[Base Abalone Value]],NA())</f>
        <v>1.0501329166666666</v>
      </c>
      <c r="AA281">
        <f>IF(Table13[[#This Row],[Gender]]="M",Table13[[#This Row],[Whole_weight]],NA())</f>
        <v>1.3845000000000001</v>
      </c>
      <c r="AB281" t="e">
        <f>IF(Table13[[#This Row],[Gender]]="F",Table13[[#This Row],[Whole_weight]],NA())</f>
        <v>#N/A</v>
      </c>
      <c r="AC281" t="e">
        <f>IF(Table13[[#This Row],[Gender]]="I",Table13[[#This Row],[Whole_weight]],NA())</f>
        <v>#N/A</v>
      </c>
      <c r="AD281">
        <f>IF(Table13[[#This Row],[Gender]]="M",Table13[[#This Row],[Diameter]],NA())</f>
        <v>0.53500000000000003</v>
      </c>
      <c r="AE281" t="e">
        <f>IF(Table13[[#This Row],[Gender]]="F",Table13[[#This Row],[Diameter]],NA())</f>
        <v>#N/A</v>
      </c>
      <c r="AF281" t="e">
        <f>IF(Table13[[#This Row],[Gender]]="I",Table13[[#This Row],[Diameter]],NA())</f>
        <v>#N/A</v>
      </c>
    </row>
    <row r="282" spans="1:32" x14ac:dyDescent="0.25">
      <c r="A282">
        <v>671</v>
      </c>
      <c r="B282" t="s">
        <v>47</v>
      </c>
      <c r="C282">
        <v>0.47499999999999998</v>
      </c>
      <c r="D282">
        <v>0.38500000000000001</v>
      </c>
      <c r="E282">
        <v>0.14499999999999999</v>
      </c>
      <c r="F282">
        <v>0.61750000000000005</v>
      </c>
      <c r="G282">
        <v>0.23499999999999999</v>
      </c>
      <c r="H282">
        <v>0.108</v>
      </c>
      <c r="I282">
        <v>0.215</v>
      </c>
      <c r="J282">
        <v>14</v>
      </c>
      <c r="K282">
        <v>13</v>
      </c>
      <c r="L282" t="s">
        <v>44</v>
      </c>
      <c r="M282" t="s">
        <v>45</v>
      </c>
      <c r="N282" t="s">
        <v>35</v>
      </c>
      <c r="O282">
        <v>4</v>
      </c>
      <c r="P282" t="s">
        <v>42</v>
      </c>
      <c r="Q282">
        <v>6.1</v>
      </c>
      <c r="R282" t="str">
        <f t="array" ref="R28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82" t="e">
        <f>IF(Table13[[#This Row],[Category All]]="Category 1", "Yes",NA())</f>
        <v>#N/A</v>
      </c>
      <c r="T282" t="str">
        <f>IF(Table13[[#This Row],[Category All]]="Category 2", "Yes",NA())</f>
        <v>Yes</v>
      </c>
      <c r="U282" t="e">
        <f>IF(Table13[[#This Row],[Category All]]="Category 3", "Yes",NA())</f>
        <v>#N/A</v>
      </c>
      <c r="V282">
        <f>SUM(1,(1/3)*(Table13[[#This Row],[Length]]-0.5),(1/3)*(Table13[[#This Row],[Diameter]]-0.4),(1/3)*(Table13[[#This Row],[Height]]-0.4)*Table13[[#This Row],[Whole_weight]]*0.5)</f>
        <v>0.96042291666666668</v>
      </c>
      <c r="W282">
        <f t="array" ref="W28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0.76833833333333335</v>
      </c>
      <c r="X282" t="e">
        <f>IF(Table13[[#This Row],[Category All]]="Category 1",Table13[[#This Row],[Base Abalone Value]]*1.5,NA())</f>
        <v>#N/A</v>
      </c>
      <c r="Y282">
        <f>IF(Table13[[#This Row],[Category All]]="Category 2",Table13[[#This Row],[Base Abalone Value]]*0.8,NA())</f>
        <v>0.76833833333333335</v>
      </c>
      <c r="Z282" t="e">
        <f>IF(Table13[[#This Row],[Category All]]="Category 3",Table13[[#This Row],[Base Abalone Value]],NA())</f>
        <v>#N/A</v>
      </c>
      <c r="AA282">
        <f>IF(Table13[[#This Row],[Gender]]="M",Table13[[#This Row],[Whole_weight]],NA())</f>
        <v>0.61750000000000005</v>
      </c>
      <c r="AB282" t="e">
        <f>IF(Table13[[#This Row],[Gender]]="F",Table13[[#This Row],[Whole_weight]],NA())</f>
        <v>#N/A</v>
      </c>
      <c r="AC282" t="e">
        <f>IF(Table13[[#This Row],[Gender]]="I",Table13[[#This Row],[Whole_weight]],NA())</f>
        <v>#N/A</v>
      </c>
      <c r="AD282">
        <f>IF(Table13[[#This Row],[Gender]]="M",Table13[[#This Row],[Diameter]],NA())</f>
        <v>0.38500000000000001</v>
      </c>
      <c r="AE282" t="e">
        <f>IF(Table13[[#This Row],[Gender]]="F",Table13[[#This Row],[Diameter]],NA())</f>
        <v>#N/A</v>
      </c>
      <c r="AF282" t="e">
        <f>IF(Table13[[#This Row],[Gender]]="I",Table13[[#This Row],[Diameter]],NA())</f>
        <v>#N/A</v>
      </c>
    </row>
    <row r="283" spans="1:32" x14ac:dyDescent="0.25">
      <c r="A283">
        <v>479</v>
      </c>
      <c r="B283" t="s">
        <v>47</v>
      </c>
      <c r="C283">
        <v>0.73499999999999999</v>
      </c>
      <c r="D283">
        <v>0.59</v>
      </c>
      <c r="E283">
        <v>0.22500000000000001</v>
      </c>
      <c r="F283">
        <v>1.756</v>
      </c>
      <c r="G283">
        <v>0.63700000000000001</v>
      </c>
      <c r="H283">
        <v>0.34050000000000002</v>
      </c>
      <c r="I283">
        <v>0.57999999999999996</v>
      </c>
      <c r="J283">
        <v>21</v>
      </c>
      <c r="K283">
        <v>4</v>
      </c>
      <c r="L283" t="s">
        <v>84</v>
      </c>
      <c r="M283" t="s">
        <v>85</v>
      </c>
      <c r="N283" t="s">
        <v>86</v>
      </c>
      <c r="O283">
        <v>7</v>
      </c>
      <c r="P283" t="s">
        <v>74</v>
      </c>
      <c r="Q283">
        <v>2.5</v>
      </c>
      <c r="R283" t="str">
        <f t="array" ref="R28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83" t="e">
        <f>IF(Table13[[#This Row],[Category All]]="Category 1", "Yes",NA())</f>
        <v>#N/A</v>
      </c>
      <c r="T283" t="str">
        <f>IF(Table13[[#This Row],[Category All]]="Category 2", "Yes",NA())</f>
        <v>Yes</v>
      </c>
      <c r="U283" t="e">
        <f>IF(Table13[[#This Row],[Category All]]="Category 3", "Yes",NA())</f>
        <v>#N/A</v>
      </c>
      <c r="V283">
        <f>SUM(1,(1/3)*(Table13[[#This Row],[Length]]-0.5),(1/3)*(Table13[[#This Row],[Diameter]]-0.4),(1/3)*(Table13[[#This Row],[Height]]-0.4)*Table13[[#This Row],[Whole_weight]]*0.5)</f>
        <v>1.0904499999999999</v>
      </c>
      <c r="W283">
        <f t="array" ref="W28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0.87236000000000002</v>
      </c>
      <c r="X283" t="e">
        <f>IF(Table13[[#This Row],[Category All]]="Category 1",Table13[[#This Row],[Base Abalone Value]]*1.5,NA())</f>
        <v>#N/A</v>
      </c>
      <c r="Y283">
        <f>IF(Table13[[#This Row],[Category All]]="Category 2",Table13[[#This Row],[Base Abalone Value]]*0.8,NA())</f>
        <v>0.87236000000000002</v>
      </c>
      <c r="Z283" t="e">
        <f>IF(Table13[[#This Row],[Category All]]="Category 3",Table13[[#This Row],[Base Abalone Value]],NA())</f>
        <v>#N/A</v>
      </c>
      <c r="AA283">
        <f>IF(Table13[[#This Row],[Gender]]="M",Table13[[#This Row],[Whole_weight]],NA())</f>
        <v>1.756</v>
      </c>
      <c r="AB283" t="e">
        <f>IF(Table13[[#This Row],[Gender]]="F",Table13[[#This Row],[Whole_weight]],NA())</f>
        <v>#N/A</v>
      </c>
      <c r="AC283" t="e">
        <f>IF(Table13[[#This Row],[Gender]]="I",Table13[[#This Row],[Whole_weight]],NA())</f>
        <v>#N/A</v>
      </c>
      <c r="AD283">
        <f>IF(Table13[[#This Row],[Gender]]="M",Table13[[#This Row],[Diameter]],NA())</f>
        <v>0.59</v>
      </c>
      <c r="AE283" t="e">
        <f>IF(Table13[[#This Row],[Gender]]="F",Table13[[#This Row],[Diameter]],NA())</f>
        <v>#N/A</v>
      </c>
      <c r="AF283" t="e">
        <f>IF(Table13[[#This Row],[Gender]]="I",Table13[[#This Row],[Diameter]],NA())</f>
        <v>#N/A</v>
      </c>
    </row>
    <row r="284" spans="1:32" x14ac:dyDescent="0.25">
      <c r="A284">
        <v>3402</v>
      </c>
      <c r="B284" t="s">
        <v>47</v>
      </c>
      <c r="C284">
        <v>0.48</v>
      </c>
      <c r="D284">
        <v>0.39500000000000002</v>
      </c>
      <c r="E284">
        <v>0.15</v>
      </c>
      <c r="F284">
        <v>0.68149999999999999</v>
      </c>
      <c r="G284">
        <v>0.2145</v>
      </c>
      <c r="H284">
        <v>0.14050000000000001</v>
      </c>
      <c r="I284">
        <v>0.2495</v>
      </c>
      <c r="J284">
        <v>18</v>
      </c>
      <c r="K284">
        <v>9</v>
      </c>
      <c r="L284" t="s">
        <v>52</v>
      </c>
      <c r="M284" t="s">
        <v>53</v>
      </c>
      <c r="N284" t="s">
        <v>54</v>
      </c>
      <c r="O284">
        <v>6</v>
      </c>
      <c r="P284" t="s">
        <v>79</v>
      </c>
      <c r="Q284">
        <v>14.1</v>
      </c>
      <c r="R284" t="str">
        <f t="array" ref="R28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84" t="e">
        <f>IF(Table13[[#This Row],[Category All]]="Category 1", "Yes",NA())</f>
        <v>#N/A</v>
      </c>
      <c r="T284" t="str">
        <f>IF(Table13[[#This Row],[Category All]]="Category 2", "Yes",NA())</f>
        <v>Yes</v>
      </c>
      <c r="U284" t="e">
        <f>IF(Table13[[#This Row],[Category All]]="Category 3", "Yes",NA())</f>
        <v>#N/A</v>
      </c>
      <c r="V284">
        <f>SUM(1,(1/3)*(Table13[[#This Row],[Length]]-0.5),(1/3)*(Table13[[#This Row],[Diameter]]-0.4),(1/3)*(Table13[[#This Row],[Height]]-0.4)*Table13[[#This Row],[Whole_weight]]*0.5)</f>
        <v>0.9632708333333333</v>
      </c>
      <c r="W284">
        <f t="array" ref="W28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0.77061666666666673</v>
      </c>
      <c r="X284" t="e">
        <f>IF(Table13[[#This Row],[Category All]]="Category 1",Table13[[#This Row],[Base Abalone Value]]*1.5,NA())</f>
        <v>#N/A</v>
      </c>
      <c r="Y284">
        <f>IF(Table13[[#This Row],[Category All]]="Category 2",Table13[[#This Row],[Base Abalone Value]]*0.8,NA())</f>
        <v>0.77061666666666673</v>
      </c>
      <c r="Z284" t="e">
        <f>IF(Table13[[#This Row],[Category All]]="Category 3",Table13[[#This Row],[Base Abalone Value]],NA())</f>
        <v>#N/A</v>
      </c>
      <c r="AA284">
        <f>IF(Table13[[#This Row],[Gender]]="M",Table13[[#This Row],[Whole_weight]],NA())</f>
        <v>0.68149999999999999</v>
      </c>
      <c r="AB284" t="e">
        <f>IF(Table13[[#This Row],[Gender]]="F",Table13[[#This Row],[Whole_weight]],NA())</f>
        <v>#N/A</v>
      </c>
      <c r="AC284" t="e">
        <f>IF(Table13[[#This Row],[Gender]]="I",Table13[[#This Row],[Whole_weight]],NA())</f>
        <v>#N/A</v>
      </c>
      <c r="AD284">
        <f>IF(Table13[[#This Row],[Gender]]="M",Table13[[#This Row],[Diameter]],NA())</f>
        <v>0.39500000000000002</v>
      </c>
      <c r="AE284" t="e">
        <f>IF(Table13[[#This Row],[Gender]]="F",Table13[[#This Row],[Diameter]],NA())</f>
        <v>#N/A</v>
      </c>
      <c r="AF284" t="e">
        <f>IF(Table13[[#This Row],[Gender]]="I",Table13[[#This Row],[Diameter]],NA())</f>
        <v>#N/A</v>
      </c>
    </row>
    <row r="285" spans="1:32" x14ac:dyDescent="0.25">
      <c r="A285">
        <v>2446</v>
      </c>
      <c r="B285" t="s">
        <v>47</v>
      </c>
      <c r="C285">
        <v>0.5</v>
      </c>
      <c r="D285">
        <v>0.38</v>
      </c>
      <c r="E285">
        <v>0.13500000000000001</v>
      </c>
      <c r="F285">
        <v>0.58350000000000002</v>
      </c>
      <c r="G285">
        <v>0.22950000000000001</v>
      </c>
      <c r="H285">
        <v>0.1265</v>
      </c>
      <c r="I285">
        <v>0.18</v>
      </c>
      <c r="J285">
        <v>12</v>
      </c>
      <c r="K285">
        <v>11</v>
      </c>
      <c r="L285" t="s">
        <v>37</v>
      </c>
      <c r="M285" t="s">
        <v>38</v>
      </c>
      <c r="N285" t="s">
        <v>35</v>
      </c>
      <c r="O285">
        <v>6</v>
      </c>
      <c r="P285" t="s">
        <v>79</v>
      </c>
      <c r="Q285">
        <v>14.1</v>
      </c>
      <c r="R285" t="str">
        <f t="array" ref="R28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85" t="e">
        <f>IF(Table13[[#This Row],[Category All]]="Category 1", "Yes",NA())</f>
        <v>#N/A</v>
      </c>
      <c r="T285" t="str">
        <f>IF(Table13[[#This Row],[Category All]]="Category 2", "Yes",NA())</f>
        <v>Yes</v>
      </c>
      <c r="U285" t="e">
        <f>IF(Table13[[#This Row],[Category All]]="Category 3", "Yes",NA())</f>
        <v>#N/A</v>
      </c>
      <c r="V285">
        <f>SUM(1,(1/3)*(Table13[[#This Row],[Length]]-0.5),(1/3)*(Table13[[#This Row],[Diameter]]-0.4),(1/3)*(Table13[[#This Row],[Height]]-0.4)*Table13[[#This Row],[Whole_weight]]*0.5)</f>
        <v>0.96756208333333327</v>
      </c>
      <c r="W285">
        <f t="array" ref="W28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0.77404966666666664</v>
      </c>
      <c r="X285" t="e">
        <f>IF(Table13[[#This Row],[Category All]]="Category 1",Table13[[#This Row],[Base Abalone Value]]*1.5,NA())</f>
        <v>#N/A</v>
      </c>
      <c r="Y285">
        <f>IF(Table13[[#This Row],[Category All]]="Category 2",Table13[[#This Row],[Base Abalone Value]]*0.8,NA())</f>
        <v>0.77404966666666664</v>
      </c>
      <c r="Z285" t="e">
        <f>IF(Table13[[#This Row],[Category All]]="Category 3",Table13[[#This Row],[Base Abalone Value]],NA())</f>
        <v>#N/A</v>
      </c>
      <c r="AA285">
        <f>IF(Table13[[#This Row],[Gender]]="M",Table13[[#This Row],[Whole_weight]],NA())</f>
        <v>0.58350000000000002</v>
      </c>
      <c r="AB285" t="e">
        <f>IF(Table13[[#This Row],[Gender]]="F",Table13[[#This Row],[Whole_weight]],NA())</f>
        <v>#N/A</v>
      </c>
      <c r="AC285" t="e">
        <f>IF(Table13[[#This Row],[Gender]]="I",Table13[[#This Row],[Whole_weight]],NA())</f>
        <v>#N/A</v>
      </c>
      <c r="AD285">
        <f>IF(Table13[[#This Row],[Gender]]="M",Table13[[#This Row],[Diameter]],NA())</f>
        <v>0.38</v>
      </c>
      <c r="AE285" t="e">
        <f>IF(Table13[[#This Row],[Gender]]="F",Table13[[#This Row],[Diameter]],NA())</f>
        <v>#N/A</v>
      </c>
      <c r="AF285" t="e">
        <f>IF(Table13[[#This Row],[Gender]]="I",Table13[[#This Row],[Diameter]],NA())</f>
        <v>#N/A</v>
      </c>
    </row>
    <row r="286" spans="1:32" x14ac:dyDescent="0.25">
      <c r="A286">
        <v>1394</v>
      </c>
      <c r="B286" t="s">
        <v>47</v>
      </c>
      <c r="C286">
        <v>0.63500000000000001</v>
      </c>
      <c r="D286">
        <v>0.51</v>
      </c>
      <c r="E286">
        <v>0.155</v>
      </c>
      <c r="F286">
        <v>0.98599999999999999</v>
      </c>
      <c r="G286">
        <v>0.40500000000000003</v>
      </c>
      <c r="H286">
        <v>0.22550000000000001</v>
      </c>
      <c r="I286">
        <v>0.31</v>
      </c>
      <c r="J286">
        <v>10</v>
      </c>
      <c r="K286">
        <v>3</v>
      </c>
      <c r="L286" t="s">
        <v>75</v>
      </c>
      <c r="M286" t="s">
        <v>76</v>
      </c>
      <c r="N286" t="s">
        <v>77</v>
      </c>
      <c r="O286">
        <v>7</v>
      </c>
      <c r="P286" t="s">
        <v>74</v>
      </c>
      <c r="Q286">
        <v>2.5</v>
      </c>
      <c r="R286" t="str">
        <f t="array" ref="R28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86" t="e">
        <f>IF(Table13[[#This Row],[Category All]]="Category 1", "Yes",NA())</f>
        <v>#N/A</v>
      </c>
      <c r="T286" t="e">
        <f>IF(Table13[[#This Row],[Category All]]="Category 2", "Yes",NA())</f>
        <v>#N/A</v>
      </c>
      <c r="U286" t="str">
        <f>IF(Table13[[#This Row],[Category All]]="Category 3", "Yes",NA())</f>
        <v>Yes</v>
      </c>
      <c r="V286">
        <f>SUM(1,(1/3)*(Table13[[#This Row],[Length]]-0.5),(1/3)*(Table13[[#This Row],[Diameter]]-0.4),(1/3)*(Table13[[#This Row],[Height]]-0.4)*Table13[[#This Row],[Whole_weight]]*0.5)</f>
        <v>1.0414049999999999</v>
      </c>
      <c r="W286">
        <f t="array" ref="W28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1.0414049999999999</v>
      </c>
      <c r="X286" t="e">
        <f>IF(Table13[[#This Row],[Category All]]="Category 1",Table13[[#This Row],[Base Abalone Value]]*1.5,NA())</f>
        <v>#N/A</v>
      </c>
      <c r="Y286" t="e">
        <f>IF(Table13[[#This Row],[Category All]]="Category 2",Table13[[#This Row],[Base Abalone Value]]*0.8,NA())</f>
        <v>#N/A</v>
      </c>
      <c r="Z286">
        <f>IF(Table13[[#This Row],[Category All]]="Category 3",Table13[[#This Row],[Base Abalone Value]],NA())</f>
        <v>1.0414049999999999</v>
      </c>
      <c r="AA286">
        <f>IF(Table13[[#This Row],[Gender]]="M",Table13[[#This Row],[Whole_weight]],NA())</f>
        <v>0.98599999999999999</v>
      </c>
      <c r="AB286" t="e">
        <f>IF(Table13[[#This Row],[Gender]]="F",Table13[[#This Row],[Whole_weight]],NA())</f>
        <v>#N/A</v>
      </c>
      <c r="AC286" t="e">
        <f>IF(Table13[[#This Row],[Gender]]="I",Table13[[#This Row],[Whole_weight]],NA())</f>
        <v>#N/A</v>
      </c>
      <c r="AD286">
        <f>IF(Table13[[#This Row],[Gender]]="M",Table13[[#This Row],[Diameter]],NA())</f>
        <v>0.51</v>
      </c>
      <c r="AE286" t="e">
        <f>IF(Table13[[#This Row],[Gender]]="F",Table13[[#This Row],[Diameter]],NA())</f>
        <v>#N/A</v>
      </c>
      <c r="AF286" t="e">
        <f>IF(Table13[[#This Row],[Gender]]="I",Table13[[#This Row],[Diameter]],NA())</f>
        <v>#N/A</v>
      </c>
    </row>
    <row r="287" spans="1:32" x14ac:dyDescent="0.25">
      <c r="A287">
        <v>3363</v>
      </c>
      <c r="B287" t="s">
        <v>47</v>
      </c>
      <c r="C287">
        <v>0.41</v>
      </c>
      <c r="D287">
        <v>0.3</v>
      </c>
      <c r="E287">
        <v>0.1</v>
      </c>
      <c r="F287">
        <v>0.30099999999999999</v>
      </c>
      <c r="G287">
        <v>0.124</v>
      </c>
      <c r="H287">
        <v>6.9000000000000006E-2</v>
      </c>
      <c r="I287">
        <v>0.09</v>
      </c>
      <c r="J287">
        <v>9</v>
      </c>
      <c r="K287">
        <v>10</v>
      </c>
      <c r="L287" t="s">
        <v>48</v>
      </c>
      <c r="M287" t="s">
        <v>49</v>
      </c>
      <c r="N287" t="s">
        <v>50</v>
      </c>
      <c r="O287">
        <v>7</v>
      </c>
      <c r="P287" t="s">
        <v>74</v>
      </c>
      <c r="Q287">
        <v>2.5</v>
      </c>
      <c r="R287" t="str">
        <f t="array" ref="R28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87" t="e">
        <f>IF(Table13[[#This Row],[Category All]]="Category 1", "Yes",NA())</f>
        <v>#N/A</v>
      </c>
      <c r="T287" t="str">
        <f>IF(Table13[[#This Row],[Category All]]="Category 2", "Yes",NA())</f>
        <v>Yes</v>
      </c>
      <c r="U287" t="e">
        <f>IF(Table13[[#This Row],[Category All]]="Category 3", "Yes",NA())</f>
        <v>#N/A</v>
      </c>
      <c r="V287">
        <f>SUM(1,(1/3)*(Table13[[#This Row],[Length]]-0.5),(1/3)*(Table13[[#This Row],[Diameter]]-0.4),(1/3)*(Table13[[#This Row],[Height]]-0.4)*Table13[[#This Row],[Whole_weight]]*0.5)</f>
        <v>0.92161666666666664</v>
      </c>
      <c r="W287">
        <f t="array" ref="W28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0.73729333333333336</v>
      </c>
      <c r="X287" t="e">
        <f>IF(Table13[[#This Row],[Category All]]="Category 1",Table13[[#This Row],[Base Abalone Value]]*1.5,NA())</f>
        <v>#N/A</v>
      </c>
      <c r="Y287">
        <f>IF(Table13[[#This Row],[Category All]]="Category 2",Table13[[#This Row],[Base Abalone Value]]*0.8,NA())</f>
        <v>0.73729333333333336</v>
      </c>
      <c r="Z287" t="e">
        <f>IF(Table13[[#This Row],[Category All]]="Category 3",Table13[[#This Row],[Base Abalone Value]],NA())</f>
        <v>#N/A</v>
      </c>
      <c r="AA287">
        <f>IF(Table13[[#This Row],[Gender]]="M",Table13[[#This Row],[Whole_weight]],NA())</f>
        <v>0.30099999999999999</v>
      </c>
      <c r="AB287" t="e">
        <f>IF(Table13[[#This Row],[Gender]]="F",Table13[[#This Row],[Whole_weight]],NA())</f>
        <v>#N/A</v>
      </c>
      <c r="AC287" t="e">
        <f>IF(Table13[[#This Row],[Gender]]="I",Table13[[#This Row],[Whole_weight]],NA())</f>
        <v>#N/A</v>
      </c>
      <c r="AD287">
        <f>IF(Table13[[#This Row],[Gender]]="M",Table13[[#This Row],[Diameter]],NA())</f>
        <v>0.3</v>
      </c>
      <c r="AE287" t="e">
        <f>IF(Table13[[#This Row],[Gender]]="F",Table13[[#This Row],[Diameter]],NA())</f>
        <v>#N/A</v>
      </c>
      <c r="AF287" t="e">
        <f>IF(Table13[[#This Row],[Gender]]="I",Table13[[#This Row],[Diameter]],NA())</f>
        <v>#N/A</v>
      </c>
    </row>
    <row r="288" spans="1:32" x14ac:dyDescent="0.25">
      <c r="A288">
        <v>1069</v>
      </c>
      <c r="B288" t="s">
        <v>43</v>
      </c>
      <c r="C288">
        <v>0.37</v>
      </c>
      <c r="D288">
        <v>0.28000000000000003</v>
      </c>
      <c r="E288">
        <v>0.1</v>
      </c>
      <c r="F288">
        <v>0.221</v>
      </c>
      <c r="G288">
        <v>0.11650000000000001</v>
      </c>
      <c r="H288">
        <v>2.6499999999999999E-2</v>
      </c>
      <c r="I288">
        <v>6.3500000000000001E-2</v>
      </c>
      <c r="J288">
        <v>6</v>
      </c>
      <c r="K288">
        <v>7</v>
      </c>
      <c r="L288" t="s">
        <v>67</v>
      </c>
      <c r="M288" t="s">
        <v>68</v>
      </c>
      <c r="N288" t="s">
        <v>69</v>
      </c>
      <c r="O288">
        <v>5</v>
      </c>
      <c r="P288" t="s">
        <v>46</v>
      </c>
      <c r="Q288">
        <v>12.8</v>
      </c>
      <c r="R288" t="str">
        <f t="array" ref="R28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88" t="e">
        <f>IF(Table13[[#This Row],[Category All]]="Category 1", "Yes",NA())</f>
        <v>#N/A</v>
      </c>
      <c r="T288" t="str">
        <f>IF(Table13[[#This Row],[Category All]]="Category 2", "Yes",NA())</f>
        <v>Yes</v>
      </c>
      <c r="U288" t="e">
        <f>IF(Table13[[#This Row],[Category All]]="Category 3", "Yes",NA())</f>
        <v>#N/A</v>
      </c>
      <c r="V288">
        <f>SUM(1,(1/3)*(Table13[[#This Row],[Length]]-0.5),(1/3)*(Table13[[#This Row],[Diameter]]-0.4),(1/3)*(Table13[[#This Row],[Height]]-0.4)*Table13[[#This Row],[Whole_weight]]*0.5)</f>
        <v>0.90561666666666663</v>
      </c>
      <c r="W288">
        <f t="array" ref="W28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0.72449333333333332</v>
      </c>
      <c r="X288" t="e">
        <f>IF(Table13[[#This Row],[Category All]]="Category 1",Table13[[#This Row],[Base Abalone Value]]*1.5,NA())</f>
        <v>#N/A</v>
      </c>
      <c r="Y288">
        <f>IF(Table13[[#This Row],[Category All]]="Category 2",Table13[[#This Row],[Base Abalone Value]]*0.8,NA())</f>
        <v>0.72449333333333332</v>
      </c>
      <c r="Z288" t="e">
        <f>IF(Table13[[#This Row],[Category All]]="Category 3",Table13[[#This Row],[Base Abalone Value]],NA())</f>
        <v>#N/A</v>
      </c>
      <c r="AA288" t="e">
        <f>IF(Table13[[#This Row],[Gender]]="M",Table13[[#This Row],[Whole_weight]],NA())</f>
        <v>#N/A</v>
      </c>
      <c r="AB288" t="e">
        <f>IF(Table13[[#This Row],[Gender]]="F",Table13[[#This Row],[Whole_weight]],NA())</f>
        <v>#N/A</v>
      </c>
      <c r="AC288">
        <f>IF(Table13[[#This Row],[Gender]]="I",Table13[[#This Row],[Whole_weight]],NA())</f>
        <v>0.221</v>
      </c>
      <c r="AD288" t="e">
        <f>IF(Table13[[#This Row],[Gender]]="M",Table13[[#This Row],[Diameter]],NA())</f>
        <v>#N/A</v>
      </c>
      <c r="AE288" t="e">
        <f>IF(Table13[[#This Row],[Gender]]="F",Table13[[#This Row],[Diameter]],NA())</f>
        <v>#N/A</v>
      </c>
      <c r="AF288">
        <f>IF(Table13[[#This Row],[Gender]]="I",Table13[[#This Row],[Diameter]],NA())</f>
        <v>0.28000000000000003</v>
      </c>
    </row>
    <row r="289" spans="1:32" x14ac:dyDescent="0.25">
      <c r="A289">
        <v>509</v>
      </c>
      <c r="B289" t="s">
        <v>47</v>
      </c>
      <c r="C289">
        <v>0.56000000000000005</v>
      </c>
      <c r="D289">
        <v>0.435</v>
      </c>
      <c r="E289">
        <v>0.18</v>
      </c>
      <c r="F289">
        <v>0.88900000000000001</v>
      </c>
      <c r="G289">
        <v>0.36</v>
      </c>
      <c r="H289">
        <v>0.20399999999999999</v>
      </c>
      <c r="I289">
        <v>0.25</v>
      </c>
      <c r="J289">
        <v>11</v>
      </c>
      <c r="K289">
        <v>5</v>
      </c>
      <c r="L289" t="s">
        <v>58</v>
      </c>
      <c r="M289" t="s">
        <v>59</v>
      </c>
      <c r="N289" t="s">
        <v>60</v>
      </c>
      <c r="O289">
        <v>9</v>
      </c>
      <c r="P289" t="s">
        <v>78</v>
      </c>
      <c r="Q289">
        <v>1.9</v>
      </c>
      <c r="R289" t="str">
        <f t="array" ref="R28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89" t="e">
        <f>IF(Table13[[#This Row],[Category All]]="Category 1", "Yes",NA())</f>
        <v>#N/A</v>
      </c>
      <c r="T289" t="str">
        <f>IF(Table13[[#This Row],[Category All]]="Category 2", "Yes",NA())</f>
        <v>Yes</v>
      </c>
      <c r="U289" t="e">
        <f>IF(Table13[[#This Row],[Category All]]="Category 3", "Yes",NA())</f>
        <v>#N/A</v>
      </c>
      <c r="V289">
        <f>SUM(1,(1/3)*(Table13[[#This Row],[Length]]-0.5),(1/3)*(Table13[[#This Row],[Diameter]]-0.4),(1/3)*(Table13[[#This Row],[Height]]-0.4)*Table13[[#This Row],[Whole_weight]]*0.5)</f>
        <v>0.99907000000000001</v>
      </c>
      <c r="W289">
        <f t="array" ref="W28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0.79925600000000008</v>
      </c>
      <c r="X289" t="e">
        <f>IF(Table13[[#This Row],[Category All]]="Category 1",Table13[[#This Row],[Base Abalone Value]]*1.5,NA())</f>
        <v>#N/A</v>
      </c>
      <c r="Y289">
        <f>IF(Table13[[#This Row],[Category All]]="Category 2",Table13[[#This Row],[Base Abalone Value]]*0.8,NA())</f>
        <v>0.79925600000000008</v>
      </c>
      <c r="Z289" t="e">
        <f>IF(Table13[[#This Row],[Category All]]="Category 3",Table13[[#This Row],[Base Abalone Value]],NA())</f>
        <v>#N/A</v>
      </c>
      <c r="AA289">
        <f>IF(Table13[[#This Row],[Gender]]="M",Table13[[#This Row],[Whole_weight]],NA())</f>
        <v>0.88900000000000001</v>
      </c>
      <c r="AB289" t="e">
        <f>IF(Table13[[#This Row],[Gender]]="F",Table13[[#This Row],[Whole_weight]],NA())</f>
        <v>#N/A</v>
      </c>
      <c r="AC289" t="e">
        <f>IF(Table13[[#This Row],[Gender]]="I",Table13[[#This Row],[Whole_weight]],NA())</f>
        <v>#N/A</v>
      </c>
      <c r="AD289">
        <f>IF(Table13[[#This Row],[Gender]]="M",Table13[[#This Row],[Diameter]],NA())</f>
        <v>0.435</v>
      </c>
      <c r="AE289" t="e">
        <f>IF(Table13[[#This Row],[Gender]]="F",Table13[[#This Row],[Diameter]],NA())</f>
        <v>#N/A</v>
      </c>
      <c r="AF289" t="e">
        <f>IF(Table13[[#This Row],[Gender]]="I",Table13[[#This Row],[Diameter]],NA())</f>
        <v>#N/A</v>
      </c>
    </row>
    <row r="290" spans="1:32" x14ac:dyDescent="0.25">
      <c r="A290">
        <v>1206</v>
      </c>
      <c r="B290" t="s">
        <v>47</v>
      </c>
      <c r="C290">
        <v>0.745</v>
      </c>
      <c r="D290">
        <v>0.56499999999999995</v>
      </c>
      <c r="E290">
        <v>0.215</v>
      </c>
      <c r="F290">
        <v>1.931</v>
      </c>
      <c r="G290">
        <v>0.89600000000000002</v>
      </c>
      <c r="H290">
        <v>0.45850000000000002</v>
      </c>
      <c r="I290">
        <v>0.5</v>
      </c>
      <c r="J290">
        <v>11</v>
      </c>
      <c r="K290">
        <v>15</v>
      </c>
      <c r="L290" t="s">
        <v>81</v>
      </c>
      <c r="M290" t="s">
        <v>82</v>
      </c>
      <c r="N290" t="s">
        <v>35</v>
      </c>
      <c r="O290">
        <v>4</v>
      </c>
      <c r="P290" t="s">
        <v>42</v>
      </c>
      <c r="Q290">
        <v>6.1</v>
      </c>
      <c r="R290" t="str">
        <f t="array" ref="R29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90" t="e">
        <f>IF(Table13[[#This Row],[Category All]]="Category 1", "Yes",NA())</f>
        <v>#N/A</v>
      </c>
      <c r="T290" t="e">
        <f>IF(Table13[[#This Row],[Category All]]="Category 2", "Yes",NA())</f>
        <v>#N/A</v>
      </c>
      <c r="U290" t="str">
        <f>IF(Table13[[#This Row],[Category All]]="Category 3", "Yes",NA())</f>
        <v>Yes</v>
      </c>
      <c r="V290">
        <f>SUM(1,(1/3)*(Table13[[#This Row],[Length]]-0.5),(1/3)*(Table13[[#This Row],[Diameter]]-0.4),(1/3)*(Table13[[#This Row],[Height]]-0.4)*Table13[[#This Row],[Whole_weight]]*0.5)</f>
        <v>1.0771274999999998</v>
      </c>
      <c r="W290">
        <f t="array" ref="W29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1.0771274999999998</v>
      </c>
      <c r="X290" t="e">
        <f>IF(Table13[[#This Row],[Category All]]="Category 1",Table13[[#This Row],[Base Abalone Value]]*1.5,NA())</f>
        <v>#N/A</v>
      </c>
      <c r="Y290" t="e">
        <f>IF(Table13[[#This Row],[Category All]]="Category 2",Table13[[#This Row],[Base Abalone Value]]*0.8,NA())</f>
        <v>#N/A</v>
      </c>
      <c r="Z290">
        <f>IF(Table13[[#This Row],[Category All]]="Category 3",Table13[[#This Row],[Base Abalone Value]],NA())</f>
        <v>1.0771274999999998</v>
      </c>
      <c r="AA290">
        <f>IF(Table13[[#This Row],[Gender]]="M",Table13[[#This Row],[Whole_weight]],NA())</f>
        <v>1.931</v>
      </c>
      <c r="AB290" t="e">
        <f>IF(Table13[[#This Row],[Gender]]="F",Table13[[#This Row],[Whole_weight]],NA())</f>
        <v>#N/A</v>
      </c>
      <c r="AC290" t="e">
        <f>IF(Table13[[#This Row],[Gender]]="I",Table13[[#This Row],[Whole_weight]],NA())</f>
        <v>#N/A</v>
      </c>
      <c r="AD290">
        <f>IF(Table13[[#This Row],[Gender]]="M",Table13[[#This Row],[Diameter]],NA())</f>
        <v>0.56499999999999995</v>
      </c>
      <c r="AE290" t="e">
        <f>IF(Table13[[#This Row],[Gender]]="F",Table13[[#This Row],[Diameter]],NA())</f>
        <v>#N/A</v>
      </c>
      <c r="AF290" t="e">
        <f>IF(Table13[[#This Row],[Gender]]="I",Table13[[#This Row],[Diameter]],NA())</f>
        <v>#N/A</v>
      </c>
    </row>
    <row r="291" spans="1:32" x14ac:dyDescent="0.25">
      <c r="A291">
        <v>2919</v>
      </c>
      <c r="B291" t="s">
        <v>43</v>
      </c>
      <c r="C291">
        <v>0.6</v>
      </c>
      <c r="D291">
        <v>0.44500000000000001</v>
      </c>
      <c r="E291">
        <v>0.13500000000000001</v>
      </c>
      <c r="F291">
        <v>0.92049999999999998</v>
      </c>
      <c r="G291">
        <v>0.44500000000000001</v>
      </c>
      <c r="H291">
        <v>0.20349999999999999</v>
      </c>
      <c r="I291">
        <v>0.253</v>
      </c>
      <c r="J291">
        <v>9</v>
      </c>
      <c r="K291">
        <v>6</v>
      </c>
      <c r="L291" t="s">
        <v>71</v>
      </c>
      <c r="M291" t="s">
        <v>72</v>
      </c>
      <c r="N291" t="s">
        <v>73</v>
      </c>
      <c r="O291">
        <v>6</v>
      </c>
      <c r="P291" t="s">
        <v>79</v>
      </c>
      <c r="Q291">
        <v>14.1</v>
      </c>
      <c r="R291" t="str">
        <f t="array" ref="R29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91" t="e">
        <f>IF(Table13[[#This Row],[Category All]]="Category 1", "Yes",NA())</f>
        <v>#N/A</v>
      </c>
      <c r="T291" t="e">
        <f>IF(Table13[[#This Row],[Category All]]="Category 2", "Yes",NA())</f>
        <v>#N/A</v>
      </c>
      <c r="U291" t="str">
        <f>IF(Table13[[#This Row],[Category All]]="Category 3", "Yes",NA())</f>
        <v>Yes</v>
      </c>
      <c r="V291">
        <f>SUM(1,(1/3)*(Table13[[#This Row],[Length]]-0.5),(1/3)*(Table13[[#This Row],[Diameter]]-0.4),(1/3)*(Table13[[#This Row],[Height]]-0.4)*Table13[[#This Row],[Whole_weight]]*0.5)</f>
        <v>1.0076779166666665</v>
      </c>
      <c r="W291">
        <f t="array" ref="W29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1.0076779166666665</v>
      </c>
      <c r="X291" t="e">
        <f>IF(Table13[[#This Row],[Category All]]="Category 1",Table13[[#This Row],[Base Abalone Value]]*1.5,NA())</f>
        <v>#N/A</v>
      </c>
      <c r="Y291" t="e">
        <f>IF(Table13[[#This Row],[Category All]]="Category 2",Table13[[#This Row],[Base Abalone Value]]*0.8,NA())</f>
        <v>#N/A</v>
      </c>
      <c r="Z291">
        <f>IF(Table13[[#This Row],[Category All]]="Category 3",Table13[[#This Row],[Base Abalone Value]],NA())</f>
        <v>1.0076779166666665</v>
      </c>
      <c r="AA291" t="e">
        <f>IF(Table13[[#This Row],[Gender]]="M",Table13[[#This Row],[Whole_weight]],NA())</f>
        <v>#N/A</v>
      </c>
      <c r="AB291" t="e">
        <f>IF(Table13[[#This Row],[Gender]]="F",Table13[[#This Row],[Whole_weight]],NA())</f>
        <v>#N/A</v>
      </c>
      <c r="AC291">
        <f>IF(Table13[[#This Row],[Gender]]="I",Table13[[#This Row],[Whole_weight]],NA())</f>
        <v>0.92049999999999998</v>
      </c>
      <c r="AD291" t="e">
        <f>IF(Table13[[#This Row],[Gender]]="M",Table13[[#This Row],[Diameter]],NA())</f>
        <v>#N/A</v>
      </c>
      <c r="AE291" t="e">
        <f>IF(Table13[[#This Row],[Gender]]="F",Table13[[#This Row],[Diameter]],NA())</f>
        <v>#N/A</v>
      </c>
      <c r="AF291">
        <f>IF(Table13[[#This Row],[Gender]]="I",Table13[[#This Row],[Diameter]],NA())</f>
        <v>0.44500000000000001</v>
      </c>
    </row>
    <row r="292" spans="1:32" x14ac:dyDescent="0.25">
      <c r="A292">
        <v>2264</v>
      </c>
      <c r="B292" t="s">
        <v>32</v>
      </c>
      <c r="C292">
        <v>0.62</v>
      </c>
      <c r="D292">
        <v>0.51</v>
      </c>
      <c r="E292">
        <v>0.15</v>
      </c>
      <c r="F292">
        <v>1.456</v>
      </c>
      <c r="G292">
        <v>0.58099999999999996</v>
      </c>
      <c r="H292">
        <v>0.28749999999999998</v>
      </c>
      <c r="I292">
        <v>0.32</v>
      </c>
      <c r="J292">
        <v>13</v>
      </c>
      <c r="K292">
        <v>10</v>
      </c>
      <c r="L292" t="s">
        <v>48</v>
      </c>
      <c r="M292" t="s">
        <v>49</v>
      </c>
      <c r="N292" t="s">
        <v>50</v>
      </c>
      <c r="O292">
        <v>6</v>
      </c>
      <c r="P292" t="s">
        <v>79</v>
      </c>
      <c r="Q292">
        <v>14.1</v>
      </c>
      <c r="R292" t="str">
        <f t="array" ref="R29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92" t="e">
        <f>IF(Table13[[#This Row],[Category All]]="Category 1", "Yes",NA())</f>
        <v>#N/A</v>
      </c>
      <c r="T292" t="e">
        <f>IF(Table13[[#This Row],[Category All]]="Category 2", "Yes",NA())</f>
        <v>#N/A</v>
      </c>
      <c r="U292" t="str">
        <f>IF(Table13[[#This Row],[Category All]]="Category 3", "Yes",NA())</f>
        <v>Yes</v>
      </c>
      <c r="V292">
        <f>SUM(1,(1/3)*(Table13[[#This Row],[Length]]-0.5),(1/3)*(Table13[[#This Row],[Diameter]]-0.4),(1/3)*(Table13[[#This Row],[Height]]-0.4)*Table13[[#This Row],[Whole_weight]]*0.5)</f>
        <v>1.016</v>
      </c>
      <c r="W292">
        <f t="array" ref="W29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1.016</v>
      </c>
      <c r="X292" t="e">
        <f>IF(Table13[[#This Row],[Category All]]="Category 1",Table13[[#This Row],[Base Abalone Value]]*1.5,NA())</f>
        <v>#N/A</v>
      </c>
      <c r="Y292" t="e">
        <f>IF(Table13[[#This Row],[Category All]]="Category 2",Table13[[#This Row],[Base Abalone Value]]*0.8,NA())</f>
        <v>#N/A</v>
      </c>
      <c r="Z292">
        <f>IF(Table13[[#This Row],[Category All]]="Category 3",Table13[[#This Row],[Base Abalone Value]],NA())</f>
        <v>1.016</v>
      </c>
      <c r="AA292" t="e">
        <f>IF(Table13[[#This Row],[Gender]]="M",Table13[[#This Row],[Whole_weight]],NA())</f>
        <v>#N/A</v>
      </c>
      <c r="AB292">
        <f>IF(Table13[[#This Row],[Gender]]="F",Table13[[#This Row],[Whole_weight]],NA())</f>
        <v>1.456</v>
      </c>
      <c r="AC292" t="e">
        <f>IF(Table13[[#This Row],[Gender]]="I",Table13[[#This Row],[Whole_weight]],NA())</f>
        <v>#N/A</v>
      </c>
      <c r="AD292" t="e">
        <f>IF(Table13[[#This Row],[Gender]]="M",Table13[[#This Row],[Diameter]],NA())</f>
        <v>#N/A</v>
      </c>
      <c r="AE292">
        <f>IF(Table13[[#This Row],[Gender]]="F",Table13[[#This Row],[Diameter]],NA())</f>
        <v>0.51</v>
      </c>
      <c r="AF292" t="e">
        <f>IF(Table13[[#This Row],[Gender]]="I",Table13[[#This Row],[Diameter]],NA())</f>
        <v>#N/A</v>
      </c>
    </row>
    <row r="293" spans="1:32" x14ac:dyDescent="0.25">
      <c r="A293">
        <v>1203</v>
      </c>
      <c r="B293" t="s">
        <v>47</v>
      </c>
      <c r="C293">
        <v>0.72499999999999998</v>
      </c>
      <c r="D293">
        <v>0.505</v>
      </c>
      <c r="E293">
        <v>0.185</v>
      </c>
      <c r="F293">
        <v>1.978</v>
      </c>
      <c r="G293">
        <v>1.026</v>
      </c>
      <c r="H293">
        <v>0.42549999999999999</v>
      </c>
      <c r="I293">
        <v>0.45050000000000001</v>
      </c>
      <c r="J293">
        <v>12</v>
      </c>
      <c r="K293">
        <v>11</v>
      </c>
      <c r="L293" t="s">
        <v>37</v>
      </c>
      <c r="M293" t="s">
        <v>38</v>
      </c>
      <c r="N293" t="s">
        <v>35</v>
      </c>
      <c r="O293">
        <v>2</v>
      </c>
      <c r="P293" t="s">
        <v>39</v>
      </c>
      <c r="Q293">
        <v>18</v>
      </c>
      <c r="R293" t="str">
        <f t="array" ref="R29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93" t="e">
        <f>IF(Table13[[#This Row],[Category All]]="Category 1", "Yes",NA())</f>
        <v>#N/A</v>
      </c>
      <c r="T293" t="e">
        <f>IF(Table13[[#This Row],[Category All]]="Category 2", "Yes",NA())</f>
        <v>#N/A</v>
      </c>
      <c r="U293" t="str">
        <f>IF(Table13[[#This Row],[Category All]]="Category 3", "Yes",NA())</f>
        <v>Yes</v>
      </c>
      <c r="V293">
        <f>SUM(1,(1/3)*(Table13[[#This Row],[Length]]-0.5),(1/3)*(Table13[[#This Row],[Diameter]]-0.4),(1/3)*(Table13[[#This Row],[Height]]-0.4)*Table13[[#This Row],[Whole_weight]]*0.5)</f>
        <v>1.0391216666666665</v>
      </c>
      <c r="W293">
        <f t="array" ref="W29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1.0391216666666665</v>
      </c>
      <c r="X293" t="e">
        <f>IF(Table13[[#This Row],[Category All]]="Category 1",Table13[[#This Row],[Base Abalone Value]]*1.5,NA())</f>
        <v>#N/A</v>
      </c>
      <c r="Y293" t="e">
        <f>IF(Table13[[#This Row],[Category All]]="Category 2",Table13[[#This Row],[Base Abalone Value]]*0.8,NA())</f>
        <v>#N/A</v>
      </c>
      <c r="Z293">
        <f>IF(Table13[[#This Row],[Category All]]="Category 3",Table13[[#This Row],[Base Abalone Value]],NA())</f>
        <v>1.0391216666666665</v>
      </c>
      <c r="AA293">
        <f>IF(Table13[[#This Row],[Gender]]="M",Table13[[#This Row],[Whole_weight]],NA())</f>
        <v>1.978</v>
      </c>
      <c r="AB293" t="e">
        <f>IF(Table13[[#This Row],[Gender]]="F",Table13[[#This Row],[Whole_weight]],NA())</f>
        <v>#N/A</v>
      </c>
      <c r="AC293" t="e">
        <f>IF(Table13[[#This Row],[Gender]]="I",Table13[[#This Row],[Whole_weight]],NA())</f>
        <v>#N/A</v>
      </c>
      <c r="AD293">
        <f>IF(Table13[[#This Row],[Gender]]="M",Table13[[#This Row],[Diameter]],NA())</f>
        <v>0.505</v>
      </c>
      <c r="AE293" t="e">
        <f>IF(Table13[[#This Row],[Gender]]="F",Table13[[#This Row],[Diameter]],NA())</f>
        <v>#N/A</v>
      </c>
      <c r="AF293" t="e">
        <f>IF(Table13[[#This Row],[Gender]]="I",Table13[[#This Row],[Diameter]],NA())</f>
        <v>#N/A</v>
      </c>
    </row>
    <row r="294" spans="1:32" x14ac:dyDescent="0.25">
      <c r="A294">
        <v>2117</v>
      </c>
      <c r="B294" t="s">
        <v>43</v>
      </c>
      <c r="C294">
        <v>0.31</v>
      </c>
      <c r="D294">
        <v>0.22500000000000001</v>
      </c>
      <c r="E294">
        <v>0.05</v>
      </c>
      <c r="F294">
        <v>0.14449999999999999</v>
      </c>
      <c r="G294">
        <v>6.7500000000000004E-2</v>
      </c>
      <c r="H294">
        <v>3.85E-2</v>
      </c>
      <c r="I294">
        <v>4.4999999999999998E-2</v>
      </c>
      <c r="J294">
        <v>6</v>
      </c>
      <c r="K294">
        <v>14</v>
      </c>
      <c r="L294" t="s">
        <v>55</v>
      </c>
      <c r="M294" t="s">
        <v>56</v>
      </c>
      <c r="N294" t="s">
        <v>57</v>
      </c>
      <c r="O294">
        <v>9</v>
      </c>
      <c r="P294" t="s">
        <v>78</v>
      </c>
      <c r="Q294">
        <v>1.9</v>
      </c>
      <c r="R294" t="str">
        <f t="array" ref="R29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94" t="e">
        <f>IF(Table13[[#This Row],[Category All]]="Category 1", "Yes",NA())</f>
        <v>#N/A</v>
      </c>
      <c r="T294" t="str">
        <f>IF(Table13[[#This Row],[Category All]]="Category 2", "Yes",NA())</f>
        <v>Yes</v>
      </c>
      <c r="U294" t="e">
        <f>IF(Table13[[#This Row],[Category All]]="Category 3", "Yes",NA())</f>
        <v>#N/A</v>
      </c>
      <c r="V294">
        <f>SUM(1,(1/3)*(Table13[[#This Row],[Length]]-0.5),(1/3)*(Table13[[#This Row],[Diameter]]-0.4),(1/3)*(Table13[[#This Row],[Height]]-0.4)*Table13[[#This Row],[Whole_weight]]*0.5)</f>
        <v>0.86990416666666659</v>
      </c>
      <c r="W294">
        <f t="array" ref="W29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0.69592333333333334</v>
      </c>
      <c r="X294" t="e">
        <f>IF(Table13[[#This Row],[Category All]]="Category 1",Table13[[#This Row],[Base Abalone Value]]*1.5,NA())</f>
        <v>#N/A</v>
      </c>
      <c r="Y294">
        <f>IF(Table13[[#This Row],[Category All]]="Category 2",Table13[[#This Row],[Base Abalone Value]]*0.8,NA())</f>
        <v>0.69592333333333334</v>
      </c>
      <c r="Z294" t="e">
        <f>IF(Table13[[#This Row],[Category All]]="Category 3",Table13[[#This Row],[Base Abalone Value]],NA())</f>
        <v>#N/A</v>
      </c>
      <c r="AA294" t="e">
        <f>IF(Table13[[#This Row],[Gender]]="M",Table13[[#This Row],[Whole_weight]],NA())</f>
        <v>#N/A</v>
      </c>
      <c r="AB294" t="e">
        <f>IF(Table13[[#This Row],[Gender]]="F",Table13[[#This Row],[Whole_weight]],NA())</f>
        <v>#N/A</v>
      </c>
      <c r="AC294">
        <f>IF(Table13[[#This Row],[Gender]]="I",Table13[[#This Row],[Whole_weight]],NA())</f>
        <v>0.14449999999999999</v>
      </c>
      <c r="AD294" t="e">
        <f>IF(Table13[[#This Row],[Gender]]="M",Table13[[#This Row],[Diameter]],NA())</f>
        <v>#N/A</v>
      </c>
      <c r="AE294" t="e">
        <f>IF(Table13[[#This Row],[Gender]]="F",Table13[[#This Row],[Diameter]],NA())</f>
        <v>#N/A</v>
      </c>
      <c r="AF294">
        <f>IF(Table13[[#This Row],[Gender]]="I",Table13[[#This Row],[Diameter]],NA())</f>
        <v>0.22500000000000001</v>
      </c>
    </row>
    <row r="295" spans="1:32" x14ac:dyDescent="0.25">
      <c r="A295">
        <v>2833</v>
      </c>
      <c r="B295" t="s">
        <v>32</v>
      </c>
      <c r="C295">
        <v>0.54</v>
      </c>
      <c r="D295">
        <v>0.42</v>
      </c>
      <c r="E295">
        <v>0.14000000000000001</v>
      </c>
      <c r="F295">
        <v>0.80349999999999999</v>
      </c>
      <c r="G295">
        <v>0.38</v>
      </c>
      <c r="H295">
        <v>0.18049999999999999</v>
      </c>
      <c r="I295">
        <v>0.21</v>
      </c>
      <c r="J295">
        <v>9</v>
      </c>
      <c r="K295">
        <v>13</v>
      </c>
      <c r="L295" t="s">
        <v>44</v>
      </c>
      <c r="M295" t="s">
        <v>45</v>
      </c>
      <c r="N295" t="s">
        <v>35</v>
      </c>
      <c r="O295">
        <v>6</v>
      </c>
      <c r="P295" t="s">
        <v>79</v>
      </c>
      <c r="Q295">
        <v>14.1</v>
      </c>
      <c r="R295" t="str">
        <f t="array" ref="R29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95" t="e">
        <f>IF(Table13[[#This Row],[Category All]]="Category 1", "Yes",NA())</f>
        <v>#N/A</v>
      </c>
      <c r="T295" t="str">
        <f>IF(Table13[[#This Row],[Category All]]="Category 2", "Yes",NA())</f>
        <v>Yes</v>
      </c>
      <c r="U295" t="e">
        <f>IF(Table13[[#This Row],[Category All]]="Category 3", "Yes",NA())</f>
        <v>#N/A</v>
      </c>
      <c r="V295">
        <f>SUM(1,(1/3)*(Table13[[#This Row],[Length]]-0.5),(1/3)*(Table13[[#This Row],[Diameter]]-0.4),(1/3)*(Table13[[#This Row],[Height]]-0.4)*Table13[[#This Row],[Whole_weight]]*0.5)</f>
        <v>0.98518166666666673</v>
      </c>
      <c r="W295">
        <f t="array" ref="W29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0.78814533333333348</v>
      </c>
      <c r="X295" t="e">
        <f>IF(Table13[[#This Row],[Category All]]="Category 1",Table13[[#This Row],[Base Abalone Value]]*1.5,NA())</f>
        <v>#N/A</v>
      </c>
      <c r="Y295">
        <f>IF(Table13[[#This Row],[Category All]]="Category 2",Table13[[#This Row],[Base Abalone Value]]*0.8,NA())</f>
        <v>0.78814533333333348</v>
      </c>
      <c r="Z295" t="e">
        <f>IF(Table13[[#This Row],[Category All]]="Category 3",Table13[[#This Row],[Base Abalone Value]],NA())</f>
        <v>#N/A</v>
      </c>
      <c r="AA295" t="e">
        <f>IF(Table13[[#This Row],[Gender]]="M",Table13[[#This Row],[Whole_weight]],NA())</f>
        <v>#N/A</v>
      </c>
      <c r="AB295">
        <f>IF(Table13[[#This Row],[Gender]]="F",Table13[[#This Row],[Whole_weight]],NA())</f>
        <v>0.80349999999999999</v>
      </c>
      <c r="AC295" t="e">
        <f>IF(Table13[[#This Row],[Gender]]="I",Table13[[#This Row],[Whole_weight]],NA())</f>
        <v>#N/A</v>
      </c>
      <c r="AD295" t="e">
        <f>IF(Table13[[#This Row],[Gender]]="M",Table13[[#This Row],[Diameter]],NA())</f>
        <v>#N/A</v>
      </c>
      <c r="AE295">
        <f>IF(Table13[[#This Row],[Gender]]="F",Table13[[#This Row],[Diameter]],NA())</f>
        <v>0.42</v>
      </c>
      <c r="AF295" t="e">
        <f>IF(Table13[[#This Row],[Gender]]="I",Table13[[#This Row],[Diameter]],NA())</f>
        <v>#N/A</v>
      </c>
    </row>
    <row r="296" spans="1:32" x14ac:dyDescent="0.25">
      <c r="A296">
        <v>958</v>
      </c>
      <c r="B296" t="s">
        <v>47</v>
      </c>
      <c r="C296">
        <v>0.5</v>
      </c>
      <c r="D296">
        <v>0.39</v>
      </c>
      <c r="E296">
        <v>0.13500000000000001</v>
      </c>
      <c r="F296">
        <v>0.65949999999999998</v>
      </c>
      <c r="G296">
        <v>0.3145</v>
      </c>
      <c r="H296">
        <v>0.1535</v>
      </c>
      <c r="I296">
        <v>0.1565</v>
      </c>
      <c r="J296">
        <v>6</v>
      </c>
      <c r="K296">
        <v>12</v>
      </c>
      <c r="L296" t="s">
        <v>33</v>
      </c>
      <c r="M296" t="s">
        <v>34</v>
      </c>
      <c r="N296" t="s">
        <v>35</v>
      </c>
      <c r="O296">
        <v>10</v>
      </c>
      <c r="P296" t="s">
        <v>70</v>
      </c>
      <c r="Q296">
        <v>24.1</v>
      </c>
      <c r="R296" t="str">
        <f t="array" ref="R29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96" t="e">
        <f>IF(Table13[[#This Row],[Category All]]="Category 1", "Yes",NA())</f>
        <v>#N/A</v>
      </c>
      <c r="T296" t="str">
        <f>IF(Table13[[#This Row],[Category All]]="Category 2", "Yes",NA())</f>
        <v>Yes</v>
      </c>
      <c r="U296" t="e">
        <f>IF(Table13[[#This Row],[Category All]]="Category 3", "Yes",NA())</f>
        <v>#N/A</v>
      </c>
      <c r="V296">
        <f>SUM(1,(1/3)*(Table13[[#This Row],[Length]]-0.5),(1/3)*(Table13[[#This Row],[Diameter]]-0.4),(1/3)*(Table13[[#This Row],[Height]]-0.4)*Table13[[#This Row],[Whole_weight]]*0.5)</f>
        <v>0.96753875</v>
      </c>
      <c r="W296">
        <f t="array" ref="W29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0.77403100000000002</v>
      </c>
      <c r="X296" t="e">
        <f>IF(Table13[[#This Row],[Category All]]="Category 1",Table13[[#This Row],[Base Abalone Value]]*1.5,NA())</f>
        <v>#N/A</v>
      </c>
      <c r="Y296">
        <f>IF(Table13[[#This Row],[Category All]]="Category 2",Table13[[#This Row],[Base Abalone Value]]*0.8,NA())</f>
        <v>0.77403100000000002</v>
      </c>
      <c r="Z296" t="e">
        <f>IF(Table13[[#This Row],[Category All]]="Category 3",Table13[[#This Row],[Base Abalone Value]],NA())</f>
        <v>#N/A</v>
      </c>
      <c r="AA296">
        <f>IF(Table13[[#This Row],[Gender]]="M",Table13[[#This Row],[Whole_weight]],NA())</f>
        <v>0.65949999999999998</v>
      </c>
      <c r="AB296" t="e">
        <f>IF(Table13[[#This Row],[Gender]]="F",Table13[[#This Row],[Whole_weight]],NA())</f>
        <v>#N/A</v>
      </c>
      <c r="AC296" t="e">
        <f>IF(Table13[[#This Row],[Gender]]="I",Table13[[#This Row],[Whole_weight]],NA())</f>
        <v>#N/A</v>
      </c>
      <c r="AD296">
        <f>IF(Table13[[#This Row],[Gender]]="M",Table13[[#This Row],[Diameter]],NA())</f>
        <v>0.39</v>
      </c>
      <c r="AE296" t="e">
        <f>IF(Table13[[#This Row],[Gender]]="F",Table13[[#This Row],[Diameter]],NA())</f>
        <v>#N/A</v>
      </c>
      <c r="AF296" t="e">
        <f>IF(Table13[[#This Row],[Gender]]="I",Table13[[#This Row],[Diameter]],NA())</f>
        <v>#N/A</v>
      </c>
    </row>
    <row r="297" spans="1:32" x14ac:dyDescent="0.25">
      <c r="A297">
        <v>3200</v>
      </c>
      <c r="B297" t="s">
        <v>32</v>
      </c>
      <c r="C297">
        <v>0.49</v>
      </c>
      <c r="D297">
        <v>0.38</v>
      </c>
      <c r="E297">
        <v>0.155</v>
      </c>
      <c r="F297">
        <v>0.57799999999999996</v>
      </c>
      <c r="G297">
        <v>0.23949999999999999</v>
      </c>
      <c r="H297">
        <v>0.1255</v>
      </c>
      <c r="I297">
        <v>0.18</v>
      </c>
      <c r="J297">
        <v>9</v>
      </c>
      <c r="K297">
        <v>12</v>
      </c>
      <c r="L297" t="s">
        <v>33</v>
      </c>
      <c r="M297" t="s">
        <v>34</v>
      </c>
      <c r="N297" t="s">
        <v>35</v>
      </c>
      <c r="O297">
        <v>1</v>
      </c>
      <c r="P297" t="s">
        <v>36</v>
      </c>
      <c r="Q297">
        <v>22.1</v>
      </c>
      <c r="R297" t="str">
        <f t="array" ref="R29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97" t="e">
        <f>IF(Table13[[#This Row],[Category All]]="Category 1", "Yes",NA())</f>
        <v>#N/A</v>
      </c>
      <c r="T297" t="str">
        <f>IF(Table13[[#This Row],[Category All]]="Category 2", "Yes",NA())</f>
        <v>Yes</v>
      </c>
      <c r="U297" t="e">
        <f>IF(Table13[[#This Row],[Category All]]="Category 3", "Yes",NA())</f>
        <v>#N/A</v>
      </c>
      <c r="V297">
        <f>SUM(1,(1/3)*(Table13[[#This Row],[Length]]-0.5),(1/3)*(Table13[[#This Row],[Diameter]]-0.4),(1/3)*(Table13[[#This Row],[Height]]-0.4)*Table13[[#This Row],[Whole_weight]]*0.5)</f>
        <v>0.96639833333333336</v>
      </c>
      <c r="W297">
        <f t="array" ref="W29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0.77311866666666673</v>
      </c>
      <c r="X297" t="e">
        <f>IF(Table13[[#This Row],[Category All]]="Category 1",Table13[[#This Row],[Base Abalone Value]]*1.5,NA())</f>
        <v>#N/A</v>
      </c>
      <c r="Y297">
        <f>IF(Table13[[#This Row],[Category All]]="Category 2",Table13[[#This Row],[Base Abalone Value]]*0.8,NA())</f>
        <v>0.77311866666666673</v>
      </c>
      <c r="Z297" t="e">
        <f>IF(Table13[[#This Row],[Category All]]="Category 3",Table13[[#This Row],[Base Abalone Value]],NA())</f>
        <v>#N/A</v>
      </c>
      <c r="AA297" t="e">
        <f>IF(Table13[[#This Row],[Gender]]="M",Table13[[#This Row],[Whole_weight]],NA())</f>
        <v>#N/A</v>
      </c>
      <c r="AB297">
        <f>IF(Table13[[#This Row],[Gender]]="F",Table13[[#This Row],[Whole_weight]],NA())</f>
        <v>0.57799999999999996</v>
      </c>
      <c r="AC297" t="e">
        <f>IF(Table13[[#This Row],[Gender]]="I",Table13[[#This Row],[Whole_weight]],NA())</f>
        <v>#N/A</v>
      </c>
      <c r="AD297" t="e">
        <f>IF(Table13[[#This Row],[Gender]]="M",Table13[[#This Row],[Diameter]],NA())</f>
        <v>#N/A</v>
      </c>
      <c r="AE297">
        <f>IF(Table13[[#This Row],[Gender]]="F",Table13[[#This Row],[Diameter]],NA())</f>
        <v>0.38</v>
      </c>
      <c r="AF297" t="e">
        <f>IF(Table13[[#This Row],[Gender]]="I",Table13[[#This Row],[Diameter]],NA())</f>
        <v>#N/A</v>
      </c>
    </row>
    <row r="298" spans="1:32" x14ac:dyDescent="0.25">
      <c r="A298">
        <v>284</v>
      </c>
      <c r="B298" t="s">
        <v>47</v>
      </c>
      <c r="C298">
        <v>0.48499999999999999</v>
      </c>
      <c r="D298">
        <v>0.39500000000000002</v>
      </c>
      <c r="E298">
        <v>0.14000000000000001</v>
      </c>
      <c r="F298">
        <v>0.62949999999999995</v>
      </c>
      <c r="G298">
        <v>0.22850000000000001</v>
      </c>
      <c r="H298">
        <v>0.127</v>
      </c>
      <c r="I298">
        <v>0.22500000000000001</v>
      </c>
      <c r="J298">
        <v>14</v>
      </c>
      <c r="K298">
        <v>5</v>
      </c>
      <c r="L298" t="s">
        <v>58</v>
      </c>
      <c r="M298" t="s">
        <v>59</v>
      </c>
      <c r="N298" t="s">
        <v>60</v>
      </c>
      <c r="O298">
        <v>9</v>
      </c>
      <c r="P298" t="s">
        <v>78</v>
      </c>
      <c r="Q298">
        <v>1.9</v>
      </c>
      <c r="R298" t="str">
        <f t="array" ref="R29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98" t="e">
        <f>IF(Table13[[#This Row],[Category All]]="Category 1", "Yes",NA())</f>
        <v>#N/A</v>
      </c>
      <c r="T298" t="str">
        <f>IF(Table13[[#This Row],[Category All]]="Category 2", "Yes",NA())</f>
        <v>Yes</v>
      </c>
      <c r="U298" t="e">
        <f>IF(Table13[[#This Row],[Category All]]="Category 3", "Yes",NA())</f>
        <v>#N/A</v>
      </c>
      <c r="V298">
        <f>SUM(1,(1/3)*(Table13[[#This Row],[Length]]-0.5),(1/3)*(Table13[[#This Row],[Diameter]]-0.4),(1/3)*(Table13[[#This Row],[Height]]-0.4)*Table13[[#This Row],[Whole_weight]]*0.5)</f>
        <v>0.966055</v>
      </c>
      <c r="W298">
        <f t="array" ref="W29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0.77284400000000009</v>
      </c>
      <c r="X298" t="e">
        <f>IF(Table13[[#This Row],[Category All]]="Category 1",Table13[[#This Row],[Base Abalone Value]]*1.5,NA())</f>
        <v>#N/A</v>
      </c>
      <c r="Y298">
        <f>IF(Table13[[#This Row],[Category All]]="Category 2",Table13[[#This Row],[Base Abalone Value]]*0.8,NA())</f>
        <v>0.77284400000000009</v>
      </c>
      <c r="Z298" t="e">
        <f>IF(Table13[[#This Row],[Category All]]="Category 3",Table13[[#This Row],[Base Abalone Value]],NA())</f>
        <v>#N/A</v>
      </c>
      <c r="AA298">
        <f>IF(Table13[[#This Row],[Gender]]="M",Table13[[#This Row],[Whole_weight]],NA())</f>
        <v>0.62949999999999995</v>
      </c>
      <c r="AB298" t="e">
        <f>IF(Table13[[#This Row],[Gender]]="F",Table13[[#This Row],[Whole_weight]],NA())</f>
        <v>#N/A</v>
      </c>
      <c r="AC298" t="e">
        <f>IF(Table13[[#This Row],[Gender]]="I",Table13[[#This Row],[Whole_weight]],NA())</f>
        <v>#N/A</v>
      </c>
      <c r="AD298">
        <f>IF(Table13[[#This Row],[Gender]]="M",Table13[[#This Row],[Diameter]],NA())</f>
        <v>0.39500000000000002</v>
      </c>
      <c r="AE298" t="e">
        <f>IF(Table13[[#This Row],[Gender]]="F",Table13[[#This Row],[Diameter]],NA())</f>
        <v>#N/A</v>
      </c>
      <c r="AF298" t="e">
        <f>IF(Table13[[#This Row],[Gender]]="I",Table13[[#This Row],[Diameter]],NA())</f>
        <v>#N/A</v>
      </c>
    </row>
    <row r="299" spans="1:32" x14ac:dyDescent="0.25">
      <c r="A299">
        <v>1697</v>
      </c>
      <c r="B299" t="s">
        <v>47</v>
      </c>
      <c r="C299">
        <v>0.63</v>
      </c>
      <c r="D299">
        <v>0.49</v>
      </c>
      <c r="E299">
        <v>0.17</v>
      </c>
      <c r="F299">
        <v>1.1745000000000001</v>
      </c>
      <c r="G299">
        <v>0.52549999999999997</v>
      </c>
      <c r="H299">
        <v>0.27300000000000002</v>
      </c>
      <c r="I299">
        <v>0.33900000000000002</v>
      </c>
      <c r="J299">
        <v>11</v>
      </c>
      <c r="K299">
        <v>14</v>
      </c>
      <c r="L299" t="s">
        <v>55</v>
      </c>
      <c r="M299" t="s">
        <v>56</v>
      </c>
      <c r="N299" t="s">
        <v>57</v>
      </c>
      <c r="O299">
        <v>1</v>
      </c>
      <c r="P299" t="s">
        <v>36</v>
      </c>
      <c r="Q299">
        <v>22.1</v>
      </c>
      <c r="R299" t="str">
        <f t="array" ref="R29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99" t="e">
        <f>IF(Table13[[#This Row],[Category All]]="Category 1", "Yes",NA())</f>
        <v>#N/A</v>
      </c>
      <c r="T299" t="e">
        <f>IF(Table13[[#This Row],[Category All]]="Category 2", "Yes",NA())</f>
        <v>#N/A</v>
      </c>
      <c r="U299" t="str">
        <f>IF(Table13[[#This Row],[Category All]]="Category 3", "Yes",NA())</f>
        <v>Yes</v>
      </c>
      <c r="V299">
        <f>SUM(1,(1/3)*(Table13[[#This Row],[Length]]-0.5),(1/3)*(Table13[[#This Row],[Diameter]]-0.4),(1/3)*(Table13[[#This Row],[Height]]-0.4)*Table13[[#This Row],[Whole_weight]]*0.5)</f>
        <v>1.0283108333333335</v>
      </c>
      <c r="W299">
        <f t="array" ref="W29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1.0283108333333335</v>
      </c>
      <c r="X299" t="e">
        <f>IF(Table13[[#This Row],[Category All]]="Category 1",Table13[[#This Row],[Base Abalone Value]]*1.5,NA())</f>
        <v>#N/A</v>
      </c>
      <c r="Y299" t="e">
        <f>IF(Table13[[#This Row],[Category All]]="Category 2",Table13[[#This Row],[Base Abalone Value]]*0.8,NA())</f>
        <v>#N/A</v>
      </c>
      <c r="Z299">
        <f>IF(Table13[[#This Row],[Category All]]="Category 3",Table13[[#This Row],[Base Abalone Value]],NA())</f>
        <v>1.0283108333333335</v>
      </c>
      <c r="AA299">
        <f>IF(Table13[[#This Row],[Gender]]="M",Table13[[#This Row],[Whole_weight]],NA())</f>
        <v>1.1745000000000001</v>
      </c>
      <c r="AB299" t="e">
        <f>IF(Table13[[#This Row],[Gender]]="F",Table13[[#This Row],[Whole_weight]],NA())</f>
        <v>#N/A</v>
      </c>
      <c r="AC299" t="e">
        <f>IF(Table13[[#This Row],[Gender]]="I",Table13[[#This Row],[Whole_weight]],NA())</f>
        <v>#N/A</v>
      </c>
      <c r="AD299">
        <f>IF(Table13[[#This Row],[Gender]]="M",Table13[[#This Row],[Diameter]],NA())</f>
        <v>0.49</v>
      </c>
      <c r="AE299" t="e">
        <f>IF(Table13[[#This Row],[Gender]]="F",Table13[[#This Row],[Diameter]],NA())</f>
        <v>#N/A</v>
      </c>
      <c r="AF299" t="e">
        <f>IF(Table13[[#This Row],[Gender]]="I",Table13[[#This Row],[Diameter]],NA())</f>
        <v>#N/A</v>
      </c>
    </row>
    <row r="300" spans="1:32" x14ac:dyDescent="0.25">
      <c r="A300">
        <v>2188</v>
      </c>
      <c r="B300" t="s">
        <v>47</v>
      </c>
      <c r="C300">
        <v>0.495</v>
      </c>
      <c r="D300">
        <v>0.38500000000000001</v>
      </c>
      <c r="E300">
        <v>0.13500000000000001</v>
      </c>
      <c r="F300">
        <v>0.63349999999999995</v>
      </c>
      <c r="G300">
        <v>0.2</v>
      </c>
      <c r="H300">
        <v>0.1225</v>
      </c>
      <c r="I300">
        <v>0.26</v>
      </c>
      <c r="J300">
        <v>14</v>
      </c>
      <c r="K300">
        <v>11</v>
      </c>
      <c r="L300" t="s">
        <v>37</v>
      </c>
      <c r="M300" t="s">
        <v>38</v>
      </c>
      <c r="N300" t="s">
        <v>35</v>
      </c>
      <c r="O300">
        <v>8</v>
      </c>
      <c r="P300" t="s">
        <v>51</v>
      </c>
      <c r="Q300">
        <v>12.3</v>
      </c>
      <c r="R300" t="str">
        <f t="array" ref="R30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00" t="e">
        <f>IF(Table13[[#This Row],[Category All]]="Category 1", "Yes",NA())</f>
        <v>#N/A</v>
      </c>
      <c r="T300" t="str">
        <f>IF(Table13[[#This Row],[Category All]]="Category 2", "Yes",NA())</f>
        <v>Yes</v>
      </c>
      <c r="U300" t="e">
        <f>IF(Table13[[#This Row],[Category All]]="Category 3", "Yes",NA())</f>
        <v>#N/A</v>
      </c>
      <c r="V300">
        <f>SUM(1,(1/3)*(Table13[[#This Row],[Length]]-0.5),(1/3)*(Table13[[#This Row],[Diameter]]-0.4),(1/3)*(Table13[[#This Row],[Height]]-0.4)*Table13[[#This Row],[Whole_weight]]*0.5)</f>
        <v>0.96535375000000001</v>
      </c>
      <c r="W300">
        <f t="array" ref="W30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0.77228300000000005</v>
      </c>
      <c r="X300" t="e">
        <f>IF(Table13[[#This Row],[Category All]]="Category 1",Table13[[#This Row],[Base Abalone Value]]*1.5,NA())</f>
        <v>#N/A</v>
      </c>
      <c r="Y300">
        <f>IF(Table13[[#This Row],[Category All]]="Category 2",Table13[[#This Row],[Base Abalone Value]]*0.8,NA())</f>
        <v>0.77228300000000005</v>
      </c>
      <c r="Z300" t="e">
        <f>IF(Table13[[#This Row],[Category All]]="Category 3",Table13[[#This Row],[Base Abalone Value]],NA())</f>
        <v>#N/A</v>
      </c>
      <c r="AA300">
        <f>IF(Table13[[#This Row],[Gender]]="M",Table13[[#This Row],[Whole_weight]],NA())</f>
        <v>0.63349999999999995</v>
      </c>
      <c r="AB300" t="e">
        <f>IF(Table13[[#This Row],[Gender]]="F",Table13[[#This Row],[Whole_weight]],NA())</f>
        <v>#N/A</v>
      </c>
      <c r="AC300" t="e">
        <f>IF(Table13[[#This Row],[Gender]]="I",Table13[[#This Row],[Whole_weight]],NA())</f>
        <v>#N/A</v>
      </c>
      <c r="AD300">
        <f>IF(Table13[[#This Row],[Gender]]="M",Table13[[#This Row],[Diameter]],NA())</f>
        <v>0.38500000000000001</v>
      </c>
      <c r="AE300" t="e">
        <f>IF(Table13[[#This Row],[Gender]]="F",Table13[[#This Row],[Diameter]],NA())</f>
        <v>#N/A</v>
      </c>
      <c r="AF300" t="e">
        <f>IF(Table13[[#This Row],[Gender]]="I",Table13[[#This Row],[Diameter]],NA())</f>
        <v>#N/A</v>
      </c>
    </row>
    <row r="301" spans="1:32" x14ac:dyDescent="0.25">
      <c r="A301">
        <v>4108</v>
      </c>
      <c r="B301" t="s">
        <v>43</v>
      </c>
      <c r="C301">
        <v>0.42</v>
      </c>
      <c r="D301">
        <v>0.30499999999999999</v>
      </c>
      <c r="E301">
        <v>0.1</v>
      </c>
      <c r="F301">
        <v>0.34150000000000003</v>
      </c>
      <c r="G301">
        <v>0.16450000000000001</v>
      </c>
      <c r="H301">
        <v>7.7499999999999999E-2</v>
      </c>
      <c r="I301">
        <v>8.5999999999999993E-2</v>
      </c>
      <c r="J301">
        <v>7</v>
      </c>
      <c r="K301">
        <v>3</v>
      </c>
      <c r="L301" t="s">
        <v>75</v>
      </c>
      <c r="M301" t="s">
        <v>76</v>
      </c>
      <c r="N301" t="s">
        <v>77</v>
      </c>
      <c r="O301">
        <v>9</v>
      </c>
      <c r="P301" t="s">
        <v>78</v>
      </c>
      <c r="Q301">
        <v>1.9</v>
      </c>
      <c r="R301" t="str">
        <f t="array" ref="R30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01" t="e">
        <f>IF(Table13[[#This Row],[Category All]]="Category 1", "Yes",NA())</f>
        <v>#N/A</v>
      </c>
      <c r="T301" t="str">
        <f>IF(Table13[[#This Row],[Category All]]="Category 2", "Yes",NA())</f>
        <v>Yes</v>
      </c>
      <c r="U301" t="e">
        <f>IF(Table13[[#This Row],[Category All]]="Category 3", "Yes",NA())</f>
        <v>#N/A</v>
      </c>
      <c r="V301">
        <f>SUM(1,(1/3)*(Table13[[#This Row],[Length]]-0.5),(1/3)*(Table13[[#This Row],[Diameter]]-0.4),(1/3)*(Table13[[#This Row],[Height]]-0.4)*Table13[[#This Row],[Whole_weight]]*0.5)</f>
        <v>0.9245916666666667</v>
      </c>
      <c r="W301">
        <f t="array" ref="W30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0.7396733333333334</v>
      </c>
      <c r="X301" t="e">
        <f>IF(Table13[[#This Row],[Category All]]="Category 1",Table13[[#This Row],[Base Abalone Value]]*1.5,NA())</f>
        <v>#N/A</v>
      </c>
      <c r="Y301">
        <f>IF(Table13[[#This Row],[Category All]]="Category 2",Table13[[#This Row],[Base Abalone Value]]*0.8,NA())</f>
        <v>0.7396733333333334</v>
      </c>
      <c r="Z301" t="e">
        <f>IF(Table13[[#This Row],[Category All]]="Category 3",Table13[[#This Row],[Base Abalone Value]],NA())</f>
        <v>#N/A</v>
      </c>
      <c r="AA301" t="e">
        <f>IF(Table13[[#This Row],[Gender]]="M",Table13[[#This Row],[Whole_weight]],NA())</f>
        <v>#N/A</v>
      </c>
      <c r="AB301" t="e">
        <f>IF(Table13[[#This Row],[Gender]]="F",Table13[[#This Row],[Whole_weight]],NA())</f>
        <v>#N/A</v>
      </c>
      <c r="AC301">
        <f>IF(Table13[[#This Row],[Gender]]="I",Table13[[#This Row],[Whole_weight]],NA())</f>
        <v>0.34150000000000003</v>
      </c>
      <c r="AD301" t="e">
        <f>IF(Table13[[#This Row],[Gender]]="M",Table13[[#This Row],[Diameter]],NA())</f>
        <v>#N/A</v>
      </c>
      <c r="AE301" t="e">
        <f>IF(Table13[[#This Row],[Gender]]="F",Table13[[#This Row],[Diameter]],NA())</f>
        <v>#N/A</v>
      </c>
      <c r="AF301">
        <f>IF(Table13[[#This Row],[Gender]]="I",Table13[[#This Row],[Diameter]],NA())</f>
        <v>0.30499999999999999</v>
      </c>
    </row>
    <row r="302" spans="1:32" x14ac:dyDescent="0.25">
      <c r="A302">
        <v>3277</v>
      </c>
      <c r="B302" t="s">
        <v>47</v>
      </c>
      <c r="C302">
        <v>0.48499999999999999</v>
      </c>
      <c r="D302">
        <v>0.38500000000000001</v>
      </c>
      <c r="E302">
        <v>0.125</v>
      </c>
      <c r="F302">
        <v>0.47749999999999998</v>
      </c>
      <c r="G302">
        <v>0.2</v>
      </c>
      <c r="H302">
        <v>7.85E-2</v>
      </c>
      <c r="I302">
        <v>0.17</v>
      </c>
      <c r="J302">
        <v>12</v>
      </c>
      <c r="K302">
        <v>11</v>
      </c>
      <c r="L302" t="s">
        <v>37</v>
      </c>
      <c r="M302" t="s">
        <v>38</v>
      </c>
      <c r="N302" t="s">
        <v>35</v>
      </c>
      <c r="O302">
        <v>7</v>
      </c>
      <c r="P302" t="s">
        <v>74</v>
      </c>
      <c r="Q302">
        <v>2.5</v>
      </c>
      <c r="R302" t="str">
        <f t="array" ref="R30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02" t="e">
        <f>IF(Table13[[#This Row],[Category All]]="Category 1", "Yes",NA())</f>
        <v>#N/A</v>
      </c>
      <c r="T302" t="str">
        <f>IF(Table13[[#This Row],[Category All]]="Category 2", "Yes",NA())</f>
        <v>Yes</v>
      </c>
      <c r="U302" t="e">
        <f>IF(Table13[[#This Row],[Category All]]="Category 3", "Yes",NA())</f>
        <v>#N/A</v>
      </c>
      <c r="V302">
        <f>SUM(1,(1/3)*(Table13[[#This Row],[Length]]-0.5),(1/3)*(Table13[[#This Row],[Diameter]]-0.4),(1/3)*(Table13[[#This Row],[Height]]-0.4)*Table13[[#This Row],[Whole_weight]]*0.5)</f>
        <v>0.96811458333333333</v>
      </c>
      <c r="W302">
        <f t="array" ref="W30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0.77449166666666669</v>
      </c>
      <c r="X302" t="e">
        <f>IF(Table13[[#This Row],[Category All]]="Category 1",Table13[[#This Row],[Base Abalone Value]]*1.5,NA())</f>
        <v>#N/A</v>
      </c>
      <c r="Y302">
        <f>IF(Table13[[#This Row],[Category All]]="Category 2",Table13[[#This Row],[Base Abalone Value]]*0.8,NA())</f>
        <v>0.77449166666666669</v>
      </c>
      <c r="Z302" t="e">
        <f>IF(Table13[[#This Row],[Category All]]="Category 3",Table13[[#This Row],[Base Abalone Value]],NA())</f>
        <v>#N/A</v>
      </c>
      <c r="AA302">
        <f>IF(Table13[[#This Row],[Gender]]="M",Table13[[#This Row],[Whole_weight]],NA())</f>
        <v>0.47749999999999998</v>
      </c>
      <c r="AB302" t="e">
        <f>IF(Table13[[#This Row],[Gender]]="F",Table13[[#This Row],[Whole_weight]],NA())</f>
        <v>#N/A</v>
      </c>
      <c r="AC302" t="e">
        <f>IF(Table13[[#This Row],[Gender]]="I",Table13[[#This Row],[Whole_weight]],NA())</f>
        <v>#N/A</v>
      </c>
      <c r="AD302">
        <f>IF(Table13[[#This Row],[Gender]]="M",Table13[[#This Row],[Diameter]],NA())</f>
        <v>0.38500000000000001</v>
      </c>
      <c r="AE302" t="e">
        <f>IF(Table13[[#This Row],[Gender]]="F",Table13[[#This Row],[Diameter]],NA())</f>
        <v>#N/A</v>
      </c>
      <c r="AF302" t="e">
        <f>IF(Table13[[#This Row],[Gender]]="I",Table13[[#This Row],[Diameter]],NA())</f>
        <v>#N/A</v>
      </c>
    </row>
    <row r="303" spans="1:32" x14ac:dyDescent="0.25">
      <c r="A303">
        <v>762</v>
      </c>
      <c r="B303" t="s">
        <v>32</v>
      </c>
      <c r="C303">
        <v>0.55000000000000004</v>
      </c>
      <c r="D303">
        <v>0.44</v>
      </c>
      <c r="E303">
        <v>0.155</v>
      </c>
      <c r="F303">
        <v>0.94599999999999995</v>
      </c>
      <c r="G303">
        <v>0.313</v>
      </c>
      <c r="H303">
        <v>0.1825</v>
      </c>
      <c r="I303">
        <v>0.33500000000000002</v>
      </c>
      <c r="J303">
        <v>16</v>
      </c>
      <c r="K303">
        <v>7</v>
      </c>
      <c r="L303" t="s">
        <v>67</v>
      </c>
      <c r="M303" t="s">
        <v>68</v>
      </c>
      <c r="N303" t="s">
        <v>69</v>
      </c>
      <c r="O303">
        <v>8</v>
      </c>
      <c r="P303" t="s">
        <v>51</v>
      </c>
      <c r="Q303">
        <v>12.3</v>
      </c>
      <c r="R303" t="str">
        <f t="array" ref="R30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03" t="e">
        <f>IF(Table13[[#This Row],[Category All]]="Category 1", "Yes",NA())</f>
        <v>#N/A</v>
      </c>
      <c r="T303" t="str">
        <f>IF(Table13[[#This Row],[Category All]]="Category 2", "Yes",NA())</f>
        <v>Yes</v>
      </c>
      <c r="U303" t="e">
        <f>IF(Table13[[#This Row],[Category All]]="Category 3", "Yes",NA())</f>
        <v>#N/A</v>
      </c>
      <c r="V303">
        <f>SUM(1,(1/3)*(Table13[[#This Row],[Length]]-0.5),(1/3)*(Table13[[#This Row],[Diameter]]-0.4),(1/3)*(Table13[[#This Row],[Height]]-0.4)*Table13[[#This Row],[Whole_weight]]*0.5)</f>
        <v>0.99137166666666665</v>
      </c>
      <c r="W303">
        <f t="array" ref="W30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0.79309733333333332</v>
      </c>
      <c r="X303" t="e">
        <f>IF(Table13[[#This Row],[Category All]]="Category 1",Table13[[#This Row],[Base Abalone Value]]*1.5,NA())</f>
        <v>#N/A</v>
      </c>
      <c r="Y303">
        <f>IF(Table13[[#This Row],[Category All]]="Category 2",Table13[[#This Row],[Base Abalone Value]]*0.8,NA())</f>
        <v>0.79309733333333332</v>
      </c>
      <c r="Z303" t="e">
        <f>IF(Table13[[#This Row],[Category All]]="Category 3",Table13[[#This Row],[Base Abalone Value]],NA())</f>
        <v>#N/A</v>
      </c>
      <c r="AA303" t="e">
        <f>IF(Table13[[#This Row],[Gender]]="M",Table13[[#This Row],[Whole_weight]],NA())</f>
        <v>#N/A</v>
      </c>
      <c r="AB303">
        <f>IF(Table13[[#This Row],[Gender]]="F",Table13[[#This Row],[Whole_weight]],NA())</f>
        <v>0.94599999999999995</v>
      </c>
      <c r="AC303" t="e">
        <f>IF(Table13[[#This Row],[Gender]]="I",Table13[[#This Row],[Whole_weight]],NA())</f>
        <v>#N/A</v>
      </c>
      <c r="AD303" t="e">
        <f>IF(Table13[[#This Row],[Gender]]="M",Table13[[#This Row],[Diameter]],NA())</f>
        <v>#N/A</v>
      </c>
      <c r="AE303">
        <f>IF(Table13[[#This Row],[Gender]]="F",Table13[[#This Row],[Diameter]],NA())</f>
        <v>0.44</v>
      </c>
      <c r="AF303" t="e">
        <f>IF(Table13[[#This Row],[Gender]]="I",Table13[[#This Row],[Diameter]],NA())</f>
        <v>#N/A</v>
      </c>
    </row>
    <row r="304" spans="1:32" x14ac:dyDescent="0.25">
      <c r="A304">
        <v>4105</v>
      </c>
      <c r="B304" t="s">
        <v>32</v>
      </c>
      <c r="C304">
        <v>0.71</v>
      </c>
      <c r="D304">
        <v>0.54500000000000004</v>
      </c>
      <c r="E304">
        <v>0.17499999999999999</v>
      </c>
      <c r="F304">
        <v>1.907</v>
      </c>
      <c r="G304">
        <v>0.87250000000000005</v>
      </c>
      <c r="H304">
        <v>0.45650000000000002</v>
      </c>
      <c r="I304">
        <v>0.47499999999999998</v>
      </c>
      <c r="J304">
        <v>11</v>
      </c>
      <c r="K304">
        <v>5</v>
      </c>
      <c r="L304" t="s">
        <v>58</v>
      </c>
      <c r="M304" t="s">
        <v>59</v>
      </c>
      <c r="N304" t="s">
        <v>60</v>
      </c>
      <c r="O304">
        <v>8</v>
      </c>
      <c r="P304" t="s">
        <v>51</v>
      </c>
      <c r="Q304">
        <v>12.3</v>
      </c>
      <c r="R304" t="str">
        <f t="array" ref="R30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04" t="e">
        <f>IF(Table13[[#This Row],[Category All]]="Category 1", "Yes",NA())</f>
        <v>#N/A</v>
      </c>
      <c r="T304" t="e">
        <f>IF(Table13[[#This Row],[Category All]]="Category 2", "Yes",NA())</f>
        <v>#N/A</v>
      </c>
      <c r="U304" t="str">
        <f>IF(Table13[[#This Row],[Category All]]="Category 3", "Yes",NA())</f>
        <v>Yes</v>
      </c>
      <c r="V304">
        <f>SUM(1,(1/3)*(Table13[[#This Row],[Length]]-0.5),(1/3)*(Table13[[#This Row],[Diameter]]-0.4),(1/3)*(Table13[[#This Row],[Height]]-0.4)*Table13[[#This Row],[Whole_weight]]*0.5)</f>
        <v>1.0468208333333333</v>
      </c>
      <c r="W304">
        <f t="array" ref="W30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1.0468208333333333</v>
      </c>
      <c r="X304" t="e">
        <f>IF(Table13[[#This Row],[Category All]]="Category 1",Table13[[#This Row],[Base Abalone Value]]*1.5,NA())</f>
        <v>#N/A</v>
      </c>
      <c r="Y304" t="e">
        <f>IF(Table13[[#This Row],[Category All]]="Category 2",Table13[[#This Row],[Base Abalone Value]]*0.8,NA())</f>
        <v>#N/A</v>
      </c>
      <c r="Z304">
        <f>IF(Table13[[#This Row],[Category All]]="Category 3",Table13[[#This Row],[Base Abalone Value]],NA())</f>
        <v>1.0468208333333333</v>
      </c>
      <c r="AA304" t="e">
        <f>IF(Table13[[#This Row],[Gender]]="M",Table13[[#This Row],[Whole_weight]],NA())</f>
        <v>#N/A</v>
      </c>
      <c r="AB304">
        <f>IF(Table13[[#This Row],[Gender]]="F",Table13[[#This Row],[Whole_weight]],NA())</f>
        <v>1.907</v>
      </c>
      <c r="AC304" t="e">
        <f>IF(Table13[[#This Row],[Gender]]="I",Table13[[#This Row],[Whole_weight]],NA())</f>
        <v>#N/A</v>
      </c>
      <c r="AD304" t="e">
        <f>IF(Table13[[#This Row],[Gender]]="M",Table13[[#This Row],[Diameter]],NA())</f>
        <v>#N/A</v>
      </c>
      <c r="AE304">
        <f>IF(Table13[[#This Row],[Gender]]="F",Table13[[#This Row],[Diameter]],NA())</f>
        <v>0.54500000000000004</v>
      </c>
      <c r="AF304" t="e">
        <f>IF(Table13[[#This Row],[Gender]]="I",Table13[[#This Row],[Diameter]],NA())</f>
        <v>#N/A</v>
      </c>
    </row>
    <row r="305" spans="1:32" x14ac:dyDescent="0.25">
      <c r="A305">
        <v>2749</v>
      </c>
      <c r="B305" t="s">
        <v>43</v>
      </c>
      <c r="C305">
        <v>0.505</v>
      </c>
      <c r="D305">
        <v>0.38500000000000001</v>
      </c>
      <c r="E305">
        <v>0.125</v>
      </c>
      <c r="F305">
        <v>0.59599999999999997</v>
      </c>
      <c r="G305">
        <v>0.245</v>
      </c>
      <c r="H305">
        <v>9.7000000000000003E-2</v>
      </c>
      <c r="I305">
        <v>0.21</v>
      </c>
      <c r="J305">
        <v>9</v>
      </c>
      <c r="K305">
        <v>1</v>
      </c>
      <c r="L305" t="s">
        <v>40</v>
      </c>
      <c r="M305" t="s">
        <v>41</v>
      </c>
      <c r="N305" t="s">
        <v>35</v>
      </c>
      <c r="O305">
        <v>6</v>
      </c>
      <c r="P305" t="s">
        <v>79</v>
      </c>
      <c r="Q305">
        <v>14.1</v>
      </c>
      <c r="R305" t="str">
        <f t="array" ref="R30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05" t="e">
        <f>IF(Table13[[#This Row],[Category All]]="Category 1", "Yes",NA())</f>
        <v>#N/A</v>
      </c>
      <c r="T305" t="str">
        <f>IF(Table13[[#This Row],[Category All]]="Category 2", "Yes",NA())</f>
        <v>Yes</v>
      </c>
      <c r="U305" t="e">
        <f>IF(Table13[[#This Row],[Category All]]="Category 3", "Yes",NA())</f>
        <v>#N/A</v>
      </c>
      <c r="V305">
        <f>SUM(1,(1/3)*(Table13[[#This Row],[Length]]-0.5),(1/3)*(Table13[[#This Row],[Diameter]]-0.4),(1/3)*(Table13[[#This Row],[Height]]-0.4)*Table13[[#This Row],[Whole_weight]]*0.5)</f>
        <v>0.96935000000000004</v>
      </c>
      <c r="W305">
        <f t="array" ref="W30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0.77548000000000006</v>
      </c>
      <c r="X305" t="e">
        <f>IF(Table13[[#This Row],[Category All]]="Category 1",Table13[[#This Row],[Base Abalone Value]]*1.5,NA())</f>
        <v>#N/A</v>
      </c>
      <c r="Y305">
        <f>IF(Table13[[#This Row],[Category All]]="Category 2",Table13[[#This Row],[Base Abalone Value]]*0.8,NA())</f>
        <v>0.77548000000000006</v>
      </c>
      <c r="Z305" t="e">
        <f>IF(Table13[[#This Row],[Category All]]="Category 3",Table13[[#This Row],[Base Abalone Value]],NA())</f>
        <v>#N/A</v>
      </c>
      <c r="AA305" t="e">
        <f>IF(Table13[[#This Row],[Gender]]="M",Table13[[#This Row],[Whole_weight]],NA())</f>
        <v>#N/A</v>
      </c>
      <c r="AB305" t="e">
        <f>IF(Table13[[#This Row],[Gender]]="F",Table13[[#This Row],[Whole_weight]],NA())</f>
        <v>#N/A</v>
      </c>
      <c r="AC305">
        <f>IF(Table13[[#This Row],[Gender]]="I",Table13[[#This Row],[Whole_weight]],NA())</f>
        <v>0.59599999999999997</v>
      </c>
      <c r="AD305" t="e">
        <f>IF(Table13[[#This Row],[Gender]]="M",Table13[[#This Row],[Diameter]],NA())</f>
        <v>#N/A</v>
      </c>
      <c r="AE305" t="e">
        <f>IF(Table13[[#This Row],[Gender]]="F",Table13[[#This Row],[Diameter]],NA())</f>
        <v>#N/A</v>
      </c>
      <c r="AF305">
        <f>IF(Table13[[#This Row],[Gender]]="I",Table13[[#This Row],[Diameter]],NA())</f>
        <v>0.38500000000000001</v>
      </c>
    </row>
    <row r="306" spans="1:32" x14ac:dyDescent="0.25">
      <c r="A306">
        <v>3207</v>
      </c>
      <c r="B306" t="s">
        <v>43</v>
      </c>
      <c r="C306">
        <v>0.29499999999999998</v>
      </c>
      <c r="D306">
        <v>0.215</v>
      </c>
      <c r="E306">
        <v>7.4999999999999997E-2</v>
      </c>
      <c r="F306">
        <v>0.11600000000000001</v>
      </c>
      <c r="G306">
        <v>3.6999999999999998E-2</v>
      </c>
      <c r="H306">
        <v>2.9499999999999998E-2</v>
      </c>
      <c r="I306">
        <v>0.04</v>
      </c>
      <c r="J306">
        <v>8</v>
      </c>
      <c r="K306">
        <v>14</v>
      </c>
      <c r="L306" t="s">
        <v>55</v>
      </c>
      <c r="M306" t="s">
        <v>56</v>
      </c>
      <c r="N306" t="s">
        <v>57</v>
      </c>
      <c r="O306">
        <v>3</v>
      </c>
      <c r="P306" t="s">
        <v>80</v>
      </c>
      <c r="Q306">
        <v>3.6</v>
      </c>
      <c r="R306" t="str">
        <f t="array" ref="R30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06" t="e">
        <f>IF(Table13[[#This Row],[Category All]]="Category 1", "Yes",NA())</f>
        <v>#N/A</v>
      </c>
      <c r="T306" t="str">
        <f>IF(Table13[[#This Row],[Category All]]="Category 2", "Yes",NA())</f>
        <v>Yes</v>
      </c>
      <c r="U306" t="e">
        <f>IF(Table13[[#This Row],[Category All]]="Category 3", "Yes",NA())</f>
        <v>#N/A</v>
      </c>
      <c r="V306">
        <f>SUM(1,(1/3)*(Table13[[#This Row],[Length]]-0.5),(1/3)*(Table13[[#This Row],[Diameter]]-0.4),(1/3)*(Table13[[#This Row],[Height]]-0.4)*Table13[[#This Row],[Whole_weight]]*0.5)</f>
        <v>0.86371666666666669</v>
      </c>
      <c r="W306">
        <f t="array" ref="W30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0.69097333333333344</v>
      </c>
      <c r="X306" t="e">
        <f>IF(Table13[[#This Row],[Category All]]="Category 1",Table13[[#This Row],[Base Abalone Value]]*1.5,NA())</f>
        <v>#N/A</v>
      </c>
      <c r="Y306">
        <f>IF(Table13[[#This Row],[Category All]]="Category 2",Table13[[#This Row],[Base Abalone Value]]*0.8,NA())</f>
        <v>0.69097333333333344</v>
      </c>
      <c r="Z306" t="e">
        <f>IF(Table13[[#This Row],[Category All]]="Category 3",Table13[[#This Row],[Base Abalone Value]],NA())</f>
        <v>#N/A</v>
      </c>
      <c r="AA306" t="e">
        <f>IF(Table13[[#This Row],[Gender]]="M",Table13[[#This Row],[Whole_weight]],NA())</f>
        <v>#N/A</v>
      </c>
      <c r="AB306" t="e">
        <f>IF(Table13[[#This Row],[Gender]]="F",Table13[[#This Row],[Whole_weight]],NA())</f>
        <v>#N/A</v>
      </c>
      <c r="AC306">
        <f>IF(Table13[[#This Row],[Gender]]="I",Table13[[#This Row],[Whole_weight]],NA())</f>
        <v>0.11600000000000001</v>
      </c>
      <c r="AD306" t="e">
        <f>IF(Table13[[#This Row],[Gender]]="M",Table13[[#This Row],[Diameter]],NA())</f>
        <v>#N/A</v>
      </c>
      <c r="AE306" t="e">
        <f>IF(Table13[[#This Row],[Gender]]="F",Table13[[#This Row],[Diameter]],NA())</f>
        <v>#N/A</v>
      </c>
      <c r="AF306">
        <f>IF(Table13[[#This Row],[Gender]]="I",Table13[[#This Row],[Diameter]],NA())</f>
        <v>0.215</v>
      </c>
    </row>
    <row r="307" spans="1:32" x14ac:dyDescent="0.25">
      <c r="A307">
        <v>3135</v>
      </c>
      <c r="B307" t="s">
        <v>47</v>
      </c>
      <c r="C307">
        <v>0.46</v>
      </c>
      <c r="D307">
        <v>0.36</v>
      </c>
      <c r="E307">
        <v>0.125</v>
      </c>
      <c r="F307">
        <v>0.54700000000000004</v>
      </c>
      <c r="G307">
        <v>0.2165</v>
      </c>
      <c r="H307">
        <v>0.1105</v>
      </c>
      <c r="I307">
        <v>0.19</v>
      </c>
      <c r="J307">
        <v>8</v>
      </c>
      <c r="K307">
        <v>15</v>
      </c>
      <c r="L307" t="s">
        <v>81</v>
      </c>
      <c r="M307" t="s">
        <v>82</v>
      </c>
      <c r="N307" t="s">
        <v>35</v>
      </c>
      <c r="O307">
        <v>9</v>
      </c>
      <c r="P307" t="s">
        <v>78</v>
      </c>
      <c r="Q307">
        <v>1.9</v>
      </c>
      <c r="R307" t="str">
        <f t="array" ref="R30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07" t="e">
        <f>IF(Table13[[#This Row],[Category All]]="Category 1", "Yes",NA())</f>
        <v>#N/A</v>
      </c>
      <c r="T307" t="str">
        <f>IF(Table13[[#This Row],[Category All]]="Category 2", "Yes",NA())</f>
        <v>Yes</v>
      </c>
      <c r="U307" t="e">
        <f>IF(Table13[[#This Row],[Category All]]="Category 3", "Yes",NA())</f>
        <v>#N/A</v>
      </c>
      <c r="V307">
        <f>SUM(1,(1/3)*(Table13[[#This Row],[Length]]-0.5),(1/3)*(Table13[[#This Row],[Diameter]]-0.4),(1/3)*(Table13[[#This Row],[Height]]-0.4)*Table13[[#This Row],[Whole_weight]]*0.5)</f>
        <v>0.94826250000000001</v>
      </c>
      <c r="W307">
        <f t="array" ref="W30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0.75861000000000001</v>
      </c>
      <c r="X307" t="e">
        <f>IF(Table13[[#This Row],[Category All]]="Category 1",Table13[[#This Row],[Base Abalone Value]]*1.5,NA())</f>
        <v>#N/A</v>
      </c>
      <c r="Y307">
        <f>IF(Table13[[#This Row],[Category All]]="Category 2",Table13[[#This Row],[Base Abalone Value]]*0.8,NA())</f>
        <v>0.75861000000000001</v>
      </c>
      <c r="Z307" t="e">
        <f>IF(Table13[[#This Row],[Category All]]="Category 3",Table13[[#This Row],[Base Abalone Value]],NA())</f>
        <v>#N/A</v>
      </c>
      <c r="AA307">
        <f>IF(Table13[[#This Row],[Gender]]="M",Table13[[#This Row],[Whole_weight]],NA())</f>
        <v>0.54700000000000004</v>
      </c>
      <c r="AB307" t="e">
        <f>IF(Table13[[#This Row],[Gender]]="F",Table13[[#This Row],[Whole_weight]],NA())</f>
        <v>#N/A</v>
      </c>
      <c r="AC307" t="e">
        <f>IF(Table13[[#This Row],[Gender]]="I",Table13[[#This Row],[Whole_weight]],NA())</f>
        <v>#N/A</v>
      </c>
      <c r="AD307">
        <f>IF(Table13[[#This Row],[Gender]]="M",Table13[[#This Row],[Diameter]],NA())</f>
        <v>0.36</v>
      </c>
      <c r="AE307" t="e">
        <f>IF(Table13[[#This Row],[Gender]]="F",Table13[[#This Row],[Diameter]],NA())</f>
        <v>#N/A</v>
      </c>
      <c r="AF307" t="e">
        <f>IF(Table13[[#This Row],[Gender]]="I",Table13[[#This Row],[Diameter]],NA())</f>
        <v>#N/A</v>
      </c>
    </row>
    <row r="308" spans="1:32" x14ac:dyDescent="0.25">
      <c r="A308">
        <v>3266</v>
      </c>
      <c r="B308" t="s">
        <v>47</v>
      </c>
      <c r="C308">
        <v>0.48</v>
      </c>
      <c r="D308">
        <v>0.38</v>
      </c>
      <c r="E308">
        <v>0.13500000000000001</v>
      </c>
      <c r="F308">
        <v>0.52800000000000002</v>
      </c>
      <c r="G308">
        <v>0.2</v>
      </c>
      <c r="H308">
        <v>0.13950000000000001</v>
      </c>
      <c r="I308">
        <v>0.16</v>
      </c>
      <c r="J308">
        <v>14</v>
      </c>
      <c r="K308">
        <v>1</v>
      </c>
      <c r="L308" t="s">
        <v>40</v>
      </c>
      <c r="M308" t="s">
        <v>41</v>
      </c>
      <c r="N308" t="s">
        <v>35</v>
      </c>
      <c r="O308">
        <v>7</v>
      </c>
      <c r="P308" t="s">
        <v>74</v>
      </c>
      <c r="Q308">
        <v>2.5</v>
      </c>
      <c r="R308" t="str">
        <f t="array" ref="R30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08" t="e">
        <f>IF(Table13[[#This Row],[Category All]]="Category 1", "Yes",NA())</f>
        <v>#N/A</v>
      </c>
      <c r="T308" t="str">
        <f>IF(Table13[[#This Row],[Category All]]="Category 2", "Yes",NA())</f>
        <v>Yes</v>
      </c>
      <c r="U308" t="e">
        <f>IF(Table13[[#This Row],[Category All]]="Category 3", "Yes",NA())</f>
        <v>#N/A</v>
      </c>
      <c r="V308">
        <f>SUM(1,(1/3)*(Table13[[#This Row],[Length]]-0.5),(1/3)*(Table13[[#This Row],[Diameter]]-0.4),(1/3)*(Table13[[#This Row],[Height]]-0.4)*Table13[[#This Row],[Whole_weight]]*0.5)</f>
        <v>0.96334666666666657</v>
      </c>
      <c r="W308">
        <f t="array" ref="W30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0.77067733333333333</v>
      </c>
      <c r="X308" t="e">
        <f>IF(Table13[[#This Row],[Category All]]="Category 1",Table13[[#This Row],[Base Abalone Value]]*1.5,NA())</f>
        <v>#N/A</v>
      </c>
      <c r="Y308">
        <f>IF(Table13[[#This Row],[Category All]]="Category 2",Table13[[#This Row],[Base Abalone Value]]*0.8,NA())</f>
        <v>0.77067733333333333</v>
      </c>
      <c r="Z308" t="e">
        <f>IF(Table13[[#This Row],[Category All]]="Category 3",Table13[[#This Row],[Base Abalone Value]],NA())</f>
        <v>#N/A</v>
      </c>
      <c r="AA308">
        <f>IF(Table13[[#This Row],[Gender]]="M",Table13[[#This Row],[Whole_weight]],NA())</f>
        <v>0.52800000000000002</v>
      </c>
      <c r="AB308" t="e">
        <f>IF(Table13[[#This Row],[Gender]]="F",Table13[[#This Row],[Whole_weight]],NA())</f>
        <v>#N/A</v>
      </c>
      <c r="AC308" t="e">
        <f>IF(Table13[[#This Row],[Gender]]="I",Table13[[#This Row],[Whole_weight]],NA())</f>
        <v>#N/A</v>
      </c>
      <c r="AD308">
        <f>IF(Table13[[#This Row],[Gender]]="M",Table13[[#This Row],[Diameter]],NA())</f>
        <v>0.38</v>
      </c>
      <c r="AE308" t="e">
        <f>IF(Table13[[#This Row],[Gender]]="F",Table13[[#This Row],[Diameter]],NA())</f>
        <v>#N/A</v>
      </c>
      <c r="AF308" t="e">
        <f>IF(Table13[[#This Row],[Gender]]="I",Table13[[#This Row],[Diameter]],NA())</f>
        <v>#N/A</v>
      </c>
    </row>
    <row r="309" spans="1:32" x14ac:dyDescent="0.25">
      <c r="A309">
        <v>1952</v>
      </c>
      <c r="B309" t="s">
        <v>32</v>
      </c>
      <c r="C309">
        <v>0.64</v>
      </c>
      <c r="D309">
        <v>0.51500000000000001</v>
      </c>
      <c r="E309">
        <v>0.16500000000000001</v>
      </c>
      <c r="F309">
        <v>1.3115000000000001</v>
      </c>
      <c r="G309">
        <v>0.4945</v>
      </c>
      <c r="H309">
        <v>0.2555</v>
      </c>
      <c r="I309">
        <v>0.41</v>
      </c>
      <c r="J309">
        <v>10</v>
      </c>
      <c r="K309">
        <v>12</v>
      </c>
      <c r="L309" t="s">
        <v>33</v>
      </c>
      <c r="M309" t="s">
        <v>34</v>
      </c>
      <c r="N309" t="s">
        <v>35</v>
      </c>
      <c r="O309">
        <v>6</v>
      </c>
      <c r="P309" t="s">
        <v>79</v>
      </c>
      <c r="Q309">
        <v>14.1</v>
      </c>
      <c r="R309" t="str">
        <f t="array" ref="R30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09" t="e">
        <f>IF(Table13[[#This Row],[Category All]]="Category 1", "Yes",NA())</f>
        <v>#N/A</v>
      </c>
      <c r="T309" t="e">
        <f>IF(Table13[[#This Row],[Category All]]="Category 2", "Yes",NA())</f>
        <v>#N/A</v>
      </c>
      <c r="U309" t="str">
        <f>IF(Table13[[#This Row],[Category All]]="Category 3", "Yes",NA())</f>
        <v>Yes</v>
      </c>
      <c r="V309">
        <f>SUM(1,(1/3)*(Table13[[#This Row],[Length]]-0.5),(1/3)*(Table13[[#This Row],[Diameter]]-0.4),(1/3)*(Table13[[#This Row],[Height]]-0.4)*Table13[[#This Row],[Whole_weight]]*0.5)</f>
        <v>1.0336329166666667</v>
      </c>
      <c r="W309">
        <f t="array" ref="W30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1.0336329166666667</v>
      </c>
      <c r="X309" t="e">
        <f>IF(Table13[[#This Row],[Category All]]="Category 1",Table13[[#This Row],[Base Abalone Value]]*1.5,NA())</f>
        <v>#N/A</v>
      </c>
      <c r="Y309" t="e">
        <f>IF(Table13[[#This Row],[Category All]]="Category 2",Table13[[#This Row],[Base Abalone Value]]*0.8,NA())</f>
        <v>#N/A</v>
      </c>
      <c r="Z309">
        <f>IF(Table13[[#This Row],[Category All]]="Category 3",Table13[[#This Row],[Base Abalone Value]],NA())</f>
        <v>1.0336329166666667</v>
      </c>
      <c r="AA309" t="e">
        <f>IF(Table13[[#This Row],[Gender]]="M",Table13[[#This Row],[Whole_weight]],NA())</f>
        <v>#N/A</v>
      </c>
      <c r="AB309">
        <f>IF(Table13[[#This Row],[Gender]]="F",Table13[[#This Row],[Whole_weight]],NA())</f>
        <v>1.3115000000000001</v>
      </c>
      <c r="AC309" t="e">
        <f>IF(Table13[[#This Row],[Gender]]="I",Table13[[#This Row],[Whole_weight]],NA())</f>
        <v>#N/A</v>
      </c>
      <c r="AD309" t="e">
        <f>IF(Table13[[#This Row],[Gender]]="M",Table13[[#This Row],[Diameter]],NA())</f>
        <v>#N/A</v>
      </c>
      <c r="AE309">
        <f>IF(Table13[[#This Row],[Gender]]="F",Table13[[#This Row],[Diameter]],NA())</f>
        <v>0.51500000000000001</v>
      </c>
      <c r="AF309" t="e">
        <f>IF(Table13[[#This Row],[Gender]]="I",Table13[[#This Row],[Diameter]],NA())</f>
        <v>#N/A</v>
      </c>
    </row>
    <row r="310" spans="1:32" x14ac:dyDescent="0.25">
      <c r="A310">
        <v>1661</v>
      </c>
      <c r="B310" t="s">
        <v>47</v>
      </c>
      <c r="C310">
        <v>0.6</v>
      </c>
      <c r="D310">
        <v>0.47</v>
      </c>
      <c r="E310">
        <v>0.16500000000000001</v>
      </c>
      <c r="F310">
        <v>1.0589999999999999</v>
      </c>
      <c r="G310">
        <v>0.504</v>
      </c>
      <c r="H310">
        <v>0.24099999999999999</v>
      </c>
      <c r="I310">
        <v>0.27500000000000002</v>
      </c>
      <c r="J310">
        <v>9</v>
      </c>
      <c r="K310">
        <v>8</v>
      </c>
      <c r="L310" t="s">
        <v>61</v>
      </c>
      <c r="M310" t="s">
        <v>62</v>
      </c>
      <c r="N310" t="s">
        <v>63</v>
      </c>
      <c r="O310">
        <v>10</v>
      </c>
      <c r="P310" t="s">
        <v>70</v>
      </c>
      <c r="Q310">
        <v>24.1</v>
      </c>
      <c r="R310" t="str">
        <f t="array" ref="R31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10" t="e">
        <f>IF(Table13[[#This Row],[Category All]]="Category 1", "Yes",NA())</f>
        <v>#N/A</v>
      </c>
      <c r="T310" t="e">
        <f>IF(Table13[[#This Row],[Category All]]="Category 2", "Yes",NA())</f>
        <v>#N/A</v>
      </c>
      <c r="U310" t="str">
        <f>IF(Table13[[#This Row],[Category All]]="Category 3", "Yes",NA())</f>
        <v>Yes</v>
      </c>
      <c r="V310">
        <f>SUM(1,(1/3)*(Table13[[#This Row],[Length]]-0.5),(1/3)*(Table13[[#This Row],[Diameter]]-0.4),(1/3)*(Table13[[#This Row],[Height]]-0.4)*Table13[[#This Row],[Whole_weight]]*0.5)</f>
        <v>1.0151891666666666</v>
      </c>
      <c r="W310">
        <f t="array" ref="W31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1.0151891666666666</v>
      </c>
      <c r="X310" t="e">
        <f>IF(Table13[[#This Row],[Category All]]="Category 1",Table13[[#This Row],[Base Abalone Value]]*1.5,NA())</f>
        <v>#N/A</v>
      </c>
      <c r="Y310" t="e">
        <f>IF(Table13[[#This Row],[Category All]]="Category 2",Table13[[#This Row],[Base Abalone Value]]*0.8,NA())</f>
        <v>#N/A</v>
      </c>
      <c r="Z310">
        <f>IF(Table13[[#This Row],[Category All]]="Category 3",Table13[[#This Row],[Base Abalone Value]],NA())</f>
        <v>1.0151891666666666</v>
      </c>
      <c r="AA310">
        <f>IF(Table13[[#This Row],[Gender]]="M",Table13[[#This Row],[Whole_weight]],NA())</f>
        <v>1.0589999999999999</v>
      </c>
      <c r="AB310" t="e">
        <f>IF(Table13[[#This Row],[Gender]]="F",Table13[[#This Row],[Whole_weight]],NA())</f>
        <v>#N/A</v>
      </c>
      <c r="AC310" t="e">
        <f>IF(Table13[[#This Row],[Gender]]="I",Table13[[#This Row],[Whole_weight]],NA())</f>
        <v>#N/A</v>
      </c>
      <c r="AD310">
        <f>IF(Table13[[#This Row],[Gender]]="M",Table13[[#This Row],[Diameter]],NA())</f>
        <v>0.47</v>
      </c>
      <c r="AE310" t="e">
        <f>IF(Table13[[#This Row],[Gender]]="F",Table13[[#This Row],[Diameter]],NA())</f>
        <v>#N/A</v>
      </c>
      <c r="AF310" t="e">
        <f>IF(Table13[[#This Row],[Gender]]="I",Table13[[#This Row],[Diameter]],NA())</f>
        <v>#N/A</v>
      </c>
    </row>
    <row r="311" spans="1:32" x14ac:dyDescent="0.25">
      <c r="A311">
        <v>2389</v>
      </c>
      <c r="B311" t="s">
        <v>43</v>
      </c>
      <c r="C311">
        <v>0.51500000000000001</v>
      </c>
      <c r="D311">
        <v>0.375</v>
      </c>
      <c r="E311">
        <v>0.14000000000000001</v>
      </c>
      <c r="F311">
        <v>0.65049999999999997</v>
      </c>
      <c r="G311">
        <v>0.2495</v>
      </c>
      <c r="H311">
        <v>0.14099999999999999</v>
      </c>
      <c r="I311">
        <v>0.2215</v>
      </c>
      <c r="J311">
        <v>10</v>
      </c>
      <c r="K311">
        <v>7</v>
      </c>
      <c r="L311" t="s">
        <v>67</v>
      </c>
      <c r="M311" t="s">
        <v>68</v>
      </c>
      <c r="N311" t="s">
        <v>69</v>
      </c>
      <c r="O311">
        <v>9</v>
      </c>
      <c r="P311" t="s">
        <v>78</v>
      </c>
      <c r="Q311">
        <v>1.9</v>
      </c>
      <c r="R311" t="str">
        <f t="array" ref="R31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11" t="e">
        <f>IF(Table13[[#This Row],[Category All]]="Category 1", "Yes",NA())</f>
        <v>#N/A</v>
      </c>
      <c r="T311" t="str">
        <f>IF(Table13[[#This Row],[Category All]]="Category 2", "Yes",NA())</f>
        <v>Yes</v>
      </c>
      <c r="U311" t="e">
        <f>IF(Table13[[#This Row],[Category All]]="Category 3", "Yes",NA())</f>
        <v>#N/A</v>
      </c>
      <c r="V311">
        <f>SUM(1,(1/3)*(Table13[[#This Row],[Length]]-0.5),(1/3)*(Table13[[#This Row],[Diameter]]-0.4),(1/3)*(Table13[[#This Row],[Height]]-0.4)*Table13[[#This Row],[Whole_weight]]*0.5)</f>
        <v>0.96847833333333322</v>
      </c>
      <c r="W311">
        <f t="array" ref="W31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0.77478266666666662</v>
      </c>
      <c r="X311" t="e">
        <f>IF(Table13[[#This Row],[Category All]]="Category 1",Table13[[#This Row],[Base Abalone Value]]*1.5,NA())</f>
        <v>#N/A</v>
      </c>
      <c r="Y311">
        <f>IF(Table13[[#This Row],[Category All]]="Category 2",Table13[[#This Row],[Base Abalone Value]]*0.8,NA())</f>
        <v>0.77478266666666662</v>
      </c>
      <c r="Z311" t="e">
        <f>IF(Table13[[#This Row],[Category All]]="Category 3",Table13[[#This Row],[Base Abalone Value]],NA())</f>
        <v>#N/A</v>
      </c>
      <c r="AA311" t="e">
        <f>IF(Table13[[#This Row],[Gender]]="M",Table13[[#This Row],[Whole_weight]],NA())</f>
        <v>#N/A</v>
      </c>
      <c r="AB311" t="e">
        <f>IF(Table13[[#This Row],[Gender]]="F",Table13[[#This Row],[Whole_weight]],NA())</f>
        <v>#N/A</v>
      </c>
      <c r="AC311">
        <f>IF(Table13[[#This Row],[Gender]]="I",Table13[[#This Row],[Whole_weight]],NA())</f>
        <v>0.65049999999999997</v>
      </c>
      <c r="AD311" t="e">
        <f>IF(Table13[[#This Row],[Gender]]="M",Table13[[#This Row],[Diameter]],NA())</f>
        <v>#N/A</v>
      </c>
      <c r="AE311" t="e">
        <f>IF(Table13[[#This Row],[Gender]]="F",Table13[[#This Row],[Diameter]],NA())</f>
        <v>#N/A</v>
      </c>
      <c r="AF311">
        <f>IF(Table13[[#This Row],[Gender]]="I",Table13[[#This Row],[Diameter]],NA())</f>
        <v>0.375</v>
      </c>
    </row>
    <row r="312" spans="1:32" x14ac:dyDescent="0.25">
      <c r="A312">
        <v>2726</v>
      </c>
      <c r="B312" t="s">
        <v>43</v>
      </c>
      <c r="C312">
        <v>0.39500000000000002</v>
      </c>
      <c r="D312">
        <v>0.32</v>
      </c>
      <c r="E312">
        <v>0.1</v>
      </c>
      <c r="F312">
        <v>0.3075</v>
      </c>
      <c r="G312">
        <v>0.14899999999999999</v>
      </c>
      <c r="H312">
        <v>5.3499999999999999E-2</v>
      </c>
      <c r="I312">
        <v>0.09</v>
      </c>
      <c r="J312">
        <v>8</v>
      </c>
      <c r="K312">
        <v>10</v>
      </c>
      <c r="L312" t="s">
        <v>48</v>
      </c>
      <c r="M312" t="s">
        <v>49</v>
      </c>
      <c r="N312" t="s">
        <v>50</v>
      </c>
      <c r="O312">
        <v>6</v>
      </c>
      <c r="P312" t="s">
        <v>79</v>
      </c>
      <c r="Q312">
        <v>14.1</v>
      </c>
      <c r="R312" t="str">
        <f t="array" ref="R31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12" t="e">
        <f>IF(Table13[[#This Row],[Category All]]="Category 1", "Yes",NA())</f>
        <v>#N/A</v>
      </c>
      <c r="T312" t="str">
        <f>IF(Table13[[#This Row],[Category All]]="Category 2", "Yes",NA())</f>
        <v>Yes</v>
      </c>
      <c r="U312" t="e">
        <f>IF(Table13[[#This Row],[Category All]]="Category 3", "Yes",NA())</f>
        <v>#N/A</v>
      </c>
      <c r="V312">
        <f>SUM(1,(1/3)*(Table13[[#This Row],[Length]]-0.5),(1/3)*(Table13[[#This Row],[Diameter]]-0.4),(1/3)*(Table13[[#This Row],[Height]]-0.4)*Table13[[#This Row],[Whole_weight]]*0.5)</f>
        <v>0.92295833333333321</v>
      </c>
      <c r="W312">
        <f t="array" ref="W31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0.73836666666666662</v>
      </c>
      <c r="X312" t="e">
        <f>IF(Table13[[#This Row],[Category All]]="Category 1",Table13[[#This Row],[Base Abalone Value]]*1.5,NA())</f>
        <v>#N/A</v>
      </c>
      <c r="Y312">
        <f>IF(Table13[[#This Row],[Category All]]="Category 2",Table13[[#This Row],[Base Abalone Value]]*0.8,NA())</f>
        <v>0.73836666666666662</v>
      </c>
      <c r="Z312" t="e">
        <f>IF(Table13[[#This Row],[Category All]]="Category 3",Table13[[#This Row],[Base Abalone Value]],NA())</f>
        <v>#N/A</v>
      </c>
      <c r="AA312" t="e">
        <f>IF(Table13[[#This Row],[Gender]]="M",Table13[[#This Row],[Whole_weight]],NA())</f>
        <v>#N/A</v>
      </c>
      <c r="AB312" t="e">
        <f>IF(Table13[[#This Row],[Gender]]="F",Table13[[#This Row],[Whole_weight]],NA())</f>
        <v>#N/A</v>
      </c>
      <c r="AC312">
        <f>IF(Table13[[#This Row],[Gender]]="I",Table13[[#This Row],[Whole_weight]],NA())</f>
        <v>0.3075</v>
      </c>
      <c r="AD312" t="e">
        <f>IF(Table13[[#This Row],[Gender]]="M",Table13[[#This Row],[Diameter]],NA())</f>
        <v>#N/A</v>
      </c>
      <c r="AE312" t="e">
        <f>IF(Table13[[#This Row],[Gender]]="F",Table13[[#This Row],[Diameter]],NA())</f>
        <v>#N/A</v>
      </c>
      <c r="AF312">
        <f>IF(Table13[[#This Row],[Gender]]="I",Table13[[#This Row],[Diameter]],NA())</f>
        <v>0.32</v>
      </c>
    </row>
    <row r="313" spans="1:32" x14ac:dyDescent="0.25">
      <c r="A313">
        <v>3749</v>
      </c>
      <c r="B313" t="s">
        <v>43</v>
      </c>
      <c r="C313">
        <v>0.4</v>
      </c>
      <c r="D313">
        <v>0.315</v>
      </c>
      <c r="E313">
        <v>0.1</v>
      </c>
      <c r="F313">
        <v>0.32250000000000001</v>
      </c>
      <c r="G313">
        <v>0.14299999999999999</v>
      </c>
      <c r="H313">
        <v>7.3499999999999996E-2</v>
      </c>
      <c r="I313">
        <v>9.0999999999999998E-2</v>
      </c>
      <c r="J313">
        <v>6</v>
      </c>
      <c r="K313">
        <v>13</v>
      </c>
      <c r="L313" t="s">
        <v>44</v>
      </c>
      <c r="M313" t="s">
        <v>45</v>
      </c>
      <c r="N313" t="s">
        <v>35</v>
      </c>
      <c r="O313">
        <v>6</v>
      </c>
      <c r="P313" t="s">
        <v>79</v>
      </c>
      <c r="Q313">
        <v>14.1</v>
      </c>
      <c r="R313" t="str">
        <f t="array" ref="R31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13" t="e">
        <f>IF(Table13[[#This Row],[Category All]]="Category 1", "Yes",NA())</f>
        <v>#N/A</v>
      </c>
      <c r="T313" t="str">
        <f>IF(Table13[[#This Row],[Category All]]="Category 2", "Yes",NA())</f>
        <v>Yes</v>
      </c>
      <c r="U313" t="e">
        <f>IF(Table13[[#This Row],[Category All]]="Category 3", "Yes",NA())</f>
        <v>#N/A</v>
      </c>
      <c r="V313">
        <f>SUM(1,(1/3)*(Table13[[#This Row],[Length]]-0.5),(1/3)*(Table13[[#This Row],[Diameter]]-0.4),(1/3)*(Table13[[#This Row],[Height]]-0.4)*Table13[[#This Row],[Whole_weight]]*0.5)</f>
        <v>0.9222083333333333</v>
      </c>
      <c r="W313">
        <f t="array" ref="W31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0.73776666666666668</v>
      </c>
      <c r="X313" t="e">
        <f>IF(Table13[[#This Row],[Category All]]="Category 1",Table13[[#This Row],[Base Abalone Value]]*1.5,NA())</f>
        <v>#N/A</v>
      </c>
      <c r="Y313">
        <f>IF(Table13[[#This Row],[Category All]]="Category 2",Table13[[#This Row],[Base Abalone Value]]*0.8,NA())</f>
        <v>0.73776666666666668</v>
      </c>
      <c r="Z313" t="e">
        <f>IF(Table13[[#This Row],[Category All]]="Category 3",Table13[[#This Row],[Base Abalone Value]],NA())</f>
        <v>#N/A</v>
      </c>
      <c r="AA313" t="e">
        <f>IF(Table13[[#This Row],[Gender]]="M",Table13[[#This Row],[Whole_weight]],NA())</f>
        <v>#N/A</v>
      </c>
      <c r="AB313" t="e">
        <f>IF(Table13[[#This Row],[Gender]]="F",Table13[[#This Row],[Whole_weight]],NA())</f>
        <v>#N/A</v>
      </c>
      <c r="AC313">
        <f>IF(Table13[[#This Row],[Gender]]="I",Table13[[#This Row],[Whole_weight]],NA())</f>
        <v>0.32250000000000001</v>
      </c>
      <c r="AD313" t="e">
        <f>IF(Table13[[#This Row],[Gender]]="M",Table13[[#This Row],[Diameter]],NA())</f>
        <v>#N/A</v>
      </c>
      <c r="AE313" t="e">
        <f>IF(Table13[[#This Row],[Gender]]="F",Table13[[#This Row],[Diameter]],NA())</f>
        <v>#N/A</v>
      </c>
      <c r="AF313">
        <f>IF(Table13[[#This Row],[Gender]]="I",Table13[[#This Row],[Diameter]],NA())</f>
        <v>0.315</v>
      </c>
    </row>
    <row r="314" spans="1:32" x14ac:dyDescent="0.25">
      <c r="A314">
        <v>2872</v>
      </c>
      <c r="B314" t="s">
        <v>43</v>
      </c>
      <c r="C314">
        <v>0.375</v>
      </c>
      <c r="D314">
        <v>0.28000000000000003</v>
      </c>
      <c r="E314">
        <v>8.5000000000000006E-2</v>
      </c>
      <c r="F314">
        <v>0.2145</v>
      </c>
      <c r="G314">
        <v>8.5500000000000007E-2</v>
      </c>
      <c r="H314">
        <v>4.8500000000000001E-2</v>
      </c>
      <c r="I314">
        <v>7.1999999999999995E-2</v>
      </c>
      <c r="J314">
        <v>7</v>
      </c>
      <c r="K314">
        <v>1</v>
      </c>
      <c r="L314" t="s">
        <v>40</v>
      </c>
      <c r="M314" t="s">
        <v>41</v>
      </c>
      <c r="N314" t="s">
        <v>35</v>
      </c>
      <c r="O314">
        <v>1</v>
      </c>
      <c r="P314" t="s">
        <v>36</v>
      </c>
      <c r="Q314">
        <v>22.1</v>
      </c>
      <c r="R314" t="str">
        <f t="array" ref="R31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14" t="e">
        <f>IF(Table13[[#This Row],[Category All]]="Category 1", "Yes",NA())</f>
        <v>#N/A</v>
      </c>
      <c r="T314" t="str">
        <f>IF(Table13[[#This Row],[Category All]]="Category 2", "Yes",NA())</f>
        <v>Yes</v>
      </c>
      <c r="U314" t="e">
        <f>IF(Table13[[#This Row],[Category All]]="Category 3", "Yes",NA())</f>
        <v>#N/A</v>
      </c>
      <c r="V314">
        <f>SUM(1,(1/3)*(Table13[[#This Row],[Length]]-0.5),(1/3)*(Table13[[#This Row],[Diameter]]-0.4),(1/3)*(Table13[[#This Row],[Height]]-0.4)*Table13[[#This Row],[Whole_weight]]*0.5)</f>
        <v>0.90707208333333333</v>
      </c>
      <c r="W314">
        <f t="array" ref="W31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0.72565766666666676</v>
      </c>
      <c r="X314" t="e">
        <f>IF(Table13[[#This Row],[Category All]]="Category 1",Table13[[#This Row],[Base Abalone Value]]*1.5,NA())</f>
        <v>#N/A</v>
      </c>
      <c r="Y314">
        <f>IF(Table13[[#This Row],[Category All]]="Category 2",Table13[[#This Row],[Base Abalone Value]]*0.8,NA())</f>
        <v>0.72565766666666676</v>
      </c>
      <c r="Z314" t="e">
        <f>IF(Table13[[#This Row],[Category All]]="Category 3",Table13[[#This Row],[Base Abalone Value]],NA())</f>
        <v>#N/A</v>
      </c>
      <c r="AA314" t="e">
        <f>IF(Table13[[#This Row],[Gender]]="M",Table13[[#This Row],[Whole_weight]],NA())</f>
        <v>#N/A</v>
      </c>
      <c r="AB314" t="e">
        <f>IF(Table13[[#This Row],[Gender]]="F",Table13[[#This Row],[Whole_weight]],NA())</f>
        <v>#N/A</v>
      </c>
      <c r="AC314">
        <f>IF(Table13[[#This Row],[Gender]]="I",Table13[[#This Row],[Whole_weight]],NA())</f>
        <v>0.2145</v>
      </c>
      <c r="AD314" t="e">
        <f>IF(Table13[[#This Row],[Gender]]="M",Table13[[#This Row],[Diameter]],NA())</f>
        <v>#N/A</v>
      </c>
      <c r="AE314" t="e">
        <f>IF(Table13[[#This Row],[Gender]]="F",Table13[[#This Row],[Diameter]],NA())</f>
        <v>#N/A</v>
      </c>
      <c r="AF314">
        <f>IF(Table13[[#This Row],[Gender]]="I",Table13[[#This Row],[Diameter]],NA())</f>
        <v>0.28000000000000003</v>
      </c>
    </row>
    <row r="315" spans="1:32" x14ac:dyDescent="0.25">
      <c r="A315">
        <v>2024</v>
      </c>
      <c r="B315" t="s">
        <v>32</v>
      </c>
      <c r="C315">
        <v>0.53</v>
      </c>
      <c r="D315">
        <v>0.40500000000000003</v>
      </c>
      <c r="E315">
        <v>0.13</v>
      </c>
      <c r="F315">
        <v>0.63549999999999995</v>
      </c>
      <c r="G315">
        <v>0.26350000000000001</v>
      </c>
      <c r="H315">
        <v>0.1565</v>
      </c>
      <c r="I315">
        <v>0.185</v>
      </c>
      <c r="J315">
        <v>9</v>
      </c>
      <c r="K315">
        <v>14</v>
      </c>
      <c r="L315" t="s">
        <v>55</v>
      </c>
      <c r="M315" t="s">
        <v>56</v>
      </c>
      <c r="N315" t="s">
        <v>57</v>
      </c>
      <c r="O315">
        <v>2</v>
      </c>
      <c r="P315" t="s">
        <v>39</v>
      </c>
      <c r="Q315">
        <v>18</v>
      </c>
      <c r="R315" t="str">
        <f t="array" ref="R31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15" t="e">
        <f>IF(Table13[[#This Row],[Category All]]="Category 1", "Yes",NA())</f>
        <v>#N/A</v>
      </c>
      <c r="T315" t="str">
        <f>IF(Table13[[#This Row],[Category All]]="Category 2", "Yes",NA())</f>
        <v>Yes</v>
      </c>
      <c r="U315" t="e">
        <f>IF(Table13[[#This Row],[Category All]]="Category 3", "Yes",NA())</f>
        <v>#N/A</v>
      </c>
      <c r="V315">
        <f>SUM(1,(1/3)*(Table13[[#This Row],[Length]]-0.5),(1/3)*(Table13[[#This Row],[Diameter]]-0.4),(1/3)*(Table13[[#This Row],[Height]]-0.4)*Table13[[#This Row],[Whole_weight]]*0.5)</f>
        <v>0.98306916666666666</v>
      </c>
      <c r="W315">
        <f t="array" ref="W31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0.7864553333333334</v>
      </c>
      <c r="X315" t="e">
        <f>IF(Table13[[#This Row],[Category All]]="Category 1",Table13[[#This Row],[Base Abalone Value]]*1.5,NA())</f>
        <v>#N/A</v>
      </c>
      <c r="Y315">
        <f>IF(Table13[[#This Row],[Category All]]="Category 2",Table13[[#This Row],[Base Abalone Value]]*0.8,NA())</f>
        <v>0.7864553333333334</v>
      </c>
      <c r="Z315" t="e">
        <f>IF(Table13[[#This Row],[Category All]]="Category 3",Table13[[#This Row],[Base Abalone Value]],NA())</f>
        <v>#N/A</v>
      </c>
      <c r="AA315" t="e">
        <f>IF(Table13[[#This Row],[Gender]]="M",Table13[[#This Row],[Whole_weight]],NA())</f>
        <v>#N/A</v>
      </c>
      <c r="AB315">
        <f>IF(Table13[[#This Row],[Gender]]="F",Table13[[#This Row],[Whole_weight]],NA())</f>
        <v>0.63549999999999995</v>
      </c>
      <c r="AC315" t="e">
        <f>IF(Table13[[#This Row],[Gender]]="I",Table13[[#This Row],[Whole_weight]],NA())</f>
        <v>#N/A</v>
      </c>
      <c r="AD315" t="e">
        <f>IF(Table13[[#This Row],[Gender]]="M",Table13[[#This Row],[Diameter]],NA())</f>
        <v>#N/A</v>
      </c>
      <c r="AE315">
        <f>IF(Table13[[#This Row],[Gender]]="F",Table13[[#This Row],[Diameter]],NA())</f>
        <v>0.40500000000000003</v>
      </c>
      <c r="AF315" t="e">
        <f>IF(Table13[[#This Row],[Gender]]="I",Table13[[#This Row],[Diameter]],NA())</f>
        <v>#N/A</v>
      </c>
    </row>
    <row r="316" spans="1:32" x14ac:dyDescent="0.25">
      <c r="A316">
        <v>1257</v>
      </c>
      <c r="B316" t="s">
        <v>43</v>
      </c>
      <c r="C316">
        <v>0.42499999999999999</v>
      </c>
      <c r="D316">
        <v>0.31</v>
      </c>
      <c r="E316">
        <v>0.09</v>
      </c>
      <c r="F316">
        <v>0.30099999999999999</v>
      </c>
      <c r="G316">
        <v>0.13850000000000001</v>
      </c>
      <c r="H316">
        <v>6.5000000000000002E-2</v>
      </c>
      <c r="I316">
        <v>0.08</v>
      </c>
      <c r="J316">
        <v>7</v>
      </c>
      <c r="K316">
        <v>10</v>
      </c>
      <c r="L316" t="s">
        <v>48</v>
      </c>
      <c r="M316" t="s">
        <v>49</v>
      </c>
      <c r="N316" t="s">
        <v>50</v>
      </c>
      <c r="O316">
        <v>8</v>
      </c>
      <c r="P316" t="s">
        <v>51</v>
      </c>
      <c r="Q316">
        <v>12.3</v>
      </c>
      <c r="R316" t="str">
        <f t="array" ref="R31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16" t="e">
        <f>IF(Table13[[#This Row],[Category All]]="Category 1", "Yes",NA())</f>
        <v>#N/A</v>
      </c>
      <c r="T316" t="str">
        <f>IF(Table13[[#This Row],[Category All]]="Category 2", "Yes",NA())</f>
        <v>Yes</v>
      </c>
      <c r="U316" t="e">
        <f>IF(Table13[[#This Row],[Category All]]="Category 3", "Yes",NA())</f>
        <v>#N/A</v>
      </c>
      <c r="V316">
        <f>SUM(1,(1/3)*(Table13[[#This Row],[Length]]-0.5),(1/3)*(Table13[[#This Row],[Diameter]]-0.4),(1/3)*(Table13[[#This Row],[Height]]-0.4)*Table13[[#This Row],[Whole_weight]]*0.5)</f>
        <v>0.92944833333333332</v>
      </c>
      <c r="W316">
        <f t="array" ref="W31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0.7435586666666667</v>
      </c>
      <c r="X316" t="e">
        <f>IF(Table13[[#This Row],[Category All]]="Category 1",Table13[[#This Row],[Base Abalone Value]]*1.5,NA())</f>
        <v>#N/A</v>
      </c>
      <c r="Y316">
        <f>IF(Table13[[#This Row],[Category All]]="Category 2",Table13[[#This Row],[Base Abalone Value]]*0.8,NA())</f>
        <v>0.7435586666666667</v>
      </c>
      <c r="Z316" t="e">
        <f>IF(Table13[[#This Row],[Category All]]="Category 3",Table13[[#This Row],[Base Abalone Value]],NA())</f>
        <v>#N/A</v>
      </c>
      <c r="AA316" t="e">
        <f>IF(Table13[[#This Row],[Gender]]="M",Table13[[#This Row],[Whole_weight]],NA())</f>
        <v>#N/A</v>
      </c>
      <c r="AB316" t="e">
        <f>IF(Table13[[#This Row],[Gender]]="F",Table13[[#This Row],[Whole_weight]],NA())</f>
        <v>#N/A</v>
      </c>
      <c r="AC316">
        <f>IF(Table13[[#This Row],[Gender]]="I",Table13[[#This Row],[Whole_weight]],NA())</f>
        <v>0.30099999999999999</v>
      </c>
      <c r="AD316" t="e">
        <f>IF(Table13[[#This Row],[Gender]]="M",Table13[[#This Row],[Diameter]],NA())</f>
        <v>#N/A</v>
      </c>
      <c r="AE316" t="e">
        <f>IF(Table13[[#This Row],[Gender]]="F",Table13[[#This Row],[Diameter]],NA())</f>
        <v>#N/A</v>
      </c>
      <c r="AF316">
        <f>IF(Table13[[#This Row],[Gender]]="I",Table13[[#This Row],[Diameter]],NA())</f>
        <v>0.31</v>
      </c>
    </row>
    <row r="317" spans="1:32" x14ac:dyDescent="0.25">
      <c r="A317">
        <v>3241</v>
      </c>
      <c r="B317" t="s">
        <v>47</v>
      </c>
      <c r="C317">
        <v>0.55500000000000005</v>
      </c>
      <c r="D317">
        <v>0.435</v>
      </c>
      <c r="E317">
        <v>0.13500000000000001</v>
      </c>
      <c r="F317">
        <v>0.85799999999999998</v>
      </c>
      <c r="G317">
        <v>0.377</v>
      </c>
      <c r="H317">
        <v>0.1585</v>
      </c>
      <c r="I317">
        <v>0.28999999999999998</v>
      </c>
      <c r="J317">
        <v>15</v>
      </c>
      <c r="K317">
        <v>9</v>
      </c>
      <c r="L317" t="s">
        <v>52</v>
      </c>
      <c r="M317" t="s">
        <v>53</v>
      </c>
      <c r="N317" t="s">
        <v>54</v>
      </c>
      <c r="O317">
        <v>2</v>
      </c>
      <c r="P317" t="s">
        <v>39</v>
      </c>
      <c r="Q317">
        <v>18</v>
      </c>
      <c r="R317" t="str">
        <f t="array" ref="R31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17" t="e">
        <f>IF(Table13[[#This Row],[Category All]]="Category 1", "Yes",NA())</f>
        <v>#N/A</v>
      </c>
      <c r="T317" t="str">
        <f>IF(Table13[[#This Row],[Category All]]="Category 2", "Yes",NA())</f>
        <v>Yes</v>
      </c>
      <c r="U317" t="e">
        <f>IF(Table13[[#This Row],[Category All]]="Category 3", "Yes",NA())</f>
        <v>#N/A</v>
      </c>
      <c r="V317">
        <f>SUM(1,(1/3)*(Table13[[#This Row],[Length]]-0.5),(1/3)*(Table13[[#This Row],[Diameter]]-0.4),(1/3)*(Table13[[#This Row],[Height]]-0.4)*Table13[[#This Row],[Whole_weight]]*0.5)</f>
        <v>0.99210500000000001</v>
      </c>
      <c r="W317">
        <f t="array" ref="W31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0.79368400000000006</v>
      </c>
      <c r="X317" t="e">
        <f>IF(Table13[[#This Row],[Category All]]="Category 1",Table13[[#This Row],[Base Abalone Value]]*1.5,NA())</f>
        <v>#N/A</v>
      </c>
      <c r="Y317">
        <f>IF(Table13[[#This Row],[Category All]]="Category 2",Table13[[#This Row],[Base Abalone Value]]*0.8,NA())</f>
        <v>0.79368400000000006</v>
      </c>
      <c r="Z317" t="e">
        <f>IF(Table13[[#This Row],[Category All]]="Category 3",Table13[[#This Row],[Base Abalone Value]],NA())</f>
        <v>#N/A</v>
      </c>
      <c r="AA317">
        <f>IF(Table13[[#This Row],[Gender]]="M",Table13[[#This Row],[Whole_weight]],NA())</f>
        <v>0.85799999999999998</v>
      </c>
      <c r="AB317" t="e">
        <f>IF(Table13[[#This Row],[Gender]]="F",Table13[[#This Row],[Whole_weight]],NA())</f>
        <v>#N/A</v>
      </c>
      <c r="AC317" t="e">
        <f>IF(Table13[[#This Row],[Gender]]="I",Table13[[#This Row],[Whole_weight]],NA())</f>
        <v>#N/A</v>
      </c>
      <c r="AD317">
        <f>IF(Table13[[#This Row],[Gender]]="M",Table13[[#This Row],[Diameter]],NA())</f>
        <v>0.435</v>
      </c>
      <c r="AE317" t="e">
        <f>IF(Table13[[#This Row],[Gender]]="F",Table13[[#This Row],[Diameter]],NA())</f>
        <v>#N/A</v>
      </c>
      <c r="AF317" t="e">
        <f>IF(Table13[[#This Row],[Gender]]="I",Table13[[#This Row],[Diameter]],NA())</f>
        <v>#N/A</v>
      </c>
    </row>
    <row r="318" spans="1:32" x14ac:dyDescent="0.25">
      <c r="A318">
        <v>3357</v>
      </c>
      <c r="B318" t="s">
        <v>43</v>
      </c>
      <c r="C318">
        <v>0.39</v>
      </c>
      <c r="D318">
        <v>0.3</v>
      </c>
      <c r="E318">
        <v>0.1</v>
      </c>
      <c r="F318">
        <v>0.3085</v>
      </c>
      <c r="G318">
        <v>0.13850000000000001</v>
      </c>
      <c r="H318">
        <v>7.3499999999999996E-2</v>
      </c>
      <c r="I318">
        <v>8.5000000000000006E-2</v>
      </c>
      <c r="J318">
        <v>6</v>
      </c>
      <c r="K318">
        <v>1</v>
      </c>
      <c r="L318" t="s">
        <v>40</v>
      </c>
      <c r="M318" t="s">
        <v>41</v>
      </c>
      <c r="N318" t="s">
        <v>35</v>
      </c>
      <c r="O318">
        <v>3</v>
      </c>
      <c r="P318" t="s">
        <v>80</v>
      </c>
      <c r="Q318">
        <v>3.6</v>
      </c>
      <c r="R318" t="str">
        <f t="array" ref="R31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18" t="e">
        <f>IF(Table13[[#This Row],[Category All]]="Category 1", "Yes",NA())</f>
        <v>#N/A</v>
      </c>
      <c r="T318" t="str">
        <f>IF(Table13[[#This Row],[Category All]]="Category 2", "Yes",NA())</f>
        <v>Yes</v>
      </c>
      <c r="U318" t="e">
        <f>IF(Table13[[#This Row],[Category All]]="Category 3", "Yes",NA())</f>
        <v>#N/A</v>
      </c>
      <c r="V318">
        <f>SUM(1,(1/3)*(Table13[[#This Row],[Length]]-0.5),(1/3)*(Table13[[#This Row],[Diameter]]-0.4),(1/3)*(Table13[[#This Row],[Height]]-0.4)*Table13[[#This Row],[Whole_weight]]*0.5)</f>
        <v>0.91457500000000003</v>
      </c>
      <c r="W318">
        <f t="array" ref="W31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0.73166000000000009</v>
      </c>
      <c r="X318" t="e">
        <f>IF(Table13[[#This Row],[Category All]]="Category 1",Table13[[#This Row],[Base Abalone Value]]*1.5,NA())</f>
        <v>#N/A</v>
      </c>
      <c r="Y318">
        <f>IF(Table13[[#This Row],[Category All]]="Category 2",Table13[[#This Row],[Base Abalone Value]]*0.8,NA())</f>
        <v>0.73166000000000009</v>
      </c>
      <c r="Z318" t="e">
        <f>IF(Table13[[#This Row],[Category All]]="Category 3",Table13[[#This Row],[Base Abalone Value]],NA())</f>
        <v>#N/A</v>
      </c>
      <c r="AA318" t="e">
        <f>IF(Table13[[#This Row],[Gender]]="M",Table13[[#This Row],[Whole_weight]],NA())</f>
        <v>#N/A</v>
      </c>
      <c r="AB318" t="e">
        <f>IF(Table13[[#This Row],[Gender]]="F",Table13[[#This Row],[Whole_weight]],NA())</f>
        <v>#N/A</v>
      </c>
      <c r="AC318">
        <f>IF(Table13[[#This Row],[Gender]]="I",Table13[[#This Row],[Whole_weight]],NA())</f>
        <v>0.3085</v>
      </c>
      <c r="AD318" t="e">
        <f>IF(Table13[[#This Row],[Gender]]="M",Table13[[#This Row],[Diameter]],NA())</f>
        <v>#N/A</v>
      </c>
      <c r="AE318" t="e">
        <f>IF(Table13[[#This Row],[Gender]]="F",Table13[[#This Row],[Diameter]],NA())</f>
        <v>#N/A</v>
      </c>
      <c r="AF318">
        <f>IF(Table13[[#This Row],[Gender]]="I",Table13[[#This Row],[Diameter]],NA())</f>
        <v>0.3</v>
      </c>
    </row>
    <row r="319" spans="1:32" x14ac:dyDescent="0.25">
      <c r="A319">
        <v>3758</v>
      </c>
      <c r="B319" t="s">
        <v>43</v>
      </c>
      <c r="C319">
        <v>0.52</v>
      </c>
      <c r="D319">
        <v>0.41</v>
      </c>
      <c r="E319">
        <v>0.14000000000000001</v>
      </c>
      <c r="F319">
        <v>0.69899999999999995</v>
      </c>
      <c r="G319">
        <v>0.33950000000000002</v>
      </c>
      <c r="H319">
        <v>0.129</v>
      </c>
      <c r="I319">
        <v>0.19450000000000001</v>
      </c>
      <c r="J319">
        <v>10</v>
      </c>
      <c r="K319">
        <v>11</v>
      </c>
      <c r="L319" t="s">
        <v>37</v>
      </c>
      <c r="M319" t="s">
        <v>38</v>
      </c>
      <c r="N319" t="s">
        <v>35</v>
      </c>
      <c r="O319">
        <v>10</v>
      </c>
      <c r="P319" t="s">
        <v>70</v>
      </c>
      <c r="Q319">
        <v>24.1</v>
      </c>
      <c r="R319" t="str">
        <f t="array" ref="R31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19" t="e">
        <f>IF(Table13[[#This Row],[Category All]]="Category 1", "Yes",NA())</f>
        <v>#N/A</v>
      </c>
      <c r="T319" t="str">
        <f>IF(Table13[[#This Row],[Category All]]="Category 2", "Yes",NA())</f>
        <v>Yes</v>
      </c>
      <c r="U319" t="e">
        <f>IF(Table13[[#This Row],[Category All]]="Category 3", "Yes",NA())</f>
        <v>#N/A</v>
      </c>
      <c r="V319">
        <f>SUM(1,(1/3)*(Table13[[#This Row],[Length]]-0.5),(1/3)*(Table13[[#This Row],[Diameter]]-0.4),(1/3)*(Table13[[#This Row],[Height]]-0.4)*Table13[[#This Row],[Whole_weight]]*0.5)</f>
        <v>0.97970999999999997</v>
      </c>
      <c r="W319">
        <f t="array" ref="W31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0.78376800000000002</v>
      </c>
      <c r="X319" t="e">
        <f>IF(Table13[[#This Row],[Category All]]="Category 1",Table13[[#This Row],[Base Abalone Value]]*1.5,NA())</f>
        <v>#N/A</v>
      </c>
      <c r="Y319">
        <f>IF(Table13[[#This Row],[Category All]]="Category 2",Table13[[#This Row],[Base Abalone Value]]*0.8,NA())</f>
        <v>0.78376800000000002</v>
      </c>
      <c r="Z319" t="e">
        <f>IF(Table13[[#This Row],[Category All]]="Category 3",Table13[[#This Row],[Base Abalone Value]],NA())</f>
        <v>#N/A</v>
      </c>
      <c r="AA319" t="e">
        <f>IF(Table13[[#This Row],[Gender]]="M",Table13[[#This Row],[Whole_weight]],NA())</f>
        <v>#N/A</v>
      </c>
      <c r="AB319" t="e">
        <f>IF(Table13[[#This Row],[Gender]]="F",Table13[[#This Row],[Whole_weight]],NA())</f>
        <v>#N/A</v>
      </c>
      <c r="AC319">
        <f>IF(Table13[[#This Row],[Gender]]="I",Table13[[#This Row],[Whole_weight]],NA())</f>
        <v>0.69899999999999995</v>
      </c>
      <c r="AD319" t="e">
        <f>IF(Table13[[#This Row],[Gender]]="M",Table13[[#This Row],[Diameter]],NA())</f>
        <v>#N/A</v>
      </c>
      <c r="AE319" t="e">
        <f>IF(Table13[[#This Row],[Gender]]="F",Table13[[#This Row],[Diameter]],NA())</f>
        <v>#N/A</v>
      </c>
      <c r="AF319">
        <f>IF(Table13[[#This Row],[Gender]]="I",Table13[[#This Row],[Diameter]],NA())</f>
        <v>0.41</v>
      </c>
    </row>
    <row r="320" spans="1:32" x14ac:dyDescent="0.25">
      <c r="A320">
        <v>331</v>
      </c>
      <c r="B320" t="s">
        <v>47</v>
      </c>
      <c r="C320">
        <v>0.5</v>
      </c>
      <c r="D320">
        <v>0.38</v>
      </c>
      <c r="E320">
        <v>0.155</v>
      </c>
      <c r="F320">
        <v>0.59550000000000003</v>
      </c>
      <c r="G320">
        <v>0.2135</v>
      </c>
      <c r="H320">
        <v>0.161</v>
      </c>
      <c r="I320">
        <v>0.2</v>
      </c>
      <c r="J320">
        <v>12</v>
      </c>
      <c r="K320">
        <v>15</v>
      </c>
      <c r="L320" t="s">
        <v>81</v>
      </c>
      <c r="M320" t="s">
        <v>82</v>
      </c>
      <c r="N320" t="s">
        <v>35</v>
      </c>
      <c r="O320">
        <v>4</v>
      </c>
      <c r="P320" t="s">
        <v>42</v>
      </c>
      <c r="Q320">
        <v>6.1</v>
      </c>
      <c r="R320" t="str">
        <f t="array" ref="R32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20" t="e">
        <f>IF(Table13[[#This Row],[Category All]]="Category 1", "Yes",NA())</f>
        <v>#N/A</v>
      </c>
      <c r="T320" t="str">
        <f>IF(Table13[[#This Row],[Category All]]="Category 2", "Yes",NA())</f>
        <v>Yes</v>
      </c>
      <c r="U320" t="e">
        <f>IF(Table13[[#This Row],[Category All]]="Category 3", "Yes",NA())</f>
        <v>#N/A</v>
      </c>
      <c r="V320">
        <f>SUM(1,(1/3)*(Table13[[#This Row],[Length]]-0.5),(1/3)*(Table13[[#This Row],[Diameter]]-0.4),(1/3)*(Table13[[#This Row],[Height]]-0.4)*Table13[[#This Row],[Whole_weight]]*0.5)</f>
        <v>0.96901708333333325</v>
      </c>
      <c r="W320">
        <f t="array" ref="W32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0.77521366666666669</v>
      </c>
      <c r="X320" t="e">
        <f>IF(Table13[[#This Row],[Category All]]="Category 1",Table13[[#This Row],[Base Abalone Value]]*1.5,NA())</f>
        <v>#N/A</v>
      </c>
      <c r="Y320">
        <f>IF(Table13[[#This Row],[Category All]]="Category 2",Table13[[#This Row],[Base Abalone Value]]*0.8,NA())</f>
        <v>0.77521366666666669</v>
      </c>
      <c r="Z320" t="e">
        <f>IF(Table13[[#This Row],[Category All]]="Category 3",Table13[[#This Row],[Base Abalone Value]],NA())</f>
        <v>#N/A</v>
      </c>
      <c r="AA320">
        <f>IF(Table13[[#This Row],[Gender]]="M",Table13[[#This Row],[Whole_weight]],NA())</f>
        <v>0.59550000000000003</v>
      </c>
      <c r="AB320" t="e">
        <f>IF(Table13[[#This Row],[Gender]]="F",Table13[[#This Row],[Whole_weight]],NA())</f>
        <v>#N/A</v>
      </c>
      <c r="AC320" t="e">
        <f>IF(Table13[[#This Row],[Gender]]="I",Table13[[#This Row],[Whole_weight]],NA())</f>
        <v>#N/A</v>
      </c>
      <c r="AD320">
        <f>IF(Table13[[#This Row],[Gender]]="M",Table13[[#This Row],[Diameter]],NA())</f>
        <v>0.38</v>
      </c>
      <c r="AE320" t="e">
        <f>IF(Table13[[#This Row],[Gender]]="F",Table13[[#This Row],[Diameter]],NA())</f>
        <v>#N/A</v>
      </c>
      <c r="AF320" t="e">
        <f>IF(Table13[[#This Row],[Gender]]="I",Table13[[#This Row],[Diameter]],NA())</f>
        <v>#N/A</v>
      </c>
    </row>
    <row r="321" spans="1:32" x14ac:dyDescent="0.25">
      <c r="A321">
        <v>3381</v>
      </c>
      <c r="B321" t="s">
        <v>43</v>
      </c>
      <c r="C321">
        <v>0.19</v>
      </c>
      <c r="D321">
        <v>0.13</v>
      </c>
      <c r="E321">
        <v>4.4999999999999998E-2</v>
      </c>
      <c r="F321">
        <v>2.6499999999999999E-2</v>
      </c>
      <c r="G321">
        <v>8.9999999999999993E-3</v>
      </c>
      <c r="H321">
        <v>5.0000000000000001E-3</v>
      </c>
      <c r="I321">
        <v>8.9999999999999993E-3</v>
      </c>
      <c r="J321">
        <v>5</v>
      </c>
      <c r="K321">
        <v>9</v>
      </c>
      <c r="L321" t="s">
        <v>52</v>
      </c>
      <c r="M321" t="s">
        <v>53</v>
      </c>
      <c r="N321" t="s">
        <v>54</v>
      </c>
      <c r="O321">
        <v>5</v>
      </c>
      <c r="P321" t="s">
        <v>46</v>
      </c>
      <c r="Q321">
        <v>12.8</v>
      </c>
      <c r="R321" t="str">
        <f t="array" ref="R32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21" t="e">
        <f>IF(Table13[[#This Row],[Category All]]="Category 1", "Yes",NA())</f>
        <v>#N/A</v>
      </c>
      <c r="T321" t="str">
        <f>IF(Table13[[#This Row],[Category All]]="Category 2", "Yes",NA())</f>
        <v>Yes</v>
      </c>
      <c r="U321" t="e">
        <f>IF(Table13[[#This Row],[Category All]]="Category 3", "Yes",NA())</f>
        <v>#N/A</v>
      </c>
      <c r="V321">
        <f>SUM(1,(1/3)*(Table13[[#This Row],[Length]]-0.5),(1/3)*(Table13[[#This Row],[Diameter]]-0.4),(1/3)*(Table13[[#This Row],[Height]]-0.4)*Table13[[#This Row],[Whole_weight]]*0.5)</f>
        <v>0.80509875000000009</v>
      </c>
      <c r="W321">
        <f t="array" ref="W32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0.64407900000000007</v>
      </c>
      <c r="X321" t="e">
        <f>IF(Table13[[#This Row],[Category All]]="Category 1",Table13[[#This Row],[Base Abalone Value]]*1.5,NA())</f>
        <v>#N/A</v>
      </c>
      <c r="Y321">
        <f>IF(Table13[[#This Row],[Category All]]="Category 2",Table13[[#This Row],[Base Abalone Value]]*0.8,NA())</f>
        <v>0.64407900000000007</v>
      </c>
      <c r="Z321" t="e">
        <f>IF(Table13[[#This Row],[Category All]]="Category 3",Table13[[#This Row],[Base Abalone Value]],NA())</f>
        <v>#N/A</v>
      </c>
      <c r="AA321" t="e">
        <f>IF(Table13[[#This Row],[Gender]]="M",Table13[[#This Row],[Whole_weight]],NA())</f>
        <v>#N/A</v>
      </c>
      <c r="AB321" t="e">
        <f>IF(Table13[[#This Row],[Gender]]="F",Table13[[#This Row],[Whole_weight]],NA())</f>
        <v>#N/A</v>
      </c>
      <c r="AC321">
        <f>IF(Table13[[#This Row],[Gender]]="I",Table13[[#This Row],[Whole_weight]],NA())</f>
        <v>2.6499999999999999E-2</v>
      </c>
      <c r="AD321" t="e">
        <f>IF(Table13[[#This Row],[Gender]]="M",Table13[[#This Row],[Diameter]],NA())</f>
        <v>#N/A</v>
      </c>
      <c r="AE321" t="e">
        <f>IF(Table13[[#This Row],[Gender]]="F",Table13[[#This Row],[Diameter]],NA())</f>
        <v>#N/A</v>
      </c>
      <c r="AF321">
        <f>IF(Table13[[#This Row],[Gender]]="I",Table13[[#This Row],[Diameter]],NA())</f>
        <v>0.13</v>
      </c>
    </row>
    <row r="322" spans="1:32" x14ac:dyDescent="0.25">
      <c r="A322">
        <v>347</v>
      </c>
      <c r="B322" t="s">
        <v>32</v>
      </c>
      <c r="C322">
        <v>0.52500000000000002</v>
      </c>
      <c r="D322">
        <v>0.42</v>
      </c>
      <c r="E322">
        <v>0.16</v>
      </c>
      <c r="F322">
        <v>0.75600000000000001</v>
      </c>
      <c r="G322">
        <v>0.27450000000000002</v>
      </c>
      <c r="H322">
        <v>0.17299999999999999</v>
      </c>
      <c r="I322">
        <v>0.27500000000000002</v>
      </c>
      <c r="J322">
        <v>9</v>
      </c>
      <c r="K322">
        <v>1</v>
      </c>
      <c r="L322" t="s">
        <v>40</v>
      </c>
      <c r="M322" t="s">
        <v>41</v>
      </c>
      <c r="N322" t="s">
        <v>35</v>
      </c>
      <c r="O322">
        <v>5</v>
      </c>
      <c r="P322" t="s">
        <v>46</v>
      </c>
      <c r="Q322">
        <v>12.8</v>
      </c>
      <c r="R322" t="str">
        <f t="array" ref="R32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22" t="e">
        <f>IF(Table13[[#This Row],[Category All]]="Category 1", "Yes",NA())</f>
        <v>#N/A</v>
      </c>
      <c r="T322" t="str">
        <f>IF(Table13[[#This Row],[Category All]]="Category 2", "Yes",NA())</f>
        <v>Yes</v>
      </c>
      <c r="U322" t="e">
        <f>IF(Table13[[#This Row],[Category All]]="Category 3", "Yes",NA())</f>
        <v>#N/A</v>
      </c>
      <c r="V322">
        <f>SUM(1,(1/3)*(Table13[[#This Row],[Length]]-0.5),(1/3)*(Table13[[#This Row],[Diameter]]-0.4),(1/3)*(Table13[[#This Row],[Height]]-0.4)*Table13[[#This Row],[Whole_weight]]*0.5)</f>
        <v>0.98475999999999986</v>
      </c>
      <c r="W322">
        <f t="array" ref="W32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0.78780799999999995</v>
      </c>
      <c r="X322" t="e">
        <f>IF(Table13[[#This Row],[Category All]]="Category 1",Table13[[#This Row],[Base Abalone Value]]*1.5,NA())</f>
        <v>#N/A</v>
      </c>
      <c r="Y322">
        <f>IF(Table13[[#This Row],[Category All]]="Category 2",Table13[[#This Row],[Base Abalone Value]]*0.8,NA())</f>
        <v>0.78780799999999995</v>
      </c>
      <c r="Z322" t="e">
        <f>IF(Table13[[#This Row],[Category All]]="Category 3",Table13[[#This Row],[Base Abalone Value]],NA())</f>
        <v>#N/A</v>
      </c>
      <c r="AA322" t="e">
        <f>IF(Table13[[#This Row],[Gender]]="M",Table13[[#This Row],[Whole_weight]],NA())</f>
        <v>#N/A</v>
      </c>
      <c r="AB322">
        <f>IF(Table13[[#This Row],[Gender]]="F",Table13[[#This Row],[Whole_weight]],NA())</f>
        <v>0.75600000000000001</v>
      </c>
      <c r="AC322" t="e">
        <f>IF(Table13[[#This Row],[Gender]]="I",Table13[[#This Row],[Whole_weight]],NA())</f>
        <v>#N/A</v>
      </c>
      <c r="AD322" t="e">
        <f>IF(Table13[[#This Row],[Gender]]="M",Table13[[#This Row],[Diameter]],NA())</f>
        <v>#N/A</v>
      </c>
      <c r="AE322">
        <f>IF(Table13[[#This Row],[Gender]]="F",Table13[[#This Row],[Diameter]],NA())</f>
        <v>0.42</v>
      </c>
      <c r="AF322" t="e">
        <f>IF(Table13[[#This Row],[Gender]]="I",Table13[[#This Row],[Diameter]],NA())</f>
        <v>#N/A</v>
      </c>
    </row>
    <row r="323" spans="1:32" x14ac:dyDescent="0.25">
      <c r="A323">
        <v>3239</v>
      </c>
      <c r="B323" t="s">
        <v>47</v>
      </c>
      <c r="C323">
        <v>0.69499999999999995</v>
      </c>
      <c r="D323">
        <v>0.53</v>
      </c>
      <c r="E323">
        <v>0.15</v>
      </c>
      <c r="F323">
        <v>1.4770000000000001</v>
      </c>
      <c r="G323">
        <v>0.63749999999999996</v>
      </c>
      <c r="H323">
        <v>0.30249999999999999</v>
      </c>
      <c r="I323">
        <v>0.43</v>
      </c>
      <c r="J323">
        <v>14</v>
      </c>
      <c r="K323">
        <v>11</v>
      </c>
      <c r="L323" t="s">
        <v>37</v>
      </c>
      <c r="M323" t="s">
        <v>38</v>
      </c>
      <c r="N323" t="s">
        <v>35</v>
      </c>
      <c r="O323">
        <v>3</v>
      </c>
      <c r="P323" t="s">
        <v>80</v>
      </c>
      <c r="Q323">
        <v>3.6</v>
      </c>
      <c r="R323" t="str">
        <f t="array" ref="R32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23" t="e">
        <f>IF(Table13[[#This Row],[Category All]]="Category 1", "Yes",NA())</f>
        <v>#N/A</v>
      </c>
      <c r="T323" t="e">
        <f>IF(Table13[[#This Row],[Category All]]="Category 2", "Yes",NA())</f>
        <v>#N/A</v>
      </c>
      <c r="U323" t="str">
        <f>IF(Table13[[#This Row],[Category All]]="Category 3", "Yes",NA())</f>
        <v>Yes</v>
      </c>
      <c r="V323">
        <f>SUM(1,(1/3)*(Table13[[#This Row],[Length]]-0.5),(1/3)*(Table13[[#This Row],[Diameter]]-0.4),(1/3)*(Table13[[#This Row],[Height]]-0.4)*Table13[[#This Row],[Whole_weight]]*0.5)</f>
        <v>1.0467916666666668</v>
      </c>
      <c r="W323">
        <f t="array" ref="W32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1.0467916666666668</v>
      </c>
      <c r="X323" t="e">
        <f>IF(Table13[[#This Row],[Category All]]="Category 1",Table13[[#This Row],[Base Abalone Value]]*1.5,NA())</f>
        <v>#N/A</v>
      </c>
      <c r="Y323" t="e">
        <f>IF(Table13[[#This Row],[Category All]]="Category 2",Table13[[#This Row],[Base Abalone Value]]*0.8,NA())</f>
        <v>#N/A</v>
      </c>
      <c r="Z323">
        <f>IF(Table13[[#This Row],[Category All]]="Category 3",Table13[[#This Row],[Base Abalone Value]],NA())</f>
        <v>1.0467916666666668</v>
      </c>
      <c r="AA323">
        <f>IF(Table13[[#This Row],[Gender]]="M",Table13[[#This Row],[Whole_weight]],NA())</f>
        <v>1.4770000000000001</v>
      </c>
      <c r="AB323" t="e">
        <f>IF(Table13[[#This Row],[Gender]]="F",Table13[[#This Row],[Whole_weight]],NA())</f>
        <v>#N/A</v>
      </c>
      <c r="AC323" t="e">
        <f>IF(Table13[[#This Row],[Gender]]="I",Table13[[#This Row],[Whole_weight]],NA())</f>
        <v>#N/A</v>
      </c>
      <c r="AD323">
        <f>IF(Table13[[#This Row],[Gender]]="M",Table13[[#This Row],[Diameter]],NA())</f>
        <v>0.53</v>
      </c>
      <c r="AE323" t="e">
        <f>IF(Table13[[#This Row],[Gender]]="F",Table13[[#This Row],[Diameter]],NA())</f>
        <v>#N/A</v>
      </c>
      <c r="AF323" t="e">
        <f>IF(Table13[[#This Row],[Gender]]="I",Table13[[#This Row],[Diameter]],NA())</f>
        <v>#N/A</v>
      </c>
    </row>
    <row r="324" spans="1:32" x14ac:dyDescent="0.25">
      <c r="A324">
        <v>647</v>
      </c>
      <c r="B324" t="s">
        <v>47</v>
      </c>
      <c r="C324">
        <v>0.33</v>
      </c>
      <c r="D324">
        <v>0.215</v>
      </c>
      <c r="E324">
        <v>7.4999999999999997E-2</v>
      </c>
      <c r="F324">
        <v>0.1145</v>
      </c>
      <c r="G324">
        <v>4.4999999999999998E-2</v>
      </c>
      <c r="H324">
        <v>2.6499999999999999E-2</v>
      </c>
      <c r="I324">
        <v>3.5000000000000003E-2</v>
      </c>
      <c r="J324">
        <v>6</v>
      </c>
      <c r="K324">
        <v>11</v>
      </c>
      <c r="L324" t="s">
        <v>37</v>
      </c>
      <c r="M324" t="s">
        <v>38</v>
      </c>
      <c r="N324" t="s">
        <v>35</v>
      </c>
      <c r="O324">
        <v>1</v>
      </c>
      <c r="P324" t="s">
        <v>36</v>
      </c>
      <c r="Q324">
        <v>22.1</v>
      </c>
      <c r="R324" t="str">
        <f t="array" ref="R32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24" t="e">
        <f>IF(Table13[[#This Row],[Category All]]="Category 1", "Yes",NA())</f>
        <v>#N/A</v>
      </c>
      <c r="T324" t="str">
        <f>IF(Table13[[#This Row],[Category All]]="Category 2", "Yes",NA())</f>
        <v>Yes</v>
      </c>
      <c r="U324" t="e">
        <f>IF(Table13[[#This Row],[Category All]]="Category 3", "Yes",NA())</f>
        <v>#N/A</v>
      </c>
      <c r="V324">
        <f>SUM(1,(1/3)*(Table13[[#This Row],[Length]]-0.5),(1/3)*(Table13[[#This Row],[Diameter]]-0.4),(1/3)*(Table13[[#This Row],[Height]]-0.4)*Table13[[#This Row],[Whole_weight]]*0.5)</f>
        <v>0.87546458333333332</v>
      </c>
      <c r="W324">
        <f t="array" ref="W32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0.70037166666666673</v>
      </c>
      <c r="X324" t="e">
        <f>IF(Table13[[#This Row],[Category All]]="Category 1",Table13[[#This Row],[Base Abalone Value]]*1.5,NA())</f>
        <v>#N/A</v>
      </c>
      <c r="Y324">
        <f>IF(Table13[[#This Row],[Category All]]="Category 2",Table13[[#This Row],[Base Abalone Value]]*0.8,NA())</f>
        <v>0.70037166666666673</v>
      </c>
      <c r="Z324" t="e">
        <f>IF(Table13[[#This Row],[Category All]]="Category 3",Table13[[#This Row],[Base Abalone Value]],NA())</f>
        <v>#N/A</v>
      </c>
      <c r="AA324">
        <f>IF(Table13[[#This Row],[Gender]]="M",Table13[[#This Row],[Whole_weight]],NA())</f>
        <v>0.1145</v>
      </c>
      <c r="AB324" t="e">
        <f>IF(Table13[[#This Row],[Gender]]="F",Table13[[#This Row],[Whole_weight]],NA())</f>
        <v>#N/A</v>
      </c>
      <c r="AC324" t="e">
        <f>IF(Table13[[#This Row],[Gender]]="I",Table13[[#This Row],[Whole_weight]],NA())</f>
        <v>#N/A</v>
      </c>
      <c r="AD324">
        <f>IF(Table13[[#This Row],[Gender]]="M",Table13[[#This Row],[Diameter]],NA())</f>
        <v>0.215</v>
      </c>
      <c r="AE324" t="e">
        <f>IF(Table13[[#This Row],[Gender]]="F",Table13[[#This Row],[Diameter]],NA())</f>
        <v>#N/A</v>
      </c>
      <c r="AF324" t="e">
        <f>IF(Table13[[#This Row],[Gender]]="I",Table13[[#This Row],[Diameter]],NA())</f>
        <v>#N/A</v>
      </c>
    </row>
    <row r="325" spans="1:32" x14ac:dyDescent="0.25">
      <c r="A325">
        <v>39</v>
      </c>
      <c r="B325" t="s">
        <v>32</v>
      </c>
      <c r="C325">
        <v>0.57499999999999996</v>
      </c>
      <c r="D325">
        <v>0.44500000000000001</v>
      </c>
      <c r="E325">
        <v>0.13500000000000001</v>
      </c>
      <c r="F325">
        <v>0.88300000000000001</v>
      </c>
      <c r="G325">
        <v>0.38100000000000001</v>
      </c>
      <c r="H325">
        <v>0.20349999999999999</v>
      </c>
      <c r="I325">
        <v>0.26</v>
      </c>
      <c r="J325">
        <v>11</v>
      </c>
      <c r="K325">
        <v>14</v>
      </c>
      <c r="L325" t="s">
        <v>55</v>
      </c>
      <c r="M325" t="s">
        <v>56</v>
      </c>
      <c r="N325" t="s">
        <v>57</v>
      </c>
      <c r="O325">
        <v>10</v>
      </c>
      <c r="P325" t="s">
        <v>70</v>
      </c>
      <c r="Q325">
        <v>24.1</v>
      </c>
      <c r="R325" t="str">
        <f t="array" ref="R32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25" t="e">
        <f>IF(Table13[[#This Row],[Category All]]="Category 1", "Yes",NA())</f>
        <v>#N/A</v>
      </c>
      <c r="T325" t="str">
        <f>IF(Table13[[#This Row],[Category All]]="Category 2", "Yes",NA())</f>
        <v>Yes</v>
      </c>
      <c r="U325" t="e">
        <f>IF(Table13[[#This Row],[Category All]]="Category 3", "Yes",NA())</f>
        <v>#N/A</v>
      </c>
      <c r="V325">
        <f>SUM(1,(1/3)*(Table13[[#This Row],[Length]]-0.5),(1/3)*(Table13[[#This Row],[Diameter]]-0.4),(1/3)*(Table13[[#This Row],[Height]]-0.4)*Table13[[#This Row],[Whole_weight]]*0.5)</f>
        <v>1.0010008333333331</v>
      </c>
      <c r="W325">
        <f t="array" ref="W32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0.80080066666666649</v>
      </c>
      <c r="X325" t="e">
        <f>IF(Table13[[#This Row],[Category All]]="Category 1",Table13[[#This Row],[Base Abalone Value]]*1.5,NA())</f>
        <v>#N/A</v>
      </c>
      <c r="Y325">
        <f>IF(Table13[[#This Row],[Category All]]="Category 2",Table13[[#This Row],[Base Abalone Value]]*0.8,NA())</f>
        <v>0.80080066666666649</v>
      </c>
      <c r="Z325" t="e">
        <f>IF(Table13[[#This Row],[Category All]]="Category 3",Table13[[#This Row],[Base Abalone Value]],NA())</f>
        <v>#N/A</v>
      </c>
      <c r="AA325" t="e">
        <f>IF(Table13[[#This Row],[Gender]]="M",Table13[[#This Row],[Whole_weight]],NA())</f>
        <v>#N/A</v>
      </c>
      <c r="AB325">
        <f>IF(Table13[[#This Row],[Gender]]="F",Table13[[#This Row],[Whole_weight]],NA())</f>
        <v>0.88300000000000001</v>
      </c>
      <c r="AC325" t="e">
        <f>IF(Table13[[#This Row],[Gender]]="I",Table13[[#This Row],[Whole_weight]],NA())</f>
        <v>#N/A</v>
      </c>
      <c r="AD325" t="e">
        <f>IF(Table13[[#This Row],[Gender]]="M",Table13[[#This Row],[Diameter]],NA())</f>
        <v>#N/A</v>
      </c>
      <c r="AE325">
        <f>IF(Table13[[#This Row],[Gender]]="F",Table13[[#This Row],[Diameter]],NA())</f>
        <v>0.44500000000000001</v>
      </c>
      <c r="AF325" t="e">
        <f>IF(Table13[[#This Row],[Gender]]="I",Table13[[#This Row],[Diameter]],NA())</f>
        <v>#N/A</v>
      </c>
    </row>
    <row r="326" spans="1:32" x14ac:dyDescent="0.25">
      <c r="A326">
        <v>2105</v>
      </c>
      <c r="B326" t="s">
        <v>32</v>
      </c>
      <c r="C326">
        <v>0.49</v>
      </c>
      <c r="D326">
        <v>0.38500000000000001</v>
      </c>
      <c r="E326">
        <v>0.125</v>
      </c>
      <c r="F326">
        <v>0.53949999999999998</v>
      </c>
      <c r="G326">
        <v>0.2175</v>
      </c>
      <c r="H326">
        <v>0.128</v>
      </c>
      <c r="I326">
        <v>0.16500000000000001</v>
      </c>
      <c r="J326">
        <v>11</v>
      </c>
      <c r="K326">
        <v>12</v>
      </c>
      <c r="L326" t="s">
        <v>33</v>
      </c>
      <c r="M326" t="s">
        <v>34</v>
      </c>
      <c r="N326" t="s">
        <v>35</v>
      </c>
      <c r="O326">
        <v>6</v>
      </c>
      <c r="P326" t="s">
        <v>79</v>
      </c>
      <c r="Q326">
        <v>14.1</v>
      </c>
      <c r="R326" t="str">
        <f t="array" ref="R32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26" t="e">
        <f>IF(Table13[[#This Row],[Category All]]="Category 1", "Yes",NA())</f>
        <v>#N/A</v>
      </c>
      <c r="T326" t="str">
        <f>IF(Table13[[#This Row],[Category All]]="Category 2", "Yes",NA())</f>
        <v>Yes</v>
      </c>
      <c r="U326" t="e">
        <f>IF(Table13[[#This Row],[Category All]]="Category 3", "Yes",NA())</f>
        <v>#N/A</v>
      </c>
      <c r="V326">
        <f>SUM(1,(1/3)*(Table13[[#This Row],[Length]]-0.5),(1/3)*(Table13[[#This Row],[Diameter]]-0.4),(1/3)*(Table13[[#This Row],[Height]]-0.4)*Table13[[#This Row],[Whole_weight]]*0.5)</f>
        <v>0.96693958333333341</v>
      </c>
      <c r="W326">
        <f t="array" ref="W32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0.77355166666666675</v>
      </c>
      <c r="X326" t="e">
        <f>IF(Table13[[#This Row],[Category All]]="Category 1",Table13[[#This Row],[Base Abalone Value]]*1.5,NA())</f>
        <v>#N/A</v>
      </c>
      <c r="Y326">
        <f>IF(Table13[[#This Row],[Category All]]="Category 2",Table13[[#This Row],[Base Abalone Value]]*0.8,NA())</f>
        <v>0.77355166666666675</v>
      </c>
      <c r="Z326" t="e">
        <f>IF(Table13[[#This Row],[Category All]]="Category 3",Table13[[#This Row],[Base Abalone Value]],NA())</f>
        <v>#N/A</v>
      </c>
      <c r="AA326" t="e">
        <f>IF(Table13[[#This Row],[Gender]]="M",Table13[[#This Row],[Whole_weight]],NA())</f>
        <v>#N/A</v>
      </c>
      <c r="AB326">
        <f>IF(Table13[[#This Row],[Gender]]="F",Table13[[#This Row],[Whole_weight]],NA())</f>
        <v>0.53949999999999998</v>
      </c>
      <c r="AC326" t="e">
        <f>IF(Table13[[#This Row],[Gender]]="I",Table13[[#This Row],[Whole_weight]],NA())</f>
        <v>#N/A</v>
      </c>
      <c r="AD326" t="e">
        <f>IF(Table13[[#This Row],[Gender]]="M",Table13[[#This Row],[Diameter]],NA())</f>
        <v>#N/A</v>
      </c>
      <c r="AE326">
        <f>IF(Table13[[#This Row],[Gender]]="F",Table13[[#This Row],[Diameter]],NA())</f>
        <v>0.38500000000000001</v>
      </c>
      <c r="AF326" t="e">
        <f>IF(Table13[[#This Row],[Gender]]="I",Table13[[#This Row],[Diameter]],NA())</f>
        <v>#N/A</v>
      </c>
    </row>
    <row r="327" spans="1:32" x14ac:dyDescent="0.25">
      <c r="A327">
        <v>1119</v>
      </c>
      <c r="B327" t="s">
        <v>43</v>
      </c>
      <c r="C327">
        <v>0.53500000000000003</v>
      </c>
      <c r="D327">
        <v>0.39</v>
      </c>
      <c r="E327">
        <v>0.125</v>
      </c>
      <c r="F327">
        <v>0.59899999999999998</v>
      </c>
      <c r="G327">
        <v>0.25950000000000001</v>
      </c>
      <c r="H327">
        <v>0.14899999999999999</v>
      </c>
      <c r="I327">
        <v>0.16900000000000001</v>
      </c>
      <c r="J327">
        <v>9</v>
      </c>
      <c r="K327">
        <v>2</v>
      </c>
      <c r="L327" t="s">
        <v>64</v>
      </c>
      <c r="M327" t="s">
        <v>65</v>
      </c>
      <c r="N327" t="s">
        <v>66</v>
      </c>
      <c r="O327">
        <v>8</v>
      </c>
      <c r="P327" t="s">
        <v>51</v>
      </c>
      <c r="Q327">
        <v>12.3</v>
      </c>
      <c r="R327" t="str">
        <f t="array" ref="R32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27" t="e">
        <f>IF(Table13[[#This Row],[Category All]]="Category 1", "Yes",NA())</f>
        <v>#N/A</v>
      </c>
      <c r="T327" t="str">
        <f>IF(Table13[[#This Row],[Category All]]="Category 2", "Yes",NA())</f>
        <v>Yes</v>
      </c>
      <c r="U327" t="e">
        <f>IF(Table13[[#This Row],[Category All]]="Category 3", "Yes",NA())</f>
        <v>#N/A</v>
      </c>
      <c r="V327">
        <f>SUM(1,(1/3)*(Table13[[#This Row],[Length]]-0.5),(1/3)*(Table13[[#This Row],[Diameter]]-0.4),(1/3)*(Table13[[#This Row],[Height]]-0.4)*Table13[[#This Row],[Whole_weight]]*0.5)</f>
        <v>0.98087916666666664</v>
      </c>
      <c r="W327">
        <f t="array" ref="W32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0.78470333333333331</v>
      </c>
      <c r="X327" t="e">
        <f>IF(Table13[[#This Row],[Category All]]="Category 1",Table13[[#This Row],[Base Abalone Value]]*1.5,NA())</f>
        <v>#N/A</v>
      </c>
      <c r="Y327">
        <f>IF(Table13[[#This Row],[Category All]]="Category 2",Table13[[#This Row],[Base Abalone Value]]*0.8,NA())</f>
        <v>0.78470333333333331</v>
      </c>
      <c r="Z327" t="e">
        <f>IF(Table13[[#This Row],[Category All]]="Category 3",Table13[[#This Row],[Base Abalone Value]],NA())</f>
        <v>#N/A</v>
      </c>
      <c r="AA327" t="e">
        <f>IF(Table13[[#This Row],[Gender]]="M",Table13[[#This Row],[Whole_weight]],NA())</f>
        <v>#N/A</v>
      </c>
      <c r="AB327" t="e">
        <f>IF(Table13[[#This Row],[Gender]]="F",Table13[[#This Row],[Whole_weight]],NA())</f>
        <v>#N/A</v>
      </c>
      <c r="AC327">
        <f>IF(Table13[[#This Row],[Gender]]="I",Table13[[#This Row],[Whole_weight]],NA())</f>
        <v>0.59899999999999998</v>
      </c>
      <c r="AD327" t="e">
        <f>IF(Table13[[#This Row],[Gender]]="M",Table13[[#This Row],[Diameter]],NA())</f>
        <v>#N/A</v>
      </c>
      <c r="AE327" t="e">
        <f>IF(Table13[[#This Row],[Gender]]="F",Table13[[#This Row],[Diameter]],NA())</f>
        <v>#N/A</v>
      </c>
      <c r="AF327">
        <f>IF(Table13[[#This Row],[Gender]]="I",Table13[[#This Row],[Diameter]],NA())</f>
        <v>0.39</v>
      </c>
    </row>
    <row r="328" spans="1:32" x14ac:dyDescent="0.25">
      <c r="A328">
        <v>543</v>
      </c>
      <c r="B328" t="s">
        <v>47</v>
      </c>
      <c r="C328">
        <v>0.42</v>
      </c>
      <c r="D328">
        <v>0.32500000000000001</v>
      </c>
      <c r="E328">
        <v>0.115</v>
      </c>
      <c r="F328">
        <v>0.28849999999999998</v>
      </c>
      <c r="G328">
        <v>0.1</v>
      </c>
      <c r="H328">
        <v>5.7000000000000002E-2</v>
      </c>
      <c r="I328">
        <v>0.1135</v>
      </c>
      <c r="J328">
        <v>15</v>
      </c>
      <c r="K328">
        <v>1</v>
      </c>
      <c r="L328" t="s">
        <v>40</v>
      </c>
      <c r="M328" t="s">
        <v>41</v>
      </c>
      <c r="N328" t="s">
        <v>35</v>
      </c>
      <c r="O328">
        <v>9</v>
      </c>
      <c r="P328" t="s">
        <v>78</v>
      </c>
      <c r="Q328">
        <v>1.9</v>
      </c>
      <c r="R328" t="str">
        <f t="array" ref="R32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28" t="e">
        <f>IF(Table13[[#This Row],[Category All]]="Category 1", "Yes",NA())</f>
        <v>#N/A</v>
      </c>
      <c r="T328" t="str">
        <f>IF(Table13[[#This Row],[Category All]]="Category 2", "Yes",NA())</f>
        <v>Yes</v>
      </c>
      <c r="U328" t="e">
        <f>IF(Table13[[#This Row],[Category All]]="Category 3", "Yes",NA())</f>
        <v>#N/A</v>
      </c>
      <c r="V328">
        <f>SUM(1,(1/3)*(Table13[[#This Row],[Length]]-0.5),(1/3)*(Table13[[#This Row],[Diameter]]-0.4),(1/3)*(Table13[[#This Row],[Height]]-0.4)*Table13[[#This Row],[Whole_weight]]*0.5)</f>
        <v>0.93462958333333335</v>
      </c>
      <c r="W328">
        <f t="array" ref="W32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0.74770366666666677</v>
      </c>
      <c r="X328" t="e">
        <f>IF(Table13[[#This Row],[Category All]]="Category 1",Table13[[#This Row],[Base Abalone Value]]*1.5,NA())</f>
        <v>#N/A</v>
      </c>
      <c r="Y328">
        <f>IF(Table13[[#This Row],[Category All]]="Category 2",Table13[[#This Row],[Base Abalone Value]]*0.8,NA())</f>
        <v>0.74770366666666677</v>
      </c>
      <c r="Z328" t="e">
        <f>IF(Table13[[#This Row],[Category All]]="Category 3",Table13[[#This Row],[Base Abalone Value]],NA())</f>
        <v>#N/A</v>
      </c>
      <c r="AA328">
        <f>IF(Table13[[#This Row],[Gender]]="M",Table13[[#This Row],[Whole_weight]],NA())</f>
        <v>0.28849999999999998</v>
      </c>
      <c r="AB328" t="e">
        <f>IF(Table13[[#This Row],[Gender]]="F",Table13[[#This Row],[Whole_weight]],NA())</f>
        <v>#N/A</v>
      </c>
      <c r="AC328" t="e">
        <f>IF(Table13[[#This Row],[Gender]]="I",Table13[[#This Row],[Whole_weight]],NA())</f>
        <v>#N/A</v>
      </c>
      <c r="AD328">
        <f>IF(Table13[[#This Row],[Gender]]="M",Table13[[#This Row],[Diameter]],NA())</f>
        <v>0.32500000000000001</v>
      </c>
      <c r="AE328" t="e">
        <f>IF(Table13[[#This Row],[Gender]]="F",Table13[[#This Row],[Diameter]],NA())</f>
        <v>#N/A</v>
      </c>
      <c r="AF328" t="e">
        <f>IF(Table13[[#This Row],[Gender]]="I",Table13[[#This Row],[Diameter]],NA())</f>
        <v>#N/A</v>
      </c>
    </row>
    <row r="329" spans="1:32" x14ac:dyDescent="0.25">
      <c r="A329">
        <v>1348</v>
      </c>
      <c r="B329" t="s">
        <v>43</v>
      </c>
      <c r="C329">
        <v>0.59</v>
      </c>
      <c r="D329">
        <v>0.44500000000000001</v>
      </c>
      <c r="E329">
        <v>0.13500000000000001</v>
      </c>
      <c r="F329">
        <v>0.77149999999999996</v>
      </c>
      <c r="G329">
        <v>0.32800000000000001</v>
      </c>
      <c r="H329">
        <v>0.17449999999999999</v>
      </c>
      <c r="I329">
        <v>0.23</v>
      </c>
      <c r="J329">
        <v>9</v>
      </c>
      <c r="K329">
        <v>15</v>
      </c>
      <c r="L329" t="s">
        <v>81</v>
      </c>
      <c r="M329" t="s">
        <v>82</v>
      </c>
      <c r="N329" t="s">
        <v>35</v>
      </c>
      <c r="O329">
        <v>4</v>
      </c>
      <c r="P329" t="s">
        <v>42</v>
      </c>
      <c r="Q329">
        <v>6.1</v>
      </c>
      <c r="R329" t="str">
        <f t="array" ref="R32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29" t="e">
        <f>IF(Table13[[#This Row],[Category All]]="Category 1", "Yes",NA())</f>
        <v>#N/A</v>
      </c>
      <c r="T329" t="str">
        <f>IF(Table13[[#This Row],[Category All]]="Category 2", "Yes",NA())</f>
        <v>Yes</v>
      </c>
      <c r="U329" t="e">
        <f>IF(Table13[[#This Row],[Category All]]="Category 3", "Yes",NA())</f>
        <v>#N/A</v>
      </c>
      <c r="V329">
        <f>SUM(1,(1/3)*(Table13[[#This Row],[Length]]-0.5),(1/3)*(Table13[[#This Row],[Diameter]]-0.4),(1/3)*(Table13[[#This Row],[Height]]-0.4)*Table13[[#This Row],[Whole_weight]]*0.5)</f>
        <v>1.0109254166666666</v>
      </c>
      <c r="W329">
        <f t="array" ref="W32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0.80874033333333328</v>
      </c>
      <c r="X329" t="e">
        <f>IF(Table13[[#This Row],[Category All]]="Category 1",Table13[[#This Row],[Base Abalone Value]]*1.5,NA())</f>
        <v>#N/A</v>
      </c>
      <c r="Y329">
        <f>IF(Table13[[#This Row],[Category All]]="Category 2",Table13[[#This Row],[Base Abalone Value]]*0.8,NA())</f>
        <v>0.80874033333333328</v>
      </c>
      <c r="Z329" t="e">
        <f>IF(Table13[[#This Row],[Category All]]="Category 3",Table13[[#This Row],[Base Abalone Value]],NA())</f>
        <v>#N/A</v>
      </c>
      <c r="AA329" t="e">
        <f>IF(Table13[[#This Row],[Gender]]="M",Table13[[#This Row],[Whole_weight]],NA())</f>
        <v>#N/A</v>
      </c>
      <c r="AB329" t="e">
        <f>IF(Table13[[#This Row],[Gender]]="F",Table13[[#This Row],[Whole_weight]],NA())</f>
        <v>#N/A</v>
      </c>
      <c r="AC329">
        <f>IF(Table13[[#This Row],[Gender]]="I",Table13[[#This Row],[Whole_weight]],NA())</f>
        <v>0.77149999999999996</v>
      </c>
      <c r="AD329" t="e">
        <f>IF(Table13[[#This Row],[Gender]]="M",Table13[[#This Row],[Diameter]],NA())</f>
        <v>#N/A</v>
      </c>
      <c r="AE329" t="e">
        <f>IF(Table13[[#This Row],[Gender]]="F",Table13[[#This Row],[Diameter]],NA())</f>
        <v>#N/A</v>
      </c>
      <c r="AF329">
        <f>IF(Table13[[#This Row],[Gender]]="I",Table13[[#This Row],[Diameter]],NA())</f>
        <v>0.44500000000000001</v>
      </c>
    </row>
    <row r="330" spans="1:32" x14ac:dyDescent="0.25">
      <c r="A330">
        <v>2158</v>
      </c>
      <c r="B330" t="s">
        <v>47</v>
      </c>
      <c r="C330">
        <v>0.62</v>
      </c>
      <c r="D330">
        <v>0.495</v>
      </c>
      <c r="E330">
        <v>0.17499999999999999</v>
      </c>
      <c r="F330">
        <v>1.806</v>
      </c>
      <c r="G330">
        <v>0.64300000000000002</v>
      </c>
      <c r="H330">
        <v>0.32850000000000001</v>
      </c>
      <c r="I330">
        <v>0.72499999999999998</v>
      </c>
      <c r="J330">
        <v>17</v>
      </c>
      <c r="K330">
        <v>11</v>
      </c>
      <c r="L330" t="s">
        <v>37</v>
      </c>
      <c r="M330" t="s">
        <v>38</v>
      </c>
      <c r="N330" t="s">
        <v>35</v>
      </c>
      <c r="O330">
        <v>3</v>
      </c>
      <c r="P330" t="s">
        <v>80</v>
      </c>
      <c r="Q330">
        <v>3.6</v>
      </c>
      <c r="R330" t="str">
        <f t="array" ref="R33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30" t="e">
        <f>IF(Table13[[#This Row],[Category All]]="Category 1", "Yes",NA())</f>
        <v>#N/A</v>
      </c>
      <c r="T330" t="str">
        <f>IF(Table13[[#This Row],[Category All]]="Category 2", "Yes",NA())</f>
        <v>Yes</v>
      </c>
      <c r="U330" t="e">
        <f>IF(Table13[[#This Row],[Category All]]="Category 3", "Yes",NA())</f>
        <v>#N/A</v>
      </c>
      <c r="V330">
        <f>SUM(1,(1/3)*(Table13[[#This Row],[Length]]-0.5),(1/3)*(Table13[[#This Row],[Diameter]]-0.4),(1/3)*(Table13[[#This Row],[Height]]-0.4)*Table13[[#This Row],[Whole_weight]]*0.5)</f>
        <v>1.0039416666666667</v>
      </c>
      <c r="W330">
        <f t="array" ref="W33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0.80315333333333339</v>
      </c>
      <c r="X330" t="e">
        <f>IF(Table13[[#This Row],[Category All]]="Category 1",Table13[[#This Row],[Base Abalone Value]]*1.5,NA())</f>
        <v>#N/A</v>
      </c>
      <c r="Y330">
        <f>IF(Table13[[#This Row],[Category All]]="Category 2",Table13[[#This Row],[Base Abalone Value]]*0.8,NA())</f>
        <v>0.80315333333333339</v>
      </c>
      <c r="Z330" t="e">
        <f>IF(Table13[[#This Row],[Category All]]="Category 3",Table13[[#This Row],[Base Abalone Value]],NA())</f>
        <v>#N/A</v>
      </c>
      <c r="AA330">
        <f>IF(Table13[[#This Row],[Gender]]="M",Table13[[#This Row],[Whole_weight]],NA())</f>
        <v>1.806</v>
      </c>
      <c r="AB330" t="e">
        <f>IF(Table13[[#This Row],[Gender]]="F",Table13[[#This Row],[Whole_weight]],NA())</f>
        <v>#N/A</v>
      </c>
      <c r="AC330" t="e">
        <f>IF(Table13[[#This Row],[Gender]]="I",Table13[[#This Row],[Whole_weight]],NA())</f>
        <v>#N/A</v>
      </c>
      <c r="AD330">
        <f>IF(Table13[[#This Row],[Gender]]="M",Table13[[#This Row],[Diameter]],NA())</f>
        <v>0.495</v>
      </c>
      <c r="AE330" t="e">
        <f>IF(Table13[[#This Row],[Gender]]="F",Table13[[#This Row],[Diameter]],NA())</f>
        <v>#N/A</v>
      </c>
      <c r="AF330" t="e">
        <f>IF(Table13[[#This Row],[Gender]]="I",Table13[[#This Row],[Diameter]],NA())</f>
        <v>#N/A</v>
      </c>
    </row>
    <row r="331" spans="1:32" x14ac:dyDescent="0.25">
      <c r="A331">
        <v>2507</v>
      </c>
      <c r="B331" t="s">
        <v>43</v>
      </c>
      <c r="C331">
        <v>0.375</v>
      </c>
      <c r="D331">
        <v>0.3</v>
      </c>
      <c r="E331">
        <v>7.4999999999999997E-2</v>
      </c>
      <c r="F331">
        <v>0.14399999999999999</v>
      </c>
      <c r="G331">
        <v>5.8999999999999997E-2</v>
      </c>
      <c r="H331">
        <v>0.03</v>
      </c>
      <c r="I331">
        <v>4.3999999999999997E-2</v>
      </c>
      <c r="J331">
        <v>7</v>
      </c>
      <c r="K331">
        <v>3</v>
      </c>
      <c r="L331" t="s">
        <v>75</v>
      </c>
      <c r="M331" t="s">
        <v>76</v>
      </c>
      <c r="N331" t="s">
        <v>77</v>
      </c>
      <c r="O331">
        <v>8</v>
      </c>
      <c r="P331" t="s">
        <v>51</v>
      </c>
      <c r="Q331">
        <v>12.3</v>
      </c>
      <c r="R331" t="str">
        <f t="array" ref="R33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31" t="e">
        <f>IF(Table13[[#This Row],[Category All]]="Category 1", "Yes",NA())</f>
        <v>#N/A</v>
      </c>
      <c r="T331" t="str">
        <f>IF(Table13[[#This Row],[Category All]]="Category 2", "Yes",NA())</f>
        <v>Yes</v>
      </c>
      <c r="U331" t="e">
        <f>IF(Table13[[#This Row],[Category All]]="Category 3", "Yes",NA())</f>
        <v>#N/A</v>
      </c>
      <c r="V331">
        <f>SUM(1,(1/3)*(Table13[[#This Row],[Length]]-0.5),(1/3)*(Table13[[#This Row],[Diameter]]-0.4),(1/3)*(Table13[[#This Row],[Height]]-0.4)*Table13[[#This Row],[Whole_weight]]*0.5)</f>
        <v>0.91720000000000002</v>
      </c>
      <c r="W331">
        <f t="array" ref="W33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0.73376000000000008</v>
      </c>
      <c r="X331" t="e">
        <f>IF(Table13[[#This Row],[Category All]]="Category 1",Table13[[#This Row],[Base Abalone Value]]*1.5,NA())</f>
        <v>#N/A</v>
      </c>
      <c r="Y331">
        <f>IF(Table13[[#This Row],[Category All]]="Category 2",Table13[[#This Row],[Base Abalone Value]]*0.8,NA())</f>
        <v>0.73376000000000008</v>
      </c>
      <c r="Z331" t="e">
        <f>IF(Table13[[#This Row],[Category All]]="Category 3",Table13[[#This Row],[Base Abalone Value]],NA())</f>
        <v>#N/A</v>
      </c>
      <c r="AA331" t="e">
        <f>IF(Table13[[#This Row],[Gender]]="M",Table13[[#This Row],[Whole_weight]],NA())</f>
        <v>#N/A</v>
      </c>
      <c r="AB331" t="e">
        <f>IF(Table13[[#This Row],[Gender]]="F",Table13[[#This Row],[Whole_weight]],NA())</f>
        <v>#N/A</v>
      </c>
      <c r="AC331">
        <f>IF(Table13[[#This Row],[Gender]]="I",Table13[[#This Row],[Whole_weight]],NA())</f>
        <v>0.14399999999999999</v>
      </c>
      <c r="AD331" t="e">
        <f>IF(Table13[[#This Row],[Gender]]="M",Table13[[#This Row],[Diameter]],NA())</f>
        <v>#N/A</v>
      </c>
      <c r="AE331" t="e">
        <f>IF(Table13[[#This Row],[Gender]]="F",Table13[[#This Row],[Diameter]],NA())</f>
        <v>#N/A</v>
      </c>
      <c r="AF331">
        <f>IF(Table13[[#This Row],[Gender]]="I",Table13[[#This Row],[Diameter]],NA())</f>
        <v>0.3</v>
      </c>
    </row>
    <row r="332" spans="1:32" x14ac:dyDescent="0.25">
      <c r="A332">
        <v>64</v>
      </c>
      <c r="B332" t="s">
        <v>47</v>
      </c>
      <c r="C332">
        <v>0.42499999999999999</v>
      </c>
      <c r="D332">
        <v>0.32500000000000001</v>
      </c>
      <c r="E332">
        <v>9.5000000000000001E-2</v>
      </c>
      <c r="F332">
        <v>0.3785</v>
      </c>
      <c r="G332">
        <v>0.17050000000000001</v>
      </c>
      <c r="H332">
        <v>0.08</v>
      </c>
      <c r="I332">
        <v>0.1</v>
      </c>
      <c r="J332">
        <v>7</v>
      </c>
      <c r="K332">
        <v>4</v>
      </c>
      <c r="L332" t="s">
        <v>84</v>
      </c>
      <c r="M332" t="s">
        <v>85</v>
      </c>
      <c r="N332" t="s">
        <v>86</v>
      </c>
      <c r="O332">
        <v>6</v>
      </c>
      <c r="P332" t="s">
        <v>79</v>
      </c>
      <c r="Q332">
        <v>14.1</v>
      </c>
      <c r="R332" t="str">
        <f t="array" ref="R33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32" t="e">
        <f>IF(Table13[[#This Row],[Category All]]="Category 1", "Yes",NA())</f>
        <v>#N/A</v>
      </c>
      <c r="T332" t="str">
        <f>IF(Table13[[#This Row],[Category All]]="Category 2", "Yes",NA())</f>
        <v>Yes</v>
      </c>
      <c r="U332" t="e">
        <f>IF(Table13[[#This Row],[Category All]]="Category 3", "Yes",NA())</f>
        <v>#N/A</v>
      </c>
      <c r="V332">
        <f>SUM(1,(1/3)*(Table13[[#This Row],[Length]]-0.5),(1/3)*(Table13[[#This Row],[Diameter]]-0.4),(1/3)*(Table13[[#This Row],[Height]]-0.4)*Table13[[#This Row],[Whole_weight]]*0.5)</f>
        <v>0.93075958333333331</v>
      </c>
      <c r="W332">
        <f t="array" ref="W33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0.74460766666666667</v>
      </c>
      <c r="X332" t="e">
        <f>IF(Table13[[#This Row],[Category All]]="Category 1",Table13[[#This Row],[Base Abalone Value]]*1.5,NA())</f>
        <v>#N/A</v>
      </c>
      <c r="Y332">
        <f>IF(Table13[[#This Row],[Category All]]="Category 2",Table13[[#This Row],[Base Abalone Value]]*0.8,NA())</f>
        <v>0.74460766666666667</v>
      </c>
      <c r="Z332" t="e">
        <f>IF(Table13[[#This Row],[Category All]]="Category 3",Table13[[#This Row],[Base Abalone Value]],NA())</f>
        <v>#N/A</v>
      </c>
      <c r="AA332">
        <f>IF(Table13[[#This Row],[Gender]]="M",Table13[[#This Row],[Whole_weight]],NA())</f>
        <v>0.3785</v>
      </c>
      <c r="AB332" t="e">
        <f>IF(Table13[[#This Row],[Gender]]="F",Table13[[#This Row],[Whole_weight]],NA())</f>
        <v>#N/A</v>
      </c>
      <c r="AC332" t="e">
        <f>IF(Table13[[#This Row],[Gender]]="I",Table13[[#This Row],[Whole_weight]],NA())</f>
        <v>#N/A</v>
      </c>
      <c r="AD332">
        <f>IF(Table13[[#This Row],[Gender]]="M",Table13[[#This Row],[Diameter]],NA())</f>
        <v>0.32500000000000001</v>
      </c>
      <c r="AE332" t="e">
        <f>IF(Table13[[#This Row],[Gender]]="F",Table13[[#This Row],[Diameter]],NA())</f>
        <v>#N/A</v>
      </c>
      <c r="AF332" t="e">
        <f>IF(Table13[[#This Row],[Gender]]="I",Table13[[#This Row],[Diameter]],NA())</f>
        <v>#N/A</v>
      </c>
    </row>
    <row r="333" spans="1:32" x14ac:dyDescent="0.25">
      <c r="A333">
        <v>2837</v>
      </c>
      <c r="B333" t="s">
        <v>47</v>
      </c>
      <c r="C333">
        <v>0.57999999999999996</v>
      </c>
      <c r="D333">
        <v>0.44500000000000001</v>
      </c>
      <c r="E333">
        <v>0.16</v>
      </c>
      <c r="F333">
        <v>0.98399999999999999</v>
      </c>
      <c r="G333">
        <v>0.49</v>
      </c>
      <c r="H333">
        <v>0.20100000000000001</v>
      </c>
      <c r="I333">
        <v>0.27</v>
      </c>
      <c r="J333">
        <v>9</v>
      </c>
      <c r="K333">
        <v>5</v>
      </c>
      <c r="L333" t="s">
        <v>58</v>
      </c>
      <c r="M333" t="s">
        <v>59</v>
      </c>
      <c r="N333" t="s">
        <v>60</v>
      </c>
      <c r="O333">
        <v>2</v>
      </c>
      <c r="P333" t="s">
        <v>39</v>
      </c>
      <c r="Q333">
        <v>18</v>
      </c>
      <c r="R333" t="str">
        <f t="array" ref="R33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33" t="e">
        <f>IF(Table13[[#This Row],[Category All]]="Category 1", "Yes",NA())</f>
        <v>#N/A</v>
      </c>
      <c r="T333" t="e">
        <f>IF(Table13[[#This Row],[Category All]]="Category 2", "Yes",NA())</f>
        <v>#N/A</v>
      </c>
      <c r="U333" t="str">
        <f>IF(Table13[[#This Row],[Category All]]="Category 3", "Yes",NA())</f>
        <v>Yes</v>
      </c>
      <c r="V333">
        <f>SUM(1,(1/3)*(Table13[[#This Row],[Length]]-0.5),(1/3)*(Table13[[#This Row],[Diameter]]-0.4),(1/3)*(Table13[[#This Row],[Height]]-0.4)*Table13[[#This Row],[Whole_weight]]*0.5)</f>
        <v>1.0023066666666665</v>
      </c>
      <c r="W333">
        <f t="array" ref="W33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1.0023066666666665</v>
      </c>
      <c r="X333" t="e">
        <f>IF(Table13[[#This Row],[Category All]]="Category 1",Table13[[#This Row],[Base Abalone Value]]*1.5,NA())</f>
        <v>#N/A</v>
      </c>
      <c r="Y333" t="e">
        <f>IF(Table13[[#This Row],[Category All]]="Category 2",Table13[[#This Row],[Base Abalone Value]]*0.8,NA())</f>
        <v>#N/A</v>
      </c>
      <c r="Z333">
        <f>IF(Table13[[#This Row],[Category All]]="Category 3",Table13[[#This Row],[Base Abalone Value]],NA())</f>
        <v>1.0023066666666665</v>
      </c>
      <c r="AA333">
        <f>IF(Table13[[#This Row],[Gender]]="M",Table13[[#This Row],[Whole_weight]],NA())</f>
        <v>0.98399999999999999</v>
      </c>
      <c r="AB333" t="e">
        <f>IF(Table13[[#This Row],[Gender]]="F",Table13[[#This Row],[Whole_weight]],NA())</f>
        <v>#N/A</v>
      </c>
      <c r="AC333" t="e">
        <f>IF(Table13[[#This Row],[Gender]]="I",Table13[[#This Row],[Whole_weight]],NA())</f>
        <v>#N/A</v>
      </c>
      <c r="AD333">
        <f>IF(Table13[[#This Row],[Gender]]="M",Table13[[#This Row],[Diameter]],NA())</f>
        <v>0.44500000000000001</v>
      </c>
      <c r="AE333" t="e">
        <f>IF(Table13[[#This Row],[Gender]]="F",Table13[[#This Row],[Diameter]],NA())</f>
        <v>#N/A</v>
      </c>
      <c r="AF333" t="e">
        <f>IF(Table13[[#This Row],[Gender]]="I",Table13[[#This Row],[Diameter]],NA())</f>
        <v>#N/A</v>
      </c>
    </row>
    <row r="334" spans="1:32" x14ac:dyDescent="0.25">
      <c r="A334">
        <v>2732</v>
      </c>
      <c r="B334" t="s">
        <v>43</v>
      </c>
      <c r="C334">
        <v>0.41</v>
      </c>
      <c r="D334">
        <v>0.315</v>
      </c>
      <c r="E334">
        <v>0.1</v>
      </c>
      <c r="F334">
        <v>0.3</v>
      </c>
      <c r="G334">
        <v>0.124</v>
      </c>
      <c r="H334">
        <v>5.7500000000000002E-2</v>
      </c>
      <c r="I334">
        <v>0.1</v>
      </c>
      <c r="J334">
        <v>8</v>
      </c>
      <c r="K334">
        <v>10</v>
      </c>
      <c r="L334" t="s">
        <v>48</v>
      </c>
      <c r="M334" t="s">
        <v>49</v>
      </c>
      <c r="N334" t="s">
        <v>50</v>
      </c>
      <c r="O334">
        <v>2</v>
      </c>
      <c r="P334" t="s">
        <v>39</v>
      </c>
      <c r="Q334">
        <v>18</v>
      </c>
      <c r="R334" t="str">
        <f t="array" ref="R33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34" t="e">
        <f>IF(Table13[[#This Row],[Category All]]="Category 1", "Yes",NA())</f>
        <v>#N/A</v>
      </c>
      <c r="T334" t="str">
        <f>IF(Table13[[#This Row],[Category All]]="Category 2", "Yes",NA())</f>
        <v>Yes</v>
      </c>
      <c r="U334" t="e">
        <f>IF(Table13[[#This Row],[Category All]]="Category 3", "Yes",NA())</f>
        <v>#N/A</v>
      </c>
      <c r="V334">
        <f>SUM(1,(1/3)*(Table13[[#This Row],[Length]]-0.5),(1/3)*(Table13[[#This Row],[Diameter]]-0.4),(1/3)*(Table13[[#This Row],[Height]]-0.4)*Table13[[#This Row],[Whole_weight]]*0.5)</f>
        <v>0.92666666666666664</v>
      </c>
      <c r="W334">
        <f t="array" ref="W33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0.7413333333333334</v>
      </c>
      <c r="X334" t="e">
        <f>IF(Table13[[#This Row],[Category All]]="Category 1",Table13[[#This Row],[Base Abalone Value]]*1.5,NA())</f>
        <v>#N/A</v>
      </c>
      <c r="Y334">
        <f>IF(Table13[[#This Row],[Category All]]="Category 2",Table13[[#This Row],[Base Abalone Value]]*0.8,NA())</f>
        <v>0.7413333333333334</v>
      </c>
      <c r="Z334" t="e">
        <f>IF(Table13[[#This Row],[Category All]]="Category 3",Table13[[#This Row],[Base Abalone Value]],NA())</f>
        <v>#N/A</v>
      </c>
      <c r="AA334" t="e">
        <f>IF(Table13[[#This Row],[Gender]]="M",Table13[[#This Row],[Whole_weight]],NA())</f>
        <v>#N/A</v>
      </c>
      <c r="AB334" t="e">
        <f>IF(Table13[[#This Row],[Gender]]="F",Table13[[#This Row],[Whole_weight]],NA())</f>
        <v>#N/A</v>
      </c>
      <c r="AC334">
        <f>IF(Table13[[#This Row],[Gender]]="I",Table13[[#This Row],[Whole_weight]],NA())</f>
        <v>0.3</v>
      </c>
      <c r="AD334" t="e">
        <f>IF(Table13[[#This Row],[Gender]]="M",Table13[[#This Row],[Diameter]],NA())</f>
        <v>#N/A</v>
      </c>
      <c r="AE334" t="e">
        <f>IF(Table13[[#This Row],[Gender]]="F",Table13[[#This Row],[Diameter]],NA())</f>
        <v>#N/A</v>
      </c>
      <c r="AF334">
        <f>IF(Table13[[#This Row],[Gender]]="I",Table13[[#This Row],[Diameter]],NA())</f>
        <v>0.315</v>
      </c>
    </row>
    <row r="335" spans="1:32" x14ac:dyDescent="0.25">
      <c r="A335">
        <v>887</v>
      </c>
      <c r="B335" t="s">
        <v>32</v>
      </c>
      <c r="C335">
        <v>0.67500000000000004</v>
      </c>
      <c r="D335">
        <v>0.52500000000000002</v>
      </c>
      <c r="E335">
        <v>0.17</v>
      </c>
      <c r="F335">
        <v>1.8095000000000001</v>
      </c>
      <c r="G335">
        <v>0.78400000000000003</v>
      </c>
      <c r="H335">
        <v>0.39100000000000001</v>
      </c>
      <c r="I335">
        <v>0.45500000000000002</v>
      </c>
      <c r="J335">
        <v>12</v>
      </c>
      <c r="K335">
        <v>1</v>
      </c>
      <c r="L335" t="s">
        <v>40</v>
      </c>
      <c r="M335" t="s">
        <v>41</v>
      </c>
      <c r="N335" t="s">
        <v>35</v>
      </c>
      <c r="O335">
        <v>3</v>
      </c>
      <c r="P335" t="s">
        <v>80</v>
      </c>
      <c r="Q335">
        <v>3.6</v>
      </c>
      <c r="R335" t="str">
        <f t="array" ref="R33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35" t="e">
        <f>IF(Table13[[#This Row],[Category All]]="Category 1", "Yes",NA())</f>
        <v>#N/A</v>
      </c>
      <c r="T335" t="e">
        <f>IF(Table13[[#This Row],[Category All]]="Category 2", "Yes",NA())</f>
        <v>#N/A</v>
      </c>
      <c r="U335" t="str">
        <f>IF(Table13[[#This Row],[Category All]]="Category 3", "Yes",NA())</f>
        <v>Yes</v>
      </c>
      <c r="V335">
        <f>SUM(1,(1/3)*(Table13[[#This Row],[Length]]-0.5),(1/3)*(Table13[[#This Row],[Diameter]]-0.4),(1/3)*(Table13[[#This Row],[Height]]-0.4)*Table13[[#This Row],[Whole_weight]]*0.5)</f>
        <v>1.0306358333333334</v>
      </c>
      <c r="W335">
        <f t="array" ref="W33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1.0306358333333334</v>
      </c>
      <c r="X335" t="e">
        <f>IF(Table13[[#This Row],[Category All]]="Category 1",Table13[[#This Row],[Base Abalone Value]]*1.5,NA())</f>
        <v>#N/A</v>
      </c>
      <c r="Y335" t="e">
        <f>IF(Table13[[#This Row],[Category All]]="Category 2",Table13[[#This Row],[Base Abalone Value]]*0.8,NA())</f>
        <v>#N/A</v>
      </c>
      <c r="Z335">
        <f>IF(Table13[[#This Row],[Category All]]="Category 3",Table13[[#This Row],[Base Abalone Value]],NA())</f>
        <v>1.0306358333333334</v>
      </c>
      <c r="AA335" t="e">
        <f>IF(Table13[[#This Row],[Gender]]="M",Table13[[#This Row],[Whole_weight]],NA())</f>
        <v>#N/A</v>
      </c>
      <c r="AB335">
        <f>IF(Table13[[#This Row],[Gender]]="F",Table13[[#This Row],[Whole_weight]],NA())</f>
        <v>1.8095000000000001</v>
      </c>
      <c r="AC335" t="e">
        <f>IF(Table13[[#This Row],[Gender]]="I",Table13[[#This Row],[Whole_weight]],NA())</f>
        <v>#N/A</v>
      </c>
      <c r="AD335" t="e">
        <f>IF(Table13[[#This Row],[Gender]]="M",Table13[[#This Row],[Diameter]],NA())</f>
        <v>#N/A</v>
      </c>
      <c r="AE335">
        <f>IF(Table13[[#This Row],[Gender]]="F",Table13[[#This Row],[Diameter]],NA())</f>
        <v>0.52500000000000002</v>
      </c>
      <c r="AF335" t="e">
        <f>IF(Table13[[#This Row],[Gender]]="I",Table13[[#This Row],[Diameter]],NA())</f>
        <v>#N/A</v>
      </c>
    </row>
    <row r="336" spans="1:32" x14ac:dyDescent="0.25">
      <c r="A336">
        <v>3131</v>
      </c>
      <c r="B336" t="s">
        <v>47</v>
      </c>
      <c r="C336">
        <v>0.67</v>
      </c>
      <c r="D336">
        <v>0.51500000000000001</v>
      </c>
      <c r="E336">
        <v>0.16500000000000001</v>
      </c>
      <c r="F336">
        <v>1.1735</v>
      </c>
      <c r="G336">
        <v>0.52600000000000002</v>
      </c>
      <c r="H336">
        <v>0.28499999999999998</v>
      </c>
      <c r="I336">
        <v>0.316</v>
      </c>
      <c r="J336">
        <v>11</v>
      </c>
      <c r="K336">
        <v>14</v>
      </c>
      <c r="L336" t="s">
        <v>55</v>
      </c>
      <c r="M336" t="s">
        <v>56</v>
      </c>
      <c r="N336" t="s">
        <v>57</v>
      </c>
      <c r="O336">
        <v>3</v>
      </c>
      <c r="P336" t="s">
        <v>80</v>
      </c>
      <c r="Q336">
        <v>3.6</v>
      </c>
      <c r="R336" t="str">
        <f t="array" ref="R33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36" t="e">
        <f>IF(Table13[[#This Row],[Category All]]="Category 1", "Yes",NA())</f>
        <v>#N/A</v>
      </c>
      <c r="T336" t="e">
        <f>IF(Table13[[#This Row],[Category All]]="Category 2", "Yes",NA())</f>
        <v>#N/A</v>
      </c>
      <c r="U336" t="str">
        <f>IF(Table13[[#This Row],[Category All]]="Category 3", "Yes",NA())</f>
        <v>Yes</v>
      </c>
      <c r="V336">
        <f>SUM(1,(1/3)*(Table13[[#This Row],[Length]]-0.5),(1/3)*(Table13[[#This Row],[Diameter]]-0.4),(1/3)*(Table13[[#This Row],[Height]]-0.4)*Table13[[#This Row],[Whole_weight]]*0.5)</f>
        <v>1.0490379166666666</v>
      </c>
      <c r="W336">
        <f t="array" ref="W33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1.0490379166666666</v>
      </c>
      <c r="X336" t="e">
        <f>IF(Table13[[#This Row],[Category All]]="Category 1",Table13[[#This Row],[Base Abalone Value]]*1.5,NA())</f>
        <v>#N/A</v>
      </c>
      <c r="Y336" t="e">
        <f>IF(Table13[[#This Row],[Category All]]="Category 2",Table13[[#This Row],[Base Abalone Value]]*0.8,NA())</f>
        <v>#N/A</v>
      </c>
      <c r="Z336">
        <f>IF(Table13[[#This Row],[Category All]]="Category 3",Table13[[#This Row],[Base Abalone Value]],NA())</f>
        <v>1.0490379166666666</v>
      </c>
      <c r="AA336">
        <f>IF(Table13[[#This Row],[Gender]]="M",Table13[[#This Row],[Whole_weight]],NA())</f>
        <v>1.1735</v>
      </c>
      <c r="AB336" t="e">
        <f>IF(Table13[[#This Row],[Gender]]="F",Table13[[#This Row],[Whole_weight]],NA())</f>
        <v>#N/A</v>
      </c>
      <c r="AC336" t="e">
        <f>IF(Table13[[#This Row],[Gender]]="I",Table13[[#This Row],[Whole_weight]],NA())</f>
        <v>#N/A</v>
      </c>
      <c r="AD336">
        <f>IF(Table13[[#This Row],[Gender]]="M",Table13[[#This Row],[Diameter]],NA())</f>
        <v>0.51500000000000001</v>
      </c>
      <c r="AE336" t="e">
        <f>IF(Table13[[#This Row],[Gender]]="F",Table13[[#This Row],[Diameter]],NA())</f>
        <v>#N/A</v>
      </c>
      <c r="AF336" t="e">
        <f>IF(Table13[[#This Row],[Gender]]="I",Table13[[#This Row],[Diameter]],NA())</f>
        <v>#N/A</v>
      </c>
    </row>
    <row r="337" spans="1:32" x14ac:dyDescent="0.25">
      <c r="A337">
        <v>3172</v>
      </c>
      <c r="B337" t="s">
        <v>47</v>
      </c>
      <c r="C337">
        <v>0.52500000000000002</v>
      </c>
      <c r="D337">
        <v>0.40500000000000003</v>
      </c>
      <c r="E337">
        <v>0.16</v>
      </c>
      <c r="F337">
        <v>0.79200000000000004</v>
      </c>
      <c r="G337">
        <v>0.316</v>
      </c>
      <c r="H337">
        <v>0.14549999999999999</v>
      </c>
      <c r="I337">
        <v>0.28000000000000003</v>
      </c>
      <c r="J337">
        <v>13</v>
      </c>
      <c r="K337">
        <v>10</v>
      </c>
      <c r="L337" t="s">
        <v>48</v>
      </c>
      <c r="M337" t="s">
        <v>49</v>
      </c>
      <c r="N337" t="s">
        <v>50</v>
      </c>
      <c r="O337">
        <v>8</v>
      </c>
      <c r="P337" t="s">
        <v>51</v>
      </c>
      <c r="Q337">
        <v>12.3</v>
      </c>
      <c r="R337" t="str">
        <f t="array" ref="R33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37" t="e">
        <f>IF(Table13[[#This Row],[Category All]]="Category 1", "Yes",NA())</f>
        <v>#N/A</v>
      </c>
      <c r="T337" t="str">
        <f>IF(Table13[[#This Row],[Category All]]="Category 2", "Yes",NA())</f>
        <v>Yes</v>
      </c>
      <c r="U337" t="e">
        <f>IF(Table13[[#This Row],[Category All]]="Category 3", "Yes",NA())</f>
        <v>#N/A</v>
      </c>
      <c r="V337">
        <f>SUM(1,(1/3)*(Table13[[#This Row],[Length]]-0.5),(1/3)*(Table13[[#This Row],[Diameter]]-0.4),(1/3)*(Table13[[#This Row],[Height]]-0.4)*Table13[[#This Row],[Whole_weight]]*0.5)</f>
        <v>0.97831999999999997</v>
      </c>
      <c r="W337">
        <f t="array" ref="W33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0.78265600000000002</v>
      </c>
      <c r="X337" t="e">
        <f>IF(Table13[[#This Row],[Category All]]="Category 1",Table13[[#This Row],[Base Abalone Value]]*1.5,NA())</f>
        <v>#N/A</v>
      </c>
      <c r="Y337">
        <f>IF(Table13[[#This Row],[Category All]]="Category 2",Table13[[#This Row],[Base Abalone Value]]*0.8,NA())</f>
        <v>0.78265600000000002</v>
      </c>
      <c r="Z337" t="e">
        <f>IF(Table13[[#This Row],[Category All]]="Category 3",Table13[[#This Row],[Base Abalone Value]],NA())</f>
        <v>#N/A</v>
      </c>
      <c r="AA337">
        <f>IF(Table13[[#This Row],[Gender]]="M",Table13[[#This Row],[Whole_weight]],NA())</f>
        <v>0.79200000000000004</v>
      </c>
      <c r="AB337" t="e">
        <f>IF(Table13[[#This Row],[Gender]]="F",Table13[[#This Row],[Whole_weight]],NA())</f>
        <v>#N/A</v>
      </c>
      <c r="AC337" t="e">
        <f>IF(Table13[[#This Row],[Gender]]="I",Table13[[#This Row],[Whole_weight]],NA())</f>
        <v>#N/A</v>
      </c>
      <c r="AD337">
        <f>IF(Table13[[#This Row],[Gender]]="M",Table13[[#This Row],[Diameter]],NA())</f>
        <v>0.40500000000000003</v>
      </c>
      <c r="AE337" t="e">
        <f>IF(Table13[[#This Row],[Gender]]="F",Table13[[#This Row],[Diameter]],NA())</f>
        <v>#N/A</v>
      </c>
      <c r="AF337" t="e">
        <f>IF(Table13[[#This Row],[Gender]]="I",Table13[[#This Row],[Diameter]],NA())</f>
        <v>#N/A</v>
      </c>
    </row>
    <row r="338" spans="1:32" x14ac:dyDescent="0.25">
      <c r="A338">
        <v>868</v>
      </c>
      <c r="B338" t="s">
        <v>32</v>
      </c>
      <c r="C338">
        <v>0.61499999999999999</v>
      </c>
      <c r="D338">
        <v>0.5</v>
      </c>
      <c r="E338">
        <v>0.17499999999999999</v>
      </c>
      <c r="F338">
        <v>1.377</v>
      </c>
      <c r="G338">
        <v>0.5585</v>
      </c>
      <c r="H338">
        <v>0.33</v>
      </c>
      <c r="I338">
        <v>0.29199999999999998</v>
      </c>
      <c r="J338">
        <v>12</v>
      </c>
      <c r="K338">
        <v>13</v>
      </c>
      <c r="L338" t="s">
        <v>44</v>
      </c>
      <c r="M338" t="s">
        <v>45</v>
      </c>
      <c r="N338" t="s">
        <v>35</v>
      </c>
      <c r="O338">
        <v>1</v>
      </c>
      <c r="P338" t="s">
        <v>36</v>
      </c>
      <c r="Q338">
        <v>22.1</v>
      </c>
      <c r="R338" t="str">
        <f t="array" ref="R33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38" t="e">
        <f>IF(Table13[[#This Row],[Category All]]="Category 1", "Yes",NA())</f>
        <v>#N/A</v>
      </c>
      <c r="T338" t="e">
        <f>IF(Table13[[#This Row],[Category All]]="Category 2", "Yes",NA())</f>
        <v>#N/A</v>
      </c>
      <c r="U338" t="str">
        <f>IF(Table13[[#This Row],[Category All]]="Category 3", "Yes",NA())</f>
        <v>Yes</v>
      </c>
      <c r="V338">
        <f>SUM(1,(1/3)*(Table13[[#This Row],[Length]]-0.5),(1/3)*(Table13[[#This Row],[Diameter]]-0.4),(1/3)*(Table13[[#This Row],[Height]]-0.4)*Table13[[#This Row],[Whole_weight]]*0.5)</f>
        <v>1.0200291666666668</v>
      </c>
      <c r="W338">
        <f t="array" ref="W33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1.0200291666666668</v>
      </c>
      <c r="X338" t="e">
        <f>IF(Table13[[#This Row],[Category All]]="Category 1",Table13[[#This Row],[Base Abalone Value]]*1.5,NA())</f>
        <v>#N/A</v>
      </c>
      <c r="Y338" t="e">
        <f>IF(Table13[[#This Row],[Category All]]="Category 2",Table13[[#This Row],[Base Abalone Value]]*0.8,NA())</f>
        <v>#N/A</v>
      </c>
      <c r="Z338">
        <f>IF(Table13[[#This Row],[Category All]]="Category 3",Table13[[#This Row],[Base Abalone Value]],NA())</f>
        <v>1.0200291666666668</v>
      </c>
      <c r="AA338" t="e">
        <f>IF(Table13[[#This Row],[Gender]]="M",Table13[[#This Row],[Whole_weight]],NA())</f>
        <v>#N/A</v>
      </c>
      <c r="AB338">
        <f>IF(Table13[[#This Row],[Gender]]="F",Table13[[#This Row],[Whole_weight]],NA())</f>
        <v>1.377</v>
      </c>
      <c r="AC338" t="e">
        <f>IF(Table13[[#This Row],[Gender]]="I",Table13[[#This Row],[Whole_weight]],NA())</f>
        <v>#N/A</v>
      </c>
      <c r="AD338" t="e">
        <f>IF(Table13[[#This Row],[Gender]]="M",Table13[[#This Row],[Diameter]],NA())</f>
        <v>#N/A</v>
      </c>
      <c r="AE338">
        <f>IF(Table13[[#This Row],[Gender]]="F",Table13[[#This Row],[Diameter]],NA())</f>
        <v>0.5</v>
      </c>
      <c r="AF338" t="e">
        <f>IF(Table13[[#This Row],[Gender]]="I",Table13[[#This Row],[Diameter]],NA())</f>
        <v>#N/A</v>
      </c>
    </row>
    <row r="339" spans="1:32" x14ac:dyDescent="0.25">
      <c r="A339">
        <v>721</v>
      </c>
      <c r="B339" t="s">
        <v>43</v>
      </c>
      <c r="C339">
        <v>0.16</v>
      </c>
      <c r="D339">
        <v>0.11</v>
      </c>
      <c r="E339">
        <v>2.5000000000000001E-2</v>
      </c>
      <c r="F339">
        <v>1.7999999999999999E-2</v>
      </c>
      <c r="G339">
        <v>6.4999999999999997E-3</v>
      </c>
      <c r="H339">
        <v>5.4999999999999997E-3</v>
      </c>
      <c r="I339">
        <v>5.0000000000000001E-3</v>
      </c>
      <c r="J339">
        <v>3</v>
      </c>
      <c r="K339">
        <v>2</v>
      </c>
      <c r="L339" t="s">
        <v>64</v>
      </c>
      <c r="M339" t="s">
        <v>65</v>
      </c>
      <c r="N339" t="s">
        <v>66</v>
      </c>
      <c r="O339">
        <v>7</v>
      </c>
      <c r="P339" t="s">
        <v>74</v>
      </c>
      <c r="Q339">
        <v>2.5</v>
      </c>
      <c r="R339" t="str">
        <f t="array" ref="R33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39" t="e">
        <f>IF(Table13[[#This Row],[Category All]]="Category 1", "Yes",NA())</f>
        <v>#N/A</v>
      </c>
      <c r="T339" t="str">
        <f>IF(Table13[[#This Row],[Category All]]="Category 2", "Yes",NA())</f>
        <v>Yes</v>
      </c>
      <c r="U339" t="e">
        <f>IF(Table13[[#This Row],[Category All]]="Category 3", "Yes",NA())</f>
        <v>#N/A</v>
      </c>
      <c r="V339">
        <f>SUM(1,(1/3)*(Table13[[#This Row],[Length]]-0.5),(1/3)*(Table13[[#This Row],[Diameter]]-0.4),(1/3)*(Table13[[#This Row],[Height]]-0.4)*Table13[[#This Row],[Whole_weight]]*0.5)</f>
        <v>0.78887499999999999</v>
      </c>
      <c r="W339">
        <f t="array" ref="W33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0.63109999999999999</v>
      </c>
      <c r="X339" t="e">
        <f>IF(Table13[[#This Row],[Category All]]="Category 1",Table13[[#This Row],[Base Abalone Value]]*1.5,NA())</f>
        <v>#N/A</v>
      </c>
      <c r="Y339">
        <f>IF(Table13[[#This Row],[Category All]]="Category 2",Table13[[#This Row],[Base Abalone Value]]*0.8,NA())</f>
        <v>0.63109999999999999</v>
      </c>
      <c r="Z339" t="e">
        <f>IF(Table13[[#This Row],[Category All]]="Category 3",Table13[[#This Row],[Base Abalone Value]],NA())</f>
        <v>#N/A</v>
      </c>
      <c r="AA339" t="e">
        <f>IF(Table13[[#This Row],[Gender]]="M",Table13[[#This Row],[Whole_weight]],NA())</f>
        <v>#N/A</v>
      </c>
      <c r="AB339" t="e">
        <f>IF(Table13[[#This Row],[Gender]]="F",Table13[[#This Row],[Whole_weight]],NA())</f>
        <v>#N/A</v>
      </c>
      <c r="AC339">
        <f>IF(Table13[[#This Row],[Gender]]="I",Table13[[#This Row],[Whole_weight]],NA())</f>
        <v>1.7999999999999999E-2</v>
      </c>
      <c r="AD339" t="e">
        <f>IF(Table13[[#This Row],[Gender]]="M",Table13[[#This Row],[Diameter]],NA())</f>
        <v>#N/A</v>
      </c>
      <c r="AE339" t="e">
        <f>IF(Table13[[#This Row],[Gender]]="F",Table13[[#This Row],[Diameter]],NA())</f>
        <v>#N/A</v>
      </c>
      <c r="AF339">
        <f>IF(Table13[[#This Row],[Gender]]="I",Table13[[#This Row],[Diameter]],NA())</f>
        <v>0.11</v>
      </c>
    </row>
    <row r="340" spans="1:32" x14ac:dyDescent="0.25">
      <c r="A340">
        <v>1408</v>
      </c>
      <c r="B340" t="s">
        <v>47</v>
      </c>
      <c r="C340">
        <v>0.65500000000000003</v>
      </c>
      <c r="D340">
        <v>0.49</v>
      </c>
      <c r="E340">
        <v>0.17499999999999999</v>
      </c>
      <c r="F340">
        <v>1.3585</v>
      </c>
      <c r="G340">
        <v>0.63949999999999996</v>
      </c>
      <c r="H340">
        <v>0.29399999999999998</v>
      </c>
      <c r="I340">
        <v>0.36499999999999999</v>
      </c>
      <c r="J340">
        <v>10</v>
      </c>
      <c r="K340">
        <v>2</v>
      </c>
      <c r="L340" t="s">
        <v>64</v>
      </c>
      <c r="M340" t="s">
        <v>65</v>
      </c>
      <c r="N340" t="s">
        <v>66</v>
      </c>
      <c r="O340">
        <v>4</v>
      </c>
      <c r="P340" t="s">
        <v>42</v>
      </c>
      <c r="Q340">
        <v>6.1</v>
      </c>
      <c r="R340" t="str">
        <f t="array" ref="R34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40" t="e">
        <f>IF(Table13[[#This Row],[Category All]]="Category 1", "Yes",NA())</f>
        <v>#N/A</v>
      </c>
      <c r="T340" t="e">
        <f>IF(Table13[[#This Row],[Category All]]="Category 2", "Yes",NA())</f>
        <v>#N/A</v>
      </c>
      <c r="U340" t="str">
        <f>IF(Table13[[#This Row],[Category All]]="Category 3", "Yes",NA())</f>
        <v>Yes</v>
      </c>
      <c r="V340">
        <f>SUM(1,(1/3)*(Table13[[#This Row],[Length]]-0.5),(1/3)*(Table13[[#This Row],[Diameter]]-0.4),(1/3)*(Table13[[#This Row],[Height]]-0.4)*Table13[[#This Row],[Whole_weight]]*0.5)</f>
        <v>1.0307229166666667</v>
      </c>
      <c r="W340">
        <f t="array" ref="W34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1.0307229166666667</v>
      </c>
      <c r="X340" t="e">
        <f>IF(Table13[[#This Row],[Category All]]="Category 1",Table13[[#This Row],[Base Abalone Value]]*1.5,NA())</f>
        <v>#N/A</v>
      </c>
      <c r="Y340" t="e">
        <f>IF(Table13[[#This Row],[Category All]]="Category 2",Table13[[#This Row],[Base Abalone Value]]*0.8,NA())</f>
        <v>#N/A</v>
      </c>
      <c r="Z340">
        <f>IF(Table13[[#This Row],[Category All]]="Category 3",Table13[[#This Row],[Base Abalone Value]],NA())</f>
        <v>1.0307229166666667</v>
      </c>
      <c r="AA340">
        <f>IF(Table13[[#This Row],[Gender]]="M",Table13[[#This Row],[Whole_weight]],NA())</f>
        <v>1.3585</v>
      </c>
      <c r="AB340" t="e">
        <f>IF(Table13[[#This Row],[Gender]]="F",Table13[[#This Row],[Whole_weight]],NA())</f>
        <v>#N/A</v>
      </c>
      <c r="AC340" t="e">
        <f>IF(Table13[[#This Row],[Gender]]="I",Table13[[#This Row],[Whole_weight]],NA())</f>
        <v>#N/A</v>
      </c>
      <c r="AD340">
        <f>IF(Table13[[#This Row],[Gender]]="M",Table13[[#This Row],[Diameter]],NA())</f>
        <v>0.49</v>
      </c>
      <c r="AE340" t="e">
        <f>IF(Table13[[#This Row],[Gender]]="F",Table13[[#This Row],[Diameter]],NA())</f>
        <v>#N/A</v>
      </c>
      <c r="AF340" t="e">
        <f>IF(Table13[[#This Row],[Gender]]="I",Table13[[#This Row],[Diameter]],NA())</f>
        <v>#N/A</v>
      </c>
    </row>
    <row r="341" spans="1:32" x14ac:dyDescent="0.25">
      <c r="A341">
        <v>928</v>
      </c>
      <c r="B341" t="s">
        <v>43</v>
      </c>
      <c r="C341">
        <v>0.435</v>
      </c>
      <c r="D341">
        <v>0.32500000000000001</v>
      </c>
      <c r="E341">
        <v>0.12</v>
      </c>
      <c r="F341">
        <v>0.39950000000000002</v>
      </c>
      <c r="G341">
        <v>0.18149999999999999</v>
      </c>
      <c r="H341">
        <v>6.0999999999999999E-2</v>
      </c>
      <c r="I341">
        <v>0.1125</v>
      </c>
      <c r="J341">
        <v>8</v>
      </c>
      <c r="K341">
        <v>2</v>
      </c>
      <c r="L341" t="s">
        <v>64</v>
      </c>
      <c r="M341" t="s">
        <v>65</v>
      </c>
      <c r="N341" t="s">
        <v>66</v>
      </c>
      <c r="O341">
        <v>6</v>
      </c>
      <c r="P341" t="s">
        <v>79</v>
      </c>
      <c r="Q341">
        <v>14.1</v>
      </c>
      <c r="R341" t="str">
        <f t="array" ref="R34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41" t="e">
        <f>IF(Table13[[#This Row],[Category All]]="Category 1", "Yes",NA())</f>
        <v>#N/A</v>
      </c>
      <c r="T341" t="str">
        <f>IF(Table13[[#This Row],[Category All]]="Category 2", "Yes",NA())</f>
        <v>Yes</v>
      </c>
      <c r="U341" t="e">
        <f>IF(Table13[[#This Row],[Category All]]="Category 3", "Yes",NA())</f>
        <v>#N/A</v>
      </c>
      <c r="V341">
        <f>SUM(1,(1/3)*(Table13[[#This Row],[Length]]-0.5),(1/3)*(Table13[[#This Row],[Diameter]]-0.4),(1/3)*(Table13[[#This Row],[Height]]-0.4)*Table13[[#This Row],[Whole_weight]]*0.5)</f>
        <v>0.93468999999999991</v>
      </c>
      <c r="W341">
        <f t="array" ref="W34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0.74775199999999997</v>
      </c>
      <c r="X341" t="e">
        <f>IF(Table13[[#This Row],[Category All]]="Category 1",Table13[[#This Row],[Base Abalone Value]]*1.5,NA())</f>
        <v>#N/A</v>
      </c>
      <c r="Y341">
        <f>IF(Table13[[#This Row],[Category All]]="Category 2",Table13[[#This Row],[Base Abalone Value]]*0.8,NA())</f>
        <v>0.74775199999999997</v>
      </c>
      <c r="Z341" t="e">
        <f>IF(Table13[[#This Row],[Category All]]="Category 3",Table13[[#This Row],[Base Abalone Value]],NA())</f>
        <v>#N/A</v>
      </c>
      <c r="AA341" t="e">
        <f>IF(Table13[[#This Row],[Gender]]="M",Table13[[#This Row],[Whole_weight]],NA())</f>
        <v>#N/A</v>
      </c>
      <c r="AB341" t="e">
        <f>IF(Table13[[#This Row],[Gender]]="F",Table13[[#This Row],[Whole_weight]],NA())</f>
        <v>#N/A</v>
      </c>
      <c r="AC341">
        <f>IF(Table13[[#This Row],[Gender]]="I",Table13[[#This Row],[Whole_weight]],NA())</f>
        <v>0.39950000000000002</v>
      </c>
      <c r="AD341" t="e">
        <f>IF(Table13[[#This Row],[Gender]]="M",Table13[[#This Row],[Diameter]],NA())</f>
        <v>#N/A</v>
      </c>
      <c r="AE341" t="e">
        <f>IF(Table13[[#This Row],[Gender]]="F",Table13[[#This Row],[Diameter]],NA())</f>
        <v>#N/A</v>
      </c>
      <c r="AF341">
        <f>IF(Table13[[#This Row],[Gender]]="I",Table13[[#This Row],[Diameter]],NA())</f>
        <v>0.32500000000000001</v>
      </c>
    </row>
    <row r="342" spans="1:32" x14ac:dyDescent="0.25">
      <c r="A342">
        <v>1699</v>
      </c>
      <c r="B342" t="s">
        <v>47</v>
      </c>
      <c r="C342">
        <v>0.63</v>
      </c>
      <c r="D342">
        <v>0.495</v>
      </c>
      <c r="E342">
        <v>0.17499999999999999</v>
      </c>
      <c r="F342">
        <v>1.2695000000000001</v>
      </c>
      <c r="G342">
        <v>0.60499999999999998</v>
      </c>
      <c r="H342">
        <v>0.27100000000000002</v>
      </c>
      <c r="I342">
        <v>0.32800000000000001</v>
      </c>
      <c r="J342">
        <v>11</v>
      </c>
      <c r="K342">
        <v>8</v>
      </c>
      <c r="L342" t="s">
        <v>61</v>
      </c>
      <c r="M342" t="s">
        <v>62</v>
      </c>
      <c r="N342" t="s">
        <v>63</v>
      </c>
      <c r="O342">
        <v>1</v>
      </c>
      <c r="P342" t="s">
        <v>36</v>
      </c>
      <c r="Q342">
        <v>22.1</v>
      </c>
      <c r="R342" t="str">
        <f t="array" ref="R34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42" t="e">
        <f>IF(Table13[[#This Row],[Category All]]="Category 1", "Yes",NA())</f>
        <v>#N/A</v>
      </c>
      <c r="T342" t="e">
        <f>IF(Table13[[#This Row],[Category All]]="Category 2", "Yes",NA())</f>
        <v>#N/A</v>
      </c>
      <c r="U342" t="str">
        <f>IF(Table13[[#This Row],[Category All]]="Category 3", "Yes",NA())</f>
        <v>Yes</v>
      </c>
      <c r="V342">
        <f>SUM(1,(1/3)*(Table13[[#This Row],[Length]]-0.5),(1/3)*(Table13[[#This Row],[Diameter]]-0.4),(1/3)*(Table13[[#This Row],[Height]]-0.4)*Table13[[#This Row],[Whole_weight]]*0.5)</f>
        <v>1.0273937500000001</v>
      </c>
      <c r="W342">
        <f t="array" ref="W34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1.0273937500000001</v>
      </c>
      <c r="X342" t="e">
        <f>IF(Table13[[#This Row],[Category All]]="Category 1",Table13[[#This Row],[Base Abalone Value]]*1.5,NA())</f>
        <v>#N/A</v>
      </c>
      <c r="Y342" t="e">
        <f>IF(Table13[[#This Row],[Category All]]="Category 2",Table13[[#This Row],[Base Abalone Value]]*0.8,NA())</f>
        <v>#N/A</v>
      </c>
      <c r="Z342">
        <f>IF(Table13[[#This Row],[Category All]]="Category 3",Table13[[#This Row],[Base Abalone Value]],NA())</f>
        <v>1.0273937500000001</v>
      </c>
      <c r="AA342">
        <f>IF(Table13[[#This Row],[Gender]]="M",Table13[[#This Row],[Whole_weight]],NA())</f>
        <v>1.2695000000000001</v>
      </c>
      <c r="AB342" t="e">
        <f>IF(Table13[[#This Row],[Gender]]="F",Table13[[#This Row],[Whole_weight]],NA())</f>
        <v>#N/A</v>
      </c>
      <c r="AC342" t="e">
        <f>IF(Table13[[#This Row],[Gender]]="I",Table13[[#This Row],[Whole_weight]],NA())</f>
        <v>#N/A</v>
      </c>
      <c r="AD342">
        <f>IF(Table13[[#This Row],[Gender]]="M",Table13[[#This Row],[Diameter]],NA())</f>
        <v>0.495</v>
      </c>
      <c r="AE342" t="e">
        <f>IF(Table13[[#This Row],[Gender]]="F",Table13[[#This Row],[Diameter]],NA())</f>
        <v>#N/A</v>
      </c>
      <c r="AF342" t="e">
        <f>IF(Table13[[#This Row],[Gender]]="I",Table13[[#This Row],[Diameter]],NA())</f>
        <v>#N/A</v>
      </c>
    </row>
    <row r="343" spans="1:32" x14ac:dyDescent="0.25">
      <c r="A343">
        <v>3445</v>
      </c>
      <c r="B343" t="s">
        <v>32</v>
      </c>
      <c r="C343">
        <v>0.49</v>
      </c>
      <c r="D343">
        <v>0.4</v>
      </c>
      <c r="E343">
        <v>0.115</v>
      </c>
      <c r="F343">
        <v>0.56899999999999995</v>
      </c>
      <c r="G343">
        <v>0.25600000000000001</v>
      </c>
      <c r="H343">
        <v>0.13250000000000001</v>
      </c>
      <c r="I343">
        <v>0.14499999999999999</v>
      </c>
      <c r="J343">
        <v>9</v>
      </c>
      <c r="K343">
        <v>10</v>
      </c>
      <c r="L343" t="s">
        <v>48</v>
      </c>
      <c r="M343" t="s">
        <v>49</v>
      </c>
      <c r="N343" t="s">
        <v>50</v>
      </c>
      <c r="O343">
        <v>9</v>
      </c>
      <c r="P343" t="s">
        <v>78</v>
      </c>
      <c r="Q343">
        <v>1.9</v>
      </c>
      <c r="R343" t="str">
        <f t="array" ref="R34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43" t="e">
        <f>IF(Table13[[#This Row],[Category All]]="Category 1", "Yes",NA())</f>
        <v>#N/A</v>
      </c>
      <c r="T343" t="str">
        <f>IF(Table13[[#This Row],[Category All]]="Category 2", "Yes",NA())</f>
        <v>Yes</v>
      </c>
      <c r="U343" t="e">
        <f>IF(Table13[[#This Row],[Category All]]="Category 3", "Yes",NA())</f>
        <v>#N/A</v>
      </c>
      <c r="V343">
        <f>SUM(1,(1/3)*(Table13[[#This Row],[Length]]-0.5),(1/3)*(Table13[[#This Row],[Diameter]]-0.4),(1/3)*(Table13[[#This Row],[Height]]-0.4)*Table13[[#This Row],[Whole_weight]]*0.5)</f>
        <v>0.96963916666666672</v>
      </c>
      <c r="W343">
        <f t="array" ref="W34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0.77571133333333342</v>
      </c>
      <c r="X343" t="e">
        <f>IF(Table13[[#This Row],[Category All]]="Category 1",Table13[[#This Row],[Base Abalone Value]]*1.5,NA())</f>
        <v>#N/A</v>
      </c>
      <c r="Y343">
        <f>IF(Table13[[#This Row],[Category All]]="Category 2",Table13[[#This Row],[Base Abalone Value]]*0.8,NA())</f>
        <v>0.77571133333333342</v>
      </c>
      <c r="Z343" t="e">
        <f>IF(Table13[[#This Row],[Category All]]="Category 3",Table13[[#This Row],[Base Abalone Value]],NA())</f>
        <v>#N/A</v>
      </c>
      <c r="AA343" t="e">
        <f>IF(Table13[[#This Row],[Gender]]="M",Table13[[#This Row],[Whole_weight]],NA())</f>
        <v>#N/A</v>
      </c>
      <c r="AB343">
        <f>IF(Table13[[#This Row],[Gender]]="F",Table13[[#This Row],[Whole_weight]],NA())</f>
        <v>0.56899999999999995</v>
      </c>
      <c r="AC343" t="e">
        <f>IF(Table13[[#This Row],[Gender]]="I",Table13[[#This Row],[Whole_weight]],NA())</f>
        <v>#N/A</v>
      </c>
      <c r="AD343" t="e">
        <f>IF(Table13[[#This Row],[Gender]]="M",Table13[[#This Row],[Diameter]],NA())</f>
        <v>#N/A</v>
      </c>
      <c r="AE343">
        <f>IF(Table13[[#This Row],[Gender]]="F",Table13[[#This Row],[Diameter]],NA())</f>
        <v>0.4</v>
      </c>
      <c r="AF343" t="e">
        <f>IF(Table13[[#This Row],[Gender]]="I",Table13[[#This Row],[Diameter]],NA())</f>
        <v>#N/A</v>
      </c>
    </row>
    <row r="344" spans="1:32" x14ac:dyDescent="0.25">
      <c r="A344">
        <v>2086</v>
      </c>
      <c r="B344" t="s">
        <v>32</v>
      </c>
      <c r="C344">
        <v>0.70499999999999996</v>
      </c>
      <c r="D344">
        <v>0.56999999999999995</v>
      </c>
      <c r="E344">
        <v>0.185</v>
      </c>
      <c r="F344">
        <v>1.7609999999999999</v>
      </c>
      <c r="G344">
        <v>0.747</v>
      </c>
      <c r="H344">
        <v>0.3725</v>
      </c>
      <c r="I344">
        <v>0.48799999999999999</v>
      </c>
      <c r="J344">
        <v>10</v>
      </c>
      <c r="K344">
        <v>11</v>
      </c>
      <c r="L344" t="s">
        <v>37</v>
      </c>
      <c r="M344" t="s">
        <v>38</v>
      </c>
      <c r="N344" t="s">
        <v>35</v>
      </c>
      <c r="O344">
        <v>6</v>
      </c>
      <c r="P344" t="s">
        <v>79</v>
      </c>
      <c r="Q344">
        <v>14.1</v>
      </c>
      <c r="R344" t="str">
        <f t="array" ref="R34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44" t="e">
        <f>IF(Table13[[#This Row],[Category All]]="Category 1", "Yes",NA())</f>
        <v>#N/A</v>
      </c>
      <c r="T344" t="e">
        <f>IF(Table13[[#This Row],[Category All]]="Category 2", "Yes",NA())</f>
        <v>#N/A</v>
      </c>
      <c r="U344" t="str">
        <f>IF(Table13[[#This Row],[Category All]]="Category 3", "Yes",NA())</f>
        <v>Yes</v>
      </c>
      <c r="V344">
        <f>SUM(1,(1/3)*(Table13[[#This Row],[Length]]-0.5),(1/3)*(Table13[[#This Row],[Diameter]]-0.4),(1/3)*(Table13[[#This Row],[Height]]-0.4)*Table13[[#This Row],[Whole_weight]]*0.5)</f>
        <v>1.0618974999999999</v>
      </c>
      <c r="W344">
        <f t="array" ref="W34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1.0618974999999999</v>
      </c>
      <c r="X344" t="e">
        <f>IF(Table13[[#This Row],[Category All]]="Category 1",Table13[[#This Row],[Base Abalone Value]]*1.5,NA())</f>
        <v>#N/A</v>
      </c>
      <c r="Y344" t="e">
        <f>IF(Table13[[#This Row],[Category All]]="Category 2",Table13[[#This Row],[Base Abalone Value]]*0.8,NA())</f>
        <v>#N/A</v>
      </c>
      <c r="Z344">
        <f>IF(Table13[[#This Row],[Category All]]="Category 3",Table13[[#This Row],[Base Abalone Value]],NA())</f>
        <v>1.0618974999999999</v>
      </c>
      <c r="AA344" t="e">
        <f>IF(Table13[[#This Row],[Gender]]="M",Table13[[#This Row],[Whole_weight]],NA())</f>
        <v>#N/A</v>
      </c>
      <c r="AB344">
        <f>IF(Table13[[#This Row],[Gender]]="F",Table13[[#This Row],[Whole_weight]],NA())</f>
        <v>1.7609999999999999</v>
      </c>
      <c r="AC344" t="e">
        <f>IF(Table13[[#This Row],[Gender]]="I",Table13[[#This Row],[Whole_weight]],NA())</f>
        <v>#N/A</v>
      </c>
      <c r="AD344" t="e">
        <f>IF(Table13[[#This Row],[Gender]]="M",Table13[[#This Row],[Diameter]],NA())</f>
        <v>#N/A</v>
      </c>
      <c r="AE344">
        <f>IF(Table13[[#This Row],[Gender]]="F",Table13[[#This Row],[Diameter]],NA())</f>
        <v>0.56999999999999995</v>
      </c>
      <c r="AF344" t="e">
        <f>IF(Table13[[#This Row],[Gender]]="I",Table13[[#This Row],[Diameter]],NA())</f>
        <v>#N/A</v>
      </c>
    </row>
    <row r="345" spans="1:32" x14ac:dyDescent="0.25">
      <c r="A345">
        <v>2076</v>
      </c>
      <c r="B345" t="s">
        <v>47</v>
      </c>
      <c r="C345">
        <v>0.59499999999999997</v>
      </c>
      <c r="D345">
        <v>0.46500000000000002</v>
      </c>
      <c r="E345">
        <v>0.15</v>
      </c>
      <c r="F345">
        <v>0.91900000000000004</v>
      </c>
      <c r="G345">
        <v>0.4335</v>
      </c>
      <c r="H345">
        <v>0.17649999999999999</v>
      </c>
      <c r="I345">
        <v>0.26200000000000001</v>
      </c>
      <c r="J345">
        <v>9</v>
      </c>
      <c r="K345">
        <v>9</v>
      </c>
      <c r="L345" t="s">
        <v>52</v>
      </c>
      <c r="M345" t="s">
        <v>53</v>
      </c>
      <c r="N345" t="s">
        <v>54</v>
      </c>
      <c r="O345">
        <v>7</v>
      </c>
      <c r="P345" t="s">
        <v>74</v>
      </c>
      <c r="Q345">
        <v>2.5</v>
      </c>
      <c r="R345" t="str">
        <f t="array" ref="R34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45" t="e">
        <f>IF(Table13[[#This Row],[Category All]]="Category 1", "Yes",NA())</f>
        <v>#N/A</v>
      </c>
      <c r="T345" t="e">
        <f>IF(Table13[[#This Row],[Category All]]="Category 2", "Yes",NA())</f>
        <v>#N/A</v>
      </c>
      <c r="U345" t="str">
        <f>IF(Table13[[#This Row],[Category All]]="Category 3", "Yes",NA())</f>
        <v>Yes</v>
      </c>
      <c r="V345">
        <f>SUM(1,(1/3)*(Table13[[#This Row],[Length]]-0.5),(1/3)*(Table13[[#This Row],[Diameter]]-0.4),(1/3)*(Table13[[#This Row],[Height]]-0.4)*Table13[[#This Row],[Whole_weight]]*0.5)</f>
        <v>1.0150416666666668</v>
      </c>
      <c r="W345">
        <f t="array" ref="W34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1.0150416666666668</v>
      </c>
      <c r="X345" t="e">
        <f>IF(Table13[[#This Row],[Category All]]="Category 1",Table13[[#This Row],[Base Abalone Value]]*1.5,NA())</f>
        <v>#N/A</v>
      </c>
      <c r="Y345" t="e">
        <f>IF(Table13[[#This Row],[Category All]]="Category 2",Table13[[#This Row],[Base Abalone Value]]*0.8,NA())</f>
        <v>#N/A</v>
      </c>
      <c r="Z345">
        <f>IF(Table13[[#This Row],[Category All]]="Category 3",Table13[[#This Row],[Base Abalone Value]],NA())</f>
        <v>1.0150416666666668</v>
      </c>
      <c r="AA345">
        <f>IF(Table13[[#This Row],[Gender]]="M",Table13[[#This Row],[Whole_weight]],NA())</f>
        <v>0.91900000000000004</v>
      </c>
      <c r="AB345" t="e">
        <f>IF(Table13[[#This Row],[Gender]]="F",Table13[[#This Row],[Whole_weight]],NA())</f>
        <v>#N/A</v>
      </c>
      <c r="AC345" t="e">
        <f>IF(Table13[[#This Row],[Gender]]="I",Table13[[#This Row],[Whole_weight]],NA())</f>
        <v>#N/A</v>
      </c>
      <c r="AD345">
        <f>IF(Table13[[#This Row],[Gender]]="M",Table13[[#This Row],[Diameter]],NA())</f>
        <v>0.46500000000000002</v>
      </c>
      <c r="AE345" t="e">
        <f>IF(Table13[[#This Row],[Gender]]="F",Table13[[#This Row],[Diameter]],NA())</f>
        <v>#N/A</v>
      </c>
      <c r="AF345" t="e">
        <f>IF(Table13[[#This Row],[Gender]]="I",Table13[[#This Row],[Diameter]],NA())</f>
        <v>#N/A</v>
      </c>
    </row>
    <row r="346" spans="1:32" x14ac:dyDescent="0.25">
      <c r="A346">
        <v>533</v>
      </c>
      <c r="B346" t="s">
        <v>43</v>
      </c>
      <c r="C346">
        <v>0.47</v>
      </c>
      <c r="D346">
        <v>0.37</v>
      </c>
      <c r="E346">
        <v>0.12</v>
      </c>
      <c r="F346">
        <v>0.47049999999999997</v>
      </c>
      <c r="G346">
        <v>0.1845</v>
      </c>
      <c r="H346">
        <v>0.1055</v>
      </c>
      <c r="I346">
        <v>0.155</v>
      </c>
      <c r="J346">
        <v>12</v>
      </c>
      <c r="K346">
        <v>12</v>
      </c>
      <c r="L346" t="s">
        <v>33</v>
      </c>
      <c r="M346" t="s">
        <v>34</v>
      </c>
      <c r="N346" t="s">
        <v>35</v>
      </c>
      <c r="O346">
        <v>3</v>
      </c>
      <c r="P346" t="s">
        <v>80</v>
      </c>
      <c r="Q346">
        <v>3.6</v>
      </c>
      <c r="R346" t="str">
        <f t="array" ref="R34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46" t="e">
        <f>IF(Table13[[#This Row],[Category All]]="Category 1", "Yes",NA())</f>
        <v>#N/A</v>
      </c>
      <c r="T346" t="str">
        <f>IF(Table13[[#This Row],[Category All]]="Category 2", "Yes",NA())</f>
        <v>Yes</v>
      </c>
      <c r="U346" t="e">
        <f>IF(Table13[[#This Row],[Category All]]="Category 3", "Yes",NA())</f>
        <v>#N/A</v>
      </c>
      <c r="V346">
        <f>SUM(1,(1/3)*(Table13[[#This Row],[Length]]-0.5),(1/3)*(Table13[[#This Row],[Diameter]]-0.4),(1/3)*(Table13[[#This Row],[Height]]-0.4)*Table13[[#This Row],[Whole_weight]]*0.5)</f>
        <v>0.95804333333333336</v>
      </c>
      <c r="W346">
        <f t="array" ref="W34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0.76643466666666671</v>
      </c>
      <c r="X346" t="e">
        <f>IF(Table13[[#This Row],[Category All]]="Category 1",Table13[[#This Row],[Base Abalone Value]]*1.5,NA())</f>
        <v>#N/A</v>
      </c>
      <c r="Y346">
        <f>IF(Table13[[#This Row],[Category All]]="Category 2",Table13[[#This Row],[Base Abalone Value]]*0.8,NA())</f>
        <v>0.76643466666666671</v>
      </c>
      <c r="Z346" t="e">
        <f>IF(Table13[[#This Row],[Category All]]="Category 3",Table13[[#This Row],[Base Abalone Value]],NA())</f>
        <v>#N/A</v>
      </c>
      <c r="AA346" t="e">
        <f>IF(Table13[[#This Row],[Gender]]="M",Table13[[#This Row],[Whole_weight]],NA())</f>
        <v>#N/A</v>
      </c>
      <c r="AB346" t="e">
        <f>IF(Table13[[#This Row],[Gender]]="F",Table13[[#This Row],[Whole_weight]],NA())</f>
        <v>#N/A</v>
      </c>
      <c r="AC346">
        <f>IF(Table13[[#This Row],[Gender]]="I",Table13[[#This Row],[Whole_weight]],NA())</f>
        <v>0.47049999999999997</v>
      </c>
      <c r="AD346" t="e">
        <f>IF(Table13[[#This Row],[Gender]]="M",Table13[[#This Row],[Diameter]],NA())</f>
        <v>#N/A</v>
      </c>
      <c r="AE346" t="e">
        <f>IF(Table13[[#This Row],[Gender]]="F",Table13[[#This Row],[Diameter]],NA())</f>
        <v>#N/A</v>
      </c>
      <c r="AF346">
        <f>IF(Table13[[#This Row],[Gender]]="I",Table13[[#This Row],[Diameter]],NA())</f>
        <v>0.37</v>
      </c>
    </row>
    <row r="347" spans="1:32" x14ac:dyDescent="0.25">
      <c r="A347">
        <v>3443</v>
      </c>
      <c r="B347" t="s">
        <v>47</v>
      </c>
      <c r="C347">
        <v>0.48</v>
      </c>
      <c r="D347">
        <v>0.37</v>
      </c>
      <c r="E347">
        <v>0.13</v>
      </c>
      <c r="F347">
        <v>0.64300000000000002</v>
      </c>
      <c r="G347">
        <v>0.34899999999999998</v>
      </c>
      <c r="H347">
        <v>0.11550000000000001</v>
      </c>
      <c r="I347">
        <v>0.13500000000000001</v>
      </c>
      <c r="J347">
        <v>8</v>
      </c>
      <c r="K347">
        <v>12</v>
      </c>
      <c r="L347" t="s">
        <v>33</v>
      </c>
      <c r="M347" t="s">
        <v>34</v>
      </c>
      <c r="N347" t="s">
        <v>35</v>
      </c>
      <c r="O347">
        <v>10</v>
      </c>
      <c r="P347" t="s">
        <v>70</v>
      </c>
      <c r="Q347">
        <v>24.1</v>
      </c>
      <c r="R347" t="str">
        <f t="array" ref="R34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47" t="e">
        <f>IF(Table13[[#This Row],[Category All]]="Category 1", "Yes",NA())</f>
        <v>#N/A</v>
      </c>
      <c r="T347" t="str">
        <f>IF(Table13[[#This Row],[Category All]]="Category 2", "Yes",NA())</f>
        <v>Yes</v>
      </c>
      <c r="U347" t="e">
        <f>IF(Table13[[#This Row],[Category All]]="Category 3", "Yes",NA())</f>
        <v>#N/A</v>
      </c>
      <c r="V347">
        <f>SUM(1,(1/3)*(Table13[[#This Row],[Length]]-0.5),(1/3)*(Table13[[#This Row],[Diameter]]-0.4),(1/3)*(Table13[[#This Row],[Height]]-0.4)*Table13[[#This Row],[Whole_weight]]*0.5)</f>
        <v>0.95439833333333324</v>
      </c>
      <c r="W347">
        <f t="array" ref="W34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0.76351866666666668</v>
      </c>
      <c r="X347" t="e">
        <f>IF(Table13[[#This Row],[Category All]]="Category 1",Table13[[#This Row],[Base Abalone Value]]*1.5,NA())</f>
        <v>#N/A</v>
      </c>
      <c r="Y347">
        <f>IF(Table13[[#This Row],[Category All]]="Category 2",Table13[[#This Row],[Base Abalone Value]]*0.8,NA())</f>
        <v>0.76351866666666668</v>
      </c>
      <c r="Z347" t="e">
        <f>IF(Table13[[#This Row],[Category All]]="Category 3",Table13[[#This Row],[Base Abalone Value]],NA())</f>
        <v>#N/A</v>
      </c>
      <c r="AA347">
        <f>IF(Table13[[#This Row],[Gender]]="M",Table13[[#This Row],[Whole_weight]],NA())</f>
        <v>0.64300000000000002</v>
      </c>
      <c r="AB347" t="e">
        <f>IF(Table13[[#This Row],[Gender]]="F",Table13[[#This Row],[Whole_weight]],NA())</f>
        <v>#N/A</v>
      </c>
      <c r="AC347" t="e">
        <f>IF(Table13[[#This Row],[Gender]]="I",Table13[[#This Row],[Whole_weight]],NA())</f>
        <v>#N/A</v>
      </c>
      <c r="AD347">
        <f>IF(Table13[[#This Row],[Gender]]="M",Table13[[#This Row],[Diameter]],NA())</f>
        <v>0.37</v>
      </c>
      <c r="AE347" t="e">
        <f>IF(Table13[[#This Row],[Gender]]="F",Table13[[#This Row],[Diameter]],NA())</f>
        <v>#N/A</v>
      </c>
      <c r="AF347" t="e">
        <f>IF(Table13[[#This Row],[Gender]]="I",Table13[[#This Row],[Diameter]],NA())</f>
        <v>#N/A</v>
      </c>
    </row>
    <row r="348" spans="1:32" x14ac:dyDescent="0.25">
      <c r="A348">
        <v>2496</v>
      </c>
      <c r="B348" t="s">
        <v>47</v>
      </c>
      <c r="C348">
        <v>0.45</v>
      </c>
      <c r="D348">
        <v>0.36</v>
      </c>
      <c r="E348">
        <v>0.16</v>
      </c>
      <c r="F348">
        <v>0.56699999999999995</v>
      </c>
      <c r="G348">
        <v>0.17399999999999999</v>
      </c>
      <c r="H348">
        <v>0.1245</v>
      </c>
      <c r="I348">
        <v>0.22500000000000001</v>
      </c>
      <c r="J348">
        <v>12</v>
      </c>
      <c r="K348">
        <v>14</v>
      </c>
      <c r="L348" t="s">
        <v>55</v>
      </c>
      <c r="M348" t="s">
        <v>56</v>
      </c>
      <c r="N348" t="s">
        <v>57</v>
      </c>
      <c r="O348">
        <v>3</v>
      </c>
      <c r="P348" t="s">
        <v>80</v>
      </c>
      <c r="Q348">
        <v>3.6</v>
      </c>
      <c r="R348" t="str">
        <f t="array" ref="R34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48" t="e">
        <f>IF(Table13[[#This Row],[Category All]]="Category 1", "Yes",NA())</f>
        <v>#N/A</v>
      </c>
      <c r="T348" t="str">
        <f>IF(Table13[[#This Row],[Category All]]="Category 2", "Yes",NA())</f>
        <v>Yes</v>
      </c>
      <c r="U348" t="e">
        <f>IF(Table13[[#This Row],[Category All]]="Category 3", "Yes",NA())</f>
        <v>#N/A</v>
      </c>
      <c r="V348">
        <f>SUM(1,(1/3)*(Table13[[#This Row],[Length]]-0.5),(1/3)*(Table13[[#This Row],[Diameter]]-0.4),(1/3)*(Table13[[#This Row],[Height]]-0.4)*Table13[[#This Row],[Whole_weight]]*0.5)</f>
        <v>0.94732000000000005</v>
      </c>
      <c r="W348">
        <f t="array" ref="W34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0.75785600000000009</v>
      </c>
      <c r="X348" t="e">
        <f>IF(Table13[[#This Row],[Category All]]="Category 1",Table13[[#This Row],[Base Abalone Value]]*1.5,NA())</f>
        <v>#N/A</v>
      </c>
      <c r="Y348">
        <f>IF(Table13[[#This Row],[Category All]]="Category 2",Table13[[#This Row],[Base Abalone Value]]*0.8,NA())</f>
        <v>0.75785600000000009</v>
      </c>
      <c r="Z348" t="e">
        <f>IF(Table13[[#This Row],[Category All]]="Category 3",Table13[[#This Row],[Base Abalone Value]],NA())</f>
        <v>#N/A</v>
      </c>
      <c r="AA348">
        <f>IF(Table13[[#This Row],[Gender]]="M",Table13[[#This Row],[Whole_weight]],NA())</f>
        <v>0.56699999999999995</v>
      </c>
      <c r="AB348" t="e">
        <f>IF(Table13[[#This Row],[Gender]]="F",Table13[[#This Row],[Whole_weight]],NA())</f>
        <v>#N/A</v>
      </c>
      <c r="AC348" t="e">
        <f>IF(Table13[[#This Row],[Gender]]="I",Table13[[#This Row],[Whole_weight]],NA())</f>
        <v>#N/A</v>
      </c>
      <c r="AD348">
        <f>IF(Table13[[#This Row],[Gender]]="M",Table13[[#This Row],[Diameter]],NA())</f>
        <v>0.36</v>
      </c>
      <c r="AE348" t="e">
        <f>IF(Table13[[#This Row],[Gender]]="F",Table13[[#This Row],[Diameter]],NA())</f>
        <v>#N/A</v>
      </c>
      <c r="AF348" t="e">
        <f>IF(Table13[[#This Row],[Gender]]="I",Table13[[#This Row],[Diameter]],NA())</f>
        <v>#N/A</v>
      </c>
    </row>
    <row r="349" spans="1:32" x14ac:dyDescent="0.25">
      <c r="A349">
        <v>903</v>
      </c>
      <c r="B349" t="s">
        <v>43</v>
      </c>
      <c r="C349">
        <v>0.30499999999999999</v>
      </c>
      <c r="D349">
        <v>0.22</v>
      </c>
      <c r="E349">
        <v>7.0000000000000007E-2</v>
      </c>
      <c r="F349">
        <v>0.14099999999999999</v>
      </c>
      <c r="G349">
        <v>6.2E-2</v>
      </c>
      <c r="H349">
        <v>3.1E-2</v>
      </c>
      <c r="I349">
        <v>3.6999999999999998E-2</v>
      </c>
      <c r="J349">
        <v>5</v>
      </c>
      <c r="K349">
        <v>5</v>
      </c>
      <c r="L349" t="s">
        <v>58</v>
      </c>
      <c r="M349" t="s">
        <v>59</v>
      </c>
      <c r="N349" t="s">
        <v>60</v>
      </c>
      <c r="O349">
        <v>1</v>
      </c>
      <c r="P349" t="s">
        <v>36</v>
      </c>
      <c r="Q349">
        <v>22.1</v>
      </c>
      <c r="R349" t="str">
        <f t="array" ref="R34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49" t="e">
        <f>IF(Table13[[#This Row],[Category All]]="Category 1", "Yes",NA())</f>
        <v>#N/A</v>
      </c>
      <c r="T349" t="str">
        <f>IF(Table13[[#This Row],[Category All]]="Category 2", "Yes",NA())</f>
        <v>Yes</v>
      </c>
      <c r="U349" t="e">
        <f>IF(Table13[[#This Row],[Category All]]="Category 3", "Yes",NA())</f>
        <v>#N/A</v>
      </c>
      <c r="V349">
        <f>SUM(1,(1/3)*(Table13[[#This Row],[Length]]-0.5),(1/3)*(Table13[[#This Row],[Diameter]]-0.4),(1/3)*(Table13[[#This Row],[Height]]-0.4)*Table13[[#This Row],[Whole_weight]]*0.5)</f>
        <v>0.86724500000000004</v>
      </c>
      <c r="W349">
        <f t="array" ref="W34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0.69379600000000008</v>
      </c>
      <c r="X349" t="e">
        <f>IF(Table13[[#This Row],[Category All]]="Category 1",Table13[[#This Row],[Base Abalone Value]]*1.5,NA())</f>
        <v>#N/A</v>
      </c>
      <c r="Y349">
        <f>IF(Table13[[#This Row],[Category All]]="Category 2",Table13[[#This Row],[Base Abalone Value]]*0.8,NA())</f>
        <v>0.69379600000000008</v>
      </c>
      <c r="Z349" t="e">
        <f>IF(Table13[[#This Row],[Category All]]="Category 3",Table13[[#This Row],[Base Abalone Value]],NA())</f>
        <v>#N/A</v>
      </c>
      <c r="AA349" t="e">
        <f>IF(Table13[[#This Row],[Gender]]="M",Table13[[#This Row],[Whole_weight]],NA())</f>
        <v>#N/A</v>
      </c>
      <c r="AB349" t="e">
        <f>IF(Table13[[#This Row],[Gender]]="F",Table13[[#This Row],[Whole_weight]],NA())</f>
        <v>#N/A</v>
      </c>
      <c r="AC349">
        <f>IF(Table13[[#This Row],[Gender]]="I",Table13[[#This Row],[Whole_weight]],NA())</f>
        <v>0.14099999999999999</v>
      </c>
      <c r="AD349" t="e">
        <f>IF(Table13[[#This Row],[Gender]]="M",Table13[[#This Row],[Diameter]],NA())</f>
        <v>#N/A</v>
      </c>
      <c r="AE349" t="e">
        <f>IF(Table13[[#This Row],[Gender]]="F",Table13[[#This Row],[Diameter]],NA())</f>
        <v>#N/A</v>
      </c>
      <c r="AF349">
        <f>IF(Table13[[#This Row],[Gender]]="I",Table13[[#This Row],[Diameter]],NA())</f>
        <v>0.22</v>
      </c>
    </row>
    <row r="350" spans="1:32" x14ac:dyDescent="0.25">
      <c r="A350">
        <v>3222</v>
      </c>
      <c r="B350" t="s">
        <v>47</v>
      </c>
      <c r="C350">
        <v>0.38500000000000001</v>
      </c>
      <c r="D350">
        <v>0.30499999999999999</v>
      </c>
      <c r="E350">
        <v>0.09</v>
      </c>
      <c r="F350">
        <v>0.27750000000000002</v>
      </c>
      <c r="G350">
        <v>0.109</v>
      </c>
      <c r="H350">
        <v>5.1499999999999997E-2</v>
      </c>
      <c r="I350">
        <v>0.1</v>
      </c>
      <c r="J350">
        <v>9</v>
      </c>
      <c r="K350">
        <v>5</v>
      </c>
      <c r="L350" t="s">
        <v>58</v>
      </c>
      <c r="M350" t="s">
        <v>59</v>
      </c>
      <c r="N350" t="s">
        <v>60</v>
      </c>
      <c r="O350">
        <v>7</v>
      </c>
      <c r="P350" t="s">
        <v>74</v>
      </c>
      <c r="Q350">
        <v>2.5</v>
      </c>
      <c r="R350" t="str">
        <f t="array" ref="R35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50" t="e">
        <f>IF(Table13[[#This Row],[Category All]]="Category 1", "Yes",NA())</f>
        <v>#N/A</v>
      </c>
      <c r="T350" t="str">
        <f>IF(Table13[[#This Row],[Category All]]="Category 2", "Yes",NA())</f>
        <v>Yes</v>
      </c>
      <c r="U350" t="e">
        <f>IF(Table13[[#This Row],[Category All]]="Category 3", "Yes",NA())</f>
        <v>#N/A</v>
      </c>
      <c r="V350">
        <f>SUM(1,(1/3)*(Table13[[#This Row],[Length]]-0.5),(1/3)*(Table13[[#This Row],[Diameter]]-0.4),(1/3)*(Table13[[#This Row],[Height]]-0.4)*Table13[[#This Row],[Whole_weight]]*0.5)</f>
        <v>0.91566249999999993</v>
      </c>
      <c r="W350">
        <f t="array" ref="W35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0.73253000000000001</v>
      </c>
      <c r="X350" t="e">
        <f>IF(Table13[[#This Row],[Category All]]="Category 1",Table13[[#This Row],[Base Abalone Value]]*1.5,NA())</f>
        <v>#N/A</v>
      </c>
      <c r="Y350">
        <f>IF(Table13[[#This Row],[Category All]]="Category 2",Table13[[#This Row],[Base Abalone Value]]*0.8,NA())</f>
        <v>0.73253000000000001</v>
      </c>
      <c r="Z350" t="e">
        <f>IF(Table13[[#This Row],[Category All]]="Category 3",Table13[[#This Row],[Base Abalone Value]],NA())</f>
        <v>#N/A</v>
      </c>
      <c r="AA350">
        <f>IF(Table13[[#This Row],[Gender]]="M",Table13[[#This Row],[Whole_weight]],NA())</f>
        <v>0.27750000000000002</v>
      </c>
      <c r="AB350" t="e">
        <f>IF(Table13[[#This Row],[Gender]]="F",Table13[[#This Row],[Whole_weight]],NA())</f>
        <v>#N/A</v>
      </c>
      <c r="AC350" t="e">
        <f>IF(Table13[[#This Row],[Gender]]="I",Table13[[#This Row],[Whole_weight]],NA())</f>
        <v>#N/A</v>
      </c>
      <c r="AD350">
        <f>IF(Table13[[#This Row],[Gender]]="M",Table13[[#This Row],[Diameter]],NA())</f>
        <v>0.30499999999999999</v>
      </c>
      <c r="AE350" t="e">
        <f>IF(Table13[[#This Row],[Gender]]="F",Table13[[#This Row],[Diameter]],NA())</f>
        <v>#N/A</v>
      </c>
      <c r="AF350" t="e">
        <f>IF(Table13[[#This Row],[Gender]]="I",Table13[[#This Row],[Diameter]],NA())</f>
        <v>#N/A</v>
      </c>
    </row>
    <row r="351" spans="1:32" x14ac:dyDescent="0.25">
      <c r="A351">
        <v>792</v>
      </c>
      <c r="B351" t="s">
        <v>32</v>
      </c>
      <c r="C351">
        <v>0.48499999999999999</v>
      </c>
      <c r="D351">
        <v>0.375</v>
      </c>
      <c r="E351">
        <v>0.13500000000000001</v>
      </c>
      <c r="F351">
        <v>0.55600000000000005</v>
      </c>
      <c r="G351">
        <v>0.1925</v>
      </c>
      <c r="H351">
        <v>0.13150000000000001</v>
      </c>
      <c r="I351">
        <v>0.16850000000000001</v>
      </c>
      <c r="J351">
        <v>10</v>
      </c>
      <c r="K351">
        <v>11</v>
      </c>
      <c r="L351" t="s">
        <v>37</v>
      </c>
      <c r="M351" t="s">
        <v>38</v>
      </c>
      <c r="N351" t="s">
        <v>35</v>
      </c>
      <c r="O351">
        <v>9</v>
      </c>
      <c r="P351" t="s">
        <v>78</v>
      </c>
      <c r="Q351">
        <v>1.9</v>
      </c>
      <c r="R351" t="str">
        <f t="array" ref="R35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51" t="e">
        <f>IF(Table13[[#This Row],[Category All]]="Category 1", "Yes",NA())</f>
        <v>#N/A</v>
      </c>
      <c r="T351" t="str">
        <f>IF(Table13[[#This Row],[Category All]]="Category 2", "Yes",NA())</f>
        <v>Yes</v>
      </c>
      <c r="U351" t="e">
        <f>IF(Table13[[#This Row],[Category All]]="Category 3", "Yes",NA())</f>
        <v>#N/A</v>
      </c>
      <c r="V351">
        <f>SUM(1,(1/3)*(Table13[[#This Row],[Length]]-0.5),(1/3)*(Table13[[#This Row],[Diameter]]-0.4),(1/3)*(Table13[[#This Row],[Height]]-0.4)*Table13[[#This Row],[Whole_weight]]*0.5)</f>
        <v>0.96211000000000002</v>
      </c>
      <c r="W351">
        <f t="array" ref="W35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0.76968800000000004</v>
      </c>
      <c r="X351" t="e">
        <f>IF(Table13[[#This Row],[Category All]]="Category 1",Table13[[#This Row],[Base Abalone Value]]*1.5,NA())</f>
        <v>#N/A</v>
      </c>
      <c r="Y351">
        <f>IF(Table13[[#This Row],[Category All]]="Category 2",Table13[[#This Row],[Base Abalone Value]]*0.8,NA())</f>
        <v>0.76968800000000004</v>
      </c>
      <c r="Z351" t="e">
        <f>IF(Table13[[#This Row],[Category All]]="Category 3",Table13[[#This Row],[Base Abalone Value]],NA())</f>
        <v>#N/A</v>
      </c>
      <c r="AA351" t="e">
        <f>IF(Table13[[#This Row],[Gender]]="M",Table13[[#This Row],[Whole_weight]],NA())</f>
        <v>#N/A</v>
      </c>
      <c r="AB351">
        <f>IF(Table13[[#This Row],[Gender]]="F",Table13[[#This Row],[Whole_weight]],NA())</f>
        <v>0.55600000000000005</v>
      </c>
      <c r="AC351" t="e">
        <f>IF(Table13[[#This Row],[Gender]]="I",Table13[[#This Row],[Whole_weight]],NA())</f>
        <v>#N/A</v>
      </c>
      <c r="AD351" t="e">
        <f>IF(Table13[[#This Row],[Gender]]="M",Table13[[#This Row],[Diameter]],NA())</f>
        <v>#N/A</v>
      </c>
      <c r="AE351">
        <f>IF(Table13[[#This Row],[Gender]]="F",Table13[[#This Row],[Diameter]],NA())</f>
        <v>0.375</v>
      </c>
      <c r="AF351" t="e">
        <f>IF(Table13[[#This Row],[Gender]]="I",Table13[[#This Row],[Diameter]],NA())</f>
        <v>#N/A</v>
      </c>
    </row>
    <row r="352" spans="1:32" x14ac:dyDescent="0.25">
      <c r="A352">
        <v>376</v>
      </c>
      <c r="B352" t="s">
        <v>32</v>
      </c>
      <c r="C352">
        <v>0.67500000000000004</v>
      </c>
      <c r="D352">
        <v>0.54500000000000004</v>
      </c>
      <c r="E352">
        <v>0.19500000000000001</v>
      </c>
      <c r="F352">
        <v>1.7344999999999999</v>
      </c>
      <c r="G352">
        <v>0.6845</v>
      </c>
      <c r="H352">
        <v>0.3695</v>
      </c>
      <c r="I352">
        <v>0.60499999999999998</v>
      </c>
      <c r="J352">
        <v>20</v>
      </c>
      <c r="K352">
        <v>5</v>
      </c>
      <c r="L352" t="s">
        <v>58</v>
      </c>
      <c r="M352" t="s">
        <v>59</v>
      </c>
      <c r="N352" t="s">
        <v>60</v>
      </c>
      <c r="O352">
        <v>3</v>
      </c>
      <c r="P352" t="s">
        <v>80</v>
      </c>
      <c r="Q352">
        <v>3.6</v>
      </c>
      <c r="R352" t="str">
        <f t="array" ref="R35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52" t="e">
        <f>IF(Table13[[#This Row],[Category All]]="Category 1", "Yes",NA())</f>
        <v>#N/A</v>
      </c>
      <c r="T352" t="str">
        <f>IF(Table13[[#This Row],[Category All]]="Category 2", "Yes",NA())</f>
        <v>Yes</v>
      </c>
      <c r="U352" t="e">
        <f>IF(Table13[[#This Row],[Category All]]="Category 3", "Yes",NA())</f>
        <v>#N/A</v>
      </c>
      <c r="V352">
        <f>SUM(1,(1/3)*(Table13[[#This Row],[Length]]-0.5),(1/3)*(Table13[[#This Row],[Diameter]]-0.4),(1/3)*(Table13[[#This Row],[Height]]-0.4)*Table13[[#This Row],[Whole_weight]]*0.5)</f>
        <v>1.0474045833333334</v>
      </c>
      <c r="W352">
        <f t="array" ref="W35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0.83792366666666673</v>
      </c>
      <c r="X352" t="e">
        <f>IF(Table13[[#This Row],[Category All]]="Category 1",Table13[[#This Row],[Base Abalone Value]]*1.5,NA())</f>
        <v>#N/A</v>
      </c>
      <c r="Y352">
        <f>IF(Table13[[#This Row],[Category All]]="Category 2",Table13[[#This Row],[Base Abalone Value]]*0.8,NA())</f>
        <v>0.83792366666666673</v>
      </c>
      <c r="Z352" t="e">
        <f>IF(Table13[[#This Row],[Category All]]="Category 3",Table13[[#This Row],[Base Abalone Value]],NA())</f>
        <v>#N/A</v>
      </c>
      <c r="AA352" t="e">
        <f>IF(Table13[[#This Row],[Gender]]="M",Table13[[#This Row],[Whole_weight]],NA())</f>
        <v>#N/A</v>
      </c>
      <c r="AB352">
        <f>IF(Table13[[#This Row],[Gender]]="F",Table13[[#This Row],[Whole_weight]],NA())</f>
        <v>1.7344999999999999</v>
      </c>
      <c r="AC352" t="e">
        <f>IF(Table13[[#This Row],[Gender]]="I",Table13[[#This Row],[Whole_weight]],NA())</f>
        <v>#N/A</v>
      </c>
      <c r="AD352" t="e">
        <f>IF(Table13[[#This Row],[Gender]]="M",Table13[[#This Row],[Diameter]],NA())</f>
        <v>#N/A</v>
      </c>
      <c r="AE352">
        <f>IF(Table13[[#This Row],[Gender]]="F",Table13[[#This Row],[Diameter]],NA())</f>
        <v>0.54500000000000004</v>
      </c>
      <c r="AF352" t="e">
        <f>IF(Table13[[#This Row],[Gender]]="I",Table13[[#This Row],[Diameter]],NA())</f>
        <v>#N/A</v>
      </c>
    </row>
    <row r="353" spans="1:32" x14ac:dyDescent="0.25">
      <c r="A353">
        <v>1984</v>
      </c>
      <c r="B353" t="s">
        <v>32</v>
      </c>
      <c r="C353">
        <v>0.72499999999999998</v>
      </c>
      <c r="D353">
        <v>0.56999999999999995</v>
      </c>
      <c r="E353">
        <v>0.20499999999999999</v>
      </c>
      <c r="F353">
        <v>1.6194999999999999</v>
      </c>
      <c r="G353">
        <v>0.74399999999999999</v>
      </c>
      <c r="H353">
        <v>0.315</v>
      </c>
      <c r="I353">
        <v>0.48799999999999999</v>
      </c>
      <c r="J353">
        <v>11</v>
      </c>
      <c r="K353">
        <v>3</v>
      </c>
      <c r="L353" t="s">
        <v>75</v>
      </c>
      <c r="M353" t="s">
        <v>76</v>
      </c>
      <c r="N353" t="s">
        <v>77</v>
      </c>
      <c r="O353">
        <v>8</v>
      </c>
      <c r="P353" t="s">
        <v>51</v>
      </c>
      <c r="Q353">
        <v>12.3</v>
      </c>
      <c r="R353" t="str">
        <f t="array" ref="R35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53" t="e">
        <f>IF(Table13[[#This Row],[Category All]]="Category 1", "Yes",NA())</f>
        <v>#N/A</v>
      </c>
      <c r="T353" t="e">
        <f>IF(Table13[[#This Row],[Category All]]="Category 2", "Yes",NA())</f>
        <v>#N/A</v>
      </c>
      <c r="U353" t="str">
        <f>IF(Table13[[#This Row],[Category All]]="Category 3", "Yes",NA())</f>
        <v>Yes</v>
      </c>
      <c r="V353">
        <f>SUM(1,(1/3)*(Table13[[#This Row],[Length]]-0.5),(1/3)*(Table13[[#This Row],[Diameter]]-0.4),(1/3)*(Table13[[#This Row],[Height]]-0.4)*Table13[[#This Row],[Whole_weight]]*0.5)</f>
        <v>1.0790329166666666</v>
      </c>
      <c r="W353">
        <f t="array" ref="W35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1.0790329166666666</v>
      </c>
      <c r="X353" t="e">
        <f>IF(Table13[[#This Row],[Category All]]="Category 1",Table13[[#This Row],[Base Abalone Value]]*1.5,NA())</f>
        <v>#N/A</v>
      </c>
      <c r="Y353" t="e">
        <f>IF(Table13[[#This Row],[Category All]]="Category 2",Table13[[#This Row],[Base Abalone Value]]*0.8,NA())</f>
        <v>#N/A</v>
      </c>
      <c r="Z353">
        <f>IF(Table13[[#This Row],[Category All]]="Category 3",Table13[[#This Row],[Base Abalone Value]],NA())</f>
        <v>1.0790329166666666</v>
      </c>
      <c r="AA353" t="e">
        <f>IF(Table13[[#This Row],[Gender]]="M",Table13[[#This Row],[Whole_weight]],NA())</f>
        <v>#N/A</v>
      </c>
      <c r="AB353">
        <f>IF(Table13[[#This Row],[Gender]]="F",Table13[[#This Row],[Whole_weight]],NA())</f>
        <v>1.6194999999999999</v>
      </c>
      <c r="AC353" t="e">
        <f>IF(Table13[[#This Row],[Gender]]="I",Table13[[#This Row],[Whole_weight]],NA())</f>
        <v>#N/A</v>
      </c>
      <c r="AD353" t="e">
        <f>IF(Table13[[#This Row],[Gender]]="M",Table13[[#This Row],[Diameter]],NA())</f>
        <v>#N/A</v>
      </c>
      <c r="AE353">
        <f>IF(Table13[[#This Row],[Gender]]="F",Table13[[#This Row],[Diameter]],NA())</f>
        <v>0.56999999999999995</v>
      </c>
      <c r="AF353" t="e">
        <f>IF(Table13[[#This Row],[Gender]]="I",Table13[[#This Row],[Diameter]],NA())</f>
        <v>#N/A</v>
      </c>
    </row>
    <row r="354" spans="1:32" x14ac:dyDescent="0.25">
      <c r="A354">
        <v>3456</v>
      </c>
      <c r="B354" t="s">
        <v>47</v>
      </c>
      <c r="C354">
        <v>0.6</v>
      </c>
      <c r="D354">
        <v>0.47499999999999998</v>
      </c>
      <c r="E354">
        <v>0.155</v>
      </c>
      <c r="F354">
        <v>1.1385000000000001</v>
      </c>
      <c r="G354">
        <v>0.502</v>
      </c>
      <c r="H354">
        <v>0.22950000000000001</v>
      </c>
      <c r="I354">
        <v>0.31</v>
      </c>
      <c r="J354">
        <v>9</v>
      </c>
      <c r="K354">
        <v>4</v>
      </c>
      <c r="L354" t="s">
        <v>84</v>
      </c>
      <c r="M354" t="s">
        <v>85</v>
      </c>
      <c r="N354" t="s">
        <v>86</v>
      </c>
      <c r="O354">
        <v>1</v>
      </c>
      <c r="P354" t="s">
        <v>36</v>
      </c>
      <c r="Q354">
        <v>22.1</v>
      </c>
      <c r="R354" t="str">
        <f t="array" ref="R35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54" t="e">
        <f>IF(Table13[[#This Row],[Category All]]="Category 1", "Yes",NA())</f>
        <v>#N/A</v>
      </c>
      <c r="T354" t="e">
        <f>IF(Table13[[#This Row],[Category All]]="Category 2", "Yes",NA())</f>
        <v>#N/A</v>
      </c>
      <c r="U354" t="str">
        <f>IF(Table13[[#This Row],[Category All]]="Category 3", "Yes",NA())</f>
        <v>Yes</v>
      </c>
      <c r="V354">
        <f>SUM(1,(1/3)*(Table13[[#This Row],[Length]]-0.5),(1/3)*(Table13[[#This Row],[Diameter]]-0.4),(1/3)*(Table13[[#This Row],[Height]]-0.4)*Table13[[#This Row],[Whole_weight]]*0.5)</f>
        <v>1.0118445833333332</v>
      </c>
      <c r="W354">
        <f t="array" ref="W35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1.0118445833333332</v>
      </c>
      <c r="X354" t="e">
        <f>IF(Table13[[#This Row],[Category All]]="Category 1",Table13[[#This Row],[Base Abalone Value]]*1.5,NA())</f>
        <v>#N/A</v>
      </c>
      <c r="Y354" t="e">
        <f>IF(Table13[[#This Row],[Category All]]="Category 2",Table13[[#This Row],[Base Abalone Value]]*0.8,NA())</f>
        <v>#N/A</v>
      </c>
      <c r="Z354">
        <f>IF(Table13[[#This Row],[Category All]]="Category 3",Table13[[#This Row],[Base Abalone Value]],NA())</f>
        <v>1.0118445833333332</v>
      </c>
      <c r="AA354">
        <f>IF(Table13[[#This Row],[Gender]]="M",Table13[[#This Row],[Whole_weight]],NA())</f>
        <v>1.1385000000000001</v>
      </c>
      <c r="AB354" t="e">
        <f>IF(Table13[[#This Row],[Gender]]="F",Table13[[#This Row],[Whole_weight]],NA())</f>
        <v>#N/A</v>
      </c>
      <c r="AC354" t="e">
        <f>IF(Table13[[#This Row],[Gender]]="I",Table13[[#This Row],[Whole_weight]],NA())</f>
        <v>#N/A</v>
      </c>
      <c r="AD354">
        <f>IF(Table13[[#This Row],[Gender]]="M",Table13[[#This Row],[Diameter]],NA())</f>
        <v>0.47499999999999998</v>
      </c>
      <c r="AE354" t="e">
        <f>IF(Table13[[#This Row],[Gender]]="F",Table13[[#This Row],[Diameter]],NA())</f>
        <v>#N/A</v>
      </c>
      <c r="AF354" t="e">
        <f>IF(Table13[[#This Row],[Gender]]="I",Table13[[#This Row],[Diameter]],NA())</f>
        <v>#N/A</v>
      </c>
    </row>
    <row r="355" spans="1:32" x14ac:dyDescent="0.25">
      <c r="A355">
        <v>3663</v>
      </c>
      <c r="B355" t="s">
        <v>43</v>
      </c>
      <c r="C355">
        <v>0.55000000000000004</v>
      </c>
      <c r="D355">
        <v>0.45</v>
      </c>
      <c r="E355">
        <v>0.14000000000000001</v>
      </c>
      <c r="F355">
        <v>0.753</v>
      </c>
      <c r="G355">
        <v>0.34449999999999997</v>
      </c>
      <c r="H355">
        <v>0.13250000000000001</v>
      </c>
      <c r="I355">
        <v>0.24</v>
      </c>
      <c r="J355">
        <v>8</v>
      </c>
      <c r="K355">
        <v>15</v>
      </c>
      <c r="L355" t="s">
        <v>81</v>
      </c>
      <c r="M355" t="s">
        <v>82</v>
      </c>
      <c r="N355" t="s">
        <v>35</v>
      </c>
      <c r="O355">
        <v>7</v>
      </c>
      <c r="P355" t="s">
        <v>74</v>
      </c>
      <c r="Q355">
        <v>2.5</v>
      </c>
      <c r="R355" t="str">
        <f t="array" ref="R35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55" t="e">
        <f>IF(Table13[[#This Row],[Category All]]="Category 1", "Yes",NA())</f>
        <v>#N/A</v>
      </c>
      <c r="T355" t="str">
        <f>IF(Table13[[#This Row],[Category All]]="Category 2", "Yes",NA())</f>
        <v>Yes</v>
      </c>
      <c r="U355" t="e">
        <f>IF(Table13[[#This Row],[Category All]]="Category 3", "Yes",NA())</f>
        <v>#N/A</v>
      </c>
      <c r="V355">
        <f>SUM(1,(1/3)*(Table13[[#This Row],[Length]]-0.5),(1/3)*(Table13[[#This Row],[Diameter]]-0.4),(1/3)*(Table13[[#This Row],[Height]]-0.4)*Table13[[#This Row],[Whole_weight]]*0.5)</f>
        <v>1.0007033333333333</v>
      </c>
      <c r="W355">
        <f t="array" ref="W35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0.80056266666666664</v>
      </c>
      <c r="X355" t="e">
        <f>IF(Table13[[#This Row],[Category All]]="Category 1",Table13[[#This Row],[Base Abalone Value]]*1.5,NA())</f>
        <v>#N/A</v>
      </c>
      <c r="Y355">
        <f>IF(Table13[[#This Row],[Category All]]="Category 2",Table13[[#This Row],[Base Abalone Value]]*0.8,NA())</f>
        <v>0.80056266666666664</v>
      </c>
      <c r="Z355" t="e">
        <f>IF(Table13[[#This Row],[Category All]]="Category 3",Table13[[#This Row],[Base Abalone Value]],NA())</f>
        <v>#N/A</v>
      </c>
      <c r="AA355" t="e">
        <f>IF(Table13[[#This Row],[Gender]]="M",Table13[[#This Row],[Whole_weight]],NA())</f>
        <v>#N/A</v>
      </c>
      <c r="AB355" t="e">
        <f>IF(Table13[[#This Row],[Gender]]="F",Table13[[#This Row],[Whole_weight]],NA())</f>
        <v>#N/A</v>
      </c>
      <c r="AC355">
        <f>IF(Table13[[#This Row],[Gender]]="I",Table13[[#This Row],[Whole_weight]],NA())</f>
        <v>0.753</v>
      </c>
      <c r="AD355" t="e">
        <f>IF(Table13[[#This Row],[Gender]]="M",Table13[[#This Row],[Diameter]],NA())</f>
        <v>#N/A</v>
      </c>
      <c r="AE355" t="e">
        <f>IF(Table13[[#This Row],[Gender]]="F",Table13[[#This Row],[Diameter]],NA())</f>
        <v>#N/A</v>
      </c>
      <c r="AF355">
        <f>IF(Table13[[#This Row],[Gender]]="I",Table13[[#This Row],[Diameter]],NA())</f>
        <v>0.45</v>
      </c>
    </row>
    <row r="356" spans="1:32" x14ac:dyDescent="0.25">
      <c r="A356">
        <v>369</v>
      </c>
      <c r="B356" t="s">
        <v>47</v>
      </c>
      <c r="C356">
        <v>0.63</v>
      </c>
      <c r="D356">
        <v>0.49</v>
      </c>
      <c r="E356">
        <v>0.18</v>
      </c>
      <c r="F356">
        <v>1.1299999999999999</v>
      </c>
      <c r="G356">
        <v>0.45800000000000002</v>
      </c>
      <c r="H356">
        <v>0.27650000000000002</v>
      </c>
      <c r="I356">
        <v>0.315</v>
      </c>
      <c r="J356">
        <v>12</v>
      </c>
      <c r="K356">
        <v>12</v>
      </c>
      <c r="L356" t="s">
        <v>33</v>
      </c>
      <c r="M356" t="s">
        <v>34</v>
      </c>
      <c r="N356" t="s">
        <v>35</v>
      </c>
      <c r="O356">
        <v>10</v>
      </c>
      <c r="P356" t="s">
        <v>70</v>
      </c>
      <c r="Q356">
        <v>24.1</v>
      </c>
      <c r="R356" t="str">
        <f t="array" ref="R35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56" t="e">
        <f>IF(Table13[[#This Row],[Category All]]="Category 1", "Yes",NA())</f>
        <v>#N/A</v>
      </c>
      <c r="T356" t="e">
        <f>IF(Table13[[#This Row],[Category All]]="Category 2", "Yes",NA())</f>
        <v>#N/A</v>
      </c>
      <c r="U356" t="str">
        <f>IF(Table13[[#This Row],[Category All]]="Category 3", "Yes",NA())</f>
        <v>Yes</v>
      </c>
      <c r="V356">
        <f>SUM(1,(1/3)*(Table13[[#This Row],[Length]]-0.5),(1/3)*(Table13[[#This Row],[Diameter]]-0.4),(1/3)*(Table13[[#This Row],[Height]]-0.4)*Table13[[#This Row],[Whole_weight]]*0.5)</f>
        <v>1.0319</v>
      </c>
      <c r="W356">
        <f t="array" ref="W35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1.0319</v>
      </c>
      <c r="X356" t="e">
        <f>IF(Table13[[#This Row],[Category All]]="Category 1",Table13[[#This Row],[Base Abalone Value]]*1.5,NA())</f>
        <v>#N/A</v>
      </c>
      <c r="Y356" t="e">
        <f>IF(Table13[[#This Row],[Category All]]="Category 2",Table13[[#This Row],[Base Abalone Value]]*0.8,NA())</f>
        <v>#N/A</v>
      </c>
      <c r="Z356">
        <f>IF(Table13[[#This Row],[Category All]]="Category 3",Table13[[#This Row],[Base Abalone Value]],NA())</f>
        <v>1.0319</v>
      </c>
      <c r="AA356">
        <f>IF(Table13[[#This Row],[Gender]]="M",Table13[[#This Row],[Whole_weight]],NA())</f>
        <v>1.1299999999999999</v>
      </c>
      <c r="AB356" t="e">
        <f>IF(Table13[[#This Row],[Gender]]="F",Table13[[#This Row],[Whole_weight]],NA())</f>
        <v>#N/A</v>
      </c>
      <c r="AC356" t="e">
        <f>IF(Table13[[#This Row],[Gender]]="I",Table13[[#This Row],[Whole_weight]],NA())</f>
        <v>#N/A</v>
      </c>
      <c r="AD356">
        <f>IF(Table13[[#This Row],[Gender]]="M",Table13[[#This Row],[Diameter]],NA())</f>
        <v>0.49</v>
      </c>
      <c r="AE356" t="e">
        <f>IF(Table13[[#This Row],[Gender]]="F",Table13[[#This Row],[Diameter]],NA())</f>
        <v>#N/A</v>
      </c>
      <c r="AF356" t="e">
        <f>IF(Table13[[#This Row],[Gender]]="I",Table13[[#This Row],[Diameter]],NA())</f>
        <v>#N/A</v>
      </c>
    </row>
    <row r="357" spans="1:32" x14ac:dyDescent="0.25">
      <c r="A357">
        <v>3453</v>
      </c>
      <c r="B357" t="s">
        <v>32</v>
      </c>
      <c r="C357">
        <v>0.55500000000000005</v>
      </c>
      <c r="D357">
        <v>0.44</v>
      </c>
      <c r="E357">
        <v>0.14499999999999999</v>
      </c>
      <c r="F357">
        <v>0.88149999999999995</v>
      </c>
      <c r="G357">
        <v>0.43</v>
      </c>
      <c r="H357">
        <v>0.19750000000000001</v>
      </c>
      <c r="I357">
        <v>0.2155</v>
      </c>
      <c r="J357">
        <v>8</v>
      </c>
      <c r="K357">
        <v>4</v>
      </c>
      <c r="L357" t="s">
        <v>84</v>
      </c>
      <c r="M357" t="s">
        <v>85</v>
      </c>
      <c r="N357" t="s">
        <v>86</v>
      </c>
      <c r="O357">
        <v>6</v>
      </c>
      <c r="P357" t="s">
        <v>79</v>
      </c>
      <c r="Q357">
        <v>14.1</v>
      </c>
      <c r="R357" t="str">
        <f t="array" ref="R35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57" t="e">
        <f>IF(Table13[[#This Row],[Category All]]="Category 1", "Yes",NA())</f>
        <v>#N/A</v>
      </c>
      <c r="T357" t="e">
        <f>IF(Table13[[#This Row],[Category All]]="Category 2", "Yes",NA())</f>
        <v>#N/A</v>
      </c>
      <c r="U357" t="str">
        <f>IF(Table13[[#This Row],[Category All]]="Category 3", "Yes",NA())</f>
        <v>Yes</v>
      </c>
      <c r="V357">
        <f>SUM(1,(1/3)*(Table13[[#This Row],[Length]]-0.5),(1/3)*(Table13[[#This Row],[Diameter]]-0.4),(1/3)*(Table13[[#This Row],[Height]]-0.4)*Table13[[#This Row],[Whole_weight]]*0.5)</f>
        <v>0.99420291666666671</v>
      </c>
      <c r="W357">
        <f t="array" ref="W35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0.99420291666666671</v>
      </c>
      <c r="X357" t="e">
        <f>IF(Table13[[#This Row],[Category All]]="Category 1",Table13[[#This Row],[Base Abalone Value]]*1.5,NA())</f>
        <v>#N/A</v>
      </c>
      <c r="Y357" t="e">
        <f>IF(Table13[[#This Row],[Category All]]="Category 2",Table13[[#This Row],[Base Abalone Value]]*0.8,NA())</f>
        <v>#N/A</v>
      </c>
      <c r="Z357">
        <f>IF(Table13[[#This Row],[Category All]]="Category 3",Table13[[#This Row],[Base Abalone Value]],NA())</f>
        <v>0.99420291666666671</v>
      </c>
      <c r="AA357" t="e">
        <f>IF(Table13[[#This Row],[Gender]]="M",Table13[[#This Row],[Whole_weight]],NA())</f>
        <v>#N/A</v>
      </c>
      <c r="AB357">
        <f>IF(Table13[[#This Row],[Gender]]="F",Table13[[#This Row],[Whole_weight]],NA())</f>
        <v>0.88149999999999995</v>
      </c>
      <c r="AC357" t="e">
        <f>IF(Table13[[#This Row],[Gender]]="I",Table13[[#This Row],[Whole_weight]],NA())</f>
        <v>#N/A</v>
      </c>
      <c r="AD357" t="e">
        <f>IF(Table13[[#This Row],[Gender]]="M",Table13[[#This Row],[Diameter]],NA())</f>
        <v>#N/A</v>
      </c>
      <c r="AE357">
        <f>IF(Table13[[#This Row],[Gender]]="F",Table13[[#This Row],[Diameter]],NA())</f>
        <v>0.44</v>
      </c>
      <c r="AF357" t="e">
        <f>IF(Table13[[#This Row],[Gender]]="I",Table13[[#This Row],[Diameter]],NA())</f>
        <v>#N/A</v>
      </c>
    </row>
    <row r="358" spans="1:32" x14ac:dyDescent="0.25">
      <c r="A358">
        <v>3607</v>
      </c>
      <c r="B358" t="s">
        <v>32</v>
      </c>
      <c r="C358">
        <v>0.51</v>
      </c>
      <c r="D358">
        <v>0.375</v>
      </c>
      <c r="E358">
        <v>0.11</v>
      </c>
      <c r="F358">
        <v>0.58050000000000002</v>
      </c>
      <c r="G358">
        <v>0.28649999999999998</v>
      </c>
      <c r="H358">
        <v>0.11799999999999999</v>
      </c>
      <c r="I358">
        <v>0.14799999999999999</v>
      </c>
      <c r="J358">
        <v>7</v>
      </c>
      <c r="K358">
        <v>9</v>
      </c>
      <c r="L358" t="s">
        <v>52</v>
      </c>
      <c r="M358" t="s">
        <v>53</v>
      </c>
      <c r="N358" t="s">
        <v>54</v>
      </c>
      <c r="O358">
        <v>8</v>
      </c>
      <c r="P358" t="s">
        <v>51</v>
      </c>
      <c r="Q358">
        <v>12.3</v>
      </c>
      <c r="R358" t="str">
        <f t="array" ref="R35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58" t="e">
        <f>IF(Table13[[#This Row],[Category All]]="Category 1", "Yes",NA())</f>
        <v>#N/A</v>
      </c>
      <c r="T358" t="str">
        <f>IF(Table13[[#This Row],[Category All]]="Category 2", "Yes",NA())</f>
        <v>Yes</v>
      </c>
      <c r="U358" t="e">
        <f>IF(Table13[[#This Row],[Category All]]="Category 3", "Yes",NA())</f>
        <v>#N/A</v>
      </c>
      <c r="V358">
        <f>SUM(1,(1/3)*(Table13[[#This Row],[Length]]-0.5),(1/3)*(Table13[[#This Row],[Diameter]]-0.4),(1/3)*(Table13[[#This Row],[Height]]-0.4)*Table13[[#This Row],[Whole_weight]]*0.5)</f>
        <v>0.96694250000000015</v>
      </c>
      <c r="W358">
        <f t="array" ref="W35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0.77355400000000019</v>
      </c>
      <c r="X358" t="e">
        <f>IF(Table13[[#This Row],[Category All]]="Category 1",Table13[[#This Row],[Base Abalone Value]]*1.5,NA())</f>
        <v>#N/A</v>
      </c>
      <c r="Y358">
        <f>IF(Table13[[#This Row],[Category All]]="Category 2",Table13[[#This Row],[Base Abalone Value]]*0.8,NA())</f>
        <v>0.77355400000000019</v>
      </c>
      <c r="Z358" t="e">
        <f>IF(Table13[[#This Row],[Category All]]="Category 3",Table13[[#This Row],[Base Abalone Value]],NA())</f>
        <v>#N/A</v>
      </c>
      <c r="AA358" t="e">
        <f>IF(Table13[[#This Row],[Gender]]="M",Table13[[#This Row],[Whole_weight]],NA())</f>
        <v>#N/A</v>
      </c>
      <c r="AB358">
        <f>IF(Table13[[#This Row],[Gender]]="F",Table13[[#This Row],[Whole_weight]],NA())</f>
        <v>0.58050000000000002</v>
      </c>
      <c r="AC358" t="e">
        <f>IF(Table13[[#This Row],[Gender]]="I",Table13[[#This Row],[Whole_weight]],NA())</f>
        <v>#N/A</v>
      </c>
      <c r="AD358" t="e">
        <f>IF(Table13[[#This Row],[Gender]]="M",Table13[[#This Row],[Diameter]],NA())</f>
        <v>#N/A</v>
      </c>
      <c r="AE358">
        <f>IF(Table13[[#This Row],[Gender]]="F",Table13[[#This Row],[Diameter]],NA())</f>
        <v>0.375</v>
      </c>
      <c r="AF358" t="e">
        <f>IF(Table13[[#This Row],[Gender]]="I",Table13[[#This Row],[Diameter]],NA())</f>
        <v>#N/A</v>
      </c>
    </row>
    <row r="359" spans="1:32" x14ac:dyDescent="0.25">
      <c r="A359">
        <v>3686</v>
      </c>
      <c r="B359" t="s">
        <v>47</v>
      </c>
      <c r="C359">
        <v>0.62</v>
      </c>
      <c r="D359">
        <v>0.48</v>
      </c>
      <c r="E359">
        <v>0.16500000000000001</v>
      </c>
      <c r="F359">
        <v>1.0854999999999999</v>
      </c>
      <c r="G359">
        <v>0.48099999999999998</v>
      </c>
      <c r="H359">
        <v>0.25750000000000001</v>
      </c>
      <c r="I359">
        <v>0.30499999999999999</v>
      </c>
      <c r="J359">
        <v>10</v>
      </c>
      <c r="K359">
        <v>10</v>
      </c>
      <c r="L359" t="s">
        <v>48</v>
      </c>
      <c r="M359" t="s">
        <v>49</v>
      </c>
      <c r="N359" t="s">
        <v>50</v>
      </c>
      <c r="O359">
        <v>9</v>
      </c>
      <c r="P359" t="s">
        <v>78</v>
      </c>
      <c r="Q359">
        <v>1.9</v>
      </c>
      <c r="R359" t="str">
        <f t="array" ref="R35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59" t="e">
        <f>IF(Table13[[#This Row],[Category All]]="Category 1", "Yes",NA())</f>
        <v>#N/A</v>
      </c>
      <c r="T359" t="e">
        <f>IF(Table13[[#This Row],[Category All]]="Category 2", "Yes",NA())</f>
        <v>#N/A</v>
      </c>
      <c r="U359" t="str">
        <f>IF(Table13[[#This Row],[Category All]]="Category 3", "Yes",NA())</f>
        <v>Yes</v>
      </c>
      <c r="V359">
        <f>SUM(1,(1/3)*(Table13[[#This Row],[Length]]-0.5),(1/3)*(Table13[[#This Row],[Diameter]]-0.4),(1/3)*(Table13[[#This Row],[Height]]-0.4)*Table13[[#This Row],[Whole_weight]]*0.5)</f>
        <v>1.0241512500000001</v>
      </c>
      <c r="W359">
        <f t="array" ref="W35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1.0241512500000001</v>
      </c>
      <c r="X359" t="e">
        <f>IF(Table13[[#This Row],[Category All]]="Category 1",Table13[[#This Row],[Base Abalone Value]]*1.5,NA())</f>
        <v>#N/A</v>
      </c>
      <c r="Y359" t="e">
        <f>IF(Table13[[#This Row],[Category All]]="Category 2",Table13[[#This Row],[Base Abalone Value]]*0.8,NA())</f>
        <v>#N/A</v>
      </c>
      <c r="Z359">
        <f>IF(Table13[[#This Row],[Category All]]="Category 3",Table13[[#This Row],[Base Abalone Value]],NA())</f>
        <v>1.0241512500000001</v>
      </c>
      <c r="AA359">
        <f>IF(Table13[[#This Row],[Gender]]="M",Table13[[#This Row],[Whole_weight]],NA())</f>
        <v>1.0854999999999999</v>
      </c>
      <c r="AB359" t="e">
        <f>IF(Table13[[#This Row],[Gender]]="F",Table13[[#This Row],[Whole_weight]],NA())</f>
        <v>#N/A</v>
      </c>
      <c r="AC359" t="e">
        <f>IF(Table13[[#This Row],[Gender]]="I",Table13[[#This Row],[Whole_weight]],NA())</f>
        <v>#N/A</v>
      </c>
      <c r="AD359">
        <f>IF(Table13[[#This Row],[Gender]]="M",Table13[[#This Row],[Diameter]],NA())</f>
        <v>0.48</v>
      </c>
      <c r="AE359" t="e">
        <f>IF(Table13[[#This Row],[Gender]]="F",Table13[[#This Row],[Diameter]],NA())</f>
        <v>#N/A</v>
      </c>
      <c r="AF359" t="e">
        <f>IF(Table13[[#This Row],[Gender]]="I",Table13[[#This Row],[Diameter]],NA())</f>
        <v>#N/A</v>
      </c>
    </row>
    <row r="360" spans="1:32" x14ac:dyDescent="0.25">
      <c r="A360">
        <v>2977</v>
      </c>
      <c r="B360" t="s">
        <v>43</v>
      </c>
      <c r="C360">
        <v>0.43</v>
      </c>
      <c r="D360">
        <v>0.34499999999999997</v>
      </c>
      <c r="E360">
        <v>0.115</v>
      </c>
      <c r="F360">
        <v>0.42949999999999999</v>
      </c>
      <c r="G360">
        <v>0.21199999999999999</v>
      </c>
      <c r="H360">
        <v>0.108</v>
      </c>
      <c r="I360">
        <v>0.109</v>
      </c>
      <c r="J360">
        <v>8</v>
      </c>
      <c r="K360">
        <v>6</v>
      </c>
      <c r="L360" t="s">
        <v>71</v>
      </c>
      <c r="M360" t="s">
        <v>72</v>
      </c>
      <c r="N360" t="s">
        <v>73</v>
      </c>
      <c r="O360">
        <v>5</v>
      </c>
      <c r="P360" t="s">
        <v>46</v>
      </c>
      <c r="Q360">
        <v>12.8</v>
      </c>
      <c r="R360" t="str">
        <f t="array" ref="R36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60" t="e">
        <f>IF(Table13[[#This Row],[Category All]]="Category 1", "Yes",NA())</f>
        <v>#N/A</v>
      </c>
      <c r="T360" t="str">
        <f>IF(Table13[[#This Row],[Category All]]="Category 2", "Yes",NA())</f>
        <v>Yes</v>
      </c>
      <c r="U360" t="e">
        <f>IF(Table13[[#This Row],[Category All]]="Category 3", "Yes",NA())</f>
        <v>#N/A</v>
      </c>
      <c r="V360">
        <f>SUM(1,(1/3)*(Table13[[#This Row],[Length]]-0.5),(1/3)*(Table13[[#This Row],[Diameter]]-0.4),(1/3)*(Table13[[#This Row],[Height]]-0.4)*Table13[[#This Row],[Whole_weight]]*0.5)</f>
        <v>0.93793208333333333</v>
      </c>
      <c r="W360">
        <f t="array" ref="W36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0.75034566666666669</v>
      </c>
      <c r="X360" t="e">
        <f>IF(Table13[[#This Row],[Category All]]="Category 1",Table13[[#This Row],[Base Abalone Value]]*1.5,NA())</f>
        <v>#N/A</v>
      </c>
      <c r="Y360">
        <f>IF(Table13[[#This Row],[Category All]]="Category 2",Table13[[#This Row],[Base Abalone Value]]*0.8,NA())</f>
        <v>0.75034566666666669</v>
      </c>
      <c r="Z360" t="e">
        <f>IF(Table13[[#This Row],[Category All]]="Category 3",Table13[[#This Row],[Base Abalone Value]],NA())</f>
        <v>#N/A</v>
      </c>
      <c r="AA360" t="e">
        <f>IF(Table13[[#This Row],[Gender]]="M",Table13[[#This Row],[Whole_weight]],NA())</f>
        <v>#N/A</v>
      </c>
      <c r="AB360" t="e">
        <f>IF(Table13[[#This Row],[Gender]]="F",Table13[[#This Row],[Whole_weight]],NA())</f>
        <v>#N/A</v>
      </c>
      <c r="AC360">
        <f>IF(Table13[[#This Row],[Gender]]="I",Table13[[#This Row],[Whole_weight]],NA())</f>
        <v>0.42949999999999999</v>
      </c>
      <c r="AD360" t="e">
        <f>IF(Table13[[#This Row],[Gender]]="M",Table13[[#This Row],[Diameter]],NA())</f>
        <v>#N/A</v>
      </c>
      <c r="AE360" t="e">
        <f>IF(Table13[[#This Row],[Gender]]="F",Table13[[#This Row],[Diameter]],NA())</f>
        <v>#N/A</v>
      </c>
      <c r="AF360">
        <f>IF(Table13[[#This Row],[Gender]]="I",Table13[[#This Row],[Diameter]],NA())</f>
        <v>0.34499999999999997</v>
      </c>
    </row>
    <row r="361" spans="1:32" x14ac:dyDescent="0.25">
      <c r="A361">
        <v>3394</v>
      </c>
      <c r="B361" t="s">
        <v>47</v>
      </c>
      <c r="C361">
        <v>0.57499999999999996</v>
      </c>
      <c r="D361">
        <v>0.435</v>
      </c>
      <c r="E361">
        <v>0.13</v>
      </c>
      <c r="F361">
        <v>1.0105</v>
      </c>
      <c r="G361">
        <v>0.36799999999999999</v>
      </c>
      <c r="H361">
        <v>0.222</v>
      </c>
      <c r="I361">
        <v>0.32</v>
      </c>
      <c r="J361">
        <v>10</v>
      </c>
      <c r="K361">
        <v>4</v>
      </c>
      <c r="L361" t="s">
        <v>84</v>
      </c>
      <c r="M361" t="s">
        <v>85</v>
      </c>
      <c r="N361" t="s">
        <v>86</v>
      </c>
      <c r="O361">
        <v>4</v>
      </c>
      <c r="P361" t="s">
        <v>42</v>
      </c>
      <c r="Q361">
        <v>6.1</v>
      </c>
      <c r="R361" t="str">
        <f t="array" ref="R36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61" t="e">
        <f>IF(Table13[[#This Row],[Category All]]="Category 1", "Yes",NA())</f>
        <v>#N/A</v>
      </c>
      <c r="T361" t="str">
        <f>IF(Table13[[#This Row],[Category All]]="Category 2", "Yes",NA())</f>
        <v>Yes</v>
      </c>
      <c r="U361" t="e">
        <f>IF(Table13[[#This Row],[Category All]]="Category 3", "Yes",NA())</f>
        <v>#N/A</v>
      </c>
      <c r="V361">
        <f>SUM(1,(1/3)*(Table13[[#This Row],[Length]]-0.5),(1/3)*(Table13[[#This Row],[Diameter]]-0.4),(1/3)*(Table13[[#This Row],[Height]]-0.4)*Table13[[#This Row],[Whole_weight]]*0.5)</f>
        <v>0.9911941666666666</v>
      </c>
      <c r="W361">
        <f t="array" ref="W36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0.79295533333333335</v>
      </c>
      <c r="X361" t="e">
        <f>IF(Table13[[#This Row],[Category All]]="Category 1",Table13[[#This Row],[Base Abalone Value]]*1.5,NA())</f>
        <v>#N/A</v>
      </c>
      <c r="Y361">
        <f>IF(Table13[[#This Row],[Category All]]="Category 2",Table13[[#This Row],[Base Abalone Value]]*0.8,NA())</f>
        <v>0.79295533333333335</v>
      </c>
      <c r="Z361" t="e">
        <f>IF(Table13[[#This Row],[Category All]]="Category 3",Table13[[#This Row],[Base Abalone Value]],NA())</f>
        <v>#N/A</v>
      </c>
      <c r="AA361">
        <f>IF(Table13[[#This Row],[Gender]]="M",Table13[[#This Row],[Whole_weight]],NA())</f>
        <v>1.0105</v>
      </c>
      <c r="AB361" t="e">
        <f>IF(Table13[[#This Row],[Gender]]="F",Table13[[#This Row],[Whole_weight]],NA())</f>
        <v>#N/A</v>
      </c>
      <c r="AC361" t="e">
        <f>IF(Table13[[#This Row],[Gender]]="I",Table13[[#This Row],[Whole_weight]],NA())</f>
        <v>#N/A</v>
      </c>
      <c r="AD361">
        <f>IF(Table13[[#This Row],[Gender]]="M",Table13[[#This Row],[Diameter]],NA())</f>
        <v>0.435</v>
      </c>
      <c r="AE361" t="e">
        <f>IF(Table13[[#This Row],[Gender]]="F",Table13[[#This Row],[Diameter]],NA())</f>
        <v>#N/A</v>
      </c>
      <c r="AF361" t="e">
        <f>IF(Table13[[#This Row],[Gender]]="I",Table13[[#This Row],[Diameter]],NA())</f>
        <v>#N/A</v>
      </c>
    </row>
    <row r="362" spans="1:32" x14ac:dyDescent="0.25">
      <c r="A362">
        <v>907</v>
      </c>
      <c r="B362" t="s">
        <v>43</v>
      </c>
      <c r="C362">
        <v>0.32500000000000001</v>
      </c>
      <c r="D362">
        <v>0.24</v>
      </c>
      <c r="E362">
        <v>7.4999999999999997E-2</v>
      </c>
      <c r="F362">
        <v>0.187</v>
      </c>
      <c r="G362">
        <v>8.2500000000000004E-2</v>
      </c>
      <c r="H362">
        <v>4.4499999999999998E-2</v>
      </c>
      <c r="I362">
        <v>0.05</v>
      </c>
      <c r="J362">
        <v>6</v>
      </c>
      <c r="K362">
        <v>4</v>
      </c>
      <c r="L362" t="s">
        <v>84</v>
      </c>
      <c r="M362" t="s">
        <v>85</v>
      </c>
      <c r="N362" t="s">
        <v>86</v>
      </c>
      <c r="O362">
        <v>8</v>
      </c>
      <c r="P362" t="s">
        <v>51</v>
      </c>
      <c r="Q362">
        <v>12.3</v>
      </c>
      <c r="R362" t="str">
        <f t="array" ref="R36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62" t="e">
        <f>IF(Table13[[#This Row],[Category All]]="Category 1", "Yes",NA())</f>
        <v>#N/A</v>
      </c>
      <c r="T362" t="str">
        <f>IF(Table13[[#This Row],[Category All]]="Category 2", "Yes",NA())</f>
        <v>Yes</v>
      </c>
      <c r="U362" t="e">
        <f>IF(Table13[[#This Row],[Category All]]="Category 3", "Yes",NA())</f>
        <v>#N/A</v>
      </c>
      <c r="V362">
        <f>SUM(1,(1/3)*(Table13[[#This Row],[Length]]-0.5),(1/3)*(Table13[[#This Row],[Diameter]]-0.4),(1/3)*(Table13[[#This Row],[Height]]-0.4)*Table13[[#This Row],[Whole_weight]]*0.5)</f>
        <v>0.87820416666666667</v>
      </c>
      <c r="W362">
        <f t="array" ref="W36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0.70256333333333343</v>
      </c>
      <c r="X362" t="e">
        <f>IF(Table13[[#This Row],[Category All]]="Category 1",Table13[[#This Row],[Base Abalone Value]]*1.5,NA())</f>
        <v>#N/A</v>
      </c>
      <c r="Y362">
        <f>IF(Table13[[#This Row],[Category All]]="Category 2",Table13[[#This Row],[Base Abalone Value]]*0.8,NA())</f>
        <v>0.70256333333333343</v>
      </c>
      <c r="Z362" t="e">
        <f>IF(Table13[[#This Row],[Category All]]="Category 3",Table13[[#This Row],[Base Abalone Value]],NA())</f>
        <v>#N/A</v>
      </c>
      <c r="AA362" t="e">
        <f>IF(Table13[[#This Row],[Gender]]="M",Table13[[#This Row],[Whole_weight]],NA())</f>
        <v>#N/A</v>
      </c>
      <c r="AB362" t="e">
        <f>IF(Table13[[#This Row],[Gender]]="F",Table13[[#This Row],[Whole_weight]],NA())</f>
        <v>#N/A</v>
      </c>
      <c r="AC362">
        <f>IF(Table13[[#This Row],[Gender]]="I",Table13[[#This Row],[Whole_weight]],NA())</f>
        <v>0.187</v>
      </c>
      <c r="AD362" t="e">
        <f>IF(Table13[[#This Row],[Gender]]="M",Table13[[#This Row],[Diameter]],NA())</f>
        <v>#N/A</v>
      </c>
      <c r="AE362" t="e">
        <f>IF(Table13[[#This Row],[Gender]]="F",Table13[[#This Row],[Diameter]],NA())</f>
        <v>#N/A</v>
      </c>
      <c r="AF362">
        <f>IF(Table13[[#This Row],[Gender]]="I",Table13[[#This Row],[Diameter]],NA())</f>
        <v>0.24</v>
      </c>
    </row>
    <row r="363" spans="1:32" x14ac:dyDescent="0.25">
      <c r="A363">
        <v>522</v>
      </c>
      <c r="B363" t="s">
        <v>32</v>
      </c>
      <c r="C363">
        <v>0.36</v>
      </c>
      <c r="D363">
        <v>0.27</v>
      </c>
      <c r="E363">
        <v>0.09</v>
      </c>
      <c r="F363">
        <v>0.1885</v>
      </c>
      <c r="G363">
        <v>8.4500000000000006E-2</v>
      </c>
      <c r="H363">
        <v>3.85E-2</v>
      </c>
      <c r="I363">
        <v>5.5E-2</v>
      </c>
      <c r="J363">
        <v>5</v>
      </c>
      <c r="K363">
        <v>13</v>
      </c>
      <c r="L363" t="s">
        <v>44</v>
      </c>
      <c r="M363" t="s">
        <v>45</v>
      </c>
      <c r="N363" t="s">
        <v>35</v>
      </c>
      <c r="O363">
        <v>5</v>
      </c>
      <c r="P363" t="s">
        <v>46</v>
      </c>
      <c r="Q363">
        <v>12.8</v>
      </c>
      <c r="R363" t="str">
        <f t="array" ref="R36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63" t="e">
        <f>IF(Table13[[#This Row],[Category All]]="Category 1", "Yes",NA())</f>
        <v>#N/A</v>
      </c>
      <c r="T363" t="str">
        <f>IF(Table13[[#This Row],[Category All]]="Category 2", "Yes",NA())</f>
        <v>Yes</v>
      </c>
      <c r="U363" t="e">
        <f>IF(Table13[[#This Row],[Category All]]="Category 3", "Yes",NA())</f>
        <v>#N/A</v>
      </c>
      <c r="V363">
        <f>SUM(1,(1/3)*(Table13[[#This Row],[Length]]-0.5),(1/3)*(Table13[[#This Row],[Diameter]]-0.4),(1/3)*(Table13[[#This Row],[Height]]-0.4)*Table13[[#This Row],[Whole_weight]]*0.5)</f>
        <v>0.9002608333333334</v>
      </c>
      <c r="W363">
        <f t="array" ref="W36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0.72020866666666672</v>
      </c>
      <c r="X363" t="e">
        <f>IF(Table13[[#This Row],[Category All]]="Category 1",Table13[[#This Row],[Base Abalone Value]]*1.5,NA())</f>
        <v>#N/A</v>
      </c>
      <c r="Y363">
        <f>IF(Table13[[#This Row],[Category All]]="Category 2",Table13[[#This Row],[Base Abalone Value]]*0.8,NA())</f>
        <v>0.72020866666666672</v>
      </c>
      <c r="Z363" t="e">
        <f>IF(Table13[[#This Row],[Category All]]="Category 3",Table13[[#This Row],[Base Abalone Value]],NA())</f>
        <v>#N/A</v>
      </c>
      <c r="AA363" t="e">
        <f>IF(Table13[[#This Row],[Gender]]="M",Table13[[#This Row],[Whole_weight]],NA())</f>
        <v>#N/A</v>
      </c>
      <c r="AB363">
        <f>IF(Table13[[#This Row],[Gender]]="F",Table13[[#This Row],[Whole_weight]],NA())</f>
        <v>0.1885</v>
      </c>
      <c r="AC363" t="e">
        <f>IF(Table13[[#This Row],[Gender]]="I",Table13[[#This Row],[Whole_weight]],NA())</f>
        <v>#N/A</v>
      </c>
      <c r="AD363" t="e">
        <f>IF(Table13[[#This Row],[Gender]]="M",Table13[[#This Row],[Diameter]],NA())</f>
        <v>#N/A</v>
      </c>
      <c r="AE363">
        <f>IF(Table13[[#This Row],[Gender]]="F",Table13[[#This Row],[Diameter]],NA())</f>
        <v>0.27</v>
      </c>
      <c r="AF363" t="e">
        <f>IF(Table13[[#This Row],[Gender]]="I",Table13[[#This Row],[Diameter]],NA())</f>
        <v>#N/A</v>
      </c>
    </row>
    <row r="364" spans="1:32" x14ac:dyDescent="0.25">
      <c r="A364">
        <v>399</v>
      </c>
      <c r="B364" t="s">
        <v>47</v>
      </c>
      <c r="C364">
        <v>0.53500000000000003</v>
      </c>
      <c r="D364">
        <v>0.44</v>
      </c>
      <c r="E364">
        <v>0.15</v>
      </c>
      <c r="F364">
        <v>0.67649999999999999</v>
      </c>
      <c r="G364">
        <v>0.25600000000000001</v>
      </c>
      <c r="H364">
        <v>0.13900000000000001</v>
      </c>
      <c r="I364">
        <v>0.26</v>
      </c>
      <c r="J364">
        <v>12</v>
      </c>
      <c r="K364">
        <v>5</v>
      </c>
      <c r="L364" t="s">
        <v>58</v>
      </c>
      <c r="M364" t="s">
        <v>59</v>
      </c>
      <c r="N364" t="s">
        <v>60</v>
      </c>
      <c r="O364">
        <v>5</v>
      </c>
      <c r="P364" t="s">
        <v>46</v>
      </c>
      <c r="Q364">
        <v>12.8</v>
      </c>
      <c r="R364" t="str">
        <f t="array" ref="R36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64" t="e">
        <f>IF(Table13[[#This Row],[Category All]]="Category 1", "Yes",NA())</f>
        <v>#N/A</v>
      </c>
      <c r="T364" t="str">
        <f>IF(Table13[[#This Row],[Category All]]="Category 2", "Yes",NA())</f>
        <v>Yes</v>
      </c>
      <c r="U364" t="e">
        <f>IF(Table13[[#This Row],[Category All]]="Category 3", "Yes",NA())</f>
        <v>#N/A</v>
      </c>
      <c r="V364">
        <f>SUM(1,(1/3)*(Table13[[#This Row],[Length]]-0.5),(1/3)*(Table13[[#This Row],[Diameter]]-0.4),(1/3)*(Table13[[#This Row],[Height]]-0.4)*Table13[[#This Row],[Whole_weight]]*0.5)</f>
        <v>0.9968125000000001</v>
      </c>
      <c r="W364">
        <f t="array" ref="W36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0.7974500000000001</v>
      </c>
      <c r="X364" t="e">
        <f>IF(Table13[[#This Row],[Category All]]="Category 1",Table13[[#This Row],[Base Abalone Value]]*1.5,NA())</f>
        <v>#N/A</v>
      </c>
      <c r="Y364">
        <f>IF(Table13[[#This Row],[Category All]]="Category 2",Table13[[#This Row],[Base Abalone Value]]*0.8,NA())</f>
        <v>0.7974500000000001</v>
      </c>
      <c r="Z364" t="e">
        <f>IF(Table13[[#This Row],[Category All]]="Category 3",Table13[[#This Row],[Base Abalone Value]],NA())</f>
        <v>#N/A</v>
      </c>
      <c r="AA364">
        <f>IF(Table13[[#This Row],[Gender]]="M",Table13[[#This Row],[Whole_weight]],NA())</f>
        <v>0.67649999999999999</v>
      </c>
      <c r="AB364" t="e">
        <f>IF(Table13[[#This Row],[Gender]]="F",Table13[[#This Row],[Whole_weight]],NA())</f>
        <v>#N/A</v>
      </c>
      <c r="AC364" t="e">
        <f>IF(Table13[[#This Row],[Gender]]="I",Table13[[#This Row],[Whole_weight]],NA())</f>
        <v>#N/A</v>
      </c>
      <c r="AD364">
        <f>IF(Table13[[#This Row],[Gender]]="M",Table13[[#This Row],[Diameter]],NA())</f>
        <v>0.44</v>
      </c>
      <c r="AE364" t="e">
        <f>IF(Table13[[#This Row],[Gender]]="F",Table13[[#This Row],[Diameter]],NA())</f>
        <v>#N/A</v>
      </c>
      <c r="AF364" t="e">
        <f>IF(Table13[[#This Row],[Gender]]="I",Table13[[#This Row],[Diameter]],NA())</f>
        <v>#N/A</v>
      </c>
    </row>
    <row r="365" spans="1:32" x14ac:dyDescent="0.25">
      <c r="A365">
        <v>1919</v>
      </c>
      <c r="B365" t="s">
        <v>32</v>
      </c>
      <c r="C365">
        <v>0.6</v>
      </c>
      <c r="D365">
        <v>0.46500000000000002</v>
      </c>
      <c r="E365">
        <v>0.16</v>
      </c>
      <c r="F365">
        <v>1.133</v>
      </c>
      <c r="G365">
        <v>0.46600000000000003</v>
      </c>
      <c r="H365">
        <v>0.28849999999999998</v>
      </c>
      <c r="I365">
        <v>0.29799999999999999</v>
      </c>
      <c r="J365">
        <v>11</v>
      </c>
      <c r="K365">
        <v>14</v>
      </c>
      <c r="L365" t="s">
        <v>55</v>
      </c>
      <c r="M365" t="s">
        <v>56</v>
      </c>
      <c r="N365" t="s">
        <v>57</v>
      </c>
      <c r="O365">
        <v>10</v>
      </c>
      <c r="P365" t="s">
        <v>70</v>
      </c>
      <c r="Q365">
        <v>24.1</v>
      </c>
      <c r="R365" t="str">
        <f t="array" ref="R36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65" t="e">
        <f>IF(Table13[[#This Row],[Category All]]="Category 1", "Yes",NA())</f>
        <v>#N/A</v>
      </c>
      <c r="T365" t="e">
        <f>IF(Table13[[#This Row],[Category All]]="Category 2", "Yes",NA())</f>
        <v>#N/A</v>
      </c>
      <c r="U365" t="str">
        <f>IF(Table13[[#This Row],[Category All]]="Category 3", "Yes",NA())</f>
        <v>Yes</v>
      </c>
      <c r="V365">
        <f>SUM(1,(1/3)*(Table13[[#This Row],[Length]]-0.5),(1/3)*(Table13[[#This Row],[Diameter]]-0.4),(1/3)*(Table13[[#This Row],[Height]]-0.4)*Table13[[#This Row],[Whole_weight]]*0.5)</f>
        <v>1.0096799999999999</v>
      </c>
      <c r="W365">
        <f t="array" ref="W36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1.0096799999999999</v>
      </c>
      <c r="X365" t="e">
        <f>IF(Table13[[#This Row],[Category All]]="Category 1",Table13[[#This Row],[Base Abalone Value]]*1.5,NA())</f>
        <v>#N/A</v>
      </c>
      <c r="Y365" t="e">
        <f>IF(Table13[[#This Row],[Category All]]="Category 2",Table13[[#This Row],[Base Abalone Value]]*0.8,NA())</f>
        <v>#N/A</v>
      </c>
      <c r="Z365">
        <f>IF(Table13[[#This Row],[Category All]]="Category 3",Table13[[#This Row],[Base Abalone Value]],NA())</f>
        <v>1.0096799999999999</v>
      </c>
      <c r="AA365" t="e">
        <f>IF(Table13[[#This Row],[Gender]]="M",Table13[[#This Row],[Whole_weight]],NA())</f>
        <v>#N/A</v>
      </c>
      <c r="AB365">
        <f>IF(Table13[[#This Row],[Gender]]="F",Table13[[#This Row],[Whole_weight]],NA())</f>
        <v>1.133</v>
      </c>
      <c r="AC365" t="e">
        <f>IF(Table13[[#This Row],[Gender]]="I",Table13[[#This Row],[Whole_weight]],NA())</f>
        <v>#N/A</v>
      </c>
      <c r="AD365" t="e">
        <f>IF(Table13[[#This Row],[Gender]]="M",Table13[[#This Row],[Diameter]],NA())</f>
        <v>#N/A</v>
      </c>
      <c r="AE365">
        <f>IF(Table13[[#This Row],[Gender]]="F",Table13[[#This Row],[Diameter]],NA())</f>
        <v>0.46500000000000002</v>
      </c>
      <c r="AF365" t="e">
        <f>IF(Table13[[#This Row],[Gender]]="I",Table13[[#This Row],[Diameter]],NA())</f>
        <v>#N/A</v>
      </c>
    </row>
    <row r="366" spans="1:32" x14ac:dyDescent="0.25">
      <c r="A366">
        <v>1476</v>
      </c>
      <c r="B366" t="s">
        <v>32</v>
      </c>
      <c r="C366">
        <v>0.56000000000000005</v>
      </c>
      <c r="D366">
        <v>0.43</v>
      </c>
      <c r="E366">
        <v>0.15</v>
      </c>
      <c r="F366">
        <v>0.87450000000000006</v>
      </c>
      <c r="G366">
        <v>0.45300000000000001</v>
      </c>
      <c r="H366">
        <v>0.161</v>
      </c>
      <c r="I366">
        <v>0.22</v>
      </c>
      <c r="J366">
        <v>8</v>
      </c>
      <c r="K366">
        <v>10</v>
      </c>
      <c r="L366" t="s">
        <v>48</v>
      </c>
      <c r="M366" t="s">
        <v>49</v>
      </c>
      <c r="N366" t="s">
        <v>50</v>
      </c>
      <c r="O366">
        <v>9</v>
      </c>
      <c r="P366" t="s">
        <v>78</v>
      </c>
      <c r="Q366">
        <v>1.9</v>
      </c>
      <c r="R366" t="str">
        <f t="array" ref="R36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66" t="e">
        <f>IF(Table13[[#This Row],[Category All]]="Category 1", "Yes",NA())</f>
        <v>#N/A</v>
      </c>
      <c r="T366" t="e">
        <f>IF(Table13[[#This Row],[Category All]]="Category 2", "Yes",NA())</f>
        <v>#N/A</v>
      </c>
      <c r="U366" t="str">
        <f>IF(Table13[[#This Row],[Category All]]="Category 3", "Yes",NA())</f>
        <v>Yes</v>
      </c>
      <c r="V366">
        <f>SUM(1,(1/3)*(Table13[[#This Row],[Length]]-0.5),(1/3)*(Table13[[#This Row],[Diameter]]-0.4),(1/3)*(Table13[[#This Row],[Height]]-0.4)*Table13[[#This Row],[Whole_weight]]*0.5)</f>
        <v>0.99356250000000002</v>
      </c>
      <c r="W366">
        <f t="array" ref="W36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0.99356250000000002</v>
      </c>
      <c r="X366" t="e">
        <f>IF(Table13[[#This Row],[Category All]]="Category 1",Table13[[#This Row],[Base Abalone Value]]*1.5,NA())</f>
        <v>#N/A</v>
      </c>
      <c r="Y366" t="e">
        <f>IF(Table13[[#This Row],[Category All]]="Category 2",Table13[[#This Row],[Base Abalone Value]]*0.8,NA())</f>
        <v>#N/A</v>
      </c>
      <c r="Z366">
        <f>IF(Table13[[#This Row],[Category All]]="Category 3",Table13[[#This Row],[Base Abalone Value]],NA())</f>
        <v>0.99356250000000002</v>
      </c>
      <c r="AA366" t="e">
        <f>IF(Table13[[#This Row],[Gender]]="M",Table13[[#This Row],[Whole_weight]],NA())</f>
        <v>#N/A</v>
      </c>
      <c r="AB366">
        <f>IF(Table13[[#This Row],[Gender]]="F",Table13[[#This Row],[Whole_weight]],NA())</f>
        <v>0.87450000000000006</v>
      </c>
      <c r="AC366" t="e">
        <f>IF(Table13[[#This Row],[Gender]]="I",Table13[[#This Row],[Whole_weight]],NA())</f>
        <v>#N/A</v>
      </c>
      <c r="AD366" t="e">
        <f>IF(Table13[[#This Row],[Gender]]="M",Table13[[#This Row],[Diameter]],NA())</f>
        <v>#N/A</v>
      </c>
      <c r="AE366">
        <f>IF(Table13[[#This Row],[Gender]]="F",Table13[[#This Row],[Diameter]],NA())</f>
        <v>0.43</v>
      </c>
      <c r="AF366" t="e">
        <f>IF(Table13[[#This Row],[Gender]]="I",Table13[[#This Row],[Diameter]],NA())</f>
        <v>#N/A</v>
      </c>
    </row>
    <row r="367" spans="1:32" x14ac:dyDescent="0.25">
      <c r="A367">
        <v>3495</v>
      </c>
      <c r="B367" t="s">
        <v>32</v>
      </c>
      <c r="C367">
        <v>0.55500000000000005</v>
      </c>
      <c r="D367">
        <v>0.43</v>
      </c>
      <c r="E367">
        <v>0.13500000000000001</v>
      </c>
      <c r="F367">
        <v>0.81200000000000006</v>
      </c>
      <c r="G367">
        <v>0.40550000000000003</v>
      </c>
      <c r="H367">
        <v>0.16300000000000001</v>
      </c>
      <c r="I367">
        <v>0.2215</v>
      </c>
      <c r="J367">
        <v>9</v>
      </c>
      <c r="K367">
        <v>11</v>
      </c>
      <c r="L367" t="s">
        <v>37</v>
      </c>
      <c r="M367" t="s">
        <v>38</v>
      </c>
      <c r="N367" t="s">
        <v>35</v>
      </c>
      <c r="O367">
        <v>7</v>
      </c>
      <c r="P367" t="s">
        <v>74</v>
      </c>
      <c r="Q367">
        <v>2.5</v>
      </c>
      <c r="R367" t="str">
        <f t="array" ref="R36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67" t="e">
        <f>IF(Table13[[#This Row],[Category All]]="Category 1", "Yes",NA())</f>
        <v>#N/A</v>
      </c>
      <c r="T367" t="e">
        <f>IF(Table13[[#This Row],[Category All]]="Category 2", "Yes",NA())</f>
        <v>#N/A</v>
      </c>
      <c r="U367" t="str">
        <f>IF(Table13[[#This Row],[Category All]]="Category 3", "Yes",NA())</f>
        <v>Yes</v>
      </c>
      <c r="V367">
        <f>SUM(1,(1/3)*(Table13[[#This Row],[Length]]-0.5),(1/3)*(Table13[[#This Row],[Diameter]]-0.4),(1/3)*(Table13[[#This Row],[Height]]-0.4)*Table13[[#This Row],[Whole_weight]]*0.5)</f>
        <v>0.99246999999999996</v>
      </c>
      <c r="W367">
        <f t="array" ref="W36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0.99246999999999996</v>
      </c>
      <c r="X367" t="e">
        <f>IF(Table13[[#This Row],[Category All]]="Category 1",Table13[[#This Row],[Base Abalone Value]]*1.5,NA())</f>
        <v>#N/A</v>
      </c>
      <c r="Y367" t="e">
        <f>IF(Table13[[#This Row],[Category All]]="Category 2",Table13[[#This Row],[Base Abalone Value]]*0.8,NA())</f>
        <v>#N/A</v>
      </c>
      <c r="Z367">
        <f>IF(Table13[[#This Row],[Category All]]="Category 3",Table13[[#This Row],[Base Abalone Value]],NA())</f>
        <v>0.99246999999999996</v>
      </c>
      <c r="AA367" t="e">
        <f>IF(Table13[[#This Row],[Gender]]="M",Table13[[#This Row],[Whole_weight]],NA())</f>
        <v>#N/A</v>
      </c>
      <c r="AB367">
        <f>IF(Table13[[#This Row],[Gender]]="F",Table13[[#This Row],[Whole_weight]],NA())</f>
        <v>0.81200000000000006</v>
      </c>
      <c r="AC367" t="e">
        <f>IF(Table13[[#This Row],[Gender]]="I",Table13[[#This Row],[Whole_weight]],NA())</f>
        <v>#N/A</v>
      </c>
      <c r="AD367" t="e">
        <f>IF(Table13[[#This Row],[Gender]]="M",Table13[[#This Row],[Diameter]],NA())</f>
        <v>#N/A</v>
      </c>
      <c r="AE367">
        <f>IF(Table13[[#This Row],[Gender]]="F",Table13[[#This Row],[Diameter]],NA())</f>
        <v>0.43</v>
      </c>
      <c r="AF367" t="e">
        <f>IF(Table13[[#This Row],[Gender]]="I",Table13[[#This Row],[Diameter]],NA())</f>
        <v>#N/A</v>
      </c>
    </row>
    <row r="368" spans="1:32" x14ac:dyDescent="0.25">
      <c r="A368">
        <v>3742</v>
      </c>
      <c r="B368" t="s">
        <v>32</v>
      </c>
      <c r="C368">
        <v>0.67</v>
      </c>
      <c r="D368">
        <v>0.52500000000000002</v>
      </c>
      <c r="E368">
        <v>0.19500000000000001</v>
      </c>
      <c r="F368">
        <v>1.37</v>
      </c>
      <c r="G368">
        <v>0.60650000000000004</v>
      </c>
      <c r="H368">
        <v>0.29549999999999998</v>
      </c>
      <c r="I368">
        <v>0.40699999999999997</v>
      </c>
      <c r="J368">
        <v>12</v>
      </c>
      <c r="K368">
        <v>5</v>
      </c>
      <c r="L368" t="s">
        <v>58</v>
      </c>
      <c r="M368" t="s">
        <v>59</v>
      </c>
      <c r="N368" t="s">
        <v>60</v>
      </c>
      <c r="O368">
        <v>10</v>
      </c>
      <c r="P368" t="s">
        <v>70</v>
      </c>
      <c r="Q368">
        <v>24.1</v>
      </c>
      <c r="R368" t="str">
        <f t="array" ref="R36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68" t="e">
        <f>IF(Table13[[#This Row],[Category All]]="Category 1", "Yes",NA())</f>
        <v>#N/A</v>
      </c>
      <c r="T368" t="e">
        <f>IF(Table13[[#This Row],[Category All]]="Category 2", "Yes",NA())</f>
        <v>#N/A</v>
      </c>
      <c r="U368" t="str">
        <f>IF(Table13[[#This Row],[Category All]]="Category 3", "Yes",NA())</f>
        <v>Yes</v>
      </c>
      <c r="V368">
        <f>SUM(1,(1/3)*(Table13[[#This Row],[Length]]-0.5),(1/3)*(Table13[[#This Row],[Diameter]]-0.4),(1/3)*(Table13[[#This Row],[Height]]-0.4)*Table13[[#This Row],[Whole_weight]]*0.5)</f>
        <v>1.051525</v>
      </c>
      <c r="W368">
        <f t="array" ref="W36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1.051525</v>
      </c>
      <c r="X368" t="e">
        <f>IF(Table13[[#This Row],[Category All]]="Category 1",Table13[[#This Row],[Base Abalone Value]]*1.5,NA())</f>
        <v>#N/A</v>
      </c>
      <c r="Y368" t="e">
        <f>IF(Table13[[#This Row],[Category All]]="Category 2",Table13[[#This Row],[Base Abalone Value]]*0.8,NA())</f>
        <v>#N/A</v>
      </c>
      <c r="Z368">
        <f>IF(Table13[[#This Row],[Category All]]="Category 3",Table13[[#This Row],[Base Abalone Value]],NA())</f>
        <v>1.051525</v>
      </c>
      <c r="AA368" t="e">
        <f>IF(Table13[[#This Row],[Gender]]="M",Table13[[#This Row],[Whole_weight]],NA())</f>
        <v>#N/A</v>
      </c>
      <c r="AB368">
        <f>IF(Table13[[#This Row],[Gender]]="F",Table13[[#This Row],[Whole_weight]],NA())</f>
        <v>1.37</v>
      </c>
      <c r="AC368" t="e">
        <f>IF(Table13[[#This Row],[Gender]]="I",Table13[[#This Row],[Whole_weight]],NA())</f>
        <v>#N/A</v>
      </c>
      <c r="AD368" t="e">
        <f>IF(Table13[[#This Row],[Gender]]="M",Table13[[#This Row],[Diameter]],NA())</f>
        <v>#N/A</v>
      </c>
      <c r="AE368">
        <f>IF(Table13[[#This Row],[Gender]]="F",Table13[[#This Row],[Diameter]],NA())</f>
        <v>0.52500000000000002</v>
      </c>
      <c r="AF368" t="e">
        <f>IF(Table13[[#This Row],[Gender]]="I",Table13[[#This Row],[Diameter]],NA())</f>
        <v>#N/A</v>
      </c>
    </row>
    <row r="369" spans="1:32" x14ac:dyDescent="0.25">
      <c r="A369">
        <v>2326</v>
      </c>
      <c r="B369" t="s">
        <v>32</v>
      </c>
      <c r="C369">
        <v>0.41499999999999998</v>
      </c>
      <c r="D369">
        <v>0.30499999999999999</v>
      </c>
      <c r="E369">
        <v>0.105</v>
      </c>
      <c r="F369">
        <v>0.36049999999999999</v>
      </c>
      <c r="G369">
        <v>0.12</v>
      </c>
      <c r="H369">
        <v>8.2000000000000003E-2</v>
      </c>
      <c r="I369">
        <v>0.1</v>
      </c>
      <c r="J369">
        <v>10</v>
      </c>
      <c r="K369">
        <v>13</v>
      </c>
      <c r="L369" t="s">
        <v>44</v>
      </c>
      <c r="M369" t="s">
        <v>45</v>
      </c>
      <c r="N369" t="s">
        <v>35</v>
      </c>
      <c r="O369">
        <v>2</v>
      </c>
      <c r="P369" t="s">
        <v>39</v>
      </c>
      <c r="Q369">
        <v>18</v>
      </c>
      <c r="R369" t="str">
        <f t="array" ref="R36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69" t="e">
        <f>IF(Table13[[#This Row],[Category All]]="Category 1", "Yes",NA())</f>
        <v>#N/A</v>
      </c>
      <c r="T369" t="str">
        <f>IF(Table13[[#This Row],[Category All]]="Category 2", "Yes",NA())</f>
        <v>Yes</v>
      </c>
      <c r="U369" t="e">
        <f>IF(Table13[[#This Row],[Category All]]="Category 3", "Yes",NA())</f>
        <v>#N/A</v>
      </c>
      <c r="V369">
        <f>SUM(1,(1/3)*(Table13[[#This Row],[Length]]-0.5),(1/3)*(Table13[[#This Row],[Diameter]]-0.4),(1/3)*(Table13[[#This Row],[Height]]-0.4)*Table13[[#This Row],[Whole_weight]]*0.5)</f>
        <v>0.92227541666666657</v>
      </c>
      <c r="W369">
        <f t="array" ref="W36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0.7378203333333333</v>
      </c>
      <c r="X369" t="e">
        <f>IF(Table13[[#This Row],[Category All]]="Category 1",Table13[[#This Row],[Base Abalone Value]]*1.5,NA())</f>
        <v>#N/A</v>
      </c>
      <c r="Y369">
        <f>IF(Table13[[#This Row],[Category All]]="Category 2",Table13[[#This Row],[Base Abalone Value]]*0.8,NA())</f>
        <v>0.7378203333333333</v>
      </c>
      <c r="Z369" t="e">
        <f>IF(Table13[[#This Row],[Category All]]="Category 3",Table13[[#This Row],[Base Abalone Value]],NA())</f>
        <v>#N/A</v>
      </c>
      <c r="AA369" t="e">
        <f>IF(Table13[[#This Row],[Gender]]="M",Table13[[#This Row],[Whole_weight]],NA())</f>
        <v>#N/A</v>
      </c>
      <c r="AB369">
        <f>IF(Table13[[#This Row],[Gender]]="F",Table13[[#This Row],[Whole_weight]],NA())</f>
        <v>0.36049999999999999</v>
      </c>
      <c r="AC369" t="e">
        <f>IF(Table13[[#This Row],[Gender]]="I",Table13[[#This Row],[Whole_weight]],NA())</f>
        <v>#N/A</v>
      </c>
      <c r="AD369" t="e">
        <f>IF(Table13[[#This Row],[Gender]]="M",Table13[[#This Row],[Diameter]],NA())</f>
        <v>#N/A</v>
      </c>
      <c r="AE369">
        <f>IF(Table13[[#This Row],[Gender]]="F",Table13[[#This Row],[Diameter]],NA())</f>
        <v>0.30499999999999999</v>
      </c>
      <c r="AF369" t="e">
        <f>IF(Table13[[#This Row],[Gender]]="I",Table13[[#This Row],[Diameter]],NA())</f>
        <v>#N/A</v>
      </c>
    </row>
    <row r="370" spans="1:32" x14ac:dyDescent="0.25">
      <c r="A370">
        <v>264</v>
      </c>
      <c r="B370" t="s">
        <v>43</v>
      </c>
      <c r="C370">
        <v>0.245</v>
      </c>
      <c r="D370">
        <v>0.19500000000000001</v>
      </c>
      <c r="E370">
        <v>0.06</v>
      </c>
      <c r="F370">
        <v>9.5000000000000001E-2</v>
      </c>
      <c r="G370">
        <v>4.4499999999999998E-2</v>
      </c>
      <c r="H370">
        <v>2.4500000000000001E-2</v>
      </c>
      <c r="I370">
        <v>2.5999999999999999E-2</v>
      </c>
      <c r="J370">
        <v>4</v>
      </c>
      <c r="K370">
        <v>10</v>
      </c>
      <c r="L370" t="s">
        <v>48</v>
      </c>
      <c r="M370" t="s">
        <v>49</v>
      </c>
      <c r="N370" t="s">
        <v>50</v>
      </c>
      <c r="O370">
        <v>5</v>
      </c>
      <c r="P370" t="s">
        <v>46</v>
      </c>
      <c r="Q370">
        <v>12.8</v>
      </c>
      <c r="R370" t="str">
        <f t="array" ref="R37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70" t="e">
        <f>IF(Table13[[#This Row],[Category All]]="Category 1", "Yes",NA())</f>
        <v>#N/A</v>
      </c>
      <c r="T370" t="str">
        <f>IF(Table13[[#This Row],[Category All]]="Category 2", "Yes",NA())</f>
        <v>Yes</v>
      </c>
      <c r="U370" t="e">
        <f>IF(Table13[[#This Row],[Category All]]="Category 3", "Yes",NA())</f>
        <v>#N/A</v>
      </c>
      <c r="V370">
        <f>SUM(1,(1/3)*(Table13[[#This Row],[Length]]-0.5),(1/3)*(Table13[[#This Row],[Diameter]]-0.4),(1/3)*(Table13[[#This Row],[Height]]-0.4)*Table13[[#This Row],[Whole_weight]]*0.5)</f>
        <v>0.84128333333333338</v>
      </c>
      <c r="W370">
        <f t="array" ref="W37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0.67302666666666677</v>
      </c>
      <c r="X370" t="e">
        <f>IF(Table13[[#This Row],[Category All]]="Category 1",Table13[[#This Row],[Base Abalone Value]]*1.5,NA())</f>
        <v>#N/A</v>
      </c>
      <c r="Y370">
        <f>IF(Table13[[#This Row],[Category All]]="Category 2",Table13[[#This Row],[Base Abalone Value]]*0.8,NA())</f>
        <v>0.67302666666666677</v>
      </c>
      <c r="Z370" t="e">
        <f>IF(Table13[[#This Row],[Category All]]="Category 3",Table13[[#This Row],[Base Abalone Value]],NA())</f>
        <v>#N/A</v>
      </c>
      <c r="AA370" t="e">
        <f>IF(Table13[[#This Row],[Gender]]="M",Table13[[#This Row],[Whole_weight]],NA())</f>
        <v>#N/A</v>
      </c>
      <c r="AB370" t="e">
        <f>IF(Table13[[#This Row],[Gender]]="F",Table13[[#This Row],[Whole_weight]],NA())</f>
        <v>#N/A</v>
      </c>
      <c r="AC370">
        <f>IF(Table13[[#This Row],[Gender]]="I",Table13[[#This Row],[Whole_weight]],NA())</f>
        <v>9.5000000000000001E-2</v>
      </c>
      <c r="AD370" t="e">
        <f>IF(Table13[[#This Row],[Gender]]="M",Table13[[#This Row],[Diameter]],NA())</f>
        <v>#N/A</v>
      </c>
      <c r="AE370" t="e">
        <f>IF(Table13[[#This Row],[Gender]]="F",Table13[[#This Row],[Diameter]],NA())</f>
        <v>#N/A</v>
      </c>
      <c r="AF370">
        <f>IF(Table13[[#This Row],[Gender]]="I",Table13[[#This Row],[Diameter]],NA())</f>
        <v>0.19500000000000001</v>
      </c>
    </row>
    <row r="371" spans="1:32" x14ac:dyDescent="0.25">
      <c r="A371">
        <v>820</v>
      </c>
      <c r="B371" t="s">
        <v>43</v>
      </c>
      <c r="C371">
        <v>0.36</v>
      </c>
      <c r="D371">
        <v>0.3</v>
      </c>
      <c r="E371">
        <v>8.5000000000000006E-2</v>
      </c>
      <c r="F371">
        <v>0.27</v>
      </c>
      <c r="G371">
        <v>0.11849999999999999</v>
      </c>
      <c r="H371">
        <v>6.4000000000000001E-2</v>
      </c>
      <c r="I371">
        <v>7.4499999999999997E-2</v>
      </c>
      <c r="J371">
        <v>7</v>
      </c>
      <c r="K371">
        <v>10</v>
      </c>
      <c r="L371" t="s">
        <v>48</v>
      </c>
      <c r="M371" t="s">
        <v>49</v>
      </c>
      <c r="N371" t="s">
        <v>50</v>
      </c>
      <c r="O371">
        <v>3</v>
      </c>
      <c r="P371" t="s">
        <v>80</v>
      </c>
      <c r="Q371">
        <v>3.6</v>
      </c>
      <c r="R371" t="str">
        <f t="array" ref="R37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71" t="e">
        <f>IF(Table13[[#This Row],[Category All]]="Category 1", "Yes",NA())</f>
        <v>#N/A</v>
      </c>
      <c r="T371" t="str">
        <f>IF(Table13[[#This Row],[Category All]]="Category 2", "Yes",NA())</f>
        <v>Yes</v>
      </c>
      <c r="U371" t="e">
        <f>IF(Table13[[#This Row],[Category All]]="Category 3", "Yes",NA())</f>
        <v>#N/A</v>
      </c>
      <c r="V371">
        <f>SUM(1,(1/3)*(Table13[[#This Row],[Length]]-0.5),(1/3)*(Table13[[#This Row],[Diameter]]-0.4),(1/3)*(Table13[[#This Row],[Height]]-0.4)*Table13[[#This Row],[Whole_weight]]*0.5)</f>
        <v>0.90582499999999999</v>
      </c>
      <c r="W371">
        <f t="array" ref="W37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0.72466000000000008</v>
      </c>
      <c r="X371" t="e">
        <f>IF(Table13[[#This Row],[Category All]]="Category 1",Table13[[#This Row],[Base Abalone Value]]*1.5,NA())</f>
        <v>#N/A</v>
      </c>
      <c r="Y371">
        <f>IF(Table13[[#This Row],[Category All]]="Category 2",Table13[[#This Row],[Base Abalone Value]]*0.8,NA())</f>
        <v>0.72466000000000008</v>
      </c>
      <c r="Z371" t="e">
        <f>IF(Table13[[#This Row],[Category All]]="Category 3",Table13[[#This Row],[Base Abalone Value]],NA())</f>
        <v>#N/A</v>
      </c>
      <c r="AA371" t="e">
        <f>IF(Table13[[#This Row],[Gender]]="M",Table13[[#This Row],[Whole_weight]],NA())</f>
        <v>#N/A</v>
      </c>
      <c r="AB371" t="e">
        <f>IF(Table13[[#This Row],[Gender]]="F",Table13[[#This Row],[Whole_weight]],NA())</f>
        <v>#N/A</v>
      </c>
      <c r="AC371">
        <f>IF(Table13[[#This Row],[Gender]]="I",Table13[[#This Row],[Whole_weight]],NA())</f>
        <v>0.27</v>
      </c>
      <c r="AD371" t="e">
        <f>IF(Table13[[#This Row],[Gender]]="M",Table13[[#This Row],[Diameter]],NA())</f>
        <v>#N/A</v>
      </c>
      <c r="AE371" t="e">
        <f>IF(Table13[[#This Row],[Gender]]="F",Table13[[#This Row],[Diameter]],NA())</f>
        <v>#N/A</v>
      </c>
      <c r="AF371">
        <f>IF(Table13[[#This Row],[Gender]]="I",Table13[[#This Row],[Diameter]],NA())</f>
        <v>0.3</v>
      </c>
    </row>
    <row r="372" spans="1:32" x14ac:dyDescent="0.25">
      <c r="A372">
        <v>3093</v>
      </c>
      <c r="B372" t="s">
        <v>47</v>
      </c>
      <c r="C372">
        <v>0.51</v>
      </c>
      <c r="D372">
        <v>0.39500000000000002</v>
      </c>
      <c r="E372">
        <v>0.125</v>
      </c>
      <c r="F372">
        <v>0.58050000000000002</v>
      </c>
      <c r="G372">
        <v>0.24399999999999999</v>
      </c>
      <c r="H372">
        <v>0.13350000000000001</v>
      </c>
      <c r="I372">
        <v>0.188</v>
      </c>
      <c r="J372">
        <v>11</v>
      </c>
      <c r="K372">
        <v>4</v>
      </c>
      <c r="L372" t="s">
        <v>84</v>
      </c>
      <c r="M372" t="s">
        <v>85</v>
      </c>
      <c r="N372" t="s">
        <v>86</v>
      </c>
      <c r="O372">
        <v>7</v>
      </c>
      <c r="P372" t="s">
        <v>74</v>
      </c>
      <c r="Q372">
        <v>2.5</v>
      </c>
      <c r="R372" t="str">
        <f t="array" ref="R37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72" t="e">
        <f>IF(Table13[[#This Row],[Category All]]="Category 1", "Yes",NA())</f>
        <v>#N/A</v>
      </c>
      <c r="T372" t="str">
        <f>IF(Table13[[#This Row],[Category All]]="Category 2", "Yes",NA())</f>
        <v>Yes</v>
      </c>
      <c r="U372" t="e">
        <f>IF(Table13[[#This Row],[Category All]]="Category 3", "Yes",NA())</f>
        <v>#N/A</v>
      </c>
      <c r="V372">
        <f>SUM(1,(1/3)*(Table13[[#This Row],[Length]]-0.5),(1/3)*(Table13[[#This Row],[Diameter]]-0.4),(1/3)*(Table13[[#This Row],[Height]]-0.4)*Table13[[#This Row],[Whole_weight]]*0.5)</f>
        <v>0.97506041666666665</v>
      </c>
      <c r="W372">
        <f t="array" ref="W37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0.78004833333333334</v>
      </c>
      <c r="X372" t="e">
        <f>IF(Table13[[#This Row],[Category All]]="Category 1",Table13[[#This Row],[Base Abalone Value]]*1.5,NA())</f>
        <v>#N/A</v>
      </c>
      <c r="Y372">
        <f>IF(Table13[[#This Row],[Category All]]="Category 2",Table13[[#This Row],[Base Abalone Value]]*0.8,NA())</f>
        <v>0.78004833333333334</v>
      </c>
      <c r="Z372" t="e">
        <f>IF(Table13[[#This Row],[Category All]]="Category 3",Table13[[#This Row],[Base Abalone Value]],NA())</f>
        <v>#N/A</v>
      </c>
      <c r="AA372">
        <f>IF(Table13[[#This Row],[Gender]]="M",Table13[[#This Row],[Whole_weight]],NA())</f>
        <v>0.58050000000000002</v>
      </c>
      <c r="AB372" t="e">
        <f>IF(Table13[[#This Row],[Gender]]="F",Table13[[#This Row],[Whole_weight]],NA())</f>
        <v>#N/A</v>
      </c>
      <c r="AC372" t="e">
        <f>IF(Table13[[#This Row],[Gender]]="I",Table13[[#This Row],[Whole_weight]],NA())</f>
        <v>#N/A</v>
      </c>
      <c r="AD372">
        <f>IF(Table13[[#This Row],[Gender]]="M",Table13[[#This Row],[Diameter]],NA())</f>
        <v>0.39500000000000002</v>
      </c>
      <c r="AE372" t="e">
        <f>IF(Table13[[#This Row],[Gender]]="F",Table13[[#This Row],[Diameter]],NA())</f>
        <v>#N/A</v>
      </c>
      <c r="AF372" t="e">
        <f>IF(Table13[[#This Row],[Gender]]="I",Table13[[#This Row],[Diameter]],NA())</f>
        <v>#N/A</v>
      </c>
    </row>
    <row r="373" spans="1:32" x14ac:dyDescent="0.25">
      <c r="A373">
        <v>246</v>
      </c>
      <c r="B373" t="s">
        <v>43</v>
      </c>
      <c r="C373">
        <v>0.35</v>
      </c>
      <c r="D373">
        <v>0.26</v>
      </c>
      <c r="E373">
        <v>8.5000000000000006E-2</v>
      </c>
      <c r="F373">
        <v>0.17399999999999999</v>
      </c>
      <c r="G373">
        <v>7.0499999999999993E-2</v>
      </c>
      <c r="H373">
        <v>3.4500000000000003E-2</v>
      </c>
      <c r="I373">
        <v>0.06</v>
      </c>
      <c r="J373">
        <v>10</v>
      </c>
      <c r="K373">
        <v>10</v>
      </c>
      <c r="L373" t="s">
        <v>48</v>
      </c>
      <c r="M373" t="s">
        <v>49</v>
      </c>
      <c r="N373" t="s">
        <v>50</v>
      </c>
      <c r="O373">
        <v>6</v>
      </c>
      <c r="P373" t="s">
        <v>79</v>
      </c>
      <c r="Q373">
        <v>14.1</v>
      </c>
      <c r="R373" t="str">
        <f t="array" ref="R37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73" t="e">
        <f>IF(Table13[[#This Row],[Category All]]="Category 1", "Yes",NA())</f>
        <v>#N/A</v>
      </c>
      <c r="T373" t="str">
        <f>IF(Table13[[#This Row],[Category All]]="Category 2", "Yes",NA())</f>
        <v>Yes</v>
      </c>
      <c r="U373" t="e">
        <f>IF(Table13[[#This Row],[Category All]]="Category 3", "Yes",NA())</f>
        <v>#N/A</v>
      </c>
      <c r="V373">
        <f>SUM(1,(1/3)*(Table13[[#This Row],[Length]]-0.5),(1/3)*(Table13[[#This Row],[Diameter]]-0.4),(1/3)*(Table13[[#This Row],[Height]]-0.4)*Table13[[#This Row],[Whole_weight]]*0.5)</f>
        <v>0.89419833333333332</v>
      </c>
      <c r="W373">
        <f t="array" ref="W37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0.7153586666666667</v>
      </c>
      <c r="X373" t="e">
        <f>IF(Table13[[#This Row],[Category All]]="Category 1",Table13[[#This Row],[Base Abalone Value]]*1.5,NA())</f>
        <v>#N/A</v>
      </c>
      <c r="Y373">
        <f>IF(Table13[[#This Row],[Category All]]="Category 2",Table13[[#This Row],[Base Abalone Value]]*0.8,NA())</f>
        <v>0.7153586666666667</v>
      </c>
      <c r="Z373" t="e">
        <f>IF(Table13[[#This Row],[Category All]]="Category 3",Table13[[#This Row],[Base Abalone Value]],NA())</f>
        <v>#N/A</v>
      </c>
      <c r="AA373" t="e">
        <f>IF(Table13[[#This Row],[Gender]]="M",Table13[[#This Row],[Whole_weight]],NA())</f>
        <v>#N/A</v>
      </c>
      <c r="AB373" t="e">
        <f>IF(Table13[[#This Row],[Gender]]="F",Table13[[#This Row],[Whole_weight]],NA())</f>
        <v>#N/A</v>
      </c>
      <c r="AC373">
        <f>IF(Table13[[#This Row],[Gender]]="I",Table13[[#This Row],[Whole_weight]],NA())</f>
        <v>0.17399999999999999</v>
      </c>
      <c r="AD373" t="e">
        <f>IF(Table13[[#This Row],[Gender]]="M",Table13[[#This Row],[Diameter]],NA())</f>
        <v>#N/A</v>
      </c>
      <c r="AE373" t="e">
        <f>IF(Table13[[#This Row],[Gender]]="F",Table13[[#This Row],[Diameter]],NA())</f>
        <v>#N/A</v>
      </c>
      <c r="AF373">
        <f>IF(Table13[[#This Row],[Gender]]="I",Table13[[#This Row],[Diameter]],NA())</f>
        <v>0.26</v>
      </c>
    </row>
    <row r="374" spans="1:32" x14ac:dyDescent="0.25">
      <c r="A374">
        <v>1660</v>
      </c>
      <c r="B374" t="s">
        <v>32</v>
      </c>
      <c r="C374">
        <v>0.6</v>
      </c>
      <c r="D374">
        <v>0.48</v>
      </c>
      <c r="E374">
        <v>0.18</v>
      </c>
      <c r="F374">
        <v>1.0645</v>
      </c>
      <c r="G374">
        <v>0.44950000000000001</v>
      </c>
      <c r="H374">
        <v>0.2455</v>
      </c>
      <c r="I374">
        <v>0.32500000000000001</v>
      </c>
      <c r="J374">
        <v>10</v>
      </c>
      <c r="K374">
        <v>6</v>
      </c>
      <c r="L374" t="s">
        <v>71</v>
      </c>
      <c r="M374" t="s">
        <v>72</v>
      </c>
      <c r="N374" t="s">
        <v>73</v>
      </c>
      <c r="O374">
        <v>4</v>
      </c>
      <c r="P374" t="s">
        <v>42</v>
      </c>
      <c r="Q374">
        <v>6.1</v>
      </c>
      <c r="R374" t="str">
        <f t="array" ref="R37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74" t="e">
        <f>IF(Table13[[#This Row],[Category All]]="Category 1", "Yes",NA())</f>
        <v>#N/A</v>
      </c>
      <c r="T374" t="e">
        <f>IF(Table13[[#This Row],[Category All]]="Category 2", "Yes",NA())</f>
        <v>#N/A</v>
      </c>
      <c r="U374" t="str">
        <f>IF(Table13[[#This Row],[Category All]]="Category 3", "Yes",NA())</f>
        <v>Yes</v>
      </c>
      <c r="V374">
        <f>SUM(1,(1/3)*(Table13[[#This Row],[Length]]-0.5),(1/3)*(Table13[[#This Row],[Diameter]]-0.4),(1/3)*(Table13[[#This Row],[Height]]-0.4)*Table13[[#This Row],[Whole_weight]]*0.5)</f>
        <v>1.0209683333333333</v>
      </c>
      <c r="W374">
        <f t="array" ref="W37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1.0209683333333333</v>
      </c>
      <c r="X374" t="e">
        <f>IF(Table13[[#This Row],[Category All]]="Category 1",Table13[[#This Row],[Base Abalone Value]]*1.5,NA())</f>
        <v>#N/A</v>
      </c>
      <c r="Y374" t="e">
        <f>IF(Table13[[#This Row],[Category All]]="Category 2",Table13[[#This Row],[Base Abalone Value]]*0.8,NA())</f>
        <v>#N/A</v>
      </c>
      <c r="Z374">
        <f>IF(Table13[[#This Row],[Category All]]="Category 3",Table13[[#This Row],[Base Abalone Value]],NA())</f>
        <v>1.0209683333333333</v>
      </c>
      <c r="AA374" t="e">
        <f>IF(Table13[[#This Row],[Gender]]="M",Table13[[#This Row],[Whole_weight]],NA())</f>
        <v>#N/A</v>
      </c>
      <c r="AB374">
        <f>IF(Table13[[#This Row],[Gender]]="F",Table13[[#This Row],[Whole_weight]],NA())</f>
        <v>1.0645</v>
      </c>
      <c r="AC374" t="e">
        <f>IF(Table13[[#This Row],[Gender]]="I",Table13[[#This Row],[Whole_weight]],NA())</f>
        <v>#N/A</v>
      </c>
      <c r="AD374" t="e">
        <f>IF(Table13[[#This Row],[Gender]]="M",Table13[[#This Row],[Diameter]],NA())</f>
        <v>#N/A</v>
      </c>
      <c r="AE374">
        <f>IF(Table13[[#This Row],[Gender]]="F",Table13[[#This Row],[Diameter]],NA())</f>
        <v>0.48</v>
      </c>
      <c r="AF374" t="e">
        <f>IF(Table13[[#This Row],[Gender]]="I",Table13[[#This Row],[Diameter]],NA())</f>
        <v>#N/A</v>
      </c>
    </row>
    <row r="375" spans="1:32" x14ac:dyDescent="0.25">
      <c r="A375">
        <v>469</v>
      </c>
      <c r="B375" t="s">
        <v>32</v>
      </c>
      <c r="C375">
        <v>0.68</v>
      </c>
      <c r="D375">
        <v>0.55000000000000004</v>
      </c>
      <c r="E375">
        <v>0.21</v>
      </c>
      <c r="F375">
        <v>1.7444999999999999</v>
      </c>
      <c r="G375">
        <v>0.59750000000000003</v>
      </c>
      <c r="H375">
        <v>0.30499999999999999</v>
      </c>
      <c r="I375">
        <v>0.625</v>
      </c>
      <c r="J375">
        <v>17</v>
      </c>
      <c r="K375">
        <v>8</v>
      </c>
      <c r="L375" t="s">
        <v>61</v>
      </c>
      <c r="M375" t="s">
        <v>62</v>
      </c>
      <c r="N375" t="s">
        <v>63</v>
      </c>
      <c r="O375">
        <v>7</v>
      </c>
      <c r="P375" t="s">
        <v>74</v>
      </c>
      <c r="Q375">
        <v>2.5</v>
      </c>
      <c r="R375" t="str">
        <f t="array" ref="R37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75" t="e">
        <f>IF(Table13[[#This Row],[Category All]]="Category 1", "Yes",NA())</f>
        <v>#N/A</v>
      </c>
      <c r="T375" t="e">
        <f>IF(Table13[[#This Row],[Category All]]="Category 2", "Yes",NA())</f>
        <v>#N/A</v>
      </c>
      <c r="U375" t="str">
        <f>IF(Table13[[#This Row],[Category All]]="Category 3", "Yes",NA())</f>
        <v>Yes</v>
      </c>
      <c r="V375">
        <f>SUM(1,(1/3)*(Table13[[#This Row],[Length]]-0.5),(1/3)*(Table13[[#This Row],[Diameter]]-0.4),(1/3)*(Table13[[#This Row],[Height]]-0.4)*Table13[[#This Row],[Whole_weight]]*0.5)</f>
        <v>1.0547575</v>
      </c>
      <c r="W375">
        <f t="array" ref="W37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1.0547575</v>
      </c>
      <c r="X375" t="e">
        <f>IF(Table13[[#This Row],[Category All]]="Category 1",Table13[[#This Row],[Base Abalone Value]]*1.5,NA())</f>
        <v>#N/A</v>
      </c>
      <c r="Y375" t="e">
        <f>IF(Table13[[#This Row],[Category All]]="Category 2",Table13[[#This Row],[Base Abalone Value]]*0.8,NA())</f>
        <v>#N/A</v>
      </c>
      <c r="Z375">
        <f>IF(Table13[[#This Row],[Category All]]="Category 3",Table13[[#This Row],[Base Abalone Value]],NA())</f>
        <v>1.0547575</v>
      </c>
      <c r="AA375" t="e">
        <f>IF(Table13[[#This Row],[Gender]]="M",Table13[[#This Row],[Whole_weight]],NA())</f>
        <v>#N/A</v>
      </c>
      <c r="AB375">
        <f>IF(Table13[[#This Row],[Gender]]="F",Table13[[#This Row],[Whole_weight]],NA())</f>
        <v>1.7444999999999999</v>
      </c>
      <c r="AC375" t="e">
        <f>IF(Table13[[#This Row],[Gender]]="I",Table13[[#This Row],[Whole_weight]],NA())</f>
        <v>#N/A</v>
      </c>
      <c r="AD375" t="e">
        <f>IF(Table13[[#This Row],[Gender]]="M",Table13[[#This Row],[Diameter]],NA())</f>
        <v>#N/A</v>
      </c>
      <c r="AE375">
        <f>IF(Table13[[#This Row],[Gender]]="F",Table13[[#This Row],[Diameter]],NA())</f>
        <v>0.55000000000000004</v>
      </c>
      <c r="AF375" t="e">
        <f>IF(Table13[[#This Row],[Gender]]="I",Table13[[#This Row],[Diameter]],NA())</f>
        <v>#N/A</v>
      </c>
    </row>
    <row r="376" spans="1:32" x14ac:dyDescent="0.25">
      <c r="A376">
        <v>2191</v>
      </c>
      <c r="B376" t="s">
        <v>47</v>
      </c>
      <c r="C376">
        <v>0.57999999999999996</v>
      </c>
      <c r="D376">
        <v>0.47</v>
      </c>
      <c r="E376">
        <v>0.16500000000000001</v>
      </c>
      <c r="F376">
        <v>0.92700000000000005</v>
      </c>
      <c r="G376">
        <v>0.32150000000000001</v>
      </c>
      <c r="H376">
        <v>0.19850000000000001</v>
      </c>
      <c r="I376">
        <v>0.315</v>
      </c>
      <c r="J376">
        <v>11</v>
      </c>
      <c r="K376">
        <v>3</v>
      </c>
      <c r="L376" t="s">
        <v>75</v>
      </c>
      <c r="M376" t="s">
        <v>76</v>
      </c>
      <c r="N376" t="s">
        <v>77</v>
      </c>
      <c r="O376">
        <v>10</v>
      </c>
      <c r="P376" t="s">
        <v>70</v>
      </c>
      <c r="Q376">
        <v>24.1</v>
      </c>
      <c r="R376" t="str">
        <f t="array" ref="R37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76" t="e">
        <f>IF(Table13[[#This Row],[Category All]]="Category 1", "Yes",NA())</f>
        <v>#N/A</v>
      </c>
      <c r="T376" t="str">
        <f>IF(Table13[[#This Row],[Category All]]="Category 2", "Yes",NA())</f>
        <v>Yes</v>
      </c>
      <c r="U376" t="e">
        <f>IF(Table13[[#This Row],[Category All]]="Category 3", "Yes",NA())</f>
        <v>#N/A</v>
      </c>
      <c r="V376">
        <f>SUM(1,(1/3)*(Table13[[#This Row],[Length]]-0.5),(1/3)*(Table13[[#This Row],[Diameter]]-0.4),(1/3)*(Table13[[#This Row],[Height]]-0.4)*Table13[[#This Row],[Whole_weight]]*0.5)</f>
        <v>1.0136924999999999</v>
      </c>
      <c r="W376">
        <f t="array" ref="W37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0.81095399999999995</v>
      </c>
      <c r="X376" t="e">
        <f>IF(Table13[[#This Row],[Category All]]="Category 1",Table13[[#This Row],[Base Abalone Value]]*1.5,NA())</f>
        <v>#N/A</v>
      </c>
      <c r="Y376">
        <f>IF(Table13[[#This Row],[Category All]]="Category 2",Table13[[#This Row],[Base Abalone Value]]*0.8,NA())</f>
        <v>0.81095399999999995</v>
      </c>
      <c r="Z376" t="e">
        <f>IF(Table13[[#This Row],[Category All]]="Category 3",Table13[[#This Row],[Base Abalone Value]],NA())</f>
        <v>#N/A</v>
      </c>
      <c r="AA376">
        <f>IF(Table13[[#This Row],[Gender]]="M",Table13[[#This Row],[Whole_weight]],NA())</f>
        <v>0.92700000000000005</v>
      </c>
      <c r="AB376" t="e">
        <f>IF(Table13[[#This Row],[Gender]]="F",Table13[[#This Row],[Whole_weight]],NA())</f>
        <v>#N/A</v>
      </c>
      <c r="AC376" t="e">
        <f>IF(Table13[[#This Row],[Gender]]="I",Table13[[#This Row],[Whole_weight]],NA())</f>
        <v>#N/A</v>
      </c>
      <c r="AD376">
        <f>IF(Table13[[#This Row],[Gender]]="M",Table13[[#This Row],[Diameter]],NA())</f>
        <v>0.47</v>
      </c>
      <c r="AE376" t="e">
        <f>IF(Table13[[#This Row],[Gender]]="F",Table13[[#This Row],[Diameter]],NA())</f>
        <v>#N/A</v>
      </c>
      <c r="AF376" t="e">
        <f>IF(Table13[[#This Row],[Gender]]="I",Table13[[#This Row],[Diameter]],NA())</f>
        <v>#N/A</v>
      </c>
    </row>
    <row r="377" spans="1:32" x14ac:dyDescent="0.25">
      <c r="A377">
        <v>3307</v>
      </c>
      <c r="B377" t="s">
        <v>43</v>
      </c>
      <c r="C377">
        <v>0.41</v>
      </c>
      <c r="D377">
        <v>0.3</v>
      </c>
      <c r="E377">
        <v>0.115</v>
      </c>
      <c r="F377">
        <v>0.25950000000000001</v>
      </c>
      <c r="G377">
        <v>9.7000000000000003E-2</v>
      </c>
      <c r="H377">
        <v>5.1499999999999997E-2</v>
      </c>
      <c r="I377">
        <v>0.08</v>
      </c>
      <c r="J377">
        <v>10</v>
      </c>
      <c r="K377">
        <v>14</v>
      </c>
      <c r="L377" t="s">
        <v>55</v>
      </c>
      <c r="M377" t="s">
        <v>56</v>
      </c>
      <c r="N377" t="s">
        <v>57</v>
      </c>
      <c r="O377">
        <v>6</v>
      </c>
      <c r="P377" t="s">
        <v>79</v>
      </c>
      <c r="Q377">
        <v>14.1</v>
      </c>
      <c r="R377" t="str">
        <f t="array" ref="R37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77" t="e">
        <f>IF(Table13[[#This Row],[Category All]]="Category 1", "Yes",NA())</f>
        <v>#N/A</v>
      </c>
      <c r="T377" t="str">
        <f>IF(Table13[[#This Row],[Category All]]="Category 2", "Yes",NA())</f>
        <v>Yes</v>
      </c>
      <c r="U377" t="e">
        <f>IF(Table13[[#This Row],[Category All]]="Category 3", "Yes",NA())</f>
        <v>#N/A</v>
      </c>
      <c r="V377">
        <f>SUM(1,(1/3)*(Table13[[#This Row],[Length]]-0.5),(1/3)*(Table13[[#This Row],[Diameter]]-0.4),(1/3)*(Table13[[#This Row],[Height]]-0.4)*Table13[[#This Row],[Whole_weight]]*0.5)</f>
        <v>0.92434041666666666</v>
      </c>
      <c r="W377">
        <f t="array" ref="W37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0.7394723333333334</v>
      </c>
      <c r="X377" t="e">
        <f>IF(Table13[[#This Row],[Category All]]="Category 1",Table13[[#This Row],[Base Abalone Value]]*1.5,NA())</f>
        <v>#N/A</v>
      </c>
      <c r="Y377">
        <f>IF(Table13[[#This Row],[Category All]]="Category 2",Table13[[#This Row],[Base Abalone Value]]*0.8,NA())</f>
        <v>0.7394723333333334</v>
      </c>
      <c r="Z377" t="e">
        <f>IF(Table13[[#This Row],[Category All]]="Category 3",Table13[[#This Row],[Base Abalone Value]],NA())</f>
        <v>#N/A</v>
      </c>
      <c r="AA377" t="e">
        <f>IF(Table13[[#This Row],[Gender]]="M",Table13[[#This Row],[Whole_weight]],NA())</f>
        <v>#N/A</v>
      </c>
      <c r="AB377" t="e">
        <f>IF(Table13[[#This Row],[Gender]]="F",Table13[[#This Row],[Whole_weight]],NA())</f>
        <v>#N/A</v>
      </c>
      <c r="AC377">
        <f>IF(Table13[[#This Row],[Gender]]="I",Table13[[#This Row],[Whole_weight]],NA())</f>
        <v>0.25950000000000001</v>
      </c>
      <c r="AD377" t="e">
        <f>IF(Table13[[#This Row],[Gender]]="M",Table13[[#This Row],[Diameter]],NA())</f>
        <v>#N/A</v>
      </c>
      <c r="AE377" t="e">
        <f>IF(Table13[[#This Row],[Gender]]="F",Table13[[#This Row],[Diameter]],NA())</f>
        <v>#N/A</v>
      </c>
      <c r="AF377">
        <f>IF(Table13[[#This Row],[Gender]]="I",Table13[[#This Row],[Diameter]],NA())</f>
        <v>0.3</v>
      </c>
    </row>
    <row r="378" spans="1:32" x14ac:dyDescent="0.25">
      <c r="A378">
        <v>3414</v>
      </c>
      <c r="B378" t="s">
        <v>47</v>
      </c>
      <c r="C378">
        <v>0.49</v>
      </c>
      <c r="D378">
        <v>0.39500000000000002</v>
      </c>
      <c r="E378">
        <v>0.12</v>
      </c>
      <c r="F378">
        <v>0.67400000000000004</v>
      </c>
      <c r="G378">
        <v>0.33250000000000002</v>
      </c>
      <c r="H378">
        <v>0.1235</v>
      </c>
      <c r="I378">
        <v>0.185</v>
      </c>
      <c r="J378">
        <v>9</v>
      </c>
      <c r="K378">
        <v>10</v>
      </c>
      <c r="L378" t="s">
        <v>48</v>
      </c>
      <c r="M378" t="s">
        <v>49</v>
      </c>
      <c r="N378" t="s">
        <v>50</v>
      </c>
      <c r="O378">
        <v>3</v>
      </c>
      <c r="P378" t="s">
        <v>80</v>
      </c>
      <c r="Q378">
        <v>3.6</v>
      </c>
      <c r="R378" t="str">
        <f t="array" ref="R37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78" t="e">
        <f>IF(Table13[[#This Row],[Category All]]="Category 1", "Yes",NA())</f>
        <v>#N/A</v>
      </c>
      <c r="T378" t="str">
        <f>IF(Table13[[#This Row],[Category All]]="Category 2", "Yes",NA())</f>
        <v>Yes</v>
      </c>
      <c r="U378" t="e">
        <f>IF(Table13[[#This Row],[Category All]]="Category 3", "Yes",NA())</f>
        <v>#N/A</v>
      </c>
      <c r="V378">
        <f>SUM(1,(1/3)*(Table13[[#This Row],[Length]]-0.5),(1/3)*(Table13[[#This Row],[Diameter]]-0.4),(1/3)*(Table13[[#This Row],[Height]]-0.4)*Table13[[#This Row],[Whole_weight]]*0.5)</f>
        <v>0.96354666666666666</v>
      </c>
      <c r="W378">
        <f t="array" ref="W37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0.77083733333333337</v>
      </c>
      <c r="X378" t="e">
        <f>IF(Table13[[#This Row],[Category All]]="Category 1",Table13[[#This Row],[Base Abalone Value]]*1.5,NA())</f>
        <v>#N/A</v>
      </c>
      <c r="Y378">
        <f>IF(Table13[[#This Row],[Category All]]="Category 2",Table13[[#This Row],[Base Abalone Value]]*0.8,NA())</f>
        <v>0.77083733333333337</v>
      </c>
      <c r="Z378" t="e">
        <f>IF(Table13[[#This Row],[Category All]]="Category 3",Table13[[#This Row],[Base Abalone Value]],NA())</f>
        <v>#N/A</v>
      </c>
      <c r="AA378">
        <f>IF(Table13[[#This Row],[Gender]]="M",Table13[[#This Row],[Whole_weight]],NA())</f>
        <v>0.67400000000000004</v>
      </c>
      <c r="AB378" t="e">
        <f>IF(Table13[[#This Row],[Gender]]="F",Table13[[#This Row],[Whole_weight]],NA())</f>
        <v>#N/A</v>
      </c>
      <c r="AC378" t="e">
        <f>IF(Table13[[#This Row],[Gender]]="I",Table13[[#This Row],[Whole_weight]],NA())</f>
        <v>#N/A</v>
      </c>
      <c r="AD378">
        <f>IF(Table13[[#This Row],[Gender]]="M",Table13[[#This Row],[Diameter]],NA())</f>
        <v>0.39500000000000002</v>
      </c>
      <c r="AE378" t="e">
        <f>IF(Table13[[#This Row],[Gender]]="F",Table13[[#This Row],[Diameter]],NA())</f>
        <v>#N/A</v>
      </c>
      <c r="AF378" t="e">
        <f>IF(Table13[[#This Row],[Gender]]="I",Table13[[#This Row],[Diameter]],NA())</f>
        <v>#N/A</v>
      </c>
    </row>
    <row r="379" spans="1:32" x14ac:dyDescent="0.25">
      <c r="A379">
        <v>3926</v>
      </c>
      <c r="B379" t="s">
        <v>32</v>
      </c>
      <c r="C379">
        <v>0.47</v>
      </c>
      <c r="D379">
        <v>0.35</v>
      </c>
      <c r="E379">
        <v>0.115</v>
      </c>
      <c r="F379">
        <v>0.48699999999999999</v>
      </c>
      <c r="G379">
        <v>0.19550000000000001</v>
      </c>
      <c r="H379">
        <v>0.127</v>
      </c>
      <c r="I379">
        <v>0.155</v>
      </c>
      <c r="J379">
        <v>8</v>
      </c>
      <c r="K379">
        <v>1</v>
      </c>
      <c r="L379" t="s">
        <v>40</v>
      </c>
      <c r="M379" t="s">
        <v>41</v>
      </c>
      <c r="N379" t="s">
        <v>35</v>
      </c>
      <c r="O379">
        <v>9</v>
      </c>
      <c r="P379" t="s">
        <v>78</v>
      </c>
      <c r="Q379">
        <v>1.9</v>
      </c>
      <c r="R379" t="str">
        <f t="array" ref="R37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79" t="e">
        <f>IF(Table13[[#This Row],[Category All]]="Category 1", "Yes",NA())</f>
        <v>#N/A</v>
      </c>
      <c r="T379" t="str">
        <f>IF(Table13[[#This Row],[Category All]]="Category 2", "Yes",NA())</f>
        <v>Yes</v>
      </c>
      <c r="U379" t="e">
        <f>IF(Table13[[#This Row],[Category All]]="Category 3", "Yes",NA())</f>
        <v>#N/A</v>
      </c>
      <c r="V379">
        <f>SUM(1,(1/3)*(Table13[[#This Row],[Length]]-0.5),(1/3)*(Table13[[#This Row],[Diameter]]-0.4),(1/3)*(Table13[[#This Row],[Height]]-0.4)*Table13[[#This Row],[Whole_weight]]*0.5)</f>
        <v>0.95020083333333327</v>
      </c>
      <c r="W379">
        <f t="array" ref="W37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0.76016066666666671</v>
      </c>
      <c r="X379" t="e">
        <f>IF(Table13[[#This Row],[Category All]]="Category 1",Table13[[#This Row],[Base Abalone Value]]*1.5,NA())</f>
        <v>#N/A</v>
      </c>
      <c r="Y379">
        <f>IF(Table13[[#This Row],[Category All]]="Category 2",Table13[[#This Row],[Base Abalone Value]]*0.8,NA())</f>
        <v>0.76016066666666671</v>
      </c>
      <c r="Z379" t="e">
        <f>IF(Table13[[#This Row],[Category All]]="Category 3",Table13[[#This Row],[Base Abalone Value]],NA())</f>
        <v>#N/A</v>
      </c>
      <c r="AA379" t="e">
        <f>IF(Table13[[#This Row],[Gender]]="M",Table13[[#This Row],[Whole_weight]],NA())</f>
        <v>#N/A</v>
      </c>
      <c r="AB379">
        <f>IF(Table13[[#This Row],[Gender]]="F",Table13[[#This Row],[Whole_weight]],NA())</f>
        <v>0.48699999999999999</v>
      </c>
      <c r="AC379" t="e">
        <f>IF(Table13[[#This Row],[Gender]]="I",Table13[[#This Row],[Whole_weight]],NA())</f>
        <v>#N/A</v>
      </c>
      <c r="AD379" t="e">
        <f>IF(Table13[[#This Row],[Gender]]="M",Table13[[#This Row],[Diameter]],NA())</f>
        <v>#N/A</v>
      </c>
      <c r="AE379">
        <f>IF(Table13[[#This Row],[Gender]]="F",Table13[[#This Row],[Diameter]],NA())</f>
        <v>0.35</v>
      </c>
      <c r="AF379" t="e">
        <f>IF(Table13[[#This Row],[Gender]]="I",Table13[[#This Row],[Diameter]],NA())</f>
        <v>#N/A</v>
      </c>
    </row>
    <row r="380" spans="1:32" x14ac:dyDescent="0.25">
      <c r="A380">
        <v>3477</v>
      </c>
      <c r="B380" t="s">
        <v>43</v>
      </c>
      <c r="C380">
        <v>0.4</v>
      </c>
      <c r="D380">
        <v>0.28999999999999998</v>
      </c>
      <c r="E380">
        <v>0.1</v>
      </c>
      <c r="F380">
        <v>0.25800000000000001</v>
      </c>
      <c r="G380">
        <v>0.104</v>
      </c>
      <c r="H380">
        <v>5.8999999999999997E-2</v>
      </c>
      <c r="I380">
        <v>8.1500000000000003E-2</v>
      </c>
      <c r="J380">
        <v>7</v>
      </c>
      <c r="K380">
        <v>7</v>
      </c>
      <c r="L380" t="s">
        <v>67</v>
      </c>
      <c r="M380" t="s">
        <v>68</v>
      </c>
      <c r="N380" t="s">
        <v>69</v>
      </c>
      <c r="O380">
        <v>4</v>
      </c>
      <c r="P380" t="s">
        <v>42</v>
      </c>
      <c r="Q380">
        <v>6.1</v>
      </c>
      <c r="R380" t="str">
        <f t="array" ref="R38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80" t="e">
        <f>IF(Table13[[#This Row],[Category All]]="Category 1", "Yes",NA())</f>
        <v>#N/A</v>
      </c>
      <c r="T380" t="str">
        <f>IF(Table13[[#This Row],[Category All]]="Category 2", "Yes",NA())</f>
        <v>Yes</v>
      </c>
      <c r="U380" t="e">
        <f>IF(Table13[[#This Row],[Category All]]="Category 3", "Yes",NA())</f>
        <v>#N/A</v>
      </c>
      <c r="V380">
        <f>SUM(1,(1/3)*(Table13[[#This Row],[Length]]-0.5),(1/3)*(Table13[[#This Row],[Diameter]]-0.4),(1/3)*(Table13[[#This Row],[Height]]-0.4)*Table13[[#This Row],[Whole_weight]]*0.5)</f>
        <v>0.91709999999999992</v>
      </c>
      <c r="W380">
        <f t="array" ref="W38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0.73368</v>
      </c>
      <c r="X380" t="e">
        <f>IF(Table13[[#This Row],[Category All]]="Category 1",Table13[[#This Row],[Base Abalone Value]]*1.5,NA())</f>
        <v>#N/A</v>
      </c>
      <c r="Y380">
        <f>IF(Table13[[#This Row],[Category All]]="Category 2",Table13[[#This Row],[Base Abalone Value]]*0.8,NA())</f>
        <v>0.73368</v>
      </c>
      <c r="Z380" t="e">
        <f>IF(Table13[[#This Row],[Category All]]="Category 3",Table13[[#This Row],[Base Abalone Value]],NA())</f>
        <v>#N/A</v>
      </c>
      <c r="AA380" t="e">
        <f>IF(Table13[[#This Row],[Gender]]="M",Table13[[#This Row],[Whole_weight]],NA())</f>
        <v>#N/A</v>
      </c>
      <c r="AB380" t="e">
        <f>IF(Table13[[#This Row],[Gender]]="F",Table13[[#This Row],[Whole_weight]],NA())</f>
        <v>#N/A</v>
      </c>
      <c r="AC380">
        <f>IF(Table13[[#This Row],[Gender]]="I",Table13[[#This Row],[Whole_weight]],NA())</f>
        <v>0.25800000000000001</v>
      </c>
      <c r="AD380" t="e">
        <f>IF(Table13[[#This Row],[Gender]]="M",Table13[[#This Row],[Diameter]],NA())</f>
        <v>#N/A</v>
      </c>
      <c r="AE380" t="e">
        <f>IF(Table13[[#This Row],[Gender]]="F",Table13[[#This Row],[Diameter]],NA())</f>
        <v>#N/A</v>
      </c>
      <c r="AF380">
        <f>IF(Table13[[#This Row],[Gender]]="I",Table13[[#This Row],[Diameter]],NA())</f>
        <v>0.28999999999999998</v>
      </c>
    </row>
    <row r="381" spans="1:32" x14ac:dyDescent="0.25">
      <c r="A381">
        <v>2332</v>
      </c>
      <c r="B381" t="s">
        <v>47</v>
      </c>
      <c r="C381">
        <v>0.59</v>
      </c>
      <c r="D381">
        <v>0.46</v>
      </c>
      <c r="E381">
        <v>0.155</v>
      </c>
      <c r="F381">
        <v>0.90600000000000003</v>
      </c>
      <c r="G381">
        <v>0.32700000000000001</v>
      </c>
      <c r="H381">
        <v>0.14849999999999999</v>
      </c>
      <c r="I381">
        <v>0.33500000000000002</v>
      </c>
      <c r="J381">
        <v>15</v>
      </c>
      <c r="K381">
        <v>10</v>
      </c>
      <c r="L381" t="s">
        <v>48</v>
      </c>
      <c r="M381" t="s">
        <v>49</v>
      </c>
      <c r="N381" t="s">
        <v>50</v>
      </c>
      <c r="O381">
        <v>2</v>
      </c>
      <c r="P381" t="s">
        <v>39</v>
      </c>
      <c r="Q381">
        <v>18</v>
      </c>
      <c r="R381" t="str">
        <f t="array" ref="R38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81" t="e">
        <f>IF(Table13[[#This Row],[Category All]]="Category 1", "Yes",NA())</f>
        <v>#N/A</v>
      </c>
      <c r="T381" t="str">
        <f>IF(Table13[[#This Row],[Category All]]="Category 2", "Yes",NA())</f>
        <v>Yes</v>
      </c>
      <c r="U381" t="e">
        <f>IF(Table13[[#This Row],[Category All]]="Category 3", "Yes",NA())</f>
        <v>#N/A</v>
      </c>
      <c r="V381">
        <f>SUM(1,(1/3)*(Table13[[#This Row],[Length]]-0.5),(1/3)*(Table13[[#This Row],[Diameter]]-0.4),(1/3)*(Table13[[#This Row],[Height]]-0.4)*Table13[[#This Row],[Whole_weight]]*0.5)</f>
        <v>1.0130050000000002</v>
      </c>
      <c r="W381">
        <f t="array" ref="W38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0.81040400000000012</v>
      </c>
      <c r="X381" t="e">
        <f>IF(Table13[[#This Row],[Category All]]="Category 1",Table13[[#This Row],[Base Abalone Value]]*1.5,NA())</f>
        <v>#N/A</v>
      </c>
      <c r="Y381">
        <f>IF(Table13[[#This Row],[Category All]]="Category 2",Table13[[#This Row],[Base Abalone Value]]*0.8,NA())</f>
        <v>0.81040400000000012</v>
      </c>
      <c r="Z381" t="e">
        <f>IF(Table13[[#This Row],[Category All]]="Category 3",Table13[[#This Row],[Base Abalone Value]],NA())</f>
        <v>#N/A</v>
      </c>
      <c r="AA381">
        <f>IF(Table13[[#This Row],[Gender]]="M",Table13[[#This Row],[Whole_weight]],NA())</f>
        <v>0.90600000000000003</v>
      </c>
      <c r="AB381" t="e">
        <f>IF(Table13[[#This Row],[Gender]]="F",Table13[[#This Row],[Whole_weight]],NA())</f>
        <v>#N/A</v>
      </c>
      <c r="AC381" t="e">
        <f>IF(Table13[[#This Row],[Gender]]="I",Table13[[#This Row],[Whole_weight]],NA())</f>
        <v>#N/A</v>
      </c>
      <c r="AD381">
        <f>IF(Table13[[#This Row],[Gender]]="M",Table13[[#This Row],[Diameter]],NA())</f>
        <v>0.46</v>
      </c>
      <c r="AE381" t="e">
        <f>IF(Table13[[#This Row],[Gender]]="F",Table13[[#This Row],[Diameter]],NA())</f>
        <v>#N/A</v>
      </c>
      <c r="AF381" t="e">
        <f>IF(Table13[[#This Row],[Gender]]="I",Table13[[#This Row],[Diameter]],NA())</f>
        <v>#N/A</v>
      </c>
    </row>
    <row r="382" spans="1:32" x14ac:dyDescent="0.25">
      <c r="A382">
        <v>2835</v>
      </c>
      <c r="B382" t="s">
        <v>32</v>
      </c>
      <c r="C382">
        <v>0.56999999999999995</v>
      </c>
      <c r="D382">
        <v>0.42499999999999999</v>
      </c>
      <c r="E382">
        <v>0.13</v>
      </c>
      <c r="F382">
        <v>0.78200000000000003</v>
      </c>
      <c r="G382">
        <v>0.3695</v>
      </c>
      <c r="H382">
        <v>0.17449999999999999</v>
      </c>
      <c r="I382">
        <v>0.19650000000000001</v>
      </c>
      <c r="J382">
        <v>8</v>
      </c>
      <c r="K382">
        <v>9</v>
      </c>
      <c r="L382" t="s">
        <v>52</v>
      </c>
      <c r="M382" t="s">
        <v>53</v>
      </c>
      <c r="N382" t="s">
        <v>54</v>
      </c>
      <c r="O382">
        <v>2</v>
      </c>
      <c r="P382" t="s">
        <v>39</v>
      </c>
      <c r="Q382">
        <v>18</v>
      </c>
      <c r="R382" t="str">
        <f t="array" ref="R38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82" t="e">
        <f>IF(Table13[[#This Row],[Category All]]="Category 1", "Yes",NA())</f>
        <v>#N/A</v>
      </c>
      <c r="T382" t="str">
        <f>IF(Table13[[#This Row],[Category All]]="Category 2", "Yes",NA())</f>
        <v>Yes</v>
      </c>
      <c r="U382" t="e">
        <f>IF(Table13[[#This Row],[Category All]]="Category 3", "Yes",NA())</f>
        <v>#N/A</v>
      </c>
      <c r="V382">
        <f>SUM(1,(1/3)*(Table13[[#This Row],[Length]]-0.5),(1/3)*(Table13[[#This Row],[Diameter]]-0.4),(1/3)*(Table13[[#This Row],[Height]]-0.4)*Table13[[#This Row],[Whole_weight]]*0.5)</f>
        <v>0.99647666666666668</v>
      </c>
      <c r="W382">
        <f t="array" ref="W38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0.79718133333333341</v>
      </c>
      <c r="X382" t="e">
        <f>IF(Table13[[#This Row],[Category All]]="Category 1",Table13[[#This Row],[Base Abalone Value]]*1.5,NA())</f>
        <v>#N/A</v>
      </c>
      <c r="Y382">
        <f>IF(Table13[[#This Row],[Category All]]="Category 2",Table13[[#This Row],[Base Abalone Value]]*0.8,NA())</f>
        <v>0.79718133333333341</v>
      </c>
      <c r="Z382" t="e">
        <f>IF(Table13[[#This Row],[Category All]]="Category 3",Table13[[#This Row],[Base Abalone Value]],NA())</f>
        <v>#N/A</v>
      </c>
      <c r="AA382" t="e">
        <f>IF(Table13[[#This Row],[Gender]]="M",Table13[[#This Row],[Whole_weight]],NA())</f>
        <v>#N/A</v>
      </c>
      <c r="AB382">
        <f>IF(Table13[[#This Row],[Gender]]="F",Table13[[#This Row],[Whole_weight]],NA())</f>
        <v>0.78200000000000003</v>
      </c>
      <c r="AC382" t="e">
        <f>IF(Table13[[#This Row],[Gender]]="I",Table13[[#This Row],[Whole_weight]],NA())</f>
        <v>#N/A</v>
      </c>
      <c r="AD382" t="e">
        <f>IF(Table13[[#This Row],[Gender]]="M",Table13[[#This Row],[Diameter]],NA())</f>
        <v>#N/A</v>
      </c>
      <c r="AE382">
        <f>IF(Table13[[#This Row],[Gender]]="F",Table13[[#This Row],[Diameter]],NA())</f>
        <v>0.42499999999999999</v>
      </c>
      <c r="AF382" t="e">
        <f>IF(Table13[[#This Row],[Gender]]="I",Table13[[#This Row],[Diameter]],NA())</f>
        <v>#N/A</v>
      </c>
    </row>
    <row r="383" spans="1:32" x14ac:dyDescent="0.25">
      <c r="A383">
        <v>1484</v>
      </c>
      <c r="B383" t="s">
        <v>47</v>
      </c>
      <c r="C383">
        <v>0.59</v>
      </c>
      <c r="D383">
        <v>0.44</v>
      </c>
      <c r="E383">
        <v>0.15</v>
      </c>
      <c r="F383">
        <v>0.87250000000000005</v>
      </c>
      <c r="G383">
        <v>0.38700000000000001</v>
      </c>
      <c r="H383">
        <v>0.215</v>
      </c>
      <c r="I383">
        <v>0.245</v>
      </c>
      <c r="J383">
        <v>8</v>
      </c>
      <c r="K383">
        <v>2</v>
      </c>
      <c r="L383" t="s">
        <v>64</v>
      </c>
      <c r="M383" t="s">
        <v>65</v>
      </c>
      <c r="N383" t="s">
        <v>66</v>
      </c>
      <c r="O383">
        <v>1</v>
      </c>
      <c r="P383" t="s">
        <v>36</v>
      </c>
      <c r="Q383">
        <v>22.1</v>
      </c>
      <c r="R383" t="str">
        <f t="array" ref="R38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83" t="e">
        <f>IF(Table13[[#This Row],[Category All]]="Category 1", "Yes",NA())</f>
        <v>#N/A</v>
      </c>
      <c r="T383" t="str">
        <f>IF(Table13[[#This Row],[Category All]]="Category 2", "Yes",NA())</f>
        <v>Yes</v>
      </c>
      <c r="U383" t="e">
        <f>IF(Table13[[#This Row],[Category All]]="Category 3", "Yes",NA())</f>
        <v>#N/A</v>
      </c>
      <c r="V383">
        <f>SUM(1,(1/3)*(Table13[[#This Row],[Length]]-0.5),(1/3)*(Table13[[#This Row],[Diameter]]-0.4),(1/3)*(Table13[[#This Row],[Height]]-0.4)*Table13[[#This Row],[Whole_weight]]*0.5)</f>
        <v>1.0069791666666668</v>
      </c>
      <c r="W383">
        <f t="array" ref="W38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0.80558333333333343</v>
      </c>
      <c r="X383" t="e">
        <f>IF(Table13[[#This Row],[Category All]]="Category 1",Table13[[#This Row],[Base Abalone Value]]*1.5,NA())</f>
        <v>#N/A</v>
      </c>
      <c r="Y383">
        <f>IF(Table13[[#This Row],[Category All]]="Category 2",Table13[[#This Row],[Base Abalone Value]]*0.8,NA())</f>
        <v>0.80558333333333343</v>
      </c>
      <c r="Z383" t="e">
        <f>IF(Table13[[#This Row],[Category All]]="Category 3",Table13[[#This Row],[Base Abalone Value]],NA())</f>
        <v>#N/A</v>
      </c>
      <c r="AA383">
        <f>IF(Table13[[#This Row],[Gender]]="M",Table13[[#This Row],[Whole_weight]],NA())</f>
        <v>0.87250000000000005</v>
      </c>
      <c r="AB383" t="e">
        <f>IF(Table13[[#This Row],[Gender]]="F",Table13[[#This Row],[Whole_weight]],NA())</f>
        <v>#N/A</v>
      </c>
      <c r="AC383" t="e">
        <f>IF(Table13[[#This Row],[Gender]]="I",Table13[[#This Row],[Whole_weight]],NA())</f>
        <v>#N/A</v>
      </c>
      <c r="AD383">
        <f>IF(Table13[[#This Row],[Gender]]="M",Table13[[#This Row],[Diameter]],NA())</f>
        <v>0.44</v>
      </c>
      <c r="AE383" t="e">
        <f>IF(Table13[[#This Row],[Gender]]="F",Table13[[#This Row],[Diameter]],NA())</f>
        <v>#N/A</v>
      </c>
      <c r="AF383" t="e">
        <f>IF(Table13[[#This Row],[Gender]]="I",Table13[[#This Row],[Diameter]],NA())</f>
        <v>#N/A</v>
      </c>
    </row>
    <row r="384" spans="1:32" x14ac:dyDescent="0.25">
      <c r="A384">
        <v>3272</v>
      </c>
      <c r="B384" t="s">
        <v>47</v>
      </c>
      <c r="C384">
        <v>0.52</v>
      </c>
      <c r="D384">
        <v>0.42499999999999999</v>
      </c>
      <c r="E384">
        <v>0.155</v>
      </c>
      <c r="F384">
        <v>0.77349999999999997</v>
      </c>
      <c r="G384">
        <v>0.29699999999999999</v>
      </c>
      <c r="H384">
        <v>0.123</v>
      </c>
      <c r="I384">
        <v>0.255</v>
      </c>
      <c r="J384">
        <v>17</v>
      </c>
      <c r="K384">
        <v>5</v>
      </c>
      <c r="L384" t="s">
        <v>58</v>
      </c>
      <c r="M384" t="s">
        <v>59</v>
      </c>
      <c r="N384" t="s">
        <v>60</v>
      </c>
      <c r="O384">
        <v>10</v>
      </c>
      <c r="P384" t="s">
        <v>70</v>
      </c>
      <c r="Q384">
        <v>24.1</v>
      </c>
      <c r="R384" t="str">
        <f t="array" ref="R38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84" t="e">
        <f>IF(Table13[[#This Row],[Category All]]="Category 1", "Yes",NA())</f>
        <v>#N/A</v>
      </c>
      <c r="T384" t="str">
        <f>IF(Table13[[#This Row],[Category All]]="Category 2", "Yes",NA())</f>
        <v>Yes</v>
      </c>
      <c r="U384" t="e">
        <f>IF(Table13[[#This Row],[Category All]]="Category 3", "Yes",NA())</f>
        <v>#N/A</v>
      </c>
      <c r="V384">
        <f>SUM(1,(1/3)*(Table13[[#This Row],[Length]]-0.5),(1/3)*(Table13[[#This Row],[Diameter]]-0.4),(1/3)*(Table13[[#This Row],[Height]]-0.4)*Table13[[#This Row],[Whole_weight]]*0.5)</f>
        <v>0.98341541666666654</v>
      </c>
      <c r="W384">
        <f t="array" ref="W38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0.78673233333333326</v>
      </c>
      <c r="X384" t="e">
        <f>IF(Table13[[#This Row],[Category All]]="Category 1",Table13[[#This Row],[Base Abalone Value]]*1.5,NA())</f>
        <v>#N/A</v>
      </c>
      <c r="Y384">
        <f>IF(Table13[[#This Row],[Category All]]="Category 2",Table13[[#This Row],[Base Abalone Value]]*0.8,NA())</f>
        <v>0.78673233333333326</v>
      </c>
      <c r="Z384" t="e">
        <f>IF(Table13[[#This Row],[Category All]]="Category 3",Table13[[#This Row],[Base Abalone Value]],NA())</f>
        <v>#N/A</v>
      </c>
      <c r="AA384">
        <f>IF(Table13[[#This Row],[Gender]]="M",Table13[[#This Row],[Whole_weight]],NA())</f>
        <v>0.77349999999999997</v>
      </c>
      <c r="AB384" t="e">
        <f>IF(Table13[[#This Row],[Gender]]="F",Table13[[#This Row],[Whole_weight]],NA())</f>
        <v>#N/A</v>
      </c>
      <c r="AC384" t="e">
        <f>IF(Table13[[#This Row],[Gender]]="I",Table13[[#This Row],[Whole_weight]],NA())</f>
        <v>#N/A</v>
      </c>
      <c r="AD384">
        <f>IF(Table13[[#This Row],[Gender]]="M",Table13[[#This Row],[Diameter]],NA())</f>
        <v>0.42499999999999999</v>
      </c>
      <c r="AE384" t="e">
        <f>IF(Table13[[#This Row],[Gender]]="F",Table13[[#This Row],[Diameter]],NA())</f>
        <v>#N/A</v>
      </c>
      <c r="AF384" t="e">
        <f>IF(Table13[[#This Row],[Gender]]="I",Table13[[#This Row],[Diameter]],NA())</f>
        <v>#N/A</v>
      </c>
    </row>
    <row r="385" spans="1:32" x14ac:dyDescent="0.25">
      <c r="A385">
        <v>723</v>
      </c>
      <c r="B385" t="s">
        <v>47</v>
      </c>
      <c r="C385">
        <v>0.55500000000000005</v>
      </c>
      <c r="D385">
        <v>0.44</v>
      </c>
      <c r="E385">
        <v>0.15</v>
      </c>
      <c r="F385">
        <v>1.0920000000000001</v>
      </c>
      <c r="G385">
        <v>0.41599999999999998</v>
      </c>
      <c r="H385">
        <v>0.21199999999999999</v>
      </c>
      <c r="I385">
        <v>0.4405</v>
      </c>
      <c r="J385">
        <v>15</v>
      </c>
      <c r="K385">
        <v>10</v>
      </c>
      <c r="L385" t="s">
        <v>48</v>
      </c>
      <c r="M385" t="s">
        <v>49</v>
      </c>
      <c r="N385" t="s">
        <v>50</v>
      </c>
      <c r="O385">
        <v>2</v>
      </c>
      <c r="P385" t="s">
        <v>39</v>
      </c>
      <c r="Q385">
        <v>18</v>
      </c>
      <c r="R385" t="str">
        <f t="array" ref="R38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85" t="e">
        <f>IF(Table13[[#This Row],[Category All]]="Category 1", "Yes",NA())</f>
        <v>#N/A</v>
      </c>
      <c r="T385" t="e">
        <f>IF(Table13[[#This Row],[Category All]]="Category 2", "Yes",NA())</f>
        <v>#N/A</v>
      </c>
      <c r="U385" t="str">
        <f>IF(Table13[[#This Row],[Category All]]="Category 3", "Yes",NA())</f>
        <v>Yes</v>
      </c>
      <c r="V385">
        <f>SUM(1,(1/3)*(Table13[[#This Row],[Length]]-0.5),(1/3)*(Table13[[#This Row],[Diameter]]-0.4),(1/3)*(Table13[[#This Row],[Height]]-0.4)*Table13[[#This Row],[Whole_weight]]*0.5)</f>
        <v>0.98616666666666675</v>
      </c>
      <c r="W385">
        <f t="array" ref="W38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0.98616666666666675</v>
      </c>
      <c r="X385" t="e">
        <f>IF(Table13[[#This Row],[Category All]]="Category 1",Table13[[#This Row],[Base Abalone Value]]*1.5,NA())</f>
        <v>#N/A</v>
      </c>
      <c r="Y385" t="e">
        <f>IF(Table13[[#This Row],[Category All]]="Category 2",Table13[[#This Row],[Base Abalone Value]]*0.8,NA())</f>
        <v>#N/A</v>
      </c>
      <c r="Z385">
        <f>IF(Table13[[#This Row],[Category All]]="Category 3",Table13[[#This Row],[Base Abalone Value]],NA())</f>
        <v>0.98616666666666675</v>
      </c>
      <c r="AA385">
        <f>IF(Table13[[#This Row],[Gender]]="M",Table13[[#This Row],[Whole_weight]],NA())</f>
        <v>1.0920000000000001</v>
      </c>
      <c r="AB385" t="e">
        <f>IF(Table13[[#This Row],[Gender]]="F",Table13[[#This Row],[Whole_weight]],NA())</f>
        <v>#N/A</v>
      </c>
      <c r="AC385" t="e">
        <f>IF(Table13[[#This Row],[Gender]]="I",Table13[[#This Row],[Whole_weight]],NA())</f>
        <v>#N/A</v>
      </c>
      <c r="AD385">
        <f>IF(Table13[[#This Row],[Gender]]="M",Table13[[#This Row],[Diameter]],NA())</f>
        <v>0.44</v>
      </c>
      <c r="AE385" t="e">
        <f>IF(Table13[[#This Row],[Gender]]="F",Table13[[#This Row],[Diameter]],NA())</f>
        <v>#N/A</v>
      </c>
      <c r="AF385" t="e">
        <f>IF(Table13[[#This Row],[Gender]]="I",Table13[[#This Row],[Diameter]],NA())</f>
        <v>#N/A</v>
      </c>
    </row>
    <row r="386" spans="1:32" x14ac:dyDescent="0.25">
      <c r="A386">
        <v>2267</v>
      </c>
      <c r="B386" t="s">
        <v>32</v>
      </c>
      <c r="C386">
        <v>0.63500000000000001</v>
      </c>
      <c r="D386">
        <v>0.51</v>
      </c>
      <c r="E386">
        <v>0.17499999999999999</v>
      </c>
      <c r="F386">
        <v>1.2124999999999999</v>
      </c>
      <c r="G386">
        <v>0.57350000000000001</v>
      </c>
      <c r="H386">
        <v>0.26100000000000001</v>
      </c>
      <c r="I386">
        <v>0.36</v>
      </c>
      <c r="J386">
        <v>14</v>
      </c>
      <c r="K386">
        <v>11</v>
      </c>
      <c r="L386" t="s">
        <v>37</v>
      </c>
      <c r="M386" t="s">
        <v>38</v>
      </c>
      <c r="N386" t="s">
        <v>35</v>
      </c>
      <c r="O386">
        <v>5</v>
      </c>
      <c r="P386" t="s">
        <v>46</v>
      </c>
      <c r="Q386">
        <v>12.8</v>
      </c>
      <c r="R386" t="str">
        <f t="array" ref="R38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86" t="e">
        <f>IF(Table13[[#This Row],[Category All]]="Category 1", "Yes",NA())</f>
        <v>#N/A</v>
      </c>
      <c r="T386" t="e">
        <f>IF(Table13[[#This Row],[Category All]]="Category 2", "Yes",NA())</f>
        <v>#N/A</v>
      </c>
      <c r="U386" t="str">
        <f>IF(Table13[[#This Row],[Category All]]="Category 3", "Yes",NA())</f>
        <v>Yes</v>
      </c>
      <c r="V386">
        <f>SUM(1,(1/3)*(Table13[[#This Row],[Length]]-0.5),(1/3)*(Table13[[#This Row],[Diameter]]-0.4),(1/3)*(Table13[[#This Row],[Height]]-0.4)*Table13[[#This Row],[Whole_weight]]*0.5)</f>
        <v>1.0361979166666666</v>
      </c>
      <c r="W386">
        <f t="array" ref="W38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1.0361979166666666</v>
      </c>
      <c r="X386" t="e">
        <f>IF(Table13[[#This Row],[Category All]]="Category 1",Table13[[#This Row],[Base Abalone Value]]*1.5,NA())</f>
        <v>#N/A</v>
      </c>
      <c r="Y386" t="e">
        <f>IF(Table13[[#This Row],[Category All]]="Category 2",Table13[[#This Row],[Base Abalone Value]]*0.8,NA())</f>
        <v>#N/A</v>
      </c>
      <c r="Z386">
        <f>IF(Table13[[#This Row],[Category All]]="Category 3",Table13[[#This Row],[Base Abalone Value]],NA())</f>
        <v>1.0361979166666666</v>
      </c>
      <c r="AA386" t="e">
        <f>IF(Table13[[#This Row],[Gender]]="M",Table13[[#This Row],[Whole_weight]],NA())</f>
        <v>#N/A</v>
      </c>
      <c r="AB386">
        <f>IF(Table13[[#This Row],[Gender]]="F",Table13[[#This Row],[Whole_weight]],NA())</f>
        <v>1.2124999999999999</v>
      </c>
      <c r="AC386" t="e">
        <f>IF(Table13[[#This Row],[Gender]]="I",Table13[[#This Row],[Whole_weight]],NA())</f>
        <v>#N/A</v>
      </c>
      <c r="AD386" t="e">
        <f>IF(Table13[[#This Row],[Gender]]="M",Table13[[#This Row],[Diameter]],NA())</f>
        <v>#N/A</v>
      </c>
      <c r="AE386">
        <f>IF(Table13[[#This Row],[Gender]]="F",Table13[[#This Row],[Diameter]],NA())</f>
        <v>0.51</v>
      </c>
      <c r="AF386" t="e">
        <f>IF(Table13[[#This Row],[Gender]]="I",Table13[[#This Row],[Diameter]],NA())</f>
        <v>#N/A</v>
      </c>
    </row>
    <row r="387" spans="1:32" x14ac:dyDescent="0.25">
      <c r="A387">
        <v>793</v>
      </c>
      <c r="B387" t="s">
        <v>47</v>
      </c>
      <c r="C387">
        <v>0.47</v>
      </c>
      <c r="D387">
        <v>0.37</v>
      </c>
      <c r="E387">
        <v>0.18</v>
      </c>
      <c r="F387">
        <v>0.51</v>
      </c>
      <c r="G387">
        <v>0.1915</v>
      </c>
      <c r="H387">
        <v>0.1285</v>
      </c>
      <c r="I387">
        <v>0.16250000000000001</v>
      </c>
      <c r="J387">
        <v>9</v>
      </c>
      <c r="K387">
        <v>15</v>
      </c>
      <c r="L387" t="s">
        <v>81</v>
      </c>
      <c r="M387" t="s">
        <v>82</v>
      </c>
      <c r="N387" t="s">
        <v>35</v>
      </c>
      <c r="O387">
        <v>6</v>
      </c>
      <c r="P387" t="s">
        <v>79</v>
      </c>
      <c r="Q387">
        <v>14.1</v>
      </c>
      <c r="R387" t="str">
        <f t="array" ref="R38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87" t="e">
        <f>IF(Table13[[#This Row],[Category All]]="Category 1", "Yes",NA())</f>
        <v>#N/A</v>
      </c>
      <c r="T387" t="str">
        <f>IF(Table13[[#This Row],[Category All]]="Category 2", "Yes",NA())</f>
        <v>Yes</v>
      </c>
      <c r="U387" t="e">
        <f>IF(Table13[[#This Row],[Category All]]="Category 3", "Yes",NA())</f>
        <v>#N/A</v>
      </c>
      <c r="V387">
        <f>SUM(1,(1/3)*(Table13[[#This Row],[Length]]-0.5),(1/3)*(Table13[[#This Row],[Diameter]]-0.4),(1/3)*(Table13[[#This Row],[Height]]-0.4)*Table13[[#This Row],[Whole_weight]]*0.5)</f>
        <v>0.96129999999999993</v>
      </c>
      <c r="W387">
        <f t="array" ref="W38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0.76903999999999995</v>
      </c>
      <c r="X387" t="e">
        <f>IF(Table13[[#This Row],[Category All]]="Category 1",Table13[[#This Row],[Base Abalone Value]]*1.5,NA())</f>
        <v>#N/A</v>
      </c>
      <c r="Y387">
        <f>IF(Table13[[#This Row],[Category All]]="Category 2",Table13[[#This Row],[Base Abalone Value]]*0.8,NA())</f>
        <v>0.76903999999999995</v>
      </c>
      <c r="Z387" t="e">
        <f>IF(Table13[[#This Row],[Category All]]="Category 3",Table13[[#This Row],[Base Abalone Value]],NA())</f>
        <v>#N/A</v>
      </c>
      <c r="AA387">
        <f>IF(Table13[[#This Row],[Gender]]="M",Table13[[#This Row],[Whole_weight]],NA())</f>
        <v>0.51</v>
      </c>
      <c r="AB387" t="e">
        <f>IF(Table13[[#This Row],[Gender]]="F",Table13[[#This Row],[Whole_weight]],NA())</f>
        <v>#N/A</v>
      </c>
      <c r="AC387" t="e">
        <f>IF(Table13[[#This Row],[Gender]]="I",Table13[[#This Row],[Whole_weight]],NA())</f>
        <v>#N/A</v>
      </c>
      <c r="AD387">
        <f>IF(Table13[[#This Row],[Gender]]="M",Table13[[#This Row],[Diameter]],NA())</f>
        <v>0.37</v>
      </c>
      <c r="AE387" t="e">
        <f>IF(Table13[[#This Row],[Gender]]="F",Table13[[#This Row],[Diameter]],NA())</f>
        <v>#N/A</v>
      </c>
      <c r="AF387" t="e">
        <f>IF(Table13[[#This Row],[Gender]]="I",Table13[[#This Row],[Diameter]],NA())</f>
        <v>#N/A</v>
      </c>
    </row>
    <row r="388" spans="1:32" x14ac:dyDescent="0.25">
      <c r="A388">
        <v>3535</v>
      </c>
      <c r="B388" t="s">
        <v>43</v>
      </c>
      <c r="C388">
        <v>0.4</v>
      </c>
      <c r="D388">
        <v>0.315</v>
      </c>
      <c r="E388">
        <v>0.09</v>
      </c>
      <c r="F388">
        <v>0.33</v>
      </c>
      <c r="G388">
        <v>0.151</v>
      </c>
      <c r="H388">
        <v>6.8000000000000005E-2</v>
      </c>
      <c r="I388">
        <v>0.08</v>
      </c>
      <c r="J388">
        <v>6</v>
      </c>
      <c r="K388">
        <v>3</v>
      </c>
      <c r="L388" t="s">
        <v>75</v>
      </c>
      <c r="M388" t="s">
        <v>76</v>
      </c>
      <c r="N388" t="s">
        <v>77</v>
      </c>
      <c r="O388">
        <v>6</v>
      </c>
      <c r="P388" t="s">
        <v>79</v>
      </c>
      <c r="Q388">
        <v>14.1</v>
      </c>
      <c r="R388" t="str">
        <f t="array" ref="R38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88" t="e">
        <f>IF(Table13[[#This Row],[Category All]]="Category 1", "Yes",NA())</f>
        <v>#N/A</v>
      </c>
      <c r="T388" t="str">
        <f>IF(Table13[[#This Row],[Category All]]="Category 2", "Yes",NA())</f>
        <v>Yes</v>
      </c>
      <c r="U388" t="e">
        <f>IF(Table13[[#This Row],[Category All]]="Category 3", "Yes",NA())</f>
        <v>#N/A</v>
      </c>
      <c r="V388">
        <f>SUM(1,(1/3)*(Table13[[#This Row],[Length]]-0.5),(1/3)*(Table13[[#This Row],[Diameter]]-0.4),(1/3)*(Table13[[#This Row],[Height]]-0.4)*Table13[[#This Row],[Whole_weight]]*0.5)</f>
        <v>0.92128333333333334</v>
      </c>
      <c r="W388">
        <f t="array" ref="W38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0.73702666666666672</v>
      </c>
      <c r="X388" t="e">
        <f>IF(Table13[[#This Row],[Category All]]="Category 1",Table13[[#This Row],[Base Abalone Value]]*1.5,NA())</f>
        <v>#N/A</v>
      </c>
      <c r="Y388">
        <f>IF(Table13[[#This Row],[Category All]]="Category 2",Table13[[#This Row],[Base Abalone Value]]*0.8,NA())</f>
        <v>0.73702666666666672</v>
      </c>
      <c r="Z388" t="e">
        <f>IF(Table13[[#This Row],[Category All]]="Category 3",Table13[[#This Row],[Base Abalone Value]],NA())</f>
        <v>#N/A</v>
      </c>
      <c r="AA388" t="e">
        <f>IF(Table13[[#This Row],[Gender]]="M",Table13[[#This Row],[Whole_weight]],NA())</f>
        <v>#N/A</v>
      </c>
      <c r="AB388" t="e">
        <f>IF(Table13[[#This Row],[Gender]]="F",Table13[[#This Row],[Whole_weight]],NA())</f>
        <v>#N/A</v>
      </c>
      <c r="AC388">
        <f>IF(Table13[[#This Row],[Gender]]="I",Table13[[#This Row],[Whole_weight]],NA())</f>
        <v>0.33</v>
      </c>
      <c r="AD388" t="e">
        <f>IF(Table13[[#This Row],[Gender]]="M",Table13[[#This Row],[Diameter]],NA())</f>
        <v>#N/A</v>
      </c>
      <c r="AE388" t="e">
        <f>IF(Table13[[#This Row],[Gender]]="F",Table13[[#This Row],[Diameter]],NA())</f>
        <v>#N/A</v>
      </c>
      <c r="AF388">
        <f>IF(Table13[[#This Row],[Gender]]="I",Table13[[#This Row],[Diameter]],NA())</f>
        <v>0.315</v>
      </c>
    </row>
    <row r="389" spans="1:32" x14ac:dyDescent="0.25">
      <c r="A389">
        <v>4169</v>
      </c>
      <c r="B389" t="s">
        <v>32</v>
      </c>
      <c r="C389">
        <v>0.51500000000000001</v>
      </c>
      <c r="D389">
        <v>0.4</v>
      </c>
      <c r="E389">
        <v>0.125</v>
      </c>
      <c r="F389">
        <v>0.61499999999999999</v>
      </c>
      <c r="G389">
        <v>0.28649999999999998</v>
      </c>
      <c r="H389">
        <v>0.123</v>
      </c>
      <c r="I389">
        <v>0.17649999999999999</v>
      </c>
      <c r="J389">
        <v>8</v>
      </c>
      <c r="K389">
        <v>5</v>
      </c>
      <c r="L389" t="s">
        <v>58</v>
      </c>
      <c r="M389" t="s">
        <v>59</v>
      </c>
      <c r="N389" t="s">
        <v>60</v>
      </c>
      <c r="O389">
        <v>10</v>
      </c>
      <c r="P389" t="s">
        <v>70</v>
      </c>
      <c r="Q389">
        <v>24.1</v>
      </c>
      <c r="R389" t="str">
        <f t="array" ref="R38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89" t="e">
        <f>IF(Table13[[#This Row],[Category All]]="Category 1", "Yes",NA())</f>
        <v>#N/A</v>
      </c>
      <c r="T389" t="str">
        <f>IF(Table13[[#This Row],[Category All]]="Category 2", "Yes",NA())</f>
        <v>Yes</v>
      </c>
      <c r="U389" t="e">
        <f>IF(Table13[[#This Row],[Category All]]="Category 3", "Yes",NA())</f>
        <v>#N/A</v>
      </c>
      <c r="V389">
        <f>SUM(1,(1/3)*(Table13[[#This Row],[Length]]-0.5),(1/3)*(Table13[[#This Row],[Diameter]]-0.4),(1/3)*(Table13[[#This Row],[Height]]-0.4)*Table13[[#This Row],[Whole_weight]]*0.5)</f>
        <v>0.97681249999999986</v>
      </c>
      <c r="W389">
        <f t="array" ref="W38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0.78144999999999998</v>
      </c>
      <c r="X389" t="e">
        <f>IF(Table13[[#This Row],[Category All]]="Category 1",Table13[[#This Row],[Base Abalone Value]]*1.5,NA())</f>
        <v>#N/A</v>
      </c>
      <c r="Y389">
        <f>IF(Table13[[#This Row],[Category All]]="Category 2",Table13[[#This Row],[Base Abalone Value]]*0.8,NA())</f>
        <v>0.78144999999999998</v>
      </c>
      <c r="Z389" t="e">
        <f>IF(Table13[[#This Row],[Category All]]="Category 3",Table13[[#This Row],[Base Abalone Value]],NA())</f>
        <v>#N/A</v>
      </c>
      <c r="AA389" t="e">
        <f>IF(Table13[[#This Row],[Gender]]="M",Table13[[#This Row],[Whole_weight]],NA())</f>
        <v>#N/A</v>
      </c>
      <c r="AB389">
        <f>IF(Table13[[#This Row],[Gender]]="F",Table13[[#This Row],[Whole_weight]],NA())</f>
        <v>0.61499999999999999</v>
      </c>
      <c r="AC389" t="e">
        <f>IF(Table13[[#This Row],[Gender]]="I",Table13[[#This Row],[Whole_weight]],NA())</f>
        <v>#N/A</v>
      </c>
      <c r="AD389" t="e">
        <f>IF(Table13[[#This Row],[Gender]]="M",Table13[[#This Row],[Diameter]],NA())</f>
        <v>#N/A</v>
      </c>
      <c r="AE389">
        <f>IF(Table13[[#This Row],[Gender]]="F",Table13[[#This Row],[Diameter]],NA())</f>
        <v>0.4</v>
      </c>
      <c r="AF389" t="e">
        <f>IF(Table13[[#This Row],[Gender]]="I",Table13[[#This Row],[Diameter]],NA())</f>
        <v>#N/A</v>
      </c>
    </row>
    <row r="390" spans="1:32" x14ac:dyDescent="0.25">
      <c r="A390">
        <v>2697</v>
      </c>
      <c r="B390" t="s">
        <v>32</v>
      </c>
      <c r="C390">
        <v>0.65</v>
      </c>
      <c r="D390">
        <v>0.49</v>
      </c>
      <c r="E390">
        <v>0.155</v>
      </c>
      <c r="F390">
        <v>1.1220000000000001</v>
      </c>
      <c r="G390">
        <v>0.54500000000000004</v>
      </c>
      <c r="H390">
        <v>0.22800000000000001</v>
      </c>
      <c r="I390">
        <v>0.30549999999999999</v>
      </c>
      <c r="J390">
        <v>9</v>
      </c>
      <c r="K390">
        <v>11</v>
      </c>
      <c r="L390" t="s">
        <v>37</v>
      </c>
      <c r="M390" t="s">
        <v>38</v>
      </c>
      <c r="N390" t="s">
        <v>35</v>
      </c>
      <c r="O390">
        <v>6</v>
      </c>
      <c r="P390" t="s">
        <v>79</v>
      </c>
      <c r="Q390">
        <v>14.1</v>
      </c>
      <c r="R390" t="str">
        <f t="array" ref="R39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90" t="e">
        <f>IF(Table13[[#This Row],[Category All]]="Category 1", "Yes",NA())</f>
        <v>#N/A</v>
      </c>
      <c r="T390" t="e">
        <f>IF(Table13[[#This Row],[Category All]]="Category 2", "Yes",NA())</f>
        <v>#N/A</v>
      </c>
      <c r="U390" t="str">
        <f>IF(Table13[[#This Row],[Category All]]="Category 3", "Yes",NA())</f>
        <v>Yes</v>
      </c>
      <c r="V390">
        <f>SUM(1,(1/3)*(Table13[[#This Row],[Length]]-0.5),(1/3)*(Table13[[#This Row],[Diameter]]-0.4),(1/3)*(Table13[[#This Row],[Height]]-0.4)*Table13[[#This Row],[Whole_weight]]*0.5)</f>
        <v>1.0341850000000001</v>
      </c>
      <c r="W390">
        <f t="array" ref="W39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1.0341850000000001</v>
      </c>
      <c r="X390" t="e">
        <f>IF(Table13[[#This Row],[Category All]]="Category 1",Table13[[#This Row],[Base Abalone Value]]*1.5,NA())</f>
        <v>#N/A</v>
      </c>
      <c r="Y390" t="e">
        <f>IF(Table13[[#This Row],[Category All]]="Category 2",Table13[[#This Row],[Base Abalone Value]]*0.8,NA())</f>
        <v>#N/A</v>
      </c>
      <c r="Z390">
        <f>IF(Table13[[#This Row],[Category All]]="Category 3",Table13[[#This Row],[Base Abalone Value]],NA())</f>
        <v>1.0341850000000001</v>
      </c>
      <c r="AA390" t="e">
        <f>IF(Table13[[#This Row],[Gender]]="M",Table13[[#This Row],[Whole_weight]],NA())</f>
        <v>#N/A</v>
      </c>
      <c r="AB390">
        <f>IF(Table13[[#This Row],[Gender]]="F",Table13[[#This Row],[Whole_weight]],NA())</f>
        <v>1.1220000000000001</v>
      </c>
      <c r="AC390" t="e">
        <f>IF(Table13[[#This Row],[Gender]]="I",Table13[[#This Row],[Whole_weight]],NA())</f>
        <v>#N/A</v>
      </c>
      <c r="AD390" t="e">
        <f>IF(Table13[[#This Row],[Gender]]="M",Table13[[#This Row],[Diameter]],NA())</f>
        <v>#N/A</v>
      </c>
      <c r="AE390">
        <f>IF(Table13[[#This Row],[Gender]]="F",Table13[[#This Row],[Diameter]],NA())</f>
        <v>0.49</v>
      </c>
      <c r="AF390" t="e">
        <f>IF(Table13[[#This Row],[Gender]]="I",Table13[[#This Row],[Diameter]],NA())</f>
        <v>#N/A</v>
      </c>
    </row>
    <row r="391" spans="1:32" x14ac:dyDescent="0.25">
      <c r="A391">
        <v>2867</v>
      </c>
      <c r="B391" t="s">
        <v>43</v>
      </c>
      <c r="C391">
        <v>0.32</v>
      </c>
      <c r="D391">
        <v>0.20499999999999999</v>
      </c>
      <c r="E391">
        <v>0.08</v>
      </c>
      <c r="F391">
        <v>0.18099999999999999</v>
      </c>
      <c r="G391">
        <v>8.7999999999999995E-2</v>
      </c>
      <c r="H391">
        <v>3.4000000000000002E-2</v>
      </c>
      <c r="I391">
        <v>4.9500000000000002E-2</v>
      </c>
      <c r="J391">
        <v>5</v>
      </c>
      <c r="K391">
        <v>1</v>
      </c>
      <c r="L391" t="s">
        <v>40</v>
      </c>
      <c r="M391" t="s">
        <v>41</v>
      </c>
      <c r="N391" t="s">
        <v>35</v>
      </c>
      <c r="O391">
        <v>4</v>
      </c>
      <c r="P391" t="s">
        <v>42</v>
      </c>
      <c r="Q391">
        <v>6.1</v>
      </c>
      <c r="R391" t="str">
        <f t="array" ref="R39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91" t="e">
        <f>IF(Table13[[#This Row],[Category All]]="Category 1", "Yes",NA())</f>
        <v>#N/A</v>
      </c>
      <c r="T391" t="str">
        <f>IF(Table13[[#This Row],[Category All]]="Category 2", "Yes",NA())</f>
        <v>Yes</v>
      </c>
      <c r="U391" t="e">
        <f>IF(Table13[[#This Row],[Category All]]="Category 3", "Yes",NA())</f>
        <v>#N/A</v>
      </c>
      <c r="V391">
        <f>SUM(1,(1/3)*(Table13[[#This Row],[Length]]-0.5),(1/3)*(Table13[[#This Row],[Diameter]]-0.4),(1/3)*(Table13[[#This Row],[Height]]-0.4)*Table13[[#This Row],[Whole_weight]]*0.5)</f>
        <v>0.86534666666666671</v>
      </c>
      <c r="W391">
        <f t="array" ref="W39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0.69227733333333341</v>
      </c>
      <c r="X391" t="e">
        <f>IF(Table13[[#This Row],[Category All]]="Category 1",Table13[[#This Row],[Base Abalone Value]]*1.5,NA())</f>
        <v>#N/A</v>
      </c>
      <c r="Y391">
        <f>IF(Table13[[#This Row],[Category All]]="Category 2",Table13[[#This Row],[Base Abalone Value]]*0.8,NA())</f>
        <v>0.69227733333333341</v>
      </c>
      <c r="Z391" t="e">
        <f>IF(Table13[[#This Row],[Category All]]="Category 3",Table13[[#This Row],[Base Abalone Value]],NA())</f>
        <v>#N/A</v>
      </c>
      <c r="AA391" t="e">
        <f>IF(Table13[[#This Row],[Gender]]="M",Table13[[#This Row],[Whole_weight]],NA())</f>
        <v>#N/A</v>
      </c>
      <c r="AB391" t="e">
        <f>IF(Table13[[#This Row],[Gender]]="F",Table13[[#This Row],[Whole_weight]],NA())</f>
        <v>#N/A</v>
      </c>
      <c r="AC391">
        <f>IF(Table13[[#This Row],[Gender]]="I",Table13[[#This Row],[Whole_weight]],NA())</f>
        <v>0.18099999999999999</v>
      </c>
      <c r="AD391" t="e">
        <f>IF(Table13[[#This Row],[Gender]]="M",Table13[[#This Row],[Diameter]],NA())</f>
        <v>#N/A</v>
      </c>
      <c r="AE391" t="e">
        <f>IF(Table13[[#This Row],[Gender]]="F",Table13[[#This Row],[Diameter]],NA())</f>
        <v>#N/A</v>
      </c>
      <c r="AF391">
        <f>IF(Table13[[#This Row],[Gender]]="I",Table13[[#This Row],[Diameter]],NA())</f>
        <v>0.20499999999999999</v>
      </c>
    </row>
    <row r="392" spans="1:32" x14ac:dyDescent="0.25">
      <c r="A392">
        <v>525</v>
      </c>
      <c r="B392" t="s">
        <v>47</v>
      </c>
      <c r="C392">
        <v>0.23499999999999999</v>
      </c>
      <c r="D392">
        <v>0.16</v>
      </c>
      <c r="E392">
        <v>0.06</v>
      </c>
      <c r="F392">
        <v>5.45E-2</v>
      </c>
      <c r="G392">
        <v>2.6499999999999999E-2</v>
      </c>
      <c r="H392">
        <v>9.4999999999999998E-3</v>
      </c>
      <c r="I392">
        <v>1.4999999999999999E-2</v>
      </c>
      <c r="J392">
        <v>4</v>
      </c>
      <c r="K392">
        <v>9</v>
      </c>
      <c r="L392" t="s">
        <v>52</v>
      </c>
      <c r="M392" t="s">
        <v>53</v>
      </c>
      <c r="N392" t="s">
        <v>54</v>
      </c>
      <c r="O392">
        <v>4</v>
      </c>
      <c r="P392" t="s">
        <v>42</v>
      </c>
      <c r="Q392">
        <v>6.1</v>
      </c>
      <c r="R392" t="str">
        <f t="array" ref="R39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92" t="e">
        <f>IF(Table13[[#This Row],[Category All]]="Category 1", "Yes",NA())</f>
        <v>#N/A</v>
      </c>
      <c r="T392" t="str">
        <f>IF(Table13[[#This Row],[Category All]]="Category 2", "Yes",NA())</f>
        <v>Yes</v>
      </c>
      <c r="U392" t="e">
        <f>IF(Table13[[#This Row],[Category All]]="Category 3", "Yes",NA())</f>
        <v>#N/A</v>
      </c>
      <c r="V392">
        <f>SUM(1,(1/3)*(Table13[[#This Row],[Length]]-0.5),(1/3)*(Table13[[#This Row],[Diameter]]-0.4),(1/3)*(Table13[[#This Row],[Height]]-0.4)*Table13[[#This Row],[Whole_weight]]*0.5)</f>
        <v>0.82857833333333331</v>
      </c>
      <c r="W392">
        <f t="array" ref="W39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0.66286266666666671</v>
      </c>
      <c r="X392" t="e">
        <f>IF(Table13[[#This Row],[Category All]]="Category 1",Table13[[#This Row],[Base Abalone Value]]*1.5,NA())</f>
        <v>#N/A</v>
      </c>
      <c r="Y392">
        <f>IF(Table13[[#This Row],[Category All]]="Category 2",Table13[[#This Row],[Base Abalone Value]]*0.8,NA())</f>
        <v>0.66286266666666671</v>
      </c>
      <c r="Z392" t="e">
        <f>IF(Table13[[#This Row],[Category All]]="Category 3",Table13[[#This Row],[Base Abalone Value]],NA())</f>
        <v>#N/A</v>
      </c>
      <c r="AA392">
        <f>IF(Table13[[#This Row],[Gender]]="M",Table13[[#This Row],[Whole_weight]],NA())</f>
        <v>5.45E-2</v>
      </c>
      <c r="AB392" t="e">
        <f>IF(Table13[[#This Row],[Gender]]="F",Table13[[#This Row],[Whole_weight]],NA())</f>
        <v>#N/A</v>
      </c>
      <c r="AC392" t="e">
        <f>IF(Table13[[#This Row],[Gender]]="I",Table13[[#This Row],[Whole_weight]],NA())</f>
        <v>#N/A</v>
      </c>
      <c r="AD392">
        <f>IF(Table13[[#This Row],[Gender]]="M",Table13[[#This Row],[Diameter]],NA())</f>
        <v>0.16</v>
      </c>
      <c r="AE392" t="e">
        <f>IF(Table13[[#This Row],[Gender]]="F",Table13[[#This Row],[Diameter]],NA())</f>
        <v>#N/A</v>
      </c>
      <c r="AF392" t="e">
        <f>IF(Table13[[#This Row],[Gender]]="I",Table13[[#This Row],[Diameter]],NA())</f>
        <v>#N/A</v>
      </c>
    </row>
    <row r="393" spans="1:32" x14ac:dyDescent="0.25">
      <c r="A393">
        <v>353</v>
      </c>
      <c r="B393" t="s">
        <v>47</v>
      </c>
      <c r="C393">
        <v>0.56999999999999995</v>
      </c>
      <c r="D393">
        <v>0.46</v>
      </c>
      <c r="E393">
        <v>0.14000000000000001</v>
      </c>
      <c r="F393">
        <v>0.95350000000000001</v>
      </c>
      <c r="G393">
        <v>0.44650000000000001</v>
      </c>
      <c r="H393">
        <v>0.20649999999999999</v>
      </c>
      <c r="I393">
        <v>0.245</v>
      </c>
      <c r="J393">
        <v>12</v>
      </c>
      <c r="K393">
        <v>5</v>
      </c>
      <c r="L393" t="s">
        <v>58</v>
      </c>
      <c r="M393" t="s">
        <v>59</v>
      </c>
      <c r="N393" t="s">
        <v>60</v>
      </c>
      <c r="O393">
        <v>6</v>
      </c>
      <c r="P393" t="s">
        <v>79</v>
      </c>
      <c r="Q393">
        <v>14.1</v>
      </c>
      <c r="R393" t="str">
        <f t="array" ref="R39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93" t="e">
        <f>IF(Table13[[#This Row],[Category All]]="Category 1", "Yes",NA())</f>
        <v>#N/A</v>
      </c>
      <c r="T393" t="e">
        <f>IF(Table13[[#This Row],[Category All]]="Category 2", "Yes",NA())</f>
        <v>#N/A</v>
      </c>
      <c r="U393" t="str">
        <f>IF(Table13[[#This Row],[Category All]]="Category 3", "Yes",NA())</f>
        <v>Yes</v>
      </c>
      <c r="V393">
        <f>SUM(1,(1/3)*(Table13[[#This Row],[Length]]-0.5),(1/3)*(Table13[[#This Row],[Diameter]]-0.4),(1/3)*(Table13[[#This Row],[Height]]-0.4)*Table13[[#This Row],[Whole_weight]]*0.5)</f>
        <v>1.0020150000000001</v>
      </c>
      <c r="W393">
        <f t="array" ref="W39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1.0020150000000001</v>
      </c>
      <c r="X393" t="e">
        <f>IF(Table13[[#This Row],[Category All]]="Category 1",Table13[[#This Row],[Base Abalone Value]]*1.5,NA())</f>
        <v>#N/A</v>
      </c>
      <c r="Y393" t="e">
        <f>IF(Table13[[#This Row],[Category All]]="Category 2",Table13[[#This Row],[Base Abalone Value]]*0.8,NA())</f>
        <v>#N/A</v>
      </c>
      <c r="Z393">
        <f>IF(Table13[[#This Row],[Category All]]="Category 3",Table13[[#This Row],[Base Abalone Value]],NA())</f>
        <v>1.0020150000000001</v>
      </c>
      <c r="AA393">
        <f>IF(Table13[[#This Row],[Gender]]="M",Table13[[#This Row],[Whole_weight]],NA())</f>
        <v>0.95350000000000001</v>
      </c>
      <c r="AB393" t="e">
        <f>IF(Table13[[#This Row],[Gender]]="F",Table13[[#This Row],[Whole_weight]],NA())</f>
        <v>#N/A</v>
      </c>
      <c r="AC393" t="e">
        <f>IF(Table13[[#This Row],[Gender]]="I",Table13[[#This Row],[Whole_weight]],NA())</f>
        <v>#N/A</v>
      </c>
      <c r="AD393">
        <f>IF(Table13[[#This Row],[Gender]]="M",Table13[[#This Row],[Diameter]],NA())</f>
        <v>0.46</v>
      </c>
      <c r="AE393" t="e">
        <f>IF(Table13[[#This Row],[Gender]]="F",Table13[[#This Row],[Diameter]],NA())</f>
        <v>#N/A</v>
      </c>
      <c r="AF393" t="e">
        <f>IF(Table13[[#This Row],[Gender]]="I",Table13[[#This Row],[Diameter]],NA())</f>
        <v>#N/A</v>
      </c>
    </row>
    <row r="394" spans="1:32" x14ac:dyDescent="0.25">
      <c r="A394">
        <v>318</v>
      </c>
      <c r="B394" t="s">
        <v>47</v>
      </c>
      <c r="C394">
        <v>0.45</v>
      </c>
      <c r="D394">
        <v>0.35</v>
      </c>
      <c r="E394">
        <v>0.1</v>
      </c>
      <c r="F394">
        <v>0.36749999999999999</v>
      </c>
      <c r="G394">
        <v>0.14649999999999999</v>
      </c>
      <c r="H394">
        <v>0.10150000000000001</v>
      </c>
      <c r="I394">
        <v>0.12</v>
      </c>
      <c r="J394">
        <v>10</v>
      </c>
      <c r="K394">
        <v>4</v>
      </c>
      <c r="L394" t="s">
        <v>84</v>
      </c>
      <c r="M394" t="s">
        <v>85</v>
      </c>
      <c r="N394" t="s">
        <v>86</v>
      </c>
      <c r="O394">
        <v>10</v>
      </c>
      <c r="P394" t="s">
        <v>70</v>
      </c>
      <c r="Q394">
        <v>24.1</v>
      </c>
      <c r="R394" t="str">
        <f t="array" ref="R39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94" t="e">
        <f>IF(Table13[[#This Row],[Category All]]="Category 1", "Yes",NA())</f>
        <v>#N/A</v>
      </c>
      <c r="T394" t="str">
        <f>IF(Table13[[#This Row],[Category All]]="Category 2", "Yes",NA())</f>
        <v>Yes</v>
      </c>
      <c r="U394" t="e">
        <f>IF(Table13[[#This Row],[Category All]]="Category 3", "Yes",NA())</f>
        <v>#N/A</v>
      </c>
      <c r="V394">
        <f>SUM(1,(1/3)*(Table13[[#This Row],[Length]]-0.5),(1/3)*(Table13[[#This Row],[Diameter]]-0.4),(1/3)*(Table13[[#This Row],[Height]]-0.4)*Table13[[#This Row],[Whole_weight]]*0.5)</f>
        <v>0.94829166666666664</v>
      </c>
      <c r="W394">
        <f t="array" ref="W39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0.75863333333333338</v>
      </c>
      <c r="X394" t="e">
        <f>IF(Table13[[#This Row],[Category All]]="Category 1",Table13[[#This Row],[Base Abalone Value]]*1.5,NA())</f>
        <v>#N/A</v>
      </c>
      <c r="Y394">
        <f>IF(Table13[[#This Row],[Category All]]="Category 2",Table13[[#This Row],[Base Abalone Value]]*0.8,NA())</f>
        <v>0.75863333333333338</v>
      </c>
      <c r="Z394" t="e">
        <f>IF(Table13[[#This Row],[Category All]]="Category 3",Table13[[#This Row],[Base Abalone Value]],NA())</f>
        <v>#N/A</v>
      </c>
      <c r="AA394">
        <f>IF(Table13[[#This Row],[Gender]]="M",Table13[[#This Row],[Whole_weight]],NA())</f>
        <v>0.36749999999999999</v>
      </c>
      <c r="AB394" t="e">
        <f>IF(Table13[[#This Row],[Gender]]="F",Table13[[#This Row],[Whole_weight]],NA())</f>
        <v>#N/A</v>
      </c>
      <c r="AC394" t="e">
        <f>IF(Table13[[#This Row],[Gender]]="I",Table13[[#This Row],[Whole_weight]],NA())</f>
        <v>#N/A</v>
      </c>
      <c r="AD394">
        <f>IF(Table13[[#This Row],[Gender]]="M",Table13[[#This Row],[Diameter]],NA())</f>
        <v>0.35</v>
      </c>
      <c r="AE394" t="e">
        <f>IF(Table13[[#This Row],[Gender]]="F",Table13[[#This Row],[Diameter]],NA())</f>
        <v>#N/A</v>
      </c>
      <c r="AF394" t="e">
        <f>IF(Table13[[#This Row],[Gender]]="I",Table13[[#This Row],[Diameter]],NA())</f>
        <v>#N/A</v>
      </c>
    </row>
    <row r="395" spans="1:32" x14ac:dyDescent="0.25">
      <c r="A395">
        <v>2273</v>
      </c>
      <c r="B395" t="s">
        <v>47</v>
      </c>
      <c r="C395">
        <v>0.63500000000000001</v>
      </c>
      <c r="D395">
        <v>0.51</v>
      </c>
      <c r="E395">
        <v>0.21</v>
      </c>
      <c r="F395">
        <v>1.5980000000000001</v>
      </c>
      <c r="G395">
        <v>0.65349999999999997</v>
      </c>
      <c r="H395">
        <v>0.28349999999999997</v>
      </c>
      <c r="I395">
        <v>0.57999999999999996</v>
      </c>
      <c r="J395">
        <v>15</v>
      </c>
      <c r="K395">
        <v>11</v>
      </c>
      <c r="L395" t="s">
        <v>37</v>
      </c>
      <c r="M395" t="s">
        <v>38</v>
      </c>
      <c r="N395" t="s">
        <v>35</v>
      </c>
      <c r="O395">
        <v>4</v>
      </c>
      <c r="P395" t="s">
        <v>42</v>
      </c>
      <c r="Q395">
        <v>6.1</v>
      </c>
      <c r="R395" t="str">
        <f t="array" ref="R39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95" t="e">
        <f>IF(Table13[[#This Row],[Category All]]="Category 1", "Yes",NA())</f>
        <v>#N/A</v>
      </c>
      <c r="T395" t="e">
        <f>IF(Table13[[#This Row],[Category All]]="Category 2", "Yes",NA())</f>
        <v>#N/A</v>
      </c>
      <c r="U395" t="str">
        <f>IF(Table13[[#This Row],[Category All]]="Category 3", "Yes",NA())</f>
        <v>Yes</v>
      </c>
      <c r="V395">
        <f>SUM(1,(1/3)*(Table13[[#This Row],[Length]]-0.5),(1/3)*(Table13[[#This Row],[Diameter]]-0.4),(1/3)*(Table13[[#This Row],[Height]]-0.4)*Table13[[#This Row],[Whole_weight]]*0.5)</f>
        <v>1.0310633333333332</v>
      </c>
      <c r="W395">
        <f t="array" ref="W39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1.0310633333333332</v>
      </c>
      <c r="X395" t="e">
        <f>IF(Table13[[#This Row],[Category All]]="Category 1",Table13[[#This Row],[Base Abalone Value]]*1.5,NA())</f>
        <v>#N/A</v>
      </c>
      <c r="Y395" t="e">
        <f>IF(Table13[[#This Row],[Category All]]="Category 2",Table13[[#This Row],[Base Abalone Value]]*0.8,NA())</f>
        <v>#N/A</v>
      </c>
      <c r="Z395">
        <f>IF(Table13[[#This Row],[Category All]]="Category 3",Table13[[#This Row],[Base Abalone Value]],NA())</f>
        <v>1.0310633333333332</v>
      </c>
      <c r="AA395">
        <f>IF(Table13[[#This Row],[Gender]]="M",Table13[[#This Row],[Whole_weight]],NA())</f>
        <v>1.5980000000000001</v>
      </c>
      <c r="AB395" t="e">
        <f>IF(Table13[[#This Row],[Gender]]="F",Table13[[#This Row],[Whole_weight]],NA())</f>
        <v>#N/A</v>
      </c>
      <c r="AC395" t="e">
        <f>IF(Table13[[#This Row],[Gender]]="I",Table13[[#This Row],[Whole_weight]],NA())</f>
        <v>#N/A</v>
      </c>
      <c r="AD395">
        <f>IF(Table13[[#This Row],[Gender]]="M",Table13[[#This Row],[Diameter]],NA())</f>
        <v>0.51</v>
      </c>
      <c r="AE395" t="e">
        <f>IF(Table13[[#This Row],[Gender]]="F",Table13[[#This Row],[Diameter]],NA())</f>
        <v>#N/A</v>
      </c>
      <c r="AF395" t="e">
        <f>IF(Table13[[#This Row],[Gender]]="I",Table13[[#This Row],[Diameter]],NA())</f>
        <v>#N/A</v>
      </c>
    </row>
    <row r="396" spans="1:32" x14ac:dyDescent="0.25">
      <c r="A396">
        <v>3366</v>
      </c>
      <c r="B396" t="s">
        <v>43</v>
      </c>
      <c r="C396">
        <v>0.44</v>
      </c>
      <c r="D396">
        <v>0.31</v>
      </c>
      <c r="E396">
        <v>0.115</v>
      </c>
      <c r="F396">
        <v>0.36249999999999999</v>
      </c>
      <c r="G396">
        <v>0.13400000000000001</v>
      </c>
      <c r="H396">
        <v>8.2000000000000003E-2</v>
      </c>
      <c r="I396">
        <v>0.12</v>
      </c>
      <c r="J396">
        <v>11</v>
      </c>
      <c r="K396">
        <v>2</v>
      </c>
      <c r="L396" t="s">
        <v>64</v>
      </c>
      <c r="M396" t="s">
        <v>65</v>
      </c>
      <c r="N396" t="s">
        <v>66</v>
      </c>
      <c r="O396">
        <v>8</v>
      </c>
      <c r="P396" t="s">
        <v>51</v>
      </c>
      <c r="Q396">
        <v>12.3</v>
      </c>
      <c r="R396" t="str">
        <f t="array" ref="R39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96" t="e">
        <f>IF(Table13[[#This Row],[Category All]]="Category 1", "Yes",NA())</f>
        <v>#N/A</v>
      </c>
      <c r="T396" t="str">
        <f>IF(Table13[[#This Row],[Category All]]="Category 2", "Yes",NA())</f>
        <v>Yes</v>
      </c>
      <c r="U396" t="e">
        <f>IF(Table13[[#This Row],[Category All]]="Category 3", "Yes",NA())</f>
        <v>#N/A</v>
      </c>
      <c r="V396">
        <f>SUM(1,(1/3)*(Table13[[#This Row],[Length]]-0.5),(1/3)*(Table13[[#This Row],[Diameter]]-0.4),(1/3)*(Table13[[#This Row],[Height]]-0.4)*Table13[[#This Row],[Whole_weight]]*0.5)</f>
        <v>0.93278125000000001</v>
      </c>
      <c r="W396">
        <f t="array" ref="W39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0.74622500000000003</v>
      </c>
      <c r="X396" t="e">
        <f>IF(Table13[[#This Row],[Category All]]="Category 1",Table13[[#This Row],[Base Abalone Value]]*1.5,NA())</f>
        <v>#N/A</v>
      </c>
      <c r="Y396">
        <f>IF(Table13[[#This Row],[Category All]]="Category 2",Table13[[#This Row],[Base Abalone Value]]*0.8,NA())</f>
        <v>0.74622500000000003</v>
      </c>
      <c r="Z396" t="e">
        <f>IF(Table13[[#This Row],[Category All]]="Category 3",Table13[[#This Row],[Base Abalone Value]],NA())</f>
        <v>#N/A</v>
      </c>
      <c r="AA396" t="e">
        <f>IF(Table13[[#This Row],[Gender]]="M",Table13[[#This Row],[Whole_weight]],NA())</f>
        <v>#N/A</v>
      </c>
      <c r="AB396" t="e">
        <f>IF(Table13[[#This Row],[Gender]]="F",Table13[[#This Row],[Whole_weight]],NA())</f>
        <v>#N/A</v>
      </c>
      <c r="AC396">
        <f>IF(Table13[[#This Row],[Gender]]="I",Table13[[#This Row],[Whole_weight]],NA())</f>
        <v>0.36249999999999999</v>
      </c>
      <c r="AD396" t="e">
        <f>IF(Table13[[#This Row],[Gender]]="M",Table13[[#This Row],[Diameter]],NA())</f>
        <v>#N/A</v>
      </c>
      <c r="AE396" t="e">
        <f>IF(Table13[[#This Row],[Gender]]="F",Table13[[#This Row],[Diameter]],NA())</f>
        <v>#N/A</v>
      </c>
      <c r="AF396">
        <f>IF(Table13[[#This Row],[Gender]]="I",Table13[[#This Row],[Diameter]],NA())</f>
        <v>0.31</v>
      </c>
    </row>
    <row r="397" spans="1:32" x14ac:dyDescent="0.25">
      <c r="A397">
        <v>3497</v>
      </c>
      <c r="B397" t="s">
        <v>47</v>
      </c>
      <c r="C397">
        <v>0.57499999999999996</v>
      </c>
      <c r="D397">
        <v>0.44</v>
      </c>
      <c r="E397">
        <v>0.14499999999999999</v>
      </c>
      <c r="F397">
        <v>0.87</v>
      </c>
      <c r="G397">
        <v>0.39450000000000002</v>
      </c>
      <c r="H397">
        <v>0.2195</v>
      </c>
      <c r="I397">
        <v>0.22500000000000001</v>
      </c>
      <c r="J397">
        <v>8</v>
      </c>
      <c r="K397">
        <v>9</v>
      </c>
      <c r="L397" t="s">
        <v>52</v>
      </c>
      <c r="M397" t="s">
        <v>53</v>
      </c>
      <c r="N397" t="s">
        <v>54</v>
      </c>
      <c r="O397">
        <v>7</v>
      </c>
      <c r="P397" t="s">
        <v>74</v>
      </c>
      <c r="Q397">
        <v>2.5</v>
      </c>
      <c r="R397" t="str">
        <f t="array" ref="R39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97" t="e">
        <f>IF(Table13[[#This Row],[Category All]]="Category 1", "Yes",NA())</f>
        <v>#N/A</v>
      </c>
      <c r="T397" t="str">
        <f>IF(Table13[[#This Row],[Category All]]="Category 2", "Yes",NA())</f>
        <v>Yes</v>
      </c>
      <c r="U397" t="e">
        <f>IF(Table13[[#This Row],[Category All]]="Category 3", "Yes",NA())</f>
        <v>#N/A</v>
      </c>
      <c r="V397">
        <f>SUM(1,(1/3)*(Table13[[#This Row],[Length]]-0.5),(1/3)*(Table13[[#This Row],[Diameter]]-0.4),(1/3)*(Table13[[#This Row],[Height]]-0.4)*Table13[[#This Row],[Whole_weight]]*0.5)</f>
        <v>1.0013583333333334</v>
      </c>
      <c r="W397">
        <f t="array" ref="W39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0.80108666666666672</v>
      </c>
      <c r="X397" t="e">
        <f>IF(Table13[[#This Row],[Category All]]="Category 1",Table13[[#This Row],[Base Abalone Value]]*1.5,NA())</f>
        <v>#N/A</v>
      </c>
      <c r="Y397">
        <f>IF(Table13[[#This Row],[Category All]]="Category 2",Table13[[#This Row],[Base Abalone Value]]*0.8,NA())</f>
        <v>0.80108666666666672</v>
      </c>
      <c r="Z397" t="e">
        <f>IF(Table13[[#This Row],[Category All]]="Category 3",Table13[[#This Row],[Base Abalone Value]],NA())</f>
        <v>#N/A</v>
      </c>
      <c r="AA397">
        <f>IF(Table13[[#This Row],[Gender]]="M",Table13[[#This Row],[Whole_weight]],NA())</f>
        <v>0.87</v>
      </c>
      <c r="AB397" t="e">
        <f>IF(Table13[[#This Row],[Gender]]="F",Table13[[#This Row],[Whole_weight]],NA())</f>
        <v>#N/A</v>
      </c>
      <c r="AC397" t="e">
        <f>IF(Table13[[#This Row],[Gender]]="I",Table13[[#This Row],[Whole_weight]],NA())</f>
        <v>#N/A</v>
      </c>
      <c r="AD397">
        <f>IF(Table13[[#This Row],[Gender]]="M",Table13[[#This Row],[Diameter]],NA())</f>
        <v>0.44</v>
      </c>
      <c r="AE397" t="e">
        <f>IF(Table13[[#This Row],[Gender]]="F",Table13[[#This Row],[Diameter]],NA())</f>
        <v>#N/A</v>
      </c>
      <c r="AF397" t="e">
        <f>IF(Table13[[#This Row],[Gender]]="I",Table13[[#This Row],[Diameter]],NA())</f>
        <v>#N/A</v>
      </c>
    </row>
    <row r="398" spans="1:32" x14ac:dyDescent="0.25">
      <c r="A398">
        <v>1733</v>
      </c>
      <c r="B398" t="s">
        <v>47</v>
      </c>
      <c r="C398">
        <v>0.66500000000000004</v>
      </c>
      <c r="D398">
        <v>0.52</v>
      </c>
      <c r="E398">
        <v>0.17499999999999999</v>
      </c>
      <c r="F398">
        <v>1.3725000000000001</v>
      </c>
      <c r="G398">
        <v>0.60599999999999998</v>
      </c>
      <c r="H398">
        <v>0.32</v>
      </c>
      <c r="I398">
        <v>0.39500000000000002</v>
      </c>
      <c r="J398">
        <v>12</v>
      </c>
      <c r="K398">
        <v>5</v>
      </c>
      <c r="L398" t="s">
        <v>58</v>
      </c>
      <c r="M398" t="s">
        <v>59</v>
      </c>
      <c r="N398" t="s">
        <v>60</v>
      </c>
      <c r="O398">
        <v>9</v>
      </c>
      <c r="P398" t="s">
        <v>78</v>
      </c>
      <c r="Q398">
        <v>1.9</v>
      </c>
      <c r="R398" t="str">
        <f t="array" ref="R39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98" t="e">
        <f>IF(Table13[[#This Row],[Category All]]="Category 1", "Yes",NA())</f>
        <v>#N/A</v>
      </c>
      <c r="T398" t="e">
        <f>IF(Table13[[#This Row],[Category All]]="Category 2", "Yes",NA())</f>
        <v>#N/A</v>
      </c>
      <c r="U398" t="str">
        <f>IF(Table13[[#This Row],[Category All]]="Category 3", "Yes",NA())</f>
        <v>Yes</v>
      </c>
      <c r="V398">
        <f>SUM(1,(1/3)*(Table13[[#This Row],[Length]]-0.5),(1/3)*(Table13[[#This Row],[Diameter]]-0.4),(1/3)*(Table13[[#This Row],[Height]]-0.4)*Table13[[#This Row],[Whole_weight]]*0.5)</f>
        <v>1.04353125</v>
      </c>
      <c r="W398">
        <f t="array" ref="W39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1.04353125</v>
      </c>
      <c r="X398" t="e">
        <f>IF(Table13[[#This Row],[Category All]]="Category 1",Table13[[#This Row],[Base Abalone Value]]*1.5,NA())</f>
        <v>#N/A</v>
      </c>
      <c r="Y398" t="e">
        <f>IF(Table13[[#This Row],[Category All]]="Category 2",Table13[[#This Row],[Base Abalone Value]]*0.8,NA())</f>
        <v>#N/A</v>
      </c>
      <c r="Z398">
        <f>IF(Table13[[#This Row],[Category All]]="Category 3",Table13[[#This Row],[Base Abalone Value]],NA())</f>
        <v>1.04353125</v>
      </c>
      <c r="AA398">
        <f>IF(Table13[[#This Row],[Gender]]="M",Table13[[#This Row],[Whole_weight]],NA())</f>
        <v>1.3725000000000001</v>
      </c>
      <c r="AB398" t="e">
        <f>IF(Table13[[#This Row],[Gender]]="F",Table13[[#This Row],[Whole_weight]],NA())</f>
        <v>#N/A</v>
      </c>
      <c r="AC398" t="e">
        <f>IF(Table13[[#This Row],[Gender]]="I",Table13[[#This Row],[Whole_weight]],NA())</f>
        <v>#N/A</v>
      </c>
      <c r="AD398">
        <f>IF(Table13[[#This Row],[Gender]]="M",Table13[[#This Row],[Diameter]],NA())</f>
        <v>0.52</v>
      </c>
      <c r="AE398" t="e">
        <f>IF(Table13[[#This Row],[Gender]]="F",Table13[[#This Row],[Diameter]],NA())</f>
        <v>#N/A</v>
      </c>
      <c r="AF398" t="e">
        <f>IF(Table13[[#This Row],[Gender]]="I",Table13[[#This Row],[Diameter]],NA())</f>
        <v>#N/A</v>
      </c>
    </row>
    <row r="399" spans="1:32" x14ac:dyDescent="0.25">
      <c r="A399">
        <v>431</v>
      </c>
      <c r="B399" t="s">
        <v>32</v>
      </c>
      <c r="C399">
        <v>0.56999999999999995</v>
      </c>
      <c r="D399">
        <v>0.45</v>
      </c>
      <c r="E399">
        <v>0.17499999999999999</v>
      </c>
      <c r="F399">
        <v>0.95550000000000002</v>
      </c>
      <c r="G399">
        <v>0.38</v>
      </c>
      <c r="H399">
        <v>0.16650000000000001</v>
      </c>
      <c r="I399">
        <v>0.29499999999999998</v>
      </c>
      <c r="J399">
        <v>18</v>
      </c>
      <c r="K399">
        <v>5</v>
      </c>
      <c r="L399" t="s">
        <v>58</v>
      </c>
      <c r="M399" t="s">
        <v>59</v>
      </c>
      <c r="N399" t="s">
        <v>60</v>
      </c>
      <c r="O399">
        <v>5</v>
      </c>
      <c r="P399" t="s">
        <v>46</v>
      </c>
      <c r="Q399">
        <v>12.8</v>
      </c>
      <c r="R399" t="str">
        <f t="array" ref="R39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99" t="e">
        <f>IF(Table13[[#This Row],[Category All]]="Category 1", "Yes",NA())</f>
        <v>#N/A</v>
      </c>
      <c r="T399" t="str">
        <f>IF(Table13[[#This Row],[Category All]]="Category 2", "Yes",NA())</f>
        <v>Yes</v>
      </c>
      <c r="U399" t="e">
        <f>IF(Table13[[#This Row],[Category All]]="Category 3", "Yes",NA())</f>
        <v>#N/A</v>
      </c>
      <c r="V399">
        <f>SUM(1,(1/3)*(Table13[[#This Row],[Length]]-0.5),(1/3)*(Table13[[#This Row],[Diameter]]-0.4),(1/3)*(Table13[[#This Row],[Height]]-0.4)*Table13[[#This Row],[Whole_weight]]*0.5)</f>
        <v>1.0041687500000001</v>
      </c>
      <c r="W399">
        <f t="array" ref="W39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0.80333500000000013</v>
      </c>
      <c r="X399" t="e">
        <f>IF(Table13[[#This Row],[Category All]]="Category 1",Table13[[#This Row],[Base Abalone Value]]*1.5,NA())</f>
        <v>#N/A</v>
      </c>
      <c r="Y399">
        <f>IF(Table13[[#This Row],[Category All]]="Category 2",Table13[[#This Row],[Base Abalone Value]]*0.8,NA())</f>
        <v>0.80333500000000013</v>
      </c>
      <c r="Z399" t="e">
        <f>IF(Table13[[#This Row],[Category All]]="Category 3",Table13[[#This Row],[Base Abalone Value]],NA())</f>
        <v>#N/A</v>
      </c>
      <c r="AA399" t="e">
        <f>IF(Table13[[#This Row],[Gender]]="M",Table13[[#This Row],[Whole_weight]],NA())</f>
        <v>#N/A</v>
      </c>
      <c r="AB399">
        <f>IF(Table13[[#This Row],[Gender]]="F",Table13[[#This Row],[Whole_weight]],NA())</f>
        <v>0.95550000000000002</v>
      </c>
      <c r="AC399" t="e">
        <f>IF(Table13[[#This Row],[Gender]]="I",Table13[[#This Row],[Whole_weight]],NA())</f>
        <v>#N/A</v>
      </c>
      <c r="AD399" t="e">
        <f>IF(Table13[[#This Row],[Gender]]="M",Table13[[#This Row],[Diameter]],NA())</f>
        <v>#N/A</v>
      </c>
      <c r="AE399">
        <f>IF(Table13[[#This Row],[Gender]]="F",Table13[[#This Row],[Diameter]],NA())</f>
        <v>0.45</v>
      </c>
      <c r="AF399" t="e">
        <f>IF(Table13[[#This Row],[Gender]]="I",Table13[[#This Row],[Diameter]],NA())</f>
        <v>#N/A</v>
      </c>
    </row>
    <row r="400" spans="1:32" x14ac:dyDescent="0.25">
      <c r="A400">
        <v>541</v>
      </c>
      <c r="B400" t="s">
        <v>32</v>
      </c>
      <c r="C400">
        <v>0.5</v>
      </c>
      <c r="D400">
        <v>0.375</v>
      </c>
      <c r="E400">
        <v>0.14000000000000001</v>
      </c>
      <c r="F400">
        <v>0.60399999999999998</v>
      </c>
      <c r="G400">
        <v>0.24199999999999999</v>
      </c>
      <c r="H400">
        <v>0.14149999999999999</v>
      </c>
      <c r="I400">
        <v>0.17899999999999999</v>
      </c>
      <c r="J400">
        <v>15</v>
      </c>
      <c r="K400">
        <v>14</v>
      </c>
      <c r="L400" t="s">
        <v>55</v>
      </c>
      <c r="M400" t="s">
        <v>56</v>
      </c>
      <c r="N400" t="s">
        <v>57</v>
      </c>
      <c r="O400">
        <v>5</v>
      </c>
      <c r="P400" t="s">
        <v>46</v>
      </c>
      <c r="Q400">
        <v>12.8</v>
      </c>
      <c r="R400" t="str">
        <f t="array" ref="R40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00" t="e">
        <f>IF(Table13[[#This Row],[Category All]]="Category 1", "Yes",NA())</f>
        <v>#N/A</v>
      </c>
      <c r="T400" t="str">
        <f>IF(Table13[[#This Row],[Category All]]="Category 2", "Yes",NA())</f>
        <v>Yes</v>
      </c>
      <c r="U400" t="e">
        <f>IF(Table13[[#This Row],[Category All]]="Category 3", "Yes",NA())</f>
        <v>#N/A</v>
      </c>
      <c r="V400">
        <f>SUM(1,(1/3)*(Table13[[#This Row],[Length]]-0.5),(1/3)*(Table13[[#This Row],[Diameter]]-0.4),(1/3)*(Table13[[#This Row],[Height]]-0.4)*Table13[[#This Row],[Whole_weight]]*0.5)</f>
        <v>0.96549333333333331</v>
      </c>
      <c r="W400">
        <f t="array" ref="W40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0.77239466666666667</v>
      </c>
      <c r="X400" t="e">
        <f>IF(Table13[[#This Row],[Category All]]="Category 1",Table13[[#This Row],[Base Abalone Value]]*1.5,NA())</f>
        <v>#N/A</v>
      </c>
      <c r="Y400">
        <f>IF(Table13[[#This Row],[Category All]]="Category 2",Table13[[#This Row],[Base Abalone Value]]*0.8,NA())</f>
        <v>0.77239466666666667</v>
      </c>
      <c r="Z400" t="e">
        <f>IF(Table13[[#This Row],[Category All]]="Category 3",Table13[[#This Row],[Base Abalone Value]],NA())</f>
        <v>#N/A</v>
      </c>
      <c r="AA400" t="e">
        <f>IF(Table13[[#This Row],[Gender]]="M",Table13[[#This Row],[Whole_weight]],NA())</f>
        <v>#N/A</v>
      </c>
      <c r="AB400">
        <f>IF(Table13[[#This Row],[Gender]]="F",Table13[[#This Row],[Whole_weight]],NA())</f>
        <v>0.60399999999999998</v>
      </c>
      <c r="AC400" t="e">
        <f>IF(Table13[[#This Row],[Gender]]="I",Table13[[#This Row],[Whole_weight]],NA())</f>
        <v>#N/A</v>
      </c>
      <c r="AD400" t="e">
        <f>IF(Table13[[#This Row],[Gender]]="M",Table13[[#This Row],[Diameter]],NA())</f>
        <v>#N/A</v>
      </c>
      <c r="AE400">
        <f>IF(Table13[[#This Row],[Gender]]="F",Table13[[#This Row],[Diameter]],NA())</f>
        <v>0.375</v>
      </c>
      <c r="AF400" t="e">
        <f>IF(Table13[[#This Row],[Gender]]="I",Table13[[#This Row],[Diameter]],NA())</f>
        <v>#N/A</v>
      </c>
    </row>
    <row r="401" spans="1:32" x14ac:dyDescent="0.25">
      <c r="A401">
        <v>3467</v>
      </c>
      <c r="B401" t="s">
        <v>47</v>
      </c>
      <c r="C401">
        <v>0.64</v>
      </c>
      <c r="D401">
        <v>0.5</v>
      </c>
      <c r="E401">
        <v>0.17</v>
      </c>
      <c r="F401">
        <v>1.4544999999999999</v>
      </c>
      <c r="G401">
        <v>0.64200000000000002</v>
      </c>
      <c r="H401">
        <v>0.35749999999999998</v>
      </c>
      <c r="I401">
        <v>0.35399999999999998</v>
      </c>
      <c r="J401">
        <v>9</v>
      </c>
      <c r="K401">
        <v>6</v>
      </c>
      <c r="L401" t="s">
        <v>71</v>
      </c>
      <c r="M401" t="s">
        <v>72</v>
      </c>
      <c r="N401" t="s">
        <v>73</v>
      </c>
      <c r="O401">
        <v>9</v>
      </c>
      <c r="P401" t="s">
        <v>78</v>
      </c>
      <c r="Q401">
        <v>1.9</v>
      </c>
      <c r="R401" t="str">
        <f t="array" ref="R40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01" t="e">
        <f>IF(Table13[[#This Row],[Category All]]="Category 1", "Yes",NA())</f>
        <v>#N/A</v>
      </c>
      <c r="T401" t="e">
        <f>IF(Table13[[#This Row],[Category All]]="Category 2", "Yes",NA())</f>
        <v>#N/A</v>
      </c>
      <c r="U401" t="str">
        <f>IF(Table13[[#This Row],[Category All]]="Category 3", "Yes",NA())</f>
        <v>Yes</v>
      </c>
      <c r="V401">
        <f>SUM(1,(1/3)*(Table13[[#This Row],[Length]]-0.5),(1/3)*(Table13[[#This Row],[Diameter]]-0.4),(1/3)*(Table13[[#This Row],[Height]]-0.4)*Table13[[#This Row],[Whole_weight]]*0.5)</f>
        <v>1.0242441666666668</v>
      </c>
      <c r="W401">
        <f t="array" ref="W40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1.0242441666666668</v>
      </c>
      <c r="X401" t="e">
        <f>IF(Table13[[#This Row],[Category All]]="Category 1",Table13[[#This Row],[Base Abalone Value]]*1.5,NA())</f>
        <v>#N/A</v>
      </c>
      <c r="Y401" t="e">
        <f>IF(Table13[[#This Row],[Category All]]="Category 2",Table13[[#This Row],[Base Abalone Value]]*0.8,NA())</f>
        <v>#N/A</v>
      </c>
      <c r="Z401">
        <f>IF(Table13[[#This Row],[Category All]]="Category 3",Table13[[#This Row],[Base Abalone Value]],NA())</f>
        <v>1.0242441666666668</v>
      </c>
      <c r="AA401">
        <f>IF(Table13[[#This Row],[Gender]]="M",Table13[[#This Row],[Whole_weight]],NA())</f>
        <v>1.4544999999999999</v>
      </c>
      <c r="AB401" t="e">
        <f>IF(Table13[[#This Row],[Gender]]="F",Table13[[#This Row],[Whole_weight]],NA())</f>
        <v>#N/A</v>
      </c>
      <c r="AC401" t="e">
        <f>IF(Table13[[#This Row],[Gender]]="I",Table13[[#This Row],[Whole_weight]],NA())</f>
        <v>#N/A</v>
      </c>
      <c r="AD401">
        <f>IF(Table13[[#This Row],[Gender]]="M",Table13[[#This Row],[Diameter]],NA())</f>
        <v>0.5</v>
      </c>
      <c r="AE401" t="e">
        <f>IF(Table13[[#This Row],[Gender]]="F",Table13[[#This Row],[Diameter]],NA())</f>
        <v>#N/A</v>
      </c>
      <c r="AF401" t="e">
        <f>IF(Table13[[#This Row],[Gender]]="I",Table13[[#This Row],[Diameter]],NA())</f>
        <v>#N/A</v>
      </c>
    </row>
    <row r="402" spans="1:32" x14ac:dyDescent="0.25">
      <c r="A402">
        <v>3353</v>
      </c>
      <c r="B402" t="s">
        <v>32</v>
      </c>
      <c r="C402">
        <v>0.52</v>
      </c>
      <c r="D402">
        <v>0.40500000000000003</v>
      </c>
      <c r="E402">
        <v>0.14499999999999999</v>
      </c>
      <c r="F402">
        <v>0.82899999999999996</v>
      </c>
      <c r="G402">
        <v>0.35349999999999998</v>
      </c>
      <c r="H402">
        <v>0.16850000000000001</v>
      </c>
      <c r="I402">
        <v>0.20499999999999999</v>
      </c>
      <c r="J402">
        <v>15</v>
      </c>
      <c r="K402">
        <v>11</v>
      </c>
      <c r="L402" t="s">
        <v>37</v>
      </c>
      <c r="M402" t="s">
        <v>38</v>
      </c>
      <c r="N402" t="s">
        <v>35</v>
      </c>
      <c r="O402">
        <v>8</v>
      </c>
      <c r="P402" t="s">
        <v>51</v>
      </c>
      <c r="Q402">
        <v>12.3</v>
      </c>
      <c r="R402" t="str">
        <f t="array" ref="R40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02" t="e">
        <f>IF(Table13[[#This Row],[Category All]]="Category 1", "Yes",NA())</f>
        <v>#N/A</v>
      </c>
      <c r="T402" t="str">
        <f>IF(Table13[[#This Row],[Category All]]="Category 2", "Yes",NA())</f>
        <v>Yes</v>
      </c>
      <c r="U402" t="e">
        <f>IF(Table13[[#This Row],[Category All]]="Category 3", "Yes",NA())</f>
        <v>#N/A</v>
      </c>
      <c r="V402">
        <f>SUM(1,(1/3)*(Table13[[#This Row],[Length]]-0.5),(1/3)*(Table13[[#This Row],[Diameter]]-0.4),(1/3)*(Table13[[#This Row],[Height]]-0.4)*Table13[[#This Row],[Whole_weight]]*0.5)</f>
        <v>0.9731008333333333</v>
      </c>
      <c r="W402">
        <f t="array" ref="W40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0.77848066666666671</v>
      </c>
      <c r="X402" t="e">
        <f>IF(Table13[[#This Row],[Category All]]="Category 1",Table13[[#This Row],[Base Abalone Value]]*1.5,NA())</f>
        <v>#N/A</v>
      </c>
      <c r="Y402">
        <f>IF(Table13[[#This Row],[Category All]]="Category 2",Table13[[#This Row],[Base Abalone Value]]*0.8,NA())</f>
        <v>0.77848066666666671</v>
      </c>
      <c r="Z402" t="e">
        <f>IF(Table13[[#This Row],[Category All]]="Category 3",Table13[[#This Row],[Base Abalone Value]],NA())</f>
        <v>#N/A</v>
      </c>
      <c r="AA402" t="e">
        <f>IF(Table13[[#This Row],[Gender]]="M",Table13[[#This Row],[Whole_weight]],NA())</f>
        <v>#N/A</v>
      </c>
      <c r="AB402">
        <f>IF(Table13[[#This Row],[Gender]]="F",Table13[[#This Row],[Whole_weight]],NA())</f>
        <v>0.82899999999999996</v>
      </c>
      <c r="AC402" t="e">
        <f>IF(Table13[[#This Row],[Gender]]="I",Table13[[#This Row],[Whole_weight]],NA())</f>
        <v>#N/A</v>
      </c>
      <c r="AD402" t="e">
        <f>IF(Table13[[#This Row],[Gender]]="M",Table13[[#This Row],[Diameter]],NA())</f>
        <v>#N/A</v>
      </c>
      <c r="AE402">
        <f>IF(Table13[[#This Row],[Gender]]="F",Table13[[#This Row],[Diameter]],NA())</f>
        <v>0.40500000000000003</v>
      </c>
      <c r="AF402" t="e">
        <f>IF(Table13[[#This Row],[Gender]]="I",Table13[[#This Row],[Diameter]],NA())</f>
        <v>#N/A</v>
      </c>
    </row>
    <row r="403" spans="1:32" x14ac:dyDescent="0.25">
      <c r="A403">
        <v>1192</v>
      </c>
      <c r="B403" t="s">
        <v>47</v>
      </c>
      <c r="C403">
        <v>0.69499999999999995</v>
      </c>
      <c r="D403">
        <v>0.56000000000000005</v>
      </c>
      <c r="E403">
        <v>0.185</v>
      </c>
      <c r="F403">
        <v>1.74</v>
      </c>
      <c r="G403">
        <v>0.88500000000000001</v>
      </c>
      <c r="H403">
        <v>0.3715</v>
      </c>
      <c r="I403">
        <v>0.4375</v>
      </c>
      <c r="J403">
        <v>10</v>
      </c>
      <c r="K403">
        <v>9</v>
      </c>
      <c r="L403" t="s">
        <v>52</v>
      </c>
      <c r="M403" t="s">
        <v>53</v>
      </c>
      <c r="N403" t="s">
        <v>54</v>
      </c>
      <c r="O403">
        <v>2</v>
      </c>
      <c r="P403" t="s">
        <v>39</v>
      </c>
      <c r="Q403">
        <v>18</v>
      </c>
      <c r="R403" t="str">
        <f t="array" ref="R40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03" t="e">
        <f>IF(Table13[[#This Row],[Category All]]="Category 1", "Yes",NA())</f>
        <v>#N/A</v>
      </c>
      <c r="T403" t="e">
        <f>IF(Table13[[#This Row],[Category All]]="Category 2", "Yes",NA())</f>
        <v>#N/A</v>
      </c>
      <c r="U403" t="str">
        <f>IF(Table13[[#This Row],[Category All]]="Category 3", "Yes",NA())</f>
        <v>Yes</v>
      </c>
      <c r="V403">
        <f>SUM(1,(1/3)*(Table13[[#This Row],[Length]]-0.5),(1/3)*(Table13[[#This Row],[Diameter]]-0.4),(1/3)*(Table13[[#This Row],[Height]]-0.4)*Table13[[#This Row],[Whole_weight]]*0.5)</f>
        <v>1.0559833333333333</v>
      </c>
      <c r="W403">
        <f t="array" ref="W40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1.0559833333333333</v>
      </c>
      <c r="X403" t="e">
        <f>IF(Table13[[#This Row],[Category All]]="Category 1",Table13[[#This Row],[Base Abalone Value]]*1.5,NA())</f>
        <v>#N/A</v>
      </c>
      <c r="Y403" t="e">
        <f>IF(Table13[[#This Row],[Category All]]="Category 2",Table13[[#This Row],[Base Abalone Value]]*0.8,NA())</f>
        <v>#N/A</v>
      </c>
      <c r="Z403">
        <f>IF(Table13[[#This Row],[Category All]]="Category 3",Table13[[#This Row],[Base Abalone Value]],NA())</f>
        <v>1.0559833333333333</v>
      </c>
      <c r="AA403">
        <f>IF(Table13[[#This Row],[Gender]]="M",Table13[[#This Row],[Whole_weight]],NA())</f>
        <v>1.74</v>
      </c>
      <c r="AB403" t="e">
        <f>IF(Table13[[#This Row],[Gender]]="F",Table13[[#This Row],[Whole_weight]],NA())</f>
        <v>#N/A</v>
      </c>
      <c r="AC403" t="e">
        <f>IF(Table13[[#This Row],[Gender]]="I",Table13[[#This Row],[Whole_weight]],NA())</f>
        <v>#N/A</v>
      </c>
      <c r="AD403">
        <f>IF(Table13[[#This Row],[Gender]]="M",Table13[[#This Row],[Diameter]],NA())</f>
        <v>0.56000000000000005</v>
      </c>
      <c r="AE403" t="e">
        <f>IF(Table13[[#This Row],[Gender]]="F",Table13[[#This Row],[Diameter]],NA())</f>
        <v>#N/A</v>
      </c>
      <c r="AF403" t="e">
        <f>IF(Table13[[#This Row],[Gender]]="I",Table13[[#This Row],[Diameter]],NA())</f>
        <v>#N/A</v>
      </c>
    </row>
    <row r="404" spans="1:32" x14ac:dyDescent="0.25">
      <c r="A404">
        <v>4133</v>
      </c>
      <c r="B404" t="s">
        <v>43</v>
      </c>
      <c r="C404">
        <v>0.58499999999999996</v>
      </c>
      <c r="D404">
        <v>0.47</v>
      </c>
      <c r="E404">
        <v>0.17</v>
      </c>
      <c r="F404">
        <v>0.98499999999999999</v>
      </c>
      <c r="G404">
        <v>0.3695</v>
      </c>
      <c r="H404">
        <v>0.23949999999999999</v>
      </c>
      <c r="I404">
        <v>0.315</v>
      </c>
      <c r="J404">
        <v>10</v>
      </c>
      <c r="K404">
        <v>13</v>
      </c>
      <c r="L404" t="s">
        <v>44</v>
      </c>
      <c r="M404" t="s">
        <v>45</v>
      </c>
      <c r="N404" t="s">
        <v>35</v>
      </c>
      <c r="O404">
        <v>9</v>
      </c>
      <c r="P404" t="s">
        <v>78</v>
      </c>
      <c r="Q404">
        <v>1.9</v>
      </c>
      <c r="R404" t="str">
        <f t="array" ref="R40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04" t="e">
        <f>IF(Table13[[#This Row],[Category All]]="Category 1", "Yes",NA())</f>
        <v>#N/A</v>
      </c>
      <c r="T404" t="str">
        <f>IF(Table13[[#This Row],[Category All]]="Category 2", "Yes",NA())</f>
        <v>Yes</v>
      </c>
      <c r="U404" t="e">
        <f>IF(Table13[[#This Row],[Category All]]="Category 3", "Yes",NA())</f>
        <v>#N/A</v>
      </c>
      <c r="V404">
        <f>SUM(1,(1/3)*(Table13[[#This Row],[Length]]-0.5),(1/3)*(Table13[[#This Row],[Diameter]]-0.4),(1/3)*(Table13[[#This Row],[Height]]-0.4)*Table13[[#This Row],[Whole_weight]]*0.5)</f>
        <v>1.0139083333333334</v>
      </c>
      <c r="W404">
        <f t="array" ref="W40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0.81112666666666677</v>
      </c>
      <c r="X404" t="e">
        <f>IF(Table13[[#This Row],[Category All]]="Category 1",Table13[[#This Row],[Base Abalone Value]]*1.5,NA())</f>
        <v>#N/A</v>
      </c>
      <c r="Y404">
        <f>IF(Table13[[#This Row],[Category All]]="Category 2",Table13[[#This Row],[Base Abalone Value]]*0.8,NA())</f>
        <v>0.81112666666666677</v>
      </c>
      <c r="Z404" t="e">
        <f>IF(Table13[[#This Row],[Category All]]="Category 3",Table13[[#This Row],[Base Abalone Value]],NA())</f>
        <v>#N/A</v>
      </c>
      <c r="AA404" t="e">
        <f>IF(Table13[[#This Row],[Gender]]="M",Table13[[#This Row],[Whole_weight]],NA())</f>
        <v>#N/A</v>
      </c>
      <c r="AB404" t="e">
        <f>IF(Table13[[#This Row],[Gender]]="F",Table13[[#This Row],[Whole_weight]],NA())</f>
        <v>#N/A</v>
      </c>
      <c r="AC404">
        <f>IF(Table13[[#This Row],[Gender]]="I",Table13[[#This Row],[Whole_weight]],NA())</f>
        <v>0.98499999999999999</v>
      </c>
      <c r="AD404" t="e">
        <f>IF(Table13[[#This Row],[Gender]]="M",Table13[[#This Row],[Diameter]],NA())</f>
        <v>#N/A</v>
      </c>
      <c r="AE404" t="e">
        <f>IF(Table13[[#This Row],[Gender]]="F",Table13[[#This Row],[Diameter]],NA())</f>
        <v>#N/A</v>
      </c>
      <c r="AF404">
        <f>IF(Table13[[#This Row],[Gender]]="I",Table13[[#This Row],[Diameter]],NA())</f>
        <v>0.47</v>
      </c>
    </row>
    <row r="405" spans="1:32" x14ac:dyDescent="0.25">
      <c r="A405">
        <v>61</v>
      </c>
      <c r="B405" t="s">
        <v>47</v>
      </c>
      <c r="C405">
        <v>0.45</v>
      </c>
      <c r="D405">
        <v>0.34499999999999997</v>
      </c>
      <c r="E405">
        <v>0.105</v>
      </c>
      <c r="F405">
        <v>0.41149999999999998</v>
      </c>
      <c r="G405">
        <v>0.18</v>
      </c>
      <c r="H405">
        <v>0.1125</v>
      </c>
      <c r="I405">
        <v>0.13500000000000001</v>
      </c>
      <c r="J405">
        <v>7</v>
      </c>
      <c r="K405">
        <v>14</v>
      </c>
      <c r="L405" t="s">
        <v>55</v>
      </c>
      <c r="M405" t="s">
        <v>56</v>
      </c>
      <c r="N405" t="s">
        <v>57</v>
      </c>
      <c r="O405">
        <v>1</v>
      </c>
      <c r="P405" t="s">
        <v>36</v>
      </c>
      <c r="Q405">
        <v>22.1</v>
      </c>
      <c r="R405" t="str">
        <f t="array" ref="R40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05" t="e">
        <f>IF(Table13[[#This Row],[Category All]]="Category 1", "Yes",NA())</f>
        <v>#N/A</v>
      </c>
      <c r="T405" t="str">
        <f>IF(Table13[[#This Row],[Category All]]="Category 2", "Yes",NA())</f>
        <v>Yes</v>
      </c>
      <c r="U405" t="e">
        <f>IF(Table13[[#This Row],[Category All]]="Category 3", "Yes",NA())</f>
        <v>#N/A</v>
      </c>
      <c r="V405">
        <f>SUM(1,(1/3)*(Table13[[#This Row],[Length]]-0.5),(1/3)*(Table13[[#This Row],[Diameter]]-0.4),(1/3)*(Table13[[#This Row],[Height]]-0.4)*Table13[[#This Row],[Whole_weight]]*0.5)</f>
        <v>0.94476791666666671</v>
      </c>
      <c r="W405">
        <f t="array" ref="W40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0.75581433333333337</v>
      </c>
      <c r="X405" t="e">
        <f>IF(Table13[[#This Row],[Category All]]="Category 1",Table13[[#This Row],[Base Abalone Value]]*1.5,NA())</f>
        <v>#N/A</v>
      </c>
      <c r="Y405">
        <f>IF(Table13[[#This Row],[Category All]]="Category 2",Table13[[#This Row],[Base Abalone Value]]*0.8,NA())</f>
        <v>0.75581433333333337</v>
      </c>
      <c r="Z405" t="e">
        <f>IF(Table13[[#This Row],[Category All]]="Category 3",Table13[[#This Row],[Base Abalone Value]],NA())</f>
        <v>#N/A</v>
      </c>
      <c r="AA405">
        <f>IF(Table13[[#This Row],[Gender]]="M",Table13[[#This Row],[Whole_weight]],NA())</f>
        <v>0.41149999999999998</v>
      </c>
      <c r="AB405" t="e">
        <f>IF(Table13[[#This Row],[Gender]]="F",Table13[[#This Row],[Whole_weight]],NA())</f>
        <v>#N/A</v>
      </c>
      <c r="AC405" t="e">
        <f>IF(Table13[[#This Row],[Gender]]="I",Table13[[#This Row],[Whole_weight]],NA())</f>
        <v>#N/A</v>
      </c>
      <c r="AD405">
        <f>IF(Table13[[#This Row],[Gender]]="M",Table13[[#This Row],[Diameter]],NA())</f>
        <v>0.34499999999999997</v>
      </c>
      <c r="AE405" t="e">
        <f>IF(Table13[[#This Row],[Gender]]="F",Table13[[#This Row],[Diameter]],NA())</f>
        <v>#N/A</v>
      </c>
      <c r="AF405" t="e">
        <f>IF(Table13[[#This Row],[Gender]]="I",Table13[[#This Row],[Diameter]],NA())</f>
        <v>#N/A</v>
      </c>
    </row>
    <row r="406" spans="1:32" x14ac:dyDescent="0.25">
      <c r="A406">
        <v>1236</v>
      </c>
      <c r="B406" t="s">
        <v>43</v>
      </c>
      <c r="C406">
        <v>0.375</v>
      </c>
      <c r="D406">
        <v>0.28999999999999998</v>
      </c>
      <c r="E406">
        <v>8.5000000000000006E-2</v>
      </c>
      <c r="F406">
        <v>0.23849999999999999</v>
      </c>
      <c r="G406">
        <v>0.11799999999999999</v>
      </c>
      <c r="H406">
        <v>4.4999999999999998E-2</v>
      </c>
      <c r="I406">
        <v>6.9500000000000006E-2</v>
      </c>
      <c r="J406">
        <v>7</v>
      </c>
      <c r="K406">
        <v>11</v>
      </c>
      <c r="L406" t="s">
        <v>37</v>
      </c>
      <c r="M406" t="s">
        <v>38</v>
      </c>
      <c r="N406" t="s">
        <v>35</v>
      </c>
      <c r="O406">
        <v>9</v>
      </c>
      <c r="P406" t="s">
        <v>78</v>
      </c>
      <c r="Q406">
        <v>1.9</v>
      </c>
      <c r="R406" t="str">
        <f t="array" ref="R40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06" t="e">
        <f>IF(Table13[[#This Row],[Category All]]="Category 1", "Yes",NA())</f>
        <v>#N/A</v>
      </c>
      <c r="T406" t="str">
        <f>IF(Table13[[#This Row],[Category All]]="Category 2", "Yes",NA())</f>
        <v>Yes</v>
      </c>
      <c r="U406" t="e">
        <f>IF(Table13[[#This Row],[Category All]]="Category 3", "Yes",NA())</f>
        <v>#N/A</v>
      </c>
      <c r="V406">
        <f>SUM(1,(1/3)*(Table13[[#This Row],[Length]]-0.5),(1/3)*(Table13[[#This Row],[Diameter]]-0.4),(1/3)*(Table13[[#This Row],[Height]]-0.4)*Table13[[#This Row],[Whole_weight]]*0.5)</f>
        <v>0.90914541666666659</v>
      </c>
      <c r="W406">
        <f t="array" ref="W40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0.72731633333333334</v>
      </c>
      <c r="X406" t="e">
        <f>IF(Table13[[#This Row],[Category All]]="Category 1",Table13[[#This Row],[Base Abalone Value]]*1.5,NA())</f>
        <v>#N/A</v>
      </c>
      <c r="Y406">
        <f>IF(Table13[[#This Row],[Category All]]="Category 2",Table13[[#This Row],[Base Abalone Value]]*0.8,NA())</f>
        <v>0.72731633333333334</v>
      </c>
      <c r="Z406" t="e">
        <f>IF(Table13[[#This Row],[Category All]]="Category 3",Table13[[#This Row],[Base Abalone Value]],NA())</f>
        <v>#N/A</v>
      </c>
      <c r="AA406" t="e">
        <f>IF(Table13[[#This Row],[Gender]]="M",Table13[[#This Row],[Whole_weight]],NA())</f>
        <v>#N/A</v>
      </c>
      <c r="AB406" t="e">
        <f>IF(Table13[[#This Row],[Gender]]="F",Table13[[#This Row],[Whole_weight]],NA())</f>
        <v>#N/A</v>
      </c>
      <c r="AC406">
        <f>IF(Table13[[#This Row],[Gender]]="I",Table13[[#This Row],[Whole_weight]],NA())</f>
        <v>0.23849999999999999</v>
      </c>
      <c r="AD406" t="e">
        <f>IF(Table13[[#This Row],[Gender]]="M",Table13[[#This Row],[Diameter]],NA())</f>
        <v>#N/A</v>
      </c>
      <c r="AE406" t="e">
        <f>IF(Table13[[#This Row],[Gender]]="F",Table13[[#This Row],[Diameter]],NA())</f>
        <v>#N/A</v>
      </c>
      <c r="AF406">
        <f>IF(Table13[[#This Row],[Gender]]="I",Table13[[#This Row],[Diameter]],NA())</f>
        <v>0.28999999999999998</v>
      </c>
    </row>
    <row r="407" spans="1:32" x14ac:dyDescent="0.25">
      <c r="A407">
        <v>2261</v>
      </c>
      <c r="B407" t="s">
        <v>47</v>
      </c>
      <c r="C407">
        <v>0.55000000000000004</v>
      </c>
      <c r="D407">
        <v>0.46</v>
      </c>
      <c r="E407">
        <v>0.17499999999999999</v>
      </c>
      <c r="F407">
        <v>0.86899999999999999</v>
      </c>
      <c r="G407">
        <v>0.3155</v>
      </c>
      <c r="H407">
        <v>0.1825</v>
      </c>
      <c r="I407">
        <v>0.32</v>
      </c>
      <c r="J407">
        <v>10</v>
      </c>
      <c r="K407">
        <v>7</v>
      </c>
      <c r="L407" t="s">
        <v>67</v>
      </c>
      <c r="M407" t="s">
        <v>68</v>
      </c>
      <c r="N407" t="s">
        <v>69</v>
      </c>
      <c r="O407">
        <v>5</v>
      </c>
      <c r="P407" t="s">
        <v>46</v>
      </c>
      <c r="Q407">
        <v>12.8</v>
      </c>
      <c r="R407" t="str">
        <f t="array" ref="R40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07" t="e">
        <f>IF(Table13[[#This Row],[Category All]]="Category 1", "Yes",NA())</f>
        <v>#N/A</v>
      </c>
      <c r="T407" t="str">
        <f>IF(Table13[[#This Row],[Category All]]="Category 2", "Yes",NA())</f>
        <v>Yes</v>
      </c>
      <c r="U407" t="e">
        <f>IF(Table13[[#This Row],[Category All]]="Category 3", "Yes",NA())</f>
        <v>#N/A</v>
      </c>
      <c r="V407">
        <f>SUM(1,(1/3)*(Table13[[#This Row],[Length]]-0.5),(1/3)*(Table13[[#This Row],[Diameter]]-0.4),(1/3)*(Table13[[#This Row],[Height]]-0.4)*Table13[[#This Row],[Whole_weight]]*0.5)</f>
        <v>1.0040791666666666</v>
      </c>
      <c r="W407">
        <f t="array" ref="W40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0.80326333333333333</v>
      </c>
      <c r="X407" t="e">
        <f>IF(Table13[[#This Row],[Category All]]="Category 1",Table13[[#This Row],[Base Abalone Value]]*1.5,NA())</f>
        <v>#N/A</v>
      </c>
      <c r="Y407">
        <f>IF(Table13[[#This Row],[Category All]]="Category 2",Table13[[#This Row],[Base Abalone Value]]*0.8,NA())</f>
        <v>0.80326333333333333</v>
      </c>
      <c r="Z407" t="e">
        <f>IF(Table13[[#This Row],[Category All]]="Category 3",Table13[[#This Row],[Base Abalone Value]],NA())</f>
        <v>#N/A</v>
      </c>
      <c r="AA407">
        <f>IF(Table13[[#This Row],[Gender]]="M",Table13[[#This Row],[Whole_weight]],NA())</f>
        <v>0.86899999999999999</v>
      </c>
      <c r="AB407" t="e">
        <f>IF(Table13[[#This Row],[Gender]]="F",Table13[[#This Row],[Whole_weight]],NA())</f>
        <v>#N/A</v>
      </c>
      <c r="AC407" t="e">
        <f>IF(Table13[[#This Row],[Gender]]="I",Table13[[#This Row],[Whole_weight]],NA())</f>
        <v>#N/A</v>
      </c>
      <c r="AD407">
        <f>IF(Table13[[#This Row],[Gender]]="M",Table13[[#This Row],[Diameter]],NA())</f>
        <v>0.46</v>
      </c>
      <c r="AE407" t="e">
        <f>IF(Table13[[#This Row],[Gender]]="F",Table13[[#This Row],[Diameter]],NA())</f>
        <v>#N/A</v>
      </c>
      <c r="AF407" t="e">
        <f>IF(Table13[[#This Row],[Gender]]="I",Table13[[#This Row],[Diameter]],NA())</f>
        <v>#N/A</v>
      </c>
    </row>
    <row r="408" spans="1:32" x14ac:dyDescent="0.25">
      <c r="A408">
        <v>732</v>
      </c>
      <c r="B408" t="s">
        <v>47</v>
      </c>
      <c r="C408">
        <v>0.54500000000000004</v>
      </c>
      <c r="D408">
        <v>0.42</v>
      </c>
      <c r="E408">
        <v>0.13</v>
      </c>
      <c r="F408">
        <v>0.879</v>
      </c>
      <c r="G408">
        <v>0.374</v>
      </c>
      <c r="H408">
        <v>0.16950000000000001</v>
      </c>
      <c r="I408">
        <v>0.23</v>
      </c>
      <c r="J408">
        <v>13</v>
      </c>
      <c r="K408">
        <v>1</v>
      </c>
      <c r="L408" t="s">
        <v>40</v>
      </c>
      <c r="M408" t="s">
        <v>41</v>
      </c>
      <c r="N408" t="s">
        <v>35</v>
      </c>
      <c r="O408">
        <v>2</v>
      </c>
      <c r="P408" t="s">
        <v>39</v>
      </c>
      <c r="Q408">
        <v>18</v>
      </c>
      <c r="R408" t="str">
        <f t="array" ref="R40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08" t="e">
        <f>IF(Table13[[#This Row],[Category All]]="Category 1", "Yes",NA())</f>
        <v>#N/A</v>
      </c>
      <c r="T408" t="str">
        <f>IF(Table13[[#This Row],[Category All]]="Category 2", "Yes",NA())</f>
        <v>Yes</v>
      </c>
      <c r="U408" t="e">
        <f>IF(Table13[[#This Row],[Category All]]="Category 3", "Yes",NA())</f>
        <v>#N/A</v>
      </c>
      <c r="V408">
        <f>SUM(1,(1/3)*(Table13[[#This Row],[Length]]-0.5),(1/3)*(Table13[[#This Row],[Diameter]]-0.4),(1/3)*(Table13[[#This Row],[Height]]-0.4)*Table13[[#This Row],[Whole_weight]]*0.5)</f>
        <v>0.98211166666666672</v>
      </c>
      <c r="W408">
        <f t="array" ref="W40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0.78568933333333346</v>
      </c>
      <c r="X408" t="e">
        <f>IF(Table13[[#This Row],[Category All]]="Category 1",Table13[[#This Row],[Base Abalone Value]]*1.5,NA())</f>
        <v>#N/A</v>
      </c>
      <c r="Y408">
        <f>IF(Table13[[#This Row],[Category All]]="Category 2",Table13[[#This Row],[Base Abalone Value]]*0.8,NA())</f>
        <v>0.78568933333333346</v>
      </c>
      <c r="Z408" t="e">
        <f>IF(Table13[[#This Row],[Category All]]="Category 3",Table13[[#This Row],[Base Abalone Value]],NA())</f>
        <v>#N/A</v>
      </c>
      <c r="AA408">
        <f>IF(Table13[[#This Row],[Gender]]="M",Table13[[#This Row],[Whole_weight]],NA())</f>
        <v>0.879</v>
      </c>
      <c r="AB408" t="e">
        <f>IF(Table13[[#This Row],[Gender]]="F",Table13[[#This Row],[Whole_weight]],NA())</f>
        <v>#N/A</v>
      </c>
      <c r="AC408" t="e">
        <f>IF(Table13[[#This Row],[Gender]]="I",Table13[[#This Row],[Whole_weight]],NA())</f>
        <v>#N/A</v>
      </c>
      <c r="AD408">
        <f>IF(Table13[[#This Row],[Gender]]="M",Table13[[#This Row],[Diameter]],NA())</f>
        <v>0.42</v>
      </c>
      <c r="AE408" t="e">
        <f>IF(Table13[[#This Row],[Gender]]="F",Table13[[#This Row],[Diameter]],NA())</f>
        <v>#N/A</v>
      </c>
      <c r="AF408" t="e">
        <f>IF(Table13[[#This Row],[Gender]]="I",Table13[[#This Row],[Diameter]],NA())</f>
        <v>#N/A</v>
      </c>
    </row>
    <row r="409" spans="1:32" x14ac:dyDescent="0.25">
      <c r="A409">
        <v>3417</v>
      </c>
      <c r="B409" t="s">
        <v>47</v>
      </c>
      <c r="C409">
        <v>0.56000000000000005</v>
      </c>
      <c r="D409">
        <v>0.45</v>
      </c>
      <c r="E409">
        <v>0.14000000000000001</v>
      </c>
      <c r="F409">
        <v>0.9</v>
      </c>
      <c r="G409">
        <v>0.47199999999999998</v>
      </c>
      <c r="H409">
        <v>0.182</v>
      </c>
      <c r="I409">
        <v>0.218</v>
      </c>
      <c r="J409">
        <v>7</v>
      </c>
      <c r="K409">
        <v>5</v>
      </c>
      <c r="L409" t="s">
        <v>58</v>
      </c>
      <c r="M409" t="s">
        <v>59</v>
      </c>
      <c r="N409" t="s">
        <v>60</v>
      </c>
      <c r="O409">
        <v>4</v>
      </c>
      <c r="P409" t="s">
        <v>42</v>
      </c>
      <c r="Q409">
        <v>6.1</v>
      </c>
      <c r="R409" t="str">
        <f t="array" ref="R40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09" t="e">
        <f>IF(Table13[[#This Row],[Category All]]="Category 1", "Yes",NA())</f>
        <v>#N/A</v>
      </c>
      <c r="T409" t="e">
        <f>IF(Table13[[#This Row],[Category All]]="Category 2", "Yes",NA())</f>
        <v>#N/A</v>
      </c>
      <c r="U409" t="str">
        <f>IF(Table13[[#This Row],[Category All]]="Category 3", "Yes",NA())</f>
        <v>Yes</v>
      </c>
      <c r="V409">
        <f>SUM(1,(1/3)*(Table13[[#This Row],[Length]]-0.5),(1/3)*(Table13[[#This Row],[Diameter]]-0.4),(1/3)*(Table13[[#This Row],[Height]]-0.4)*Table13[[#This Row],[Whole_weight]]*0.5)</f>
        <v>0.99766666666666659</v>
      </c>
      <c r="W409">
        <f t="array" ref="W40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0.99766666666666659</v>
      </c>
      <c r="X409" t="e">
        <f>IF(Table13[[#This Row],[Category All]]="Category 1",Table13[[#This Row],[Base Abalone Value]]*1.5,NA())</f>
        <v>#N/A</v>
      </c>
      <c r="Y409" t="e">
        <f>IF(Table13[[#This Row],[Category All]]="Category 2",Table13[[#This Row],[Base Abalone Value]]*0.8,NA())</f>
        <v>#N/A</v>
      </c>
      <c r="Z409">
        <f>IF(Table13[[#This Row],[Category All]]="Category 3",Table13[[#This Row],[Base Abalone Value]],NA())</f>
        <v>0.99766666666666659</v>
      </c>
      <c r="AA409">
        <f>IF(Table13[[#This Row],[Gender]]="M",Table13[[#This Row],[Whole_weight]],NA())</f>
        <v>0.9</v>
      </c>
      <c r="AB409" t="e">
        <f>IF(Table13[[#This Row],[Gender]]="F",Table13[[#This Row],[Whole_weight]],NA())</f>
        <v>#N/A</v>
      </c>
      <c r="AC409" t="e">
        <f>IF(Table13[[#This Row],[Gender]]="I",Table13[[#This Row],[Whole_weight]],NA())</f>
        <v>#N/A</v>
      </c>
      <c r="AD409">
        <f>IF(Table13[[#This Row],[Gender]]="M",Table13[[#This Row],[Diameter]],NA())</f>
        <v>0.45</v>
      </c>
      <c r="AE409" t="e">
        <f>IF(Table13[[#This Row],[Gender]]="F",Table13[[#This Row],[Diameter]],NA())</f>
        <v>#N/A</v>
      </c>
      <c r="AF409" t="e">
        <f>IF(Table13[[#This Row],[Gender]]="I",Table13[[#This Row],[Diameter]],NA())</f>
        <v>#N/A</v>
      </c>
    </row>
    <row r="410" spans="1:32" x14ac:dyDescent="0.25">
      <c r="A410">
        <v>1500</v>
      </c>
      <c r="B410" t="s">
        <v>47</v>
      </c>
      <c r="C410">
        <v>0.63</v>
      </c>
      <c r="D410">
        <v>0.47</v>
      </c>
      <c r="E410">
        <v>0.14499999999999999</v>
      </c>
      <c r="F410">
        <v>1.1005</v>
      </c>
      <c r="G410">
        <v>0.52</v>
      </c>
      <c r="H410">
        <v>0.26</v>
      </c>
      <c r="I410">
        <v>0.27600000000000002</v>
      </c>
      <c r="J410">
        <v>9</v>
      </c>
      <c r="K410">
        <v>6</v>
      </c>
      <c r="L410" t="s">
        <v>71</v>
      </c>
      <c r="M410" t="s">
        <v>72</v>
      </c>
      <c r="N410" t="s">
        <v>73</v>
      </c>
      <c r="O410">
        <v>7</v>
      </c>
      <c r="P410" t="s">
        <v>74</v>
      </c>
      <c r="Q410">
        <v>2.5</v>
      </c>
      <c r="R410" t="str">
        <f t="array" ref="R41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10" t="e">
        <f>IF(Table13[[#This Row],[Category All]]="Category 1", "Yes",NA())</f>
        <v>#N/A</v>
      </c>
      <c r="T410" t="e">
        <f>IF(Table13[[#This Row],[Category All]]="Category 2", "Yes",NA())</f>
        <v>#N/A</v>
      </c>
      <c r="U410" t="str">
        <f>IF(Table13[[#This Row],[Category All]]="Category 3", "Yes",NA())</f>
        <v>Yes</v>
      </c>
      <c r="V410">
        <f>SUM(1,(1/3)*(Table13[[#This Row],[Length]]-0.5),(1/3)*(Table13[[#This Row],[Diameter]]-0.4),(1/3)*(Table13[[#This Row],[Height]]-0.4)*Table13[[#This Row],[Whole_weight]]*0.5)</f>
        <v>1.0198954166666669</v>
      </c>
      <c r="W410">
        <f t="array" ref="W41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1.0198954166666669</v>
      </c>
      <c r="X410" t="e">
        <f>IF(Table13[[#This Row],[Category All]]="Category 1",Table13[[#This Row],[Base Abalone Value]]*1.5,NA())</f>
        <v>#N/A</v>
      </c>
      <c r="Y410" t="e">
        <f>IF(Table13[[#This Row],[Category All]]="Category 2",Table13[[#This Row],[Base Abalone Value]]*0.8,NA())</f>
        <v>#N/A</v>
      </c>
      <c r="Z410">
        <f>IF(Table13[[#This Row],[Category All]]="Category 3",Table13[[#This Row],[Base Abalone Value]],NA())</f>
        <v>1.0198954166666669</v>
      </c>
      <c r="AA410">
        <f>IF(Table13[[#This Row],[Gender]]="M",Table13[[#This Row],[Whole_weight]],NA())</f>
        <v>1.1005</v>
      </c>
      <c r="AB410" t="e">
        <f>IF(Table13[[#This Row],[Gender]]="F",Table13[[#This Row],[Whole_weight]],NA())</f>
        <v>#N/A</v>
      </c>
      <c r="AC410" t="e">
        <f>IF(Table13[[#This Row],[Gender]]="I",Table13[[#This Row],[Whole_weight]],NA())</f>
        <v>#N/A</v>
      </c>
      <c r="AD410">
        <f>IF(Table13[[#This Row],[Gender]]="M",Table13[[#This Row],[Diameter]],NA())</f>
        <v>0.47</v>
      </c>
      <c r="AE410" t="e">
        <f>IF(Table13[[#This Row],[Gender]]="F",Table13[[#This Row],[Diameter]],NA())</f>
        <v>#N/A</v>
      </c>
      <c r="AF410" t="e">
        <f>IF(Table13[[#This Row],[Gender]]="I",Table13[[#This Row],[Diameter]],NA())</f>
        <v>#N/A</v>
      </c>
    </row>
    <row r="411" spans="1:32" x14ac:dyDescent="0.25">
      <c r="A411">
        <v>2866</v>
      </c>
      <c r="B411" t="s">
        <v>43</v>
      </c>
      <c r="C411">
        <v>0.315</v>
      </c>
      <c r="D411">
        <v>0.23499999999999999</v>
      </c>
      <c r="E411">
        <v>7.4999999999999997E-2</v>
      </c>
      <c r="F411">
        <v>0.1285</v>
      </c>
      <c r="G411">
        <v>5.0999999999999997E-2</v>
      </c>
      <c r="H411">
        <v>2.8000000000000001E-2</v>
      </c>
      <c r="I411">
        <v>4.0500000000000001E-2</v>
      </c>
      <c r="J411">
        <v>4</v>
      </c>
      <c r="K411">
        <v>10</v>
      </c>
      <c r="L411" t="s">
        <v>48</v>
      </c>
      <c r="M411" t="s">
        <v>49</v>
      </c>
      <c r="N411" t="s">
        <v>50</v>
      </c>
      <c r="O411">
        <v>10</v>
      </c>
      <c r="P411" t="s">
        <v>70</v>
      </c>
      <c r="Q411">
        <v>24.1</v>
      </c>
      <c r="R411" t="str">
        <f t="array" ref="R41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11" t="e">
        <f>IF(Table13[[#This Row],[Category All]]="Category 1", "Yes",NA())</f>
        <v>#N/A</v>
      </c>
      <c r="T411" t="str">
        <f>IF(Table13[[#This Row],[Category All]]="Category 2", "Yes",NA())</f>
        <v>Yes</v>
      </c>
      <c r="U411" t="e">
        <f>IF(Table13[[#This Row],[Category All]]="Category 3", "Yes",NA())</f>
        <v>#N/A</v>
      </c>
      <c r="V411">
        <f>SUM(1,(1/3)*(Table13[[#This Row],[Length]]-0.5),(1/3)*(Table13[[#This Row],[Diameter]]-0.4),(1/3)*(Table13[[#This Row],[Height]]-0.4)*Table13[[#This Row],[Whole_weight]]*0.5)</f>
        <v>0.87637291666666661</v>
      </c>
      <c r="W411">
        <f t="array" ref="W41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0.70109833333333338</v>
      </c>
      <c r="X411" t="e">
        <f>IF(Table13[[#This Row],[Category All]]="Category 1",Table13[[#This Row],[Base Abalone Value]]*1.5,NA())</f>
        <v>#N/A</v>
      </c>
      <c r="Y411">
        <f>IF(Table13[[#This Row],[Category All]]="Category 2",Table13[[#This Row],[Base Abalone Value]]*0.8,NA())</f>
        <v>0.70109833333333338</v>
      </c>
      <c r="Z411" t="e">
        <f>IF(Table13[[#This Row],[Category All]]="Category 3",Table13[[#This Row],[Base Abalone Value]],NA())</f>
        <v>#N/A</v>
      </c>
      <c r="AA411" t="e">
        <f>IF(Table13[[#This Row],[Gender]]="M",Table13[[#This Row],[Whole_weight]],NA())</f>
        <v>#N/A</v>
      </c>
      <c r="AB411" t="e">
        <f>IF(Table13[[#This Row],[Gender]]="F",Table13[[#This Row],[Whole_weight]],NA())</f>
        <v>#N/A</v>
      </c>
      <c r="AC411">
        <f>IF(Table13[[#This Row],[Gender]]="I",Table13[[#This Row],[Whole_weight]],NA())</f>
        <v>0.1285</v>
      </c>
      <c r="AD411" t="e">
        <f>IF(Table13[[#This Row],[Gender]]="M",Table13[[#This Row],[Diameter]],NA())</f>
        <v>#N/A</v>
      </c>
      <c r="AE411" t="e">
        <f>IF(Table13[[#This Row],[Gender]]="F",Table13[[#This Row],[Diameter]],NA())</f>
        <v>#N/A</v>
      </c>
      <c r="AF411">
        <f>IF(Table13[[#This Row],[Gender]]="I",Table13[[#This Row],[Diameter]],NA())</f>
        <v>0.23499999999999999</v>
      </c>
    </row>
    <row r="412" spans="1:32" x14ac:dyDescent="0.25">
      <c r="A412">
        <v>1278</v>
      </c>
      <c r="B412" t="s">
        <v>43</v>
      </c>
      <c r="C412">
        <v>0.48</v>
      </c>
      <c r="D412">
        <v>0.36499999999999999</v>
      </c>
      <c r="E412">
        <v>0.1</v>
      </c>
      <c r="F412">
        <v>0.46100000000000002</v>
      </c>
      <c r="G412">
        <v>0.2205</v>
      </c>
      <c r="H412">
        <v>8.3500000000000005E-2</v>
      </c>
      <c r="I412">
        <v>0.13500000000000001</v>
      </c>
      <c r="J412">
        <v>8</v>
      </c>
      <c r="K412">
        <v>11</v>
      </c>
      <c r="L412" t="s">
        <v>37</v>
      </c>
      <c r="M412" t="s">
        <v>38</v>
      </c>
      <c r="N412" t="s">
        <v>35</v>
      </c>
      <c r="O412">
        <v>9</v>
      </c>
      <c r="P412" t="s">
        <v>78</v>
      </c>
      <c r="Q412">
        <v>1.9</v>
      </c>
      <c r="R412" t="str">
        <f t="array" ref="R41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12" t="e">
        <f>IF(Table13[[#This Row],[Category All]]="Category 1", "Yes",NA())</f>
        <v>#N/A</v>
      </c>
      <c r="T412" t="str">
        <f>IF(Table13[[#This Row],[Category All]]="Category 2", "Yes",NA())</f>
        <v>Yes</v>
      </c>
      <c r="U412" t="e">
        <f>IF(Table13[[#This Row],[Category All]]="Category 3", "Yes",NA())</f>
        <v>#N/A</v>
      </c>
      <c r="V412">
        <f>SUM(1,(1/3)*(Table13[[#This Row],[Length]]-0.5),(1/3)*(Table13[[#This Row],[Diameter]]-0.4),(1/3)*(Table13[[#This Row],[Height]]-0.4)*Table13[[#This Row],[Whole_weight]]*0.5)</f>
        <v>0.95861666666666656</v>
      </c>
      <c r="W412">
        <f t="array" ref="W41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0.76689333333333332</v>
      </c>
      <c r="X412" t="e">
        <f>IF(Table13[[#This Row],[Category All]]="Category 1",Table13[[#This Row],[Base Abalone Value]]*1.5,NA())</f>
        <v>#N/A</v>
      </c>
      <c r="Y412">
        <f>IF(Table13[[#This Row],[Category All]]="Category 2",Table13[[#This Row],[Base Abalone Value]]*0.8,NA())</f>
        <v>0.76689333333333332</v>
      </c>
      <c r="Z412" t="e">
        <f>IF(Table13[[#This Row],[Category All]]="Category 3",Table13[[#This Row],[Base Abalone Value]],NA())</f>
        <v>#N/A</v>
      </c>
      <c r="AA412" t="e">
        <f>IF(Table13[[#This Row],[Gender]]="M",Table13[[#This Row],[Whole_weight]],NA())</f>
        <v>#N/A</v>
      </c>
      <c r="AB412" t="e">
        <f>IF(Table13[[#This Row],[Gender]]="F",Table13[[#This Row],[Whole_weight]],NA())</f>
        <v>#N/A</v>
      </c>
      <c r="AC412">
        <f>IF(Table13[[#This Row],[Gender]]="I",Table13[[#This Row],[Whole_weight]],NA())</f>
        <v>0.46100000000000002</v>
      </c>
      <c r="AD412" t="e">
        <f>IF(Table13[[#This Row],[Gender]]="M",Table13[[#This Row],[Diameter]],NA())</f>
        <v>#N/A</v>
      </c>
      <c r="AE412" t="e">
        <f>IF(Table13[[#This Row],[Gender]]="F",Table13[[#This Row],[Diameter]],NA())</f>
        <v>#N/A</v>
      </c>
      <c r="AF412">
        <f>IF(Table13[[#This Row],[Gender]]="I",Table13[[#This Row],[Diameter]],NA())</f>
        <v>0.36499999999999999</v>
      </c>
    </row>
    <row r="413" spans="1:32" x14ac:dyDescent="0.25">
      <c r="A413">
        <v>3150</v>
      </c>
      <c r="B413" t="s">
        <v>32</v>
      </c>
      <c r="C413">
        <v>0.7</v>
      </c>
      <c r="D413">
        <v>0.54</v>
      </c>
      <c r="E413">
        <v>0.215</v>
      </c>
      <c r="F413">
        <v>1.978</v>
      </c>
      <c r="G413">
        <v>0.66749999999999998</v>
      </c>
      <c r="H413">
        <v>0.3125</v>
      </c>
      <c r="I413">
        <v>0.71</v>
      </c>
      <c r="J413">
        <v>24</v>
      </c>
      <c r="K413">
        <v>10</v>
      </c>
      <c r="L413" t="s">
        <v>48</v>
      </c>
      <c r="M413" t="s">
        <v>49</v>
      </c>
      <c r="N413" t="s">
        <v>50</v>
      </c>
      <c r="O413">
        <v>9</v>
      </c>
      <c r="P413" t="s">
        <v>78</v>
      </c>
      <c r="Q413">
        <v>1.9</v>
      </c>
      <c r="R413" t="str">
        <f t="array" ref="R41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13" t="e">
        <f>IF(Table13[[#This Row],[Category All]]="Category 1", "Yes",NA())</f>
        <v>#N/A</v>
      </c>
      <c r="T413" t="str">
        <f>IF(Table13[[#This Row],[Category All]]="Category 2", "Yes",NA())</f>
        <v>Yes</v>
      </c>
      <c r="U413" t="e">
        <f>IF(Table13[[#This Row],[Category All]]="Category 3", "Yes",NA())</f>
        <v>#N/A</v>
      </c>
      <c r="V413">
        <f>SUM(1,(1/3)*(Table13[[#This Row],[Length]]-0.5),(1/3)*(Table13[[#This Row],[Diameter]]-0.4),(1/3)*(Table13[[#This Row],[Height]]-0.4)*Table13[[#This Row],[Whole_weight]]*0.5)</f>
        <v>1.0523449999999999</v>
      </c>
      <c r="W413">
        <f t="array" ref="W41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0.84187599999999996</v>
      </c>
      <c r="X413" t="e">
        <f>IF(Table13[[#This Row],[Category All]]="Category 1",Table13[[#This Row],[Base Abalone Value]]*1.5,NA())</f>
        <v>#N/A</v>
      </c>
      <c r="Y413">
        <f>IF(Table13[[#This Row],[Category All]]="Category 2",Table13[[#This Row],[Base Abalone Value]]*0.8,NA())</f>
        <v>0.84187599999999996</v>
      </c>
      <c r="Z413" t="e">
        <f>IF(Table13[[#This Row],[Category All]]="Category 3",Table13[[#This Row],[Base Abalone Value]],NA())</f>
        <v>#N/A</v>
      </c>
      <c r="AA413" t="e">
        <f>IF(Table13[[#This Row],[Gender]]="M",Table13[[#This Row],[Whole_weight]],NA())</f>
        <v>#N/A</v>
      </c>
      <c r="AB413">
        <f>IF(Table13[[#This Row],[Gender]]="F",Table13[[#This Row],[Whole_weight]],NA())</f>
        <v>1.978</v>
      </c>
      <c r="AC413" t="e">
        <f>IF(Table13[[#This Row],[Gender]]="I",Table13[[#This Row],[Whole_weight]],NA())</f>
        <v>#N/A</v>
      </c>
      <c r="AD413" t="e">
        <f>IF(Table13[[#This Row],[Gender]]="M",Table13[[#This Row],[Diameter]],NA())</f>
        <v>#N/A</v>
      </c>
      <c r="AE413">
        <f>IF(Table13[[#This Row],[Gender]]="F",Table13[[#This Row],[Diameter]],NA())</f>
        <v>0.54</v>
      </c>
      <c r="AF413" t="e">
        <f>IF(Table13[[#This Row],[Gender]]="I",Table13[[#This Row],[Diameter]],NA())</f>
        <v>#N/A</v>
      </c>
    </row>
    <row r="414" spans="1:32" x14ac:dyDescent="0.25">
      <c r="A414">
        <v>1933</v>
      </c>
      <c r="B414" t="s">
        <v>32</v>
      </c>
      <c r="C414">
        <v>0.62</v>
      </c>
      <c r="D414">
        <v>0.495</v>
      </c>
      <c r="E414">
        <v>0.17</v>
      </c>
      <c r="F414">
        <v>1.0620000000000001</v>
      </c>
      <c r="G414">
        <v>0.372</v>
      </c>
      <c r="H414">
        <v>0.21299999999999999</v>
      </c>
      <c r="I414">
        <v>0.34</v>
      </c>
      <c r="J414">
        <v>11</v>
      </c>
      <c r="K414">
        <v>3</v>
      </c>
      <c r="L414" t="s">
        <v>75</v>
      </c>
      <c r="M414" t="s">
        <v>76</v>
      </c>
      <c r="N414" t="s">
        <v>77</v>
      </c>
      <c r="O414">
        <v>3</v>
      </c>
      <c r="P414" t="s">
        <v>80</v>
      </c>
      <c r="Q414">
        <v>3.6</v>
      </c>
      <c r="R414" t="str">
        <f t="array" ref="R41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14" t="e">
        <f>IF(Table13[[#This Row],[Category All]]="Category 1", "Yes",NA())</f>
        <v>#N/A</v>
      </c>
      <c r="T414" t="str">
        <f>IF(Table13[[#This Row],[Category All]]="Category 2", "Yes",NA())</f>
        <v>Yes</v>
      </c>
      <c r="U414" t="e">
        <f>IF(Table13[[#This Row],[Category All]]="Category 3", "Yes",NA())</f>
        <v>#N/A</v>
      </c>
      <c r="V414">
        <f>SUM(1,(1/3)*(Table13[[#This Row],[Length]]-0.5),(1/3)*(Table13[[#This Row],[Diameter]]-0.4),(1/3)*(Table13[[#This Row],[Height]]-0.4)*Table13[[#This Row],[Whole_weight]]*0.5)</f>
        <v>1.0309566666666667</v>
      </c>
      <c r="W414">
        <f t="array" ref="W41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0.82476533333333346</v>
      </c>
      <c r="X414" t="e">
        <f>IF(Table13[[#This Row],[Category All]]="Category 1",Table13[[#This Row],[Base Abalone Value]]*1.5,NA())</f>
        <v>#N/A</v>
      </c>
      <c r="Y414">
        <f>IF(Table13[[#This Row],[Category All]]="Category 2",Table13[[#This Row],[Base Abalone Value]]*0.8,NA())</f>
        <v>0.82476533333333346</v>
      </c>
      <c r="Z414" t="e">
        <f>IF(Table13[[#This Row],[Category All]]="Category 3",Table13[[#This Row],[Base Abalone Value]],NA())</f>
        <v>#N/A</v>
      </c>
      <c r="AA414" t="e">
        <f>IF(Table13[[#This Row],[Gender]]="M",Table13[[#This Row],[Whole_weight]],NA())</f>
        <v>#N/A</v>
      </c>
      <c r="AB414">
        <f>IF(Table13[[#This Row],[Gender]]="F",Table13[[#This Row],[Whole_weight]],NA())</f>
        <v>1.0620000000000001</v>
      </c>
      <c r="AC414" t="e">
        <f>IF(Table13[[#This Row],[Gender]]="I",Table13[[#This Row],[Whole_weight]],NA())</f>
        <v>#N/A</v>
      </c>
      <c r="AD414" t="e">
        <f>IF(Table13[[#This Row],[Gender]]="M",Table13[[#This Row],[Diameter]],NA())</f>
        <v>#N/A</v>
      </c>
      <c r="AE414">
        <f>IF(Table13[[#This Row],[Gender]]="F",Table13[[#This Row],[Diameter]],NA())</f>
        <v>0.495</v>
      </c>
      <c r="AF414" t="e">
        <f>IF(Table13[[#This Row],[Gender]]="I",Table13[[#This Row],[Diameter]],NA())</f>
        <v>#N/A</v>
      </c>
    </row>
    <row r="415" spans="1:32" x14ac:dyDescent="0.25">
      <c r="A415">
        <v>3800</v>
      </c>
      <c r="B415" t="s">
        <v>32</v>
      </c>
      <c r="C415">
        <v>0.70499999999999996</v>
      </c>
      <c r="D415">
        <v>0.56000000000000005</v>
      </c>
      <c r="E415">
        <v>0.17</v>
      </c>
      <c r="F415">
        <v>1.4575</v>
      </c>
      <c r="G415">
        <v>0.60699999999999998</v>
      </c>
      <c r="H415">
        <v>0.318</v>
      </c>
      <c r="I415">
        <v>0.44</v>
      </c>
      <c r="J415">
        <v>11</v>
      </c>
      <c r="K415">
        <v>9</v>
      </c>
      <c r="L415" t="s">
        <v>52</v>
      </c>
      <c r="M415" t="s">
        <v>53</v>
      </c>
      <c r="N415" t="s">
        <v>54</v>
      </c>
      <c r="O415">
        <v>8</v>
      </c>
      <c r="P415" t="s">
        <v>51</v>
      </c>
      <c r="Q415">
        <v>12.3</v>
      </c>
      <c r="R415" t="str">
        <f t="array" ref="R41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15" t="e">
        <f>IF(Table13[[#This Row],[Category All]]="Category 1", "Yes",NA())</f>
        <v>#N/A</v>
      </c>
      <c r="T415" t="e">
        <f>IF(Table13[[#This Row],[Category All]]="Category 2", "Yes",NA())</f>
        <v>#N/A</v>
      </c>
      <c r="U415" t="str">
        <f>IF(Table13[[#This Row],[Category All]]="Category 3", "Yes",NA())</f>
        <v>Yes</v>
      </c>
      <c r="V415">
        <f>SUM(1,(1/3)*(Table13[[#This Row],[Length]]-0.5),(1/3)*(Table13[[#This Row],[Diameter]]-0.4),(1/3)*(Table13[[#This Row],[Height]]-0.4)*Table13[[#This Row],[Whole_weight]]*0.5)</f>
        <v>1.0657958333333333</v>
      </c>
      <c r="W415">
        <f t="array" ref="W41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1.0657958333333333</v>
      </c>
      <c r="X415" t="e">
        <f>IF(Table13[[#This Row],[Category All]]="Category 1",Table13[[#This Row],[Base Abalone Value]]*1.5,NA())</f>
        <v>#N/A</v>
      </c>
      <c r="Y415" t="e">
        <f>IF(Table13[[#This Row],[Category All]]="Category 2",Table13[[#This Row],[Base Abalone Value]]*0.8,NA())</f>
        <v>#N/A</v>
      </c>
      <c r="Z415">
        <f>IF(Table13[[#This Row],[Category All]]="Category 3",Table13[[#This Row],[Base Abalone Value]],NA())</f>
        <v>1.0657958333333333</v>
      </c>
      <c r="AA415" t="e">
        <f>IF(Table13[[#This Row],[Gender]]="M",Table13[[#This Row],[Whole_weight]],NA())</f>
        <v>#N/A</v>
      </c>
      <c r="AB415">
        <f>IF(Table13[[#This Row],[Gender]]="F",Table13[[#This Row],[Whole_weight]],NA())</f>
        <v>1.4575</v>
      </c>
      <c r="AC415" t="e">
        <f>IF(Table13[[#This Row],[Gender]]="I",Table13[[#This Row],[Whole_weight]],NA())</f>
        <v>#N/A</v>
      </c>
      <c r="AD415" t="e">
        <f>IF(Table13[[#This Row],[Gender]]="M",Table13[[#This Row],[Diameter]],NA())</f>
        <v>#N/A</v>
      </c>
      <c r="AE415">
        <f>IF(Table13[[#This Row],[Gender]]="F",Table13[[#This Row],[Diameter]],NA())</f>
        <v>0.56000000000000005</v>
      </c>
      <c r="AF415" t="e">
        <f>IF(Table13[[#This Row],[Gender]]="I",Table13[[#This Row],[Diameter]],NA())</f>
        <v>#N/A</v>
      </c>
    </row>
    <row r="416" spans="1:32" x14ac:dyDescent="0.25">
      <c r="A416">
        <v>840</v>
      </c>
      <c r="B416" t="s">
        <v>43</v>
      </c>
      <c r="C416">
        <v>0.48499999999999999</v>
      </c>
      <c r="D416">
        <v>0.35499999999999998</v>
      </c>
      <c r="E416">
        <v>0.105</v>
      </c>
      <c r="F416">
        <v>0.498</v>
      </c>
      <c r="G416">
        <v>0.2175</v>
      </c>
      <c r="H416">
        <v>9.6000000000000002E-2</v>
      </c>
      <c r="I416">
        <v>0.1525</v>
      </c>
      <c r="J416">
        <v>9</v>
      </c>
      <c r="K416">
        <v>7</v>
      </c>
      <c r="L416" t="s">
        <v>67</v>
      </c>
      <c r="M416" t="s">
        <v>68</v>
      </c>
      <c r="N416" t="s">
        <v>69</v>
      </c>
      <c r="O416">
        <v>9</v>
      </c>
      <c r="P416" t="s">
        <v>78</v>
      </c>
      <c r="Q416">
        <v>1.9</v>
      </c>
      <c r="R416" t="str">
        <f t="array" ref="R41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16" t="e">
        <f>IF(Table13[[#This Row],[Category All]]="Category 1", "Yes",NA())</f>
        <v>#N/A</v>
      </c>
      <c r="T416" t="str">
        <f>IF(Table13[[#This Row],[Category All]]="Category 2", "Yes",NA())</f>
        <v>Yes</v>
      </c>
      <c r="U416" t="e">
        <f>IF(Table13[[#This Row],[Category All]]="Category 3", "Yes",NA())</f>
        <v>#N/A</v>
      </c>
      <c r="V416">
        <f>SUM(1,(1/3)*(Table13[[#This Row],[Length]]-0.5),(1/3)*(Table13[[#This Row],[Diameter]]-0.4),(1/3)*(Table13[[#This Row],[Height]]-0.4)*Table13[[#This Row],[Whole_weight]]*0.5)</f>
        <v>0.955515</v>
      </c>
      <c r="W416">
        <f t="array" ref="W41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0.76441200000000009</v>
      </c>
      <c r="X416" t="e">
        <f>IF(Table13[[#This Row],[Category All]]="Category 1",Table13[[#This Row],[Base Abalone Value]]*1.5,NA())</f>
        <v>#N/A</v>
      </c>
      <c r="Y416">
        <f>IF(Table13[[#This Row],[Category All]]="Category 2",Table13[[#This Row],[Base Abalone Value]]*0.8,NA())</f>
        <v>0.76441200000000009</v>
      </c>
      <c r="Z416" t="e">
        <f>IF(Table13[[#This Row],[Category All]]="Category 3",Table13[[#This Row],[Base Abalone Value]],NA())</f>
        <v>#N/A</v>
      </c>
      <c r="AA416" t="e">
        <f>IF(Table13[[#This Row],[Gender]]="M",Table13[[#This Row],[Whole_weight]],NA())</f>
        <v>#N/A</v>
      </c>
      <c r="AB416" t="e">
        <f>IF(Table13[[#This Row],[Gender]]="F",Table13[[#This Row],[Whole_weight]],NA())</f>
        <v>#N/A</v>
      </c>
      <c r="AC416">
        <f>IF(Table13[[#This Row],[Gender]]="I",Table13[[#This Row],[Whole_weight]],NA())</f>
        <v>0.498</v>
      </c>
      <c r="AD416" t="e">
        <f>IF(Table13[[#This Row],[Gender]]="M",Table13[[#This Row],[Diameter]],NA())</f>
        <v>#N/A</v>
      </c>
      <c r="AE416" t="e">
        <f>IF(Table13[[#This Row],[Gender]]="F",Table13[[#This Row],[Diameter]],NA())</f>
        <v>#N/A</v>
      </c>
      <c r="AF416">
        <f>IF(Table13[[#This Row],[Gender]]="I",Table13[[#This Row],[Diameter]],NA())</f>
        <v>0.35499999999999998</v>
      </c>
    </row>
    <row r="417" spans="1:32" x14ac:dyDescent="0.25">
      <c r="A417">
        <v>2363</v>
      </c>
      <c r="B417" t="s">
        <v>32</v>
      </c>
      <c r="C417">
        <v>0.66</v>
      </c>
      <c r="D417">
        <v>0.52500000000000002</v>
      </c>
      <c r="E417">
        <v>0.20499999999999999</v>
      </c>
      <c r="F417">
        <v>1.3665</v>
      </c>
      <c r="G417">
        <v>0.50049999999999994</v>
      </c>
      <c r="H417">
        <v>0.29099999999999998</v>
      </c>
      <c r="I417">
        <v>0.41</v>
      </c>
      <c r="J417">
        <v>18</v>
      </c>
      <c r="K417">
        <v>15</v>
      </c>
      <c r="L417" t="s">
        <v>81</v>
      </c>
      <c r="M417" t="s">
        <v>82</v>
      </c>
      <c r="N417" t="s">
        <v>35</v>
      </c>
      <c r="O417">
        <v>4</v>
      </c>
      <c r="P417" t="s">
        <v>42</v>
      </c>
      <c r="Q417">
        <v>6.1</v>
      </c>
      <c r="R417" t="str">
        <f t="array" ref="R41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17" t="e">
        <f>IF(Table13[[#This Row],[Category All]]="Category 1", "Yes",NA())</f>
        <v>#N/A</v>
      </c>
      <c r="T417" t="e">
        <f>IF(Table13[[#This Row],[Category All]]="Category 2", "Yes",NA())</f>
        <v>#N/A</v>
      </c>
      <c r="U417" t="str">
        <f>IF(Table13[[#This Row],[Category All]]="Category 3", "Yes",NA())</f>
        <v>Yes</v>
      </c>
      <c r="V417">
        <f>SUM(1,(1/3)*(Table13[[#This Row],[Length]]-0.5),(1/3)*(Table13[[#This Row],[Diameter]]-0.4),(1/3)*(Table13[[#This Row],[Height]]-0.4)*Table13[[#This Row],[Whole_weight]]*0.5)</f>
        <v>1.05058875</v>
      </c>
      <c r="W417">
        <f t="array" ref="W41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1.05058875</v>
      </c>
      <c r="X417" t="e">
        <f>IF(Table13[[#This Row],[Category All]]="Category 1",Table13[[#This Row],[Base Abalone Value]]*1.5,NA())</f>
        <v>#N/A</v>
      </c>
      <c r="Y417" t="e">
        <f>IF(Table13[[#This Row],[Category All]]="Category 2",Table13[[#This Row],[Base Abalone Value]]*0.8,NA())</f>
        <v>#N/A</v>
      </c>
      <c r="Z417">
        <f>IF(Table13[[#This Row],[Category All]]="Category 3",Table13[[#This Row],[Base Abalone Value]],NA())</f>
        <v>1.05058875</v>
      </c>
      <c r="AA417" t="e">
        <f>IF(Table13[[#This Row],[Gender]]="M",Table13[[#This Row],[Whole_weight]],NA())</f>
        <v>#N/A</v>
      </c>
      <c r="AB417">
        <f>IF(Table13[[#This Row],[Gender]]="F",Table13[[#This Row],[Whole_weight]],NA())</f>
        <v>1.3665</v>
      </c>
      <c r="AC417" t="e">
        <f>IF(Table13[[#This Row],[Gender]]="I",Table13[[#This Row],[Whole_weight]],NA())</f>
        <v>#N/A</v>
      </c>
      <c r="AD417" t="e">
        <f>IF(Table13[[#This Row],[Gender]]="M",Table13[[#This Row],[Diameter]],NA())</f>
        <v>#N/A</v>
      </c>
      <c r="AE417">
        <f>IF(Table13[[#This Row],[Gender]]="F",Table13[[#This Row],[Diameter]],NA())</f>
        <v>0.52500000000000002</v>
      </c>
      <c r="AF417" t="e">
        <f>IF(Table13[[#This Row],[Gender]]="I",Table13[[#This Row],[Diameter]],NA())</f>
        <v>#N/A</v>
      </c>
    </row>
    <row r="418" spans="1:32" x14ac:dyDescent="0.25">
      <c r="A418">
        <v>2828</v>
      </c>
      <c r="B418" t="s">
        <v>43</v>
      </c>
      <c r="C418">
        <v>0.5</v>
      </c>
      <c r="D418">
        <v>0.375</v>
      </c>
      <c r="E418">
        <v>0.12</v>
      </c>
      <c r="F418">
        <v>0.52900000000000003</v>
      </c>
      <c r="G418">
        <v>0.2235</v>
      </c>
      <c r="H418">
        <v>0.123</v>
      </c>
      <c r="I418">
        <v>0.16</v>
      </c>
      <c r="J418">
        <v>8</v>
      </c>
      <c r="K418">
        <v>15</v>
      </c>
      <c r="L418" t="s">
        <v>81</v>
      </c>
      <c r="M418" t="s">
        <v>82</v>
      </c>
      <c r="N418" t="s">
        <v>35</v>
      </c>
      <c r="O418">
        <v>5</v>
      </c>
      <c r="P418" t="s">
        <v>46</v>
      </c>
      <c r="Q418">
        <v>12.8</v>
      </c>
      <c r="R418" t="str">
        <f t="array" ref="R41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18" t="e">
        <f>IF(Table13[[#This Row],[Category All]]="Category 1", "Yes",NA())</f>
        <v>#N/A</v>
      </c>
      <c r="T418" t="str">
        <f>IF(Table13[[#This Row],[Category All]]="Category 2", "Yes",NA())</f>
        <v>Yes</v>
      </c>
      <c r="U418" t="e">
        <f>IF(Table13[[#This Row],[Category All]]="Category 3", "Yes",NA())</f>
        <v>#N/A</v>
      </c>
      <c r="V418">
        <f>SUM(1,(1/3)*(Table13[[#This Row],[Length]]-0.5),(1/3)*(Table13[[#This Row],[Diameter]]-0.4),(1/3)*(Table13[[#This Row],[Height]]-0.4)*Table13[[#This Row],[Whole_weight]]*0.5)</f>
        <v>0.96698000000000006</v>
      </c>
      <c r="W418">
        <f t="array" ref="W41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0.77358400000000005</v>
      </c>
      <c r="X418" t="e">
        <f>IF(Table13[[#This Row],[Category All]]="Category 1",Table13[[#This Row],[Base Abalone Value]]*1.5,NA())</f>
        <v>#N/A</v>
      </c>
      <c r="Y418">
        <f>IF(Table13[[#This Row],[Category All]]="Category 2",Table13[[#This Row],[Base Abalone Value]]*0.8,NA())</f>
        <v>0.77358400000000005</v>
      </c>
      <c r="Z418" t="e">
        <f>IF(Table13[[#This Row],[Category All]]="Category 3",Table13[[#This Row],[Base Abalone Value]],NA())</f>
        <v>#N/A</v>
      </c>
      <c r="AA418" t="e">
        <f>IF(Table13[[#This Row],[Gender]]="M",Table13[[#This Row],[Whole_weight]],NA())</f>
        <v>#N/A</v>
      </c>
      <c r="AB418" t="e">
        <f>IF(Table13[[#This Row],[Gender]]="F",Table13[[#This Row],[Whole_weight]],NA())</f>
        <v>#N/A</v>
      </c>
      <c r="AC418">
        <f>IF(Table13[[#This Row],[Gender]]="I",Table13[[#This Row],[Whole_weight]],NA())</f>
        <v>0.52900000000000003</v>
      </c>
      <c r="AD418" t="e">
        <f>IF(Table13[[#This Row],[Gender]]="M",Table13[[#This Row],[Diameter]],NA())</f>
        <v>#N/A</v>
      </c>
      <c r="AE418" t="e">
        <f>IF(Table13[[#This Row],[Gender]]="F",Table13[[#This Row],[Diameter]],NA())</f>
        <v>#N/A</v>
      </c>
      <c r="AF418">
        <f>IF(Table13[[#This Row],[Gender]]="I",Table13[[#This Row],[Diameter]],NA())</f>
        <v>0.375</v>
      </c>
    </row>
    <row r="419" spans="1:32" x14ac:dyDescent="0.25">
      <c r="A419">
        <v>2383</v>
      </c>
      <c r="B419" t="s">
        <v>43</v>
      </c>
      <c r="C419">
        <v>0.52500000000000002</v>
      </c>
      <c r="D419">
        <v>0.43</v>
      </c>
      <c r="E419">
        <v>0.15</v>
      </c>
      <c r="F419">
        <v>0.73650000000000004</v>
      </c>
      <c r="G419">
        <v>0.32250000000000001</v>
      </c>
      <c r="H419">
        <v>0.161</v>
      </c>
      <c r="I419">
        <v>0.215</v>
      </c>
      <c r="J419">
        <v>11</v>
      </c>
      <c r="K419">
        <v>8</v>
      </c>
      <c r="L419" t="s">
        <v>61</v>
      </c>
      <c r="M419" t="s">
        <v>62</v>
      </c>
      <c r="N419" t="s">
        <v>63</v>
      </c>
      <c r="O419">
        <v>8</v>
      </c>
      <c r="P419" t="s">
        <v>51</v>
      </c>
      <c r="Q419">
        <v>12.3</v>
      </c>
      <c r="R419" t="str">
        <f t="array" ref="R41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19" t="e">
        <f>IF(Table13[[#This Row],[Category All]]="Category 1", "Yes",NA())</f>
        <v>#N/A</v>
      </c>
      <c r="T419" t="str">
        <f>IF(Table13[[#This Row],[Category All]]="Category 2", "Yes",NA())</f>
        <v>Yes</v>
      </c>
      <c r="U419" t="e">
        <f>IF(Table13[[#This Row],[Category All]]="Category 3", "Yes",NA())</f>
        <v>#N/A</v>
      </c>
      <c r="V419">
        <f>SUM(1,(1/3)*(Table13[[#This Row],[Length]]-0.5),(1/3)*(Table13[[#This Row],[Diameter]]-0.4),(1/3)*(Table13[[#This Row],[Height]]-0.4)*Table13[[#This Row],[Whole_weight]]*0.5)</f>
        <v>0.98764583333333333</v>
      </c>
      <c r="W419">
        <f t="array" ref="W41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0.79011666666666669</v>
      </c>
      <c r="X419" t="e">
        <f>IF(Table13[[#This Row],[Category All]]="Category 1",Table13[[#This Row],[Base Abalone Value]]*1.5,NA())</f>
        <v>#N/A</v>
      </c>
      <c r="Y419">
        <f>IF(Table13[[#This Row],[Category All]]="Category 2",Table13[[#This Row],[Base Abalone Value]]*0.8,NA())</f>
        <v>0.79011666666666669</v>
      </c>
      <c r="Z419" t="e">
        <f>IF(Table13[[#This Row],[Category All]]="Category 3",Table13[[#This Row],[Base Abalone Value]],NA())</f>
        <v>#N/A</v>
      </c>
      <c r="AA419" t="e">
        <f>IF(Table13[[#This Row],[Gender]]="M",Table13[[#This Row],[Whole_weight]],NA())</f>
        <v>#N/A</v>
      </c>
      <c r="AB419" t="e">
        <f>IF(Table13[[#This Row],[Gender]]="F",Table13[[#This Row],[Whole_weight]],NA())</f>
        <v>#N/A</v>
      </c>
      <c r="AC419">
        <f>IF(Table13[[#This Row],[Gender]]="I",Table13[[#This Row],[Whole_weight]],NA())</f>
        <v>0.73650000000000004</v>
      </c>
      <c r="AD419" t="e">
        <f>IF(Table13[[#This Row],[Gender]]="M",Table13[[#This Row],[Diameter]],NA())</f>
        <v>#N/A</v>
      </c>
      <c r="AE419" t="e">
        <f>IF(Table13[[#This Row],[Gender]]="F",Table13[[#This Row],[Diameter]],NA())</f>
        <v>#N/A</v>
      </c>
      <c r="AF419">
        <f>IF(Table13[[#This Row],[Gender]]="I",Table13[[#This Row],[Diameter]],NA())</f>
        <v>0.43</v>
      </c>
    </row>
    <row r="420" spans="1:32" x14ac:dyDescent="0.25">
      <c r="A420">
        <v>3521</v>
      </c>
      <c r="B420" t="s">
        <v>32</v>
      </c>
      <c r="C420">
        <v>0.72</v>
      </c>
      <c r="D420">
        <v>0.54500000000000004</v>
      </c>
      <c r="E420">
        <v>0.185</v>
      </c>
      <c r="F420">
        <v>1.7184999999999999</v>
      </c>
      <c r="G420">
        <v>0.79249999999999998</v>
      </c>
      <c r="H420">
        <v>0.40100000000000002</v>
      </c>
      <c r="I420">
        <v>0.46800000000000003</v>
      </c>
      <c r="J420">
        <v>11</v>
      </c>
      <c r="K420">
        <v>12</v>
      </c>
      <c r="L420" t="s">
        <v>33</v>
      </c>
      <c r="M420" t="s">
        <v>34</v>
      </c>
      <c r="N420" t="s">
        <v>35</v>
      </c>
      <c r="O420">
        <v>6</v>
      </c>
      <c r="P420" t="s">
        <v>79</v>
      </c>
      <c r="Q420">
        <v>14.1</v>
      </c>
      <c r="R420" t="str">
        <f t="array" ref="R42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20" t="e">
        <f>IF(Table13[[#This Row],[Category All]]="Category 1", "Yes",NA())</f>
        <v>#N/A</v>
      </c>
      <c r="T420" t="e">
        <f>IF(Table13[[#This Row],[Category All]]="Category 2", "Yes",NA())</f>
        <v>#N/A</v>
      </c>
      <c r="U420" t="str">
        <f>IF(Table13[[#This Row],[Category All]]="Category 3", "Yes",NA())</f>
        <v>Yes</v>
      </c>
      <c r="V420">
        <f>SUM(1,(1/3)*(Table13[[#This Row],[Length]]-0.5),(1/3)*(Table13[[#This Row],[Diameter]]-0.4),(1/3)*(Table13[[#This Row],[Height]]-0.4)*Table13[[#This Row],[Whole_weight]]*0.5)</f>
        <v>1.0600870833333333</v>
      </c>
      <c r="W420">
        <f t="array" ref="W42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1.0600870833333333</v>
      </c>
      <c r="X420" t="e">
        <f>IF(Table13[[#This Row],[Category All]]="Category 1",Table13[[#This Row],[Base Abalone Value]]*1.5,NA())</f>
        <v>#N/A</v>
      </c>
      <c r="Y420" t="e">
        <f>IF(Table13[[#This Row],[Category All]]="Category 2",Table13[[#This Row],[Base Abalone Value]]*0.8,NA())</f>
        <v>#N/A</v>
      </c>
      <c r="Z420">
        <f>IF(Table13[[#This Row],[Category All]]="Category 3",Table13[[#This Row],[Base Abalone Value]],NA())</f>
        <v>1.0600870833333333</v>
      </c>
      <c r="AA420" t="e">
        <f>IF(Table13[[#This Row],[Gender]]="M",Table13[[#This Row],[Whole_weight]],NA())</f>
        <v>#N/A</v>
      </c>
      <c r="AB420">
        <f>IF(Table13[[#This Row],[Gender]]="F",Table13[[#This Row],[Whole_weight]],NA())</f>
        <v>1.7184999999999999</v>
      </c>
      <c r="AC420" t="e">
        <f>IF(Table13[[#This Row],[Gender]]="I",Table13[[#This Row],[Whole_weight]],NA())</f>
        <v>#N/A</v>
      </c>
      <c r="AD420" t="e">
        <f>IF(Table13[[#This Row],[Gender]]="M",Table13[[#This Row],[Diameter]],NA())</f>
        <v>#N/A</v>
      </c>
      <c r="AE420">
        <f>IF(Table13[[#This Row],[Gender]]="F",Table13[[#This Row],[Diameter]],NA())</f>
        <v>0.54500000000000004</v>
      </c>
      <c r="AF420" t="e">
        <f>IF(Table13[[#This Row],[Gender]]="I",Table13[[#This Row],[Diameter]],NA())</f>
        <v>#N/A</v>
      </c>
    </row>
    <row r="421" spans="1:32" x14ac:dyDescent="0.25">
      <c r="A421">
        <v>3090</v>
      </c>
      <c r="B421" t="s">
        <v>47</v>
      </c>
      <c r="C421">
        <v>0.45500000000000002</v>
      </c>
      <c r="D421">
        <v>0.35</v>
      </c>
      <c r="E421">
        <v>0.11</v>
      </c>
      <c r="F421">
        <v>0.45800000000000002</v>
      </c>
      <c r="G421">
        <v>0.2</v>
      </c>
      <c r="H421">
        <v>0.111</v>
      </c>
      <c r="I421">
        <v>0.1305</v>
      </c>
      <c r="J421">
        <v>8</v>
      </c>
      <c r="K421">
        <v>2</v>
      </c>
      <c r="L421" t="s">
        <v>64</v>
      </c>
      <c r="M421" t="s">
        <v>65</v>
      </c>
      <c r="N421" t="s">
        <v>66</v>
      </c>
      <c r="O421">
        <v>9</v>
      </c>
      <c r="P421" t="s">
        <v>78</v>
      </c>
      <c r="Q421">
        <v>1.9</v>
      </c>
      <c r="R421" t="str">
        <f t="array" ref="R42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21" t="e">
        <f>IF(Table13[[#This Row],[Category All]]="Category 1", "Yes",NA())</f>
        <v>#N/A</v>
      </c>
      <c r="T421" t="str">
        <f>IF(Table13[[#This Row],[Category All]]="Category 2", "Yes",NA())</f>
        <v>Yes</v>
      </c>
      <c r="U421" t="e">
        <f>IF(Table13[[#This Row],[Category All]]="Category 3", "Yes",NA())</f>
        <v>#N/A</v>
      </c>
      <c r="V421">
        <f>SUM(1,(1/3)*(Table13[[#This Row],[Length]]-0.5),(1/3)*(Table13[[#This Row],[Diameter]]-0.4),(1/3)*(Table13[[#This Row],[Height]]-0.4)*Table13[[#This Row],[Whole_weight]]*0.5)</f>
        <v>0.94619666666666657</v>
      </c>
      <c r="W421">
        <f t="array" ref="W42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0.75695733333333326</v>
      </c>
      <c r="X421" t="e">
        <f>IF(Table13[[#This Row],[Category All]]="Category 1",Table13[[#This Row],[Base Abalone Value]]*1.5,NA())</f>
        <v>#N/A</v>
      </c>
      <c r="Y421">
        <f>IF(Table13[[#This Row],[Category All]]="Category 2",Table13[[#This Row],[Base Abalone Value]]*0.8,NA())</f>
        <v>0.75695733333333326</v>
      </c>
      <c r="Z421" t="e">
        <f>IF(Table13[[#This Row],[Category All]]="Category 3",Table13[[#This Row],[Base Abalone Value]],NA())</f>
        <v>#N/A</v>
      </c>
      <c r="AA421">
        <f>IF(Table13[[#This Row],[Gender]]="M",Table13[[#This Row],[Whole_weight]],NA())</f>
        <v>0.45800000000000002</v>
      </c>
      <c r="AB421" t="e">
        <f>IF(Table13[[#This Row],[Gender]]="F",Table13[[#This Row],[Whole_weight]],NA())</f>
        <v>#N/A</v>
      </c>
      <c r="AC421" t="e">
        <f>IF(Table13[[#This Row],[Gender]]="I",Table13[[#This Row],[Whole_weight]],NA())</f>
        <v>#N/A</v>
      </c>
      <c r="AD421">
        <f>IF(Table13[[#This Row],[Gender]]="M",Table13[[#This Row],[Diameter]],NA())</f>
        <v>0.35</v>
      </c>
      <c r="AE421" t="e">
        <f>IF(Table13[[#This Row],[Gender]]="F",Table13[[#This Row],[Diameter]],NA())</f>
        <v>#N/A</v>
      </c>
      <c r="AF421" t="e">
        <f>IF(Table13[[#This Row],[Gender]]="I",Table13[[#This Row],[Diameter]],NA())</f>
        <v>#N/A</v>
      </c>
    </row>
    <row r="422" spans="1:32" x14ac:dyDescent="0.25">
      <c r="A422">
        <v>3500</v>
      </c>
      <c r="B422" t="s">
        <v>32</v>
      </c>
      <c r="C422">
        <v>0.59499999999999997</v>
      </c>
      <c r="D422">
        <v>0.47</v>
      </c>
      <c r="E422">
        <v>0.16500000000000001</v>
      </c>
      <c r="F422">
        <v>1.0155000000000001</v>
      </c>
      <c r="G422">
        <v>0.49099999999999999</v>
      </c>
      <c r="H422">
        <v>0.1905</v>
      </c>
      <c r="I422">
        <v>0.28899999999999998</v>
      </c>
      <c r="J422">
        <v>9</v>
      </c>
      <c r="K422">
        <v>14</v>
      </c>
      <c r="L422" t="s">
        <v>55</v>
      </c>
      <c r="M422" t="s">
        <v>56</v>
      </c>
      <c r="N422" t="s">
        <v>57</v>
      </c>
      <c r="O422">
        <v>6</v>
      </c>
      <c r="P422" t="s">
        <v>79</v>
      </c>
      <c r="Q422">
        <v>14.1</v>
      </c>
      <c r="R422" t="str">
        <f t="array" ref="R42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22" t="e">
        <f>IF(Table13[[#This Row],[Category All]]="Category 1", "Yes",NA())</f>
        <v>#N/A</v>
      </c>
      <c r="T422" t="e">
        <f>IF(Table13[[#This Row],[Category All]]="Category 2", "Yes",NA())</f>
        <v>#N/A</v>
      </c>
      <c r="U422" t="str">
        <f>IF(Table13[[#This Row],[Category All]]="Category 3", "Yes",NA())</f>
        <v>Yes</v>
      </c>
      <c r="V422">
        <f>SUM(1,(1/3)*(Table13[[#This Row],[Length]]-0.5),(1/3)*(Table13[[#This Row],[Diameter]]-0.4),(1/3)*(Table13[[#This Row],[Height]]-0.4)*Table13[[#This Row],[Whole_weight]]*0.5)</f>
        <v>1.0152262500000002</v>
      </c>
      <c r="W422">
        <f t="array" ref="W42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1.0152262500000002</v>
      </c>
      <c r="X422" t="e">
        <f>IF(Table13[[#This Row],[Category All]]="Category 1",Table13[[#This Row],[Base Abalone Value]]*1.5,NA())</f>
        <v>#N/A</v>
      </c>
      <c r="Y422" t="e">
        <f>IF(Table13[[#This Row],[Category All]]="Category 2",Table13[[#This Row],[Base Abalone Value]]*0.8,NA())</f>
        <v>#N/A</v>
      </c>
      <c r="Z422">
        <f>IF(Table13[[#This Row],[Category All]]="Category 3",Table13[[#This Row],[Base Abalone Value]],NA())</f>
        <v>1.0152262500000002</v>
      </c>
      <c r="AA422" t="e">
        <f>IF(Table13[[#This Row],[Gender]]="M",Table13[[#This Row],[Whole_weight]],NA())</f>
        <v>#N/A</v>
      </c>
      <c r="AB422">
        <f>IF(Table13[[#This Row],[Gender]]="F",Table13[[#This Row],[Whole_weight]],NA())</f>
        <v>1.0155000000000001</v>
      </c>
      <c r="AC422" t="e">
        <f>IF(Table13[[#This Row],[Gender]]="I",Table13[[#This Row],[Whole_weight]],NA())</f>
        <v>#N/A</v>
      </c>
      <c r="AD422" t="e">
        <f>IF(Table13[[#This Row],[Gender]]="M",Table13[[#This Row],[Diameter]],NA())</f>
        <v>#N/A</v>
      </c>
      <c r="AE422">
        <f>IF(Table13[[#This Row],[Gender]]="F",Table13[[#This Row],[Diameter]],NA())</f>
        <v>0.47</v>
      </c>
      <c r="AF422" t="e">
        <f>IF(Table13[[#This Row],[Gender]]="I",Table13[[#This Row],[Diameter]],NA())</f>
        <v>#N/A</v>
      </c>
    </row>
    <row r="423" spans="1:32" x14ac:dyDescent="0.25">
      <c r="A423">
        <v>716</v>
      </c>
      <c r="B423" t="s">
        <v>43</v>
      </c>
      <c r="C423">
        <v>0.27500000000000002</v>
      </c>
      <c r="D423">
        <v>0.2</v>
      </c>
      <c r="E423">
        <v>6.5000000000000002E-2</v>
      </c>
      <c r="F423">
        <v>0.10349999999999999</v>
      </c>
      <c r="G423">
        <v>4.7500000000000001E-2</v>
      </c>
      <c r="H423">
        <v>2.0500000000000001E-2</v>
      </c>
      <c r="I423">
        <v>0.03</v>
      </c>
      <c r="J423">
        <v>7</v>
      </c>
      <c r="K423">
        <v>1</v>
      </c>
      <c r="L423" t="s">
        <v>40</v>
      </c>
      <c r="M423" t="s">
        <v>41</v>
      </c>
      <c r="N423" t="s">
        <v>35</v>
      </c>
      <c r="O423">
        <v>3</v>
      </c>
      <c r="P423" t="s">
        <v>80</v>
      </c>
      <c r="Q423">
        <v>3.6</v>
      </c>
      <c r="R423" t="str">
        <f t="array" ref="R42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23" t="e">
        <f>IF(Table13[[#This Row],[Category All]]="Category 1", "Yes",NA())</f>
        <v>#N/A</v>
      </c>
      <c r="T423" t="str">
        <f>IF(Table13[[#This Row],[Category All]]="Category 2", "Yes",NA())</f>
        <v>Yes</v>
      </c>
      <c r="U423" t="e">
        <f>IF(Table13[[#This Row],[Category All]]="Category 3", "Yes",NA())</f>
        <v>#N/A</v>
      </c>
      <c r="V423">
        <f>SUM(1,(1/3)*(Table13[[#This Row],[Length]]-0.5),(1/3)*(Table13[[#This Row],[Diameter]]-0.4),(1/3)*(Table13[[#This Row],[Height]]-0.4)*Table13[[#This Row],[Whole_weight]]*0.5)</f>
        <v>0.85255458333333345</v>
      </c>
      <c r="W423">
        <f t="array" ref="W42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0.68204366666666683</v>
      </c>
      <c r="X423" t="e">
        <f>IF(Table13[[#This Row],[Category All]]="Category 1",Table13[[#This Row],[Base Abalone Value]]*1.5,NA())</f>
        <v>#N/A</v>
      </c>
      <c r="Y423">
        <f>IF(Table13[[#This Row],[Category All]]="Category 2",Table13[[#This Row],[Base Abalone Value]]*0.8,NA())</f>
        <v>0.68204366666666683</v>
      </c>
      <c r="Z423" t="e">
        <f>IF(Table13[[#This Row],[Category All]]="Category 3",Table13[[#This Row],[Base Abalone Value]],NA())</f>
        <v>#N/A</v>
      </c>
      <c r="AA423" t="e">
        <f>IF(Table13[[#This Row],[Gender]]="M",Table13[[#This Row],[Whole_weight]],NA())</f>
        <v>#N/A</v>
      </c>
      <c r="AB423" t="e">
        <f>IF(Table13[[#This Row],[Gender]]="F",Table13[[#This Row],[Whole_weight]],NA())</f>
        <v>#N/A</v>
      </c>
      <c r="AC423">
        <f>IF(Table13[[#This Row],[Gender]]="I",Table13[[#This Row],[Whole_weight]],NA())</f>
        <v>0.10349999999999999</v>
      </c>
      <c r="AD423" t="e">
        <f>IF(Table13[[#This Row],[Gender]]="M",Table13[[#This Row],[Diameter]],NA())</f>
        <v>#N/A</v>
      </c>
      <c r="AE423" t="e">
        <f>IF(Table13[[#This Row],[Gender]]="F",Table13[[#This Row],[Diameter]],NA())</f>
        <v>#N/A</v>
      </c>
      <c r="AF423">
        <f>IF(Table13[[#This Row],[Gender]]="I",Table13[[#This Row],[Diameter]],NA())</f>
        <v>0.2</v>
      </c>
    </row>
    <row r="424" spans="1:32" x14ac:dyDescent="0.25">
      <c r="A424">
        <v>409</v>
      </c>
      <c r="B424" t="s">
        <v>47</v>
      </c>
      <c r="C424">
        <v>0.55500000000000005</v>
      </c>
      <c r="D424">
        <v>0.45</v>
      </c>
      <c r="E424">
        <v>0.14499999999999999</v>
      </c>
      <c r="F424">
        <v>0.91500000000000004</v>
      </c>
      <c r="G424">
        <v>0.4</v>
      </c>
      <c r="H424">
        <v>0.246</v>
      </c>
      <c r="I424">
        <v>0.28499999999999998</v>
      </c>
      <c r="J424">
        <v>11</v>
      </c>
      <c r="K424">
        <v>3</v>
      </c>
      <c r="L424" t="s">
        <v>75</v>
      </c>
      <c r="M424" t="s">
        <v>76</v>
      </c>
      <c r="N424" t="s">
        <v>77</v>
      </c>
      <c r="O424">
        <v>9</v>
      </c>
      <c r="P424" t="s">
        <v>78</v>
      </c>
      <c r="Q424">
        <v>1.9</v>
      </c>
      <c r="R424" t="str">
        <f t="array" ref="R42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24" t="e">
        <f>IF(Table13[[#This Row],[Category All]]="Category 1", "Yes",NA())</f>
        <v>#N/A</v>
      </c>
      <c r="T424" t="e">
        <f>IF(Table13[[#This Row],[Category All]]="Category 2", "Yes",NA())</f>
        <v>#N/A</v>
      </c>
      <c r="U424" t="str">
        <f>IF(Table13[[#This Row],[Category All]]="Category 3", "Yes",NA())</f>
        <v>Yes</v>
      </c>
      <c r="V424">
        <f>SUM(1,(1/3)*(Table13[[#This Row],[Length]]-0.5),(1/3)*(Table13[[#This Row],[Diameter]]-0.4),(1/3)*(Table13[[#This Row],[Height]]-0.4)*Table13[[#This Row],[Whole_weight]]*0.5)</f>
        <v>0.99611249999999996</v>
      </c>
      <c r="W424">
        <f t="array" ref="W42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0.99611249999999996</v>
      </c>
      <c r="X424" t="e">
        <f>IF(Table13[[#This Row],[Category All]]="Category 1",Table13[[#This Row],[Base Abalone Value]]*1.5,NA())</f>
        <v>#N/A</v>
      </c>
      <c r="Y424" t="e">
        <f>IF(Table13[[#This Row],[Category All]]="Category 2",Table13[[#This Row],[Base Abalone Value]]*0.8,NA())</f>
        <v>#N/A</v>
      </c>
      <c r="Z424">
        <f>IF(Table13[[#This Row],[Category All]]="Category 3",Table13[[#This Row],[Base Abalone Value]],NA())</f>
        <v>0.99611249999999996</v>
      </c>
      <c r="AA424">
        <f>IF(Table13[[#This Row],[Gender]]="M",Table13[[#This Row],[Whole_weight]],NA())</f>
        <v>0.91500000000000004</v>
      </c>
      <c r="AB424" t="e">
        <f>IF(Table13[[#This Row],[Gender]]="F",Table13[[#This Row],[Whole_weight]],NA())</f>
        <v>#N/A</v>
      </c>
      <c r="AC424" t="e">
        <f>IF(Table13[[#This Row],[Gender]]="I",Table13[[#This Row],[Whole_weight]],NA())</f>
        <v>#N/A</v>
      </c>
      <c r="AD424">
        <f>IF(Table13[[#This Row],[Gender]]="M",Table13[[#This Row],[Diameter]],NA())</f>
        <v>0.45</v>
      </c>
      <c r="AE424" t="e">
        <f>IF(Table13[[#This Row],[Gender]]="F",Table13[[#This Row],[Diameter]],NA())</f>
        <v>#N/A</v>
      </c>
      <c r="AF424" t="e">
        <f>IF(Table13[[#This Row],[Gender]]="I",Table13[[#This Row],[Diameter]],NA())</f>
        <v>#N/A</v>
      </c>
    </row>
    <row r="425" spans="1:32" x14ac:dyDescent="0.25">
      <c r="A425">
        <v>84</v>
      </c>
      <c r="B425" t="s">
        <v>47</v>
      </c>
      <c r="C425">
        <v>0.59499999999999997</v>
      </c>
      <c r="D425">
        <v>0.47499999999999998</v>
      </c>
      <c r="E425">
        <v>0.16</v>
      </c>
      <c r="F425">
        <v>1.3174999999999999</v>
      </c>
      <c r="G425">
        <v>0.40799999999999997</v>
      </c>
      <c r="H425">
        <v>0.23400000000000001</v>
      </c>
      <c r="I425">
        <v>0.57999999999999996</v>
      </c>
      <c r="J425">
        <v>21</v>
      </c>
      <c r="K425">
        <v>10</v>
      </c>
      <c r="L425" t="s">
        <v>48</v>
      </c>
      <c r="M425" t="s">
        <v>49</v>
      </c>
      <c r="N425" t="s">
        <v>50</v>
      </c>
      <c r="O425">
        <v>8</v>
      </c>
      <c r="P425" t="s">
        <v>51</v>
      </c>
      <c r="Q425">
        <v>12.3</v>
      </c>
      <c r="R425" t="str">
        <f t="array" ref="R42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25" t="e">
        <f>IF(Table13[[#This Row],[Category All]]="Category 1", "Yes",NA())</f>
        <v>#N/A</v>
      </c>
      <c r="T425" t="str">
        <f>IF(Table13[[#This Row],[Category All]]="Category 2", "Yes",NA())</f>
        <v>Yes</v>
      </c>
      <c r="U425" t="e">
        <f>IF(Table13[[#This Row],[Category All]]="Category 3", "Yes",NA())</f>
        <v>#N/A</v>
      </c>
      <c r="V425">
        <f>SUM(1,(1/3)*(Table13[[#This Row],[Length]]-0.5),(1/3)*(Table13[[#This Row],[Diameter]]-0.4),(1/3)*(Table13[[#This Row],[Height]]-0.4)*Table13[[#This Row],[Whole_weight]]*0.5)</f>
        <v>1.0039666666666667</v>
      </c>
      <c r="W425">
        <f t="array" ref="W42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0.80317333333333341</v>
      </c>
      <c r="X425" t="e">
        <f>IF(Table13[[#This Row],[Category All]]="Category 1",Table13[[#This Row],[Base Abalone Value]]*1.5,NA())</f>
        <v>#N/A</v>
      </c>
      <c r="Y425">
        <f>IF(Table13[[#This Row],[Category All]]="Category 2",Table13[[#This Row],[Base Abalone Value]]*0.8,NA())</f>
        <v>0.80317333333333341</v>
      </c>
      <c r="Z425" t="e">
        <f>IF(Table13[[#This Row],[Category All]]="Category 3",Table13[[#This Row],[Base Abalone Value]],NA())</f>
        <v>#N/A</v>
      </c>
      <c r="AA425">
        <f>IF(Table13[[#This Row],[Gender]]="M",Table13[[#This Row],[Whole_weight]],NA())</f>
        <v>1.3174999999999999</v>
      </c>
      <c r="AB425" t="e">
        <f>IF(Table13[[#This Row],[Gender]]="F",Table13[[#This Row],[Whole_weight]],NA())</f>
        <v>#N/A</v>
      </c>
      <c r="AC425" t="e">
        <f>IF(Table13[[#This Row],[Gender]]="I",Table13[[#This Row],[Whole_weight]],NA())</f>
        <v>#N/A</v>
      </c>
      <c r="AD425">
        <f>IF(Table13[[#This Row],[Gender]]="M",Table13[[#This Row],[Diameter]],NA())</f>
        <v>0.47499999999999998</v>
      </c>
      <c r="AE425" t="e">
        <f>IF(Table13[[#This Row],[Gender]]="F",Table13[[#This Row],[Diameter]],NA())</f>
        <v>#N/A</v>
      </c>
      <c r="AF425" t="e">
        <f>IF(Table13[[#This Row],[Gender]]="I",Table13[[#This Row],[Diameter]],NA())</f>
        <v>#N/A</v>
      </c>
    </row>
    <row r="426" spans="1:32" x14ac:dyDescent="0.25">
      <c r="A426">
        <v>1395</v>
      </c>
      <c r="B426" t="s">
        <v>47</v>
      </c>
      <c r="C426">
        <v>0.64</v>
      </c>
      <c r="D426">
        <v>0.56499999999999995</v>
      </c>
      <c r="E426">
        <v>0.23</v>
      </c>
      <c r="F426">
        <v>1.5209999999999999</v>
      </c>
      <c r="G426">
        <v>0.64400000000000002</v>
      </c>
      <c r="H426">
        <v>0.372</v>
      </c>
      <c r="I426">
        <v>0.40600000000000003</v>
      </c>
      <c r="J426">
        <v>15</v>
      </c>
      <c r="K426">
        <v>14</v>
      </c>
      <c r="L426" t="s">
        <v>55</v>
      </c>
      <c r="M426" t="s">
        <v>56</v>
      </c>
      <c r="N426" t="s">
        <v>57</v>
      </c>
      <c r="O426">
        <v>5</v>
      </c>
      <c r="P426" t="s">
        <v>46</v>
      </c>
      <c r="Q426">
        <v>12.8</v>
      </c>
      <c r="R426" t="str">
        <f t="array" ref="R42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26" t="e">
        <f>IF(Table13[[#This Row],[Category All]]="Category 1", "Yes",NA())</f>
        <v>#N/A</v>
      </c>
      <c r="T426" t="e">
        <f>IF(Table13[[#This Row],[Category All]]="Category 2", "Yes",NA())</f>
        <v>#N/A</v>
      </c>
      <c r="U426" t="str">
        <f>IF(Table13[[#This Row],[Category All]]="Category 3", "Yes",NA())</f>
        <v>Yes</v>
      </c>
      <c r="V426">
        <f>SUM(1,(1/3)*(Table13[[#This Row],[Length]]-0.5),(1/3)*(Table13[[#This Row],[Diameter]]-0.4),(1/3)*(Table13[[#This Row],[Height]]-0.4)*Table13[[#This Row],[Whole_weight]]*0.5)</f>
        <v>1.0585716666666665</v>
      </c>
      <c r="W426">
        <f t="array" ref="W42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1.0585716666666665</v>
      </c>
      <c r="X426" t="e">
        <f>IF(Table13[[#This Row],[Category All]]="Category 1",Table13[[#This Row],[Base Abalone Value]]*1.5,NA())</f>
        <v>#N/A</v>
      </c>
      <c r="Y426" t="e">
        <f>IF(Table13[[#This Row],[Category All]]="Category 2",Table13[[#This Row],[Base Abalone Value]]*0.8,NA())</f>
        <v>#N/A</v>
      </c>
      <c r="Z426">
        <f>IF(Table13[[#This Row],[Category All]]="Category 3",Table13[[#This Row],[Base Abalone Value]],NA())</f>
        <v>1.0585716666666665</v>
      </c>
      <c r="AA426">
        <f>IF(Table13[[#This Row],[Gender]]="M",Table13[[#This Row],[Whole_weight]],NA())</f>
        <v>1.5209999999999999</v>
      </c>
      <c r="AB426" t="e">
        <f>IF(Table13[[#This Row],[Gender]]="F",Table13[[#This Row],[Whole_weight]],NA())</f>
        <v>#N/A</v>
      </c>
      <c r="AC426" t="e">
        <f>IF(Table13[[#This Row],[Gender]]="I",Table13[[#This Row],[Whole_weight]],NA())</f>
        <v>#N/A</v>
      </c>
      <c r="AD426">
        <f>IF(Table13[[#This Row],[Gender]]="M",Table13[[#This Row],[Diameter]],NA())</f>
        <v>0.56499999999999995</v>
      </c>
      <c r="AE426" t="e">
        <f>IF(Table13[[#This Row],[Gender]]="F",Table13[[#This Row],[Diameter]],NA())</f>
        <v>#N/A</v>
      </c>
      <c r="AF426" t="e">
        <f>IF(Table13[[#This Row],[Gender]]="I",Table13[[#This Row],[Diameter]],NA())</f>
        <v>#N/A</v>
      </c>
    </row>
    <row r="427" spans="1:32" x14ac:dyDescent="0.25">
      <c r="A427">
        <v>1385</v>
      </c>
      <c r="B427" t="s">
        <v>32</v>
      </c>
      <c r="C427">
        <v>0.63</v>
      </c>
      <c r="D427">
        <v>0.48499999999999999</v>
      </c>
      <c r="E427">
        <v>0.17</v>
      </c>
      <c r="F427">
        <v>1.3205</v>
      </c>
      <c r="G427">
        <v>0.59450000000000003</v>
      </c>
      <c r="H427">
        <v>0.34499999999999997</v>
      </c>
      <c r="I427">
        <v>0.34499999999999997</v>
      </c>
      <c r="J427">
        <v>9</v>
      </c>
      <c r="K427">
        <v>6</v>
      </c>
      <c r="L427" t="s">
        <v>71</v>
      </c>
      <c r="M427" t="s">
        <v>72</v>
      </c>
      <c r="N427" t="s">
        <v>73</v>
      </c>
      <c r="O427">
        <v>10</v>
      </c>
      <c r="P427" t="s">
        <v>70</v>
      </c>
      <c r="Q427">
        <v>24.1</v>
      </c>
      <c r="R427" t="str">
        <f t="array" ref="R42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27" t="e">
        <f>IF(Table13[[#This Row],[Category All]]="Category 1", "Yes",NA())</f>
        <v>#N/A</v>
      </c>
      <c r="T427" t="e">
        <f>IF(Table13[[#This Row],[Category All]]="Category 2", "Yes",NA())</f>
        <v>#N/A</v>
      </c>
      <c r="U427" t="str">
        <f>IF(Table13[[#This Row],[Category All]]="Category 3", "Yes",NA())</f>
        <v>Yes</v>
      </c>
      <c r="V427">
        <f>SUM(1,(1/3)*(Table13[[#This Row],[Length]]-0.5),(1/3)*(Table13[[#This Row],[Diameter]]-0.4),(1/3)*(Table13[[#This Row],[Height]]-0.4)*Table13[[#This Row],[Whole_weight]]*0.5)</f>
        <v>1.0210475000000001</v>
      </c>
      <c r="W427">
        <f t="array" ref="W42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1.0210475000000001</v>
      </c>
      <c r="X427" t="e">
        <f>IF(Table13[[#This Row],[Category All]]="Category 1",Table13[[#This Row],[Base Abalone Value]]*1.5,NA())</f>
        <v>#N/A</v>
      </c>
      <c r="Y427" t="e">
        <f>IF(Table13[[#This Row],[Category All]]="Category 2",Table13[[#This Row],[Base Abalone Value]]*0.8,NA())</f>
        <v>#N/A</v>
      </c>
      <c r="Z427">
        <f>IF(Table13[[#This Row],[Category All]]="Category 3",Table13[[#This Row],[Base Abalone Value]],NA())</f>
        <v>1.0210475000000001</v>
      </c>
      <c r="AA427" t="e">
        <f>IF(Table13[[#This Row],[Gender]]="M",Table13[[#This Row],[Whole_weight]],NA())</f>
        <v>#N/A</v>
      </c>
      <c r="AB427">
        <f>IF(Table13[[#This Row],[Gender]]="F",Table13[[#This Row],[Whole_weight]],NA())</f>
        <v>1.3205</v>
      </c>
      <c r="AC427" t="e">
        <f>IF(Table13[[#This Row],[Gender]]="I",Table13[[#This Row],[Whole_weight]],NA())</f>
        <v>#N/A</v>
      </c>
      <c r="AD427" t="e">
        <f>IF(Table13[[#This Row],[Gender]]="M",Table13[[#This Row],[Diameter]],NA())</f>
        <v>#N/A</v>
      </c>
      <c r="AE427">
        <f>IF(Table13[[#This Row],[Gender]]="F",Table13[[#This Row],[Diameter]],NA())</f>
        <v>0.48499999999999999</v>
      </c>
      <c r="AF427" t="e">
        <f>IF(Table13[[#This Row],[Gender]]="I",Table13[[#This Row],[Diameter]],NA())</f>
        <v>#N/A</v>
      </c>
    </row>
    <row r="428" spans="1:32" x14ac:dyDescent="0.25">
      <c r="A428">
        <v>1890</v>
      </c>
      <c r="B428" t="s">
        <v>47</v>
      </c>
      <c r="C428">
        <v>0.56499999999999995</v>
      </c>
      <c r="D428">
        <v>0.41499999999999998</v>
      </c>
      <c r="E428">
        <v>0.125</v>
      </c>
      <c r="F428">
        <v>0.66700000000000004</v>
      </c>
      <c r="G428">
        <v>0.30199999999999999</v>
      </c>
      <c r="H428">
        <v>0.1545</v>
      </c>
      <c r="I428">
        <v>0.185</v>
      </c>
      <c r="J428">
        <v>7</v>
      </c>
      <c r="K428">
        <v>2</v>
      </c>
      <c r="L428" t="s">
        <v>64</v>
      </c>
      <c r="M428" t="s">
        <v>65</v>
      </c>
      <c r="N428" t="s">
        <v>66</v>
      </c>
      <c r="O428">
        <v>7</v>
      </c>
      <c r="P428" t="s">
        <v>74</v>
      </c>
      <c r="Q428">
        <v>2.5</v>
      </c>
      <c r="R428" t="str">
        <f t="array" ref="R42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28" t="e">
        <f>IF(Table13[[#This Row],[Category All]]="Category 1", "Yes",NA())</f>
        <v>#N/A</v>
      </c>
      <c r="T428" t="str">
        <f>IF(Table13[[#This Row],[Category All]]="Category 2", "Yes",NA())</f>
        <v>Yes</v>
      </c>
      <c r="U428" t="e">
        <f>IF(Table13[[#This Row],[Category All]]="Category 3", "Yes",NA())</f>
        <v>#N/A</v>
      </c>
      <c r="V428">
        <f>SUM(1,(1/3)*(Table13[[#This Row],[Length]]-0.5),(1/3)*(Table13[[#This Row],[Diameter]]-0.4),(1/3)*(Table13[[#This Row],[Height]]-0.4)*Table13[[#This Row],[Whole_weight]]*0.5)</f>
        <v>0.99609583333333329</v>
      </c>
      <c r="W428">
        <f t="array" ref="W42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0.79687666666666668</v>
      </c>
      <c r="X428" t="e">
        <f>IF(Table13[[#This Row],[Category All]]="Category 1",Table13[[#This Row],[Base Abalone Value]]*1.5,NA())</f>
        <v>#N/A</v>
      </c>
      <c r="Y428">
        <f>IF(Table13[[#This Row],[Category All]]="Category 2",Table13[[#This Row],[Base Abalone Value]]*0.8,NA())</f>
        <v>0.79687666666666668</v>
      </c>
      <c r="Z428" t="e">
        <f>IF(Table13[[#This Row],[Category All]]="Category 3",Table13[[#This Row],[Base Abalone Value]],NA())</f>
        <v>#N/A</v>
      </c>
      <c r="AA428">
        <f>IF(Table13[[#This Row],[Gender]]="M",Table13[[#This Row],[Whole_weight]],NA())</f>
        <v>0.66700000000000004</v>
      </c>
      <c r="AB428" t="e">
        <f>IF(Table13[[#This Row],[Gender]]="F",Table13[[#This Row],[Whole_weight]],NA())</f>
        <v>#N/A</v>
      </c>
      <c r="AC428" t="e">
        <f>IF(Table13[[#This Row],[Gender]]="I",Table13[[#This Row],[Whole_weight]],NA())</f>
        <v>#N/A</v>
      </c>
      <c r="AD428">
        <f>IF(Table13[[#This Row],[Gender]]="M",Table13[[#This Row],[Diameter]],NA())</f>
        <v>0.41499999999999998</v>
      </c>
      <c r="AE428" t="e">
        <f>IF(Table13[[#This Row],[Gender]]="F",Table13[[#This Row],[Diameter]],NA())</f>
        <v>#N/A</v>
      </c>
      <c r="AF428" t="e">
        <f>IF(Table13[[#This Row],[Gender]]="I",Table13[[#This Row],[Diameter]],NA())</f>
        <v>#N/A</v>
      </c>
    </row>
    <row r="429" spans="1:32" x14ac:dyDescent="0.25">
      <c r="A429">
        <v>2471</v>
      </c>
      <c r="B429" t="s">
        <v>47</v>
      </c>
      <c r="C429">
        <v>0.61499999999999999</v>
      </c>
      <c r="D429">
        <v>0.47499999999999998</v>
      </c>
      <c r="E429">
        <v>0.17</v>
      </c>
      <c r="F429">
        <v>1.1825000000000001</v>
      </c>
      <c r="G429">
        <v>0.47399999999999998</v>
      </c>
      <c r="H429">
        <v>0.28949999999999998</v>
      </c>
      <c r="I429">
        <v>0.24</v>
      </c>
      <c r="J429">
        <v>11</v>
      </c>
      <c r="K429">
        <v>12</v>
      </c>
      <c r="L429" t="s">
        <v>33</v>
      </c>
      <c r="M429" t="s">
        <v>34</v>
      </c>
      <c r="N429" t="s">
        <v>35</v>
      </c>
      <c r="O429">
        <v>5</v>
      </c>
      <c r="P429" t="s">
        <v>46</v>
      </c>
      <c r="Q429">
        <v>12.8</v>
      </c>
      <c r="R429" t="str">
        <f t="array" ref="R42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29" t="e">
        <f>IF(Table13[[#This Row],[Category All]]="Category 1", "Yes",NA())</f>
        <v>#N/A</v>
      </c>
      <c r="T429" t="e">
        <f>IF(Table13[[#This Row],[Category All]]="Category 2", "Yes",NA())</f>
        <v>#N/A</v>
      </c>
      <c r="U429" t="str">
        <f>IF(Table13[[#This Row],[Category All]]="Category 3", "Yes",NA())</f>
        <v>Yes</v>
      </c>
      <c r="V429">
        <f>SUM(1,(1/3)*(Table13[[#This Row],[Length]]-0.5),(1/3)*(Table13[[#This Row],[Diameter]]-0.4),(1/3)*(Table13[[#This Row],[Height]]-0.4)*Table13[[#This Row],[Whole_weight]]*0.5)</f>
        <v>1.0180041666666666</v>
      </c>
      <c r="W429">
        <f t="array" ref="W42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1.0180041666666666</v>
      </c>
      <c r="X429" t="e">
        <f>IF(Table13[[#This Row],[Category All]]="Category 1",Table13[[#This Row],[Base Abalone Value]]*1.5,NA())</f>
        <v>#N/A</v>
      </c>
      <c r="Y429" t="e">
        <f>IF(Table13[[#This Row],[Category All]]="Category 2",Table13[[#This Row],[Base Abalone Value]]*0.8,NA())</f>
        <v>#N/A</v>
      </c>
      <c r="Z429">
        <f>IF(Table13[[#This Row],[Category All]]="Category 3",Table13[[#This Row],[Base Abalone Value]],NA())</f>
        <v>1.0180041666666666</v>
      </c>
      <c r="AA429">
        <f>IF(Table13[[#This Row],[Gender]]="M",Table13[[#This Row],[Whole_weight]],NA())</f>
        <v>1.1825000000000001</v>
      </c>
      <c r="AB429" t="e">
        <f>IF(Table13[[#This Row],[Gender]]="F",Table13[[#This Row],[Whole_weight]],NA())</f>
        <v>#N/A</v>
      </c>
      <c r="AC429" t="e">
        <f>IF(Table13[[#This Row],[Gender]]="I",Table13[[#This Row],[Whole_weight]],NA())</f>
        <v>#N/A</v>
      </c>
      <c r="AD429">
        <f>IF(Table13[[#This Row],[Gender]]="M",Table13[[#This Row],[Diameter]],NA())</f>
        <v>0.47499999999999998</v>
      </c>
      <c r="AE429" t="e">
        <f>IF(Table13[[#This Row],[Gender]]="F",Table13[[#This Row],[Diameter]],NA())</f>
        <v>#N/A</v>
      </c>
      <c r="AF429" t="e">
        <f>IF(Table13[[#This Row],[Gender]]="I",Table13[[#This Row],[Diameter]],NA())</f>
        <v>#N/A</v>
      </c>
    </row>
    <row r="430" spans="1:32" x14ac:dyDescent="0.25">
      <c r="A430">
        <v>3298</v>
      </c>
      <c r="B430" t="s">
        <v>47</v>
      </c>
      <c r="C430">
        <v>0.64500000000000002</v>
      </c>
      <c r="D430">
        <v>0.5</v>
      </c>
      <c r="E430">
        <v>0.19</v>
      </c>
      <c r="F430">
        <v>1.2290000000000001</v>
      </c>
      <c r="G430">
        <v>0.52400000000000002</v>
      </c>
      <c r="H430">
        <v>0.27800000000000002</v>
      </c>
      <c r="I430">
        <v>0.39500000000000002</v>
      </c>
      <c r="J430">
        <v>17</v>
      </c>
      <c r="K430">
        <v>15</v>
      </c>
      <c r="L430" t="s">
        <v>81</v>
      </c>
      <c r="M430" t="s">
        <v>82</v>
      </c>
      <c r="N430" t="s">
        <v>35</v>
      </c>
      <c r="O430">
        <v>2</v>
      </c>
      <c r="P430" t="s">
        <v>39</v>
      </c>
      <c r="Q430">
        <v>18</v>
      </c>
      <c r="R430" t="str">
        <f t="array" ref="R43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30" t="e">
        <f>IF(Table13[[#This Row],[Category All]]="Category 1", "Yes",NA())</f>
        <v>#N/A</v>
      </c>
      <c r="T430" t="str">
        <f>IF(Table13[[#This Row],[Category All]]="Category 2", "Yes",NA())</f>
        <v>Yes</v>
      </c>
      <c r="U430" t="e">
        <f>IF(Table13[[#This Row],[Category All]]="Category 3", "Yes",NA())</f>
        <v>#N/A</v>
      </c>
      <c r="V430">
        <f>SUM(1,(1/3)*(Table13[[#This Row],[Length]]-0.5),(1/3)*(Table13[[#This Row],[Diameter]]-0.4),(1/3)*(Table13[[#This Row],[Height]]-0.4)*Table13[[#This Row],[Whole_weight]]*0.5)</f>
        <v>1.0386516666666665</v>
      </c>
      <c r="W430">
        <f t="array" ref="W43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0.83092133333333329</v>
      </c>
      <c r="X430" t="e">
        <f>IF(Table13[[#This Row],[Category All]]="Category 1",Table13[[#This Row],[Base Abalone Value]]*1.5,NA())</f>
        <v>#N/A</v>
      </c>
      <c r="Y430">
        <f>IF(Table13[[#This Row],[Category All]]="Category 2",Table13[[#This Row],[Base Abalone Value]]*0.8,NA())</f>
        <v>0.83092133333333329</v>
      </c>
      <c r="Z430" t="e">
        <f>IF(Table13[[#This Row],[Category All]]="Category 3",Table13[[#This Row],[Base Abalone Value]],NA())</f>
        <v>#N/A</v>
      </c>
      <c r="AA430">
        <f>IF(Table13[[#This Row],[Gender]]="M",Table13[[#This Row],[Whole_weight]],NA())</f>
        <v>1.2290000000000001</v>
      </c>
      <c r="AB430" t="e">
        <f>IF(Table13[[#This Row],[Gender]]="F",Table13[[#This Row],[Whole_weight]],NA())</f>
        <v>#N/A</v>
      </c>
      <c r="AC430" t="e">
        <f>IF(Table13[[#This Row],[Gender]]="I",Table13[[#This Row],[Whole_weight]],NA())</f>
        <v>#N/A</v>
      </c>
      <c r="AD430">
        <f>IF(Table13[[#This Row],[Gender]]="M",Table13[[#This Row],[Diameter]],NA())</f>
        <v>0.5</v>
      </c>
      <c r="AE430" t="e">
        <f>IF(Table13[[#This Row],[Gender]]="F",Table13[[#This Row],[Diameter]],NA())</f>
        <v>#N/A</v>
      </c>
      <c r="AF430" t="e">
        <f>IF(Table13[[#This Row],[Gender]]="I",Table13[[#This Row],[Diameter]],NA())</f>
        <v>#N/A</v>
      </c>
    </row>
    <row r="431" spans="1:32" x14ac:dyDescent="0.25">
      <c r="A431">
        <v>3532</v>
      </c>
      <c r="B431" t="s">
        <v>43</v>
      </c>
      <c r="C431">
        <v>0.36499999999999999</v>
      </c>
      <c r="D431">
        <v>0.27500000000000002</v>
      </c>
      <c r="E431">
        <v>0.09</v>
      </c>
      <c r="F431">
        <v>0.23449999999999999</v>
      </c>
      <c r="G431">
        <v>0.108</v>
      </c>
      <c r="H431">
        <v>5.0999999999999997E-2</v>
      </c>
      <c r="I431">
        <v>6.25E-2</v>
      </c>
      <c r="J431">
        <v>7</v>
      </c>
      <c r="K431">
        <v>1</v>
      </c>
      <c r="L431" t="s">
        <v>40</v>
      </c>
      <c r="M431" t="s">
        <v>41</v>
      </c>
      <c r="N431" t="s">
        <v>35</v>
      </c>
      <c r="O431">
        <v>10</v>
      </c>
      <c r="P431" t="s">
        <v>70</v>
      </c>
      <c r="Q431">
        <v>24.1</v>
      </c>
      <c r="R431" t="str">
        <f t="array" ref="R43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31" t="e">
        <f>IF(Table13[[#This Row],[Category All]]="Category 1", "Yes",NA())</f>
        <v>#N/A</v>
      </c>
      <c r="T431" t="str">
        <f>IF(Table13[[#This Row],[Category All]]="Category 2", "Yes",NA())</f>
        <v>Yes</v>
      </c>
      <c r="U431" t="e">
        <f>IF(Table13[[#This Row],[Category All]]="Category 3", "Yes",NA())</f>
        <v>#N/A</v>
      </c>
      <c r="V431">
        <f>SUM(1,(1/3)*(Table13[[#This Row],[Length]]-0.5),(1/3)*(Table13[[#This Row],[Diameter]]-0.4),(1/3)*(Table13[[#This Row],[Height]]-0.4)*Table13[[#This Row],[Whole_weight]]*0.5)</f>
        <v>0.9012175</v>
      </c>
      <c r="W431">
        <f t="array" ref="W43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0.720974</v>
      </c>
      <c r="X431" t="e">
        <f>IF(Table13[[#This Row],[Category All]]="Category 1",Table13[[#This Row],[Base Abalone Value]]*1.5,NA())</f>
        <v>#N/A</v>
      </c>
      <c r="Y431">
        <f>IF(Table13[[#This Row],[Category All]]="Category 2",Table13[[#This Row],[Base Abalone Value]]*0.8,NA())</f>
        <v>0.720974</v>
      </c>
      <c r="Z431" t="e">
        <f>IF(Table13[[#This Row],[Category All]]="Category 3",Table13[[#This Row],[Base Abalone Value]],NA())</f>
        <v>#N/A</v>
      </c>
      <c r="AA431" t="e">
        <f>IF(Table13[[#This Row],[Gender]]="M",Table13[[#This Row],[Whole_weight]],NA())</f>
        <v>#N/A</v>
      </c>
      <c r="AB431" t="e">
        <f>IF(Table13[[#This Row],[Gender]]="F",Table13[[#This Row],[Whole_weight]],NA())</f>
        <v>#N/A</v>
      </c>
      <c r="AC431">
        <f>IF(Table13[[#This Row],[Gender]]="I",Table13[[#This Row],[Whole_weight]],NA())</f>
        <v>0.23449999999999999</v>
      </c>
      <c r="AD431" t="e">
        <f>IF(Table13[[#This Row],[Gender]]="M",Table13[[#This Row],[Diameter]],NA())</f>
        <v>#N/A</v>
      </c>
      <c r="AE431" t="e">
        <f>IF(Table13[[#This Row],[Gender]]="F",Table13[[#This Row],[Diameter]],NA())</f>
        <v>#N/A</v>
      </c>
      <c r="AF431">
        <f>IF(Table13[[#This Row],[Gender]]="I",Table13[[#This Row],[Diameter]],NA())</f>
        <v>0.27500000000000002</v>
      </c>
    </row>
    <row r="432" spans="1:32" x14ac:dyDescent="0.25">
      <c r="A432">
        <v>3177</v>
      </c>
      <c r="B432" t="s">
        <v>32</v>
      </c>
      <c r="C432">
        <v>0.49</v>
      </c>
      <c r="D432">
        <v>0.38</v>
      </c>
      <c r="E432">
        <v>0.13</v>
      </c>
      <c r="F432">
        <v>0.53900000000000003</v>
      </c>
      <c r="G432">
        <v>0.22900000000000001</v>
      </c>
      <c r="H432">
        <v>0.13550000000000001</v>
      </c>
      <c r="I432">
        <v>0.16500000000000001</v>
      </c>
      <c r="J432">
        <v>12</v>
      </c>
      <c r="K432">
        <v>3</v>
      </c>
      <c r="L432" t="s">
        <v>75</v>
      </c>
      <c r="M432" t="s">
        <v>76</v>
      </c>
      <c r="N432" t="s">
        <v>77</v>
      </c>
      <c r="O432">
        <v>8</v>
      </c>
      <c r="P432" t="s">
        <v>51</v>
      </c>
      <c r="Q432">
        <v>12.3</v>
      </c>
      <c r="R432" t="str">
        <f t="array" ref="R43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32" t="e">
        <f>IF(Table13[[#This Row],[Category All]]="Category 1", "Yes",NA())</f>
        <v>#N/A</v>
      </c>
      <c r="T432" t="str">
        <f>IF(Table13[[#This Row],[Category All]]="Category 2", "Yes",NA())</f>
        <v>Yes</v>
      </c>
      <c r="U432" t="e">
        <f>IF(Table13[[#This Row],[Category All]]="Category 3", "Yes",NA())</f>
        <v>#N/A</v>
      </c>
      <c r="V432">
        <f>SUM(1,(1/3)*(Table13[[#This Row],[Length]]-0.5),(1/3)*(Table13[[#This Row],[Diameter]]-0.4),(1/3)*(Table13[[#This Row],[Height]]-0.4)*Table13[[#This Row],[Whole_weight]]*0.5)</f>
        <v>0.96574499999999996</v>
      </c>
      <c r="W432">
        <f t="array" ref="W43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0.77259600000000006</v>
      </c>
      <c r="X432" t="e">
        <f>IF(Table13[[#This Row],[Category All]]="Category 1",Table13[[#This Row],[Base Abalone Value]]*1.5,NA())</f>
        <v>#N/A</v>
      </c>
      <c r="Y432">
        <f>IF(Table13[[#This Row],[Category All]]="Category 2",Table13[[#This Row],[Base Abalone Value]]*0.8,NA())</f>
        <v>0.77259600000000006</v>
      </c>
      <c r="Z432" t="e">
        <f>IF(Table13[[#This Row],[Category All]]="Category 3",Table13[[#This Row],[Base Abalone Value]],NA())</f>
        <v>#N/A</v>
      </c>
      <c r="AA432" t="e">
        <f>IF(Table13[[#This Row],[Gender]]="M",Table13[[#This Row],[Whole_weight]],NA())</f>
        <v>#N/A</v>
      </c>
      <c r="AB432">
        <f>IF(Table13[[#This Row],[Gender]]="F",Table13[[#This Row],[Whole_weight]],NA())</f>
        <v>0.53900000000000003</v>
      </c>
      <c r="AC432" t="e">
        <f>IF(Table13[[#This Row],[Gender]]="I",Table13[[#This Row],[Whole_weight]],NA())</f>
        <v>#N/A</v>
      </c>
      <c r="AD432" t="e">
        <f>IF(Table13[[#This Row],[Gender]]="M",Table13[[#This Row],[Diameter]],NA())</f>
        <v>#N/A</v>
      </c>
      <c r="AE432">
        <f>IF(Table13[[#This Row],[Gender]]="F",Table13[[#This Row],[Diameter]],NA())</f>
        <v>0.38</v>
      </c>
      <c r="AF432" t="e">
        <f>IF(Table13[[#This Row],[Gender]]="I",Table13[[#This Row],[Diameter]],NA())</f>
        <v>#N/A</v>
      </c>
    </row>
    <row r="433" spans="1:32" x14ac:dyDescent="0.25">
      <c r="A433">
        <v>942</v>
      </c>
      <c r="B433" t="s">
        <v>43</v>
      </c>
      <c r="C433">
        <v>0.46500000000000002</v>
      </c>
      <c r="D433">
        <v>0.36499999999999999</v>
      </c>
      <c r="E433">
        <v>0.115</v>
      </c>
      <c r="F433">
        <v>0.46700000000000003</v>
      </c>
      <c r="G433">
        <v>0.23150000000000001</v>
      </c>
      <c r="H433">
        <v>9.2499999999999999E-2</v>
      </c>
      <c r="I433">
        <v>0.113</v>
      </c>
      <c r="J433">
        <v>7</v>
      </c>
      <c r="K433">
        <v>8</v>
      </c>
      <c r="L433" t="s">
        <v>61</v>
      </c>
      <c r="M433" t="s">
        <v>62</v>
      </c>
      <c r="N433" t="s">
        <v>63</v>
      </c>
      <c r="O433">
        <v>5</v>
      </c>
      <c r="P433" t="s">
        <v>46</v>
      </c>
      <c r="Q433">
        <v>12.8</v>
      </c>
      <c r="R433" t="str">
        <f t="array" ref="R43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33" t="e">
        <f>IF(Table13[[#This Row],[Category All]]="Category 1", "Yes",NA())</f>
        <v>#N/A</v>
      </c>
      <c r="T433" t="str">
        <f>IF(Table13[[#This Row],[Category All]]="Category 2", "Yes",NA())</f>
        <v>Yes</v>
      </c>
      <c r="U433" t="e">
        <f>IF(Table13[[#This Row],[Category All]]="Category 3", "Yes",NA())</f>
        <v>#N/A</v>
      </c>
      <c r="V433">
        <f>SUM(1,(1/3)*(Table13[[#This Row],[Length]]-0.5),(1/3)*(Table13[[#This Row],[Diameter]]-0.4),(1/3)*(Table13[[#This Row],[Height]]-0.4)*Table13[[#This Row],[Whole_weight]]*0.5)</f>
        <v>0.95448416666666658</v>
      </c>
      <c r="W433">
        <f t="array" ref="W43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0.76358733333333328</v>
      </c>
      <c r="X433" t="e">
        <f>IF(Table13[[#This Row],[Category All]]="Category 1",Table13[[#This Row],[Base Abalone Value]]*1.5,NA())</f>
        <v>#N/A</v>
      </c>
      <c r="Y433">
        <f>IF(Table13[[#This Row],[Category All]]="Category 2",Table13[[#This Row],[Base Abalone Value]]*0.8,NA())</f>
        <v>0.76358733333333328</v>
      </c>
      <c r="Z433" t="e">
        <f>IF(Table13[[#This Row],[Category All]]="Category 3",Table13[[#This Row],[Base Abalone Value]],NA())</f>
        <v>#N/A</v>
      </c>
      <c r="AA433" t="e">
        <f>IF(Table13[[#This Row],[Gender]]="M",Table13[[#This Row],[Whole_weight]],NA())</f>
        <v>#N/A</v>
      </c>
      <c r="AB433" t="e">
        <f>IF(Table13[[#This Row],[Gender]]="F",Table13[[#This Row],[Whole_weight]],NA())</f>
        <v>#N/A</v>
      </c>
      <c r="AC433">
        <f>IF(Table13[[#This Row],[Gender]]="I",Table13[[#This Row],[Whole_weight]],NA())</f>
        <v>0.46700000000000003</v>
      </c>
      <c r="AD433" t="e">
        <f>IF(Table13[[#This Row],[Gender]]="M",Table13[[#This Row],[Diameter]],NA())</f>
        <v>#N/A</v>
      </c>
      <c r="AE433" t="e">
        <f>IF(Table13[[#This Row],[Gender]]="F",Table13[[#This Row],[Diameter]],NA())</f>
        <v>#N/A</v>
      </c>
      <c r="AF433">
        <f>IF(Table13[[#This Row],[Gender]]="I",Table13[[#This Row],[Diameter]],NA())</f>
        <v>0.36499999999999999</v>
      </c>
    </row>
    <row r="434" spans="1:32" x14ac:dyDescent="0.25">
      <c r="A434">
        <v>487</v>
      </c>
      <c r="B434" t="s">
        <v>47</v>
      </c>
      <c r="C434">
        <v>0.55000000000000004</v>
      </c>
      <c r="D434">
        <v>0.45</v>
      </c>
      <c r="E434">
        <v>0.13</v>
      </c>
      <c r="F434">
        <v>0.92</v>
      </c>
      <c r="G434">
        <v>0.378</v>
      </c>
      <c r="H434">
        <v>0.23849999999999999</v>
      </c>
      <c r="I434">
        <v>0.28999999999999998</v>
      </c>
      <c r="J434">
        <v>11</v>
      </c>
      <c r="K434">
        <v>7</v>
      </c>
      <c r="L434" t="s">
        <v>67</v>
      </c>
      <c r="M434" t="s">
        <v>68</v>
      </c>
      <c r="N434" t="s">
        <v>69</v>
      </c>
      <c r="O434">
        <v>2</v>
      </c>
      <c r="P434" t="s">
        <v>39</v>
      </c>
      <c r="Q434">
        <v>18</v>
      </c>
      <c r="R434" t="str">
        <f t="array" ref="R43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34" t="e">
        <f>IF(Table13[[#This Row],[Category All]]="Category 1", "Yes",NA())</f>
        <v>#N/A</v>
      </c>
      <c r="T434" t="str">
        <f>IF(Table13[[#This Row],[Category All]]="Category 2", "Yes",NA())</f>
        <v>Yes</v>
      </c>
      <c r="U434" t="e">
        <f>IF(Table13[[#This Row],[Category All]]="Category 3", "Yes",NA())</f>
        <v>#N/A</v>
      </c>
      <c r="V434">
        <f>SUM(1,(1/3)*(Table13[[#This Row],[Length]]-0.5),(1/3)*(Table13[[#This Row],[Diameter]]-0.4),(1/3)*(Table13[[#This Row],[Height]]-0.4)*Table13[[#This Row],[Whole_weight]]*0.5)</f>
        <v>0.99193333333333322</v>
      </c>
      <c r="W434">
        <f t="array" ref="W43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0.79354666666666662</v>
      </c>
      <c r="X434" t="e">
        <f>IF(Table13[[#This Row],[Category All]]="Category 1",Table13[[#This Row],[Base Abalone Value]]*1.5,NA())</f>
        <v>#N/A</v>
      </c>
      <c r="Y434">
        <f>IF(Table13[[#This Row],[Category All]]="Category 2",Table13[[#This Row],[Base Abalone Value]]*0.8,NA())</f>
        <v>0.79354666666666662</v>
      </c>
      <c r="Z434" t="e">
        <f>IF(Table13[[#This Row],[Category All]]="Category 3",Table13[[#This Row],[Base Abalone Value]],NA())</f>
        <v>#N/A</v>
      </c>
      <c r="AA434">
        <f>IF(Table13[[#This Row],[Gender]]="M",Table13[[#This Row],[Whole_weight]],NA())</f>
        <v>0.92</v>
      </c>
      <c r="AB434" t="e">
        <f>IF(Table13[[#This Row],[Gender]]="F",Table13[[#This Row],[Whole_weight]],NA())</f>
        <v>#N/A</v>
      </c>
      <c r="AC434" t="e">
        <f>IF(Table13[[#This Row],[Gender]]="I",Table13[[#This Row],[Whole_weight]],NA())</f>
        <v>#N/A</v>
      </c>
      <c r="AD434">
        <f>IF(Table13[[#This Row],[Gender]]="M",Table13[[#This Row],[Diameter]],NA())</f>
        <v>0.45</v>
      </c>
      <c r="AE434" t="e">
        <f>IF(Table13[[#This Row],[Gender]]="F",Table13[[#This Row],[Diameter]],NA())</f>
        <v>#N/A</v>
      </c>
      <c r="AF434" t="e">
        <f>IF(Table13[[#This Row],[Gender]]="I",Table13[[#This Row],[Diameter]],NA())</f>
        <v>#N/A</v>
      </c>
    </row>
    <row r="435" spans="1:32" x14ac:dyDescent="0.25">
      <c r="A435">
        <v>4031</v>
      </c>
      <c r="B435" t="s">
        <v>43</v>
      </c>
      <c r="C435">
        <v>0.435</v>
      </c>
      <c r="D435">
        <v>0.32500000000000001</v>
      </c>
      <c r="E435">
        <v>0.1</v>
      </c>
      <c r="F435">
        <v>0.36599999999999999</v>
      </c>
      <c r="G435">
        <v>0.17399999999999999</v>
      </c>
      <c r="H435">
        <v>7.2499999999999995E-2</v>
      </c>
      <c r="I435">
        <v>0.109</v>
      </c>
      <c r="J435">
        <v>7</v>
      </c>
      <c r="K435">
        <v>12</v>
      </c>
      <c r="L435" t="s">
        <v>33</v>
      </c>
      <c r="M435" t="s">
        <v>34</v>
      </c>
      <c r="N435" t="s">
        <v>35</v>
      </c>
      <c r="O435">
        <v>1</v>
      </c>
      <c r="P435" t="s">
        <v>36</v>
      </c>
      <c r="Q435">
        <v>22.1</v>
      </c>
      <c r="R435" t="str">
        <f t="array" ref="R43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35" t="e">
        <f>IF(Table13[[#This Row],[Category All]]="Category 1", "Yes",NA())</f>
        <v>#N/A</v>
      </c>
      <c r="T435" t="str">
        <f>IF(Table13[[#This Row],[Category All]]="Category 2", "Yes",NA())</f>
        <v>Yes</v>
      </c>
      <c r="U435" t="e">
        <f>IF(Table13[[#This Row],[Category All]]="Category 3", "Yes",NA())</f>
        <v>#N/A</v>
      </c>
      <c r="V435">
        <f>SUM(1,(1/3)*(Table13[[#This Row],[Length]]-0.5),(1/3)*(Table13[[#This Row],[Diameter]]-0.4),(1/3)*(Table13[[#This Row],[Height]]-0.4)*Table13[[#This Row],[Whole_weight]]*0.5)</f>
        <v>0.93503333333333327</v>
      </c>
      <c r="W435">
        <f t="array" ref="W43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0.74802666666666662</v>
      </c>
      <c r="X435" t="e">
        <f>IF(Table13[[#This Row],[Category All]]="Category 1",Table13[[#This Row],[Base Abalone Value]]*1.5,NA())</f>
        <v>#N/A</v>
      </c>
      <c r="Y435">
        <f>IF(Table13[[#This Row],[Category All]]="Category 2",Table13[[#This Row],[Base Abalone Value]]*0.8,NA())</f>
        <v>0.74802666666666662</v>
      </c>
      <c r="Z435" t="e">
        <f>IF(Table13[[#This Row],[Category All]]="Category 3",Table13[[#This Row],[Base Abalone Value]],NA())</f>
        <v>#N/A</v>
      </c>
      <c r="AA435" t="e">
        <f>IF(Table13[[#This Row],[Gender]]="M",Table13[[#This Row],[Whole_weight]],NA())</f>
        <v>#N/A</v>
      </c>
      <c r="AB435" t="e">
        <f>IF(Table13[[#This Row],[Gender]]="F",Table13[[#This Row],[Whole_weight]],NA())</f>
        <v>#N/A</v>
      </c>
      <c r="AC435">
        <f>IF(Table13[[#This Row],[Gender]]="I",Table13[[#This Row],[Whole_weight]],NA())</f>
        <v>0.36599999999999999</v>
      </c>
      <c r="AD435" t="e">
        <f>IF(Table13[[#This Row],[Gender]]="M",Table13[[#This Row],[Diameter]],NA())</f>
        <v>#N/A</v>
      </c>
      <c r="AE435" t="e">
        <f>IF(Table13[[#This Row],[Gender]]="F",Table13[[#This Row],[Diameter]],NA())</f>
        <v>#N/A</v>
      </c>
      <c r="AF435">
        <f>IF(Table13[[#This Row],[Gender]]="I",Table13[[#This Row],[Diameter]],NA())</f>
        <v>0.32500000000000001</v>
      </c>
    </row>
    <row r="436" spans="1:32" x14ac:dyDescent="0.25">
      <c r="A436">
        <v>2144</v>
      </c>
      <c r="B436" t="s">
        <v>47</v>
      </c>
      <c r="C436">
        <v>0.47</v>
      </c>
      <c r="D436">
        <v>0.37</v>
      </c>
      <c r="E436">
        <v>0.105</v>
      </c>
      <c r="F436">
        <v>0.46650000000000003</v>
      </c>
      <c r="G436">
        <v>0.20250000000000001</v>
      </c>
      <c r="H436">
        <v>0.10150000000000001</v>
      </c>
      <c r="I436">
        <v>0.155</v>
      </c>
      <c r="J436">
        <v>10</v>
      </c>
      <c r="K436">
        <v>8</v>
      </c>
      <c r="L436" t="s">
        <v>61</v>
      </c>
      <c r="M436" t="s">
        <v>62</v>
      </c>
      <c r="N436" t="s">
        <v>63</v>
      </c>
      <c r="O436">
        <v>10</v>
      </c>
      <c r="P436" t="s">
        <v>70</v>
      </c>
      <c r="Q436">
        <v>24.1</v>
      </c>
      <c r="R436" t="str">
        <f t="array" ref="R43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36" t="e">
        <f>IF(Table13[[#This Row],[Category All]]="Category 1", "Yes",NA())</f>
        <v>#N/A</v>
      </c>
      <c r="T436" t="str">
        <f>IF(Table13[[#This Row],[Category All]]="Category 2", "Yes",NA())</f>
        <v>Yes</v>
      </c>
      <c r="U436" t="e">
        <f>IF(Table13[[#This Row],[Category All]]="Category 3", "Yes",NA())</f>
        <v>#N/A</v>
      </c>
      <c r="V436">
        <f>SUM(1,(1/3)*(Table13[[#This Row],[Length]]-0.5),(1/3)*(Table13[[#This Row],[Diameter]]-0.4),(1/3)*(Table13[[#This Row],[Height]]-0.4)*Table13[[#This Row],[Whole_weight]]*0.5)</f>
        <v>0.95706374999999999</v>
      </c>
      <c r="W436">
        <f t="array" ref="W43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0.76565100000000008</v>
      </c>
      <c r="X436" t="e">
        <f>IF(Table13[[#This Row],[Category All]]="Category 1",Table13[[#This Row],[Base Abalone Value]]*1.5,NA())</f>
        <v>#N/A</v>
      </c>
      <c r="Y436">
        <f>IF(Table13[[#This Row],[Category All]]="Category 2",Table13[[#This Row],[Base Abalone Value]]*0.8,NA())</f>
        <v>0.76565100000000008</v>
      </c>
      <c r="Z436" t="e">
        <f>IF(Table13[[#This Row],[Category All]]="Category 3",Table13[[#This Row],[Base Abalone Value]],NA())</f>
        <v>#N/A</v>
      </c>
      <c r="AA436">
        <f>IF(Table13[[#This Row],[Gender]]="M",Table13[[#This Row],[Whole_weight]],NA())</f>
        <v>0.46650000000000003</v>
      </c>
      <c r="AB436" t="e">
        <f>IF(Table13[[#This Row],[Gender]]="F",Table13[[#This Row],[Whole_weight]],NA())</f>
        <v>#N/A</v>
      </c>
      <c r="AC436" t="e">
        <f>IF(Table13[[#This Row],[Gender]]="I",Table13[[#This Row],[Whole_weight]],NA())</f>
        <v>#N/A</v>
      </c>
      <c r="AD436">
        <f>IF(Table13[[#This Row],[Gender]]="M",Table13[[#This Row],[Diameter]],NA())</f>
        <v>0.37</v>
      </c>
      <c r="AE436" t="e">
        <f>IF(Table13[[#This Row],[Gender]]="F",Table13[[#This Row],[Diameter]],NA())</f>
        <v>#N/A</v>
      </c>
      <c r="AF436" t="e">
        <f>IF(Table13[[#This Row],[Gender]]="I",Table13[[#This Row],[Diameter]],NA())</f>
        <v>#N/A</v>
      </c>
    </row>
    <row r="437" spans="1:32" x14ac:dyDescent="0.25">
      <c r="A437">
        <v>3031</v>
      </c>
      <c r="B437" t="s">
        <v>43</v>
      </c>
      <c r="C437">
        <v>0.52</v>
      </c>
      <c r="D437">
        <v>0.39500000000000002</v>
      </c>
      <c r="E437">
        <v>0.115</v>
      </c>
      <c r="F437">
        <v>0.64449999999999996</v>
      </c>
      <c r="G437">
        <v>0.3155</v>
      </c>
      <c r="H437">
        <v>0.1245</v>
      </c>
      <c r="I437">
        <v>0.186</v>
      </c>
      <c r="J437">
        <v>11</v>
      </c>
      <c r="K437">
        <v>7</v>
      </c>
      <c r="L437" t="s">
        <v>67</v>
      </c>
      <c r="M437" t="s">
        <v>68</v>
      </c>
      <c r="N437" t="s">
        <v>69</v>
      </c>
      <c r="O437">
        <v>1</v>
      </c>
      <c r="P437" t="s">
        <v>36</v>
      </c>
      <c r="Q437">
        <v>22.1</v>
      </c>
      <c r="R437" t="str">
        <f t="array" ref="R43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37" t="e">
        <f>IF(Table13[[#This Row],[Category All]]="Category 1", "Yes",NA())</f>
        <v>#N/A</v>
      </c>
      <c r="T437" t="str">
        <f>IF(Table13[[#This Row],[Category All]]="Category 2", "Yes",NA())</f>
        <v>Yes</v>
      </c>
      <c r="U437" t="e">
        <f>IF(Table13[[#This Row],[Category All]]="Category 3", "Yes",NA())</f>
        <v>#N/A</v>
      </c>
      <c r="V437">
        <f>SUM(1,(1/3)*(Table13[[#This Row],[Length]]-0.5),(1/3)*(Table13[[#This Row],[Diameter]]-0.4),(1/3)*(Table13[[#This Row],[Height]]-0.4)*Table13[[#This Row],[Whole_weight]]*0.5)</f>
        <v>0.9743862499999999</v>
      </c>
      <c r="W437">
        <f t="array" ref="W43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0.77950900000000001</v>
      </c>
      <c r="X437" t="e">
        <f>IF(Table13[[#This Row],[Category All]]="Category 1",Table13[[#This Row],[Base Abalone Value]]*1.5,NA())</f>
        <v>#N/A</v>
      </c>
      <c r="Y437">
        <f>IF(Table13[[#This Row],[Category All]]="Category 2",Table13[[#This Row],[Base Abalone Value]]*0.8,NA())</f>
        <v>0.77950900000000001</v>
      </c>
      <c r="Z437" t="e">
        <f>IF(Table13[[#This Row],[Category All]]="Category 3",Table13[[#This Row],[Base Abalone Value]],NA())</f>
        <v>#N/A</v>
      </c>
      <c r="AA437" t="e">
        <f>IF(Table13[[#This Row],[Gender]]="M",Table13[[#This Row],[Whole_weight]],NA())</f>
        <v>#N/A</v>
      </c>
      <c r="AB437" t="e">
        <f>IF(Table13[[#This Row],[Gender]]="F",Table13[[#This Row],[Whole_weight]],NA())</f>
        <v>#N/A</v>
      </c>
      <c r="AC437">
        <f>IF(Table13[[#This Row],[Gender]]="I",Table13[[#This Row],[Whole_weight]],NA())</f>
        <v>0.64449999999999996</v>
      </c>
      <c r="AD437" t="e">
        <f>IF(Table13[[#This Row],[Gender]]="M",Table13[[#This Row],[Diameter]],NA())</f>
        <v>#N/A</v>
      </c>
      <c r="AE437" t="e">
        <f>IF(Table13[[#This Row],[Gender]]="F",Table13[[#This Row],[Diameter]],NA())</f>
        <v>#N/A</v>
      </c>
      <c r="AF437">
        <f>IF(Table13[[#This Row],[Gender]]="I",Table13[[#This Row],[Diameter]],NA())</f>
        <v>0.39500000000000002</v>
      </c>
    </row>
    <row r="438" spans="1:32" x14ac:dyDescent="0.25">
      <c r="A438">
        <v>635</v>
      </c>
      <c r="B438" t="s">
        <v>47</v>
      </c>
      <c r="C438">
        <v>0.36</v>
      </c>
      <c r="D438">
        <v>0.29499999999999998</v>
      </c>
      <c r="E438">
        <v>0.1</v>
      </c>
      <c r="F438">
        <v>0.21049999999999999</v>
      </c>
      <c r="G438">
        <v>6.6000000000000003E-2</v>
      </c>
      <c r="H438">
        <v>5.2499999999999998E-2</v>
      </c>
      <c r="I438">
        <v>7.4999999999999997E-2</v>
      </c>
      <c r="J438">
        <v>9</v>
      </c>
      <c r="K438">
        <v>15</v>
      </c>
      <c r="L438" t="s">
        <v>81</v>
      </c>
      <c r="M438" t="s">
        <v>82</v>
      </c>
      <c r="N438" t="s">
        <v>35</v>
      </c>
      <c r="O438">
        <v>7</v>
      </c>
      <c r="P438" t="s">
        <v>74</v>
      </c>
      <c r="Q438">
        <v>2.5</v>
      </c>
      <c r="R438" t="str">
        <f t="array" ref="R43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38" t="e">
        <f>IF(Table13[[#This Row],[Category All]]="Category 1", "Yes",NA())</f>
        <v>#N/A</v>
      </c>
      <c r="T438" t="str">
        <f>IF(Table13[[#This Row],[Category All]]="Category 2", "Yes",NA())</f>
        <v>Yes</v>
      </c>
      <c r="U438" t="e">
        <f>IF(Table13[[#This Row],[Category All]]="Category 3", "Yes",NA())</f>
        <v>#N/A</v>
      </c>
      <c r="V438">
        <f>SUM(1,(1/3)*(Table13[[#This Row],[Length]]-0.5),(1/3)*(Table13[[#This Row],[Diameter]]-0.4),(1/3)*(Table13[[#This Row],[Height]]-0.4)*Table13[[#This Row],[Whole_weight]]*0.5)</f>
        <v>0.90780833333333333</v>
      </c>
      <c r="W438">
        <f t="array" ref="W43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0.72624666666666671</v>
      </c>
      <c r="X438" t="e">
        <f>IF(Table13[[#This Row],[Category All]]="Category 1",Table13[[#This Row],[Base Abalone Value]]*1.5,NA())</f>
        <v>#N/A</v>
      </c>
      <c r="Y438">
        <f>IF(Table13[[#This Row],[Category All]]="Category 2",Table13[[#This Row],[Base Abalone Value]]*0.8,NA())</f>
        <v>0.72624666666666671</v>
      </c>
      <c r="Z438" t="e">
        <f>IF(Table13[[#This Row],[Category All]]="Category 3",Table13[[#This Row],[Base Abalone Value]],NA())</f>
        <v>#N/A</v>
      </c>
      <c r="AA438">
        <f>IF(Table13[[#This Row],[Gender]]="M",Table13[[#This Row],[Whole_weight]],NA())</f>
        <v>0.21049999999999999</v>
      </c>
      <c r="AB438" t="e">
        <f>IF(Table13[[#This Row],[Gender]]="F",Table13[[#This Row],[Whole_weight]],NA())</f>
        <v>#N/A</v>
      </c>
      <c r="AC438" t="e">
        <f>IF(Table13[[#This Row],[Gender]]="I",Table13[[#This Row],[Whole_weight]],NA())</f>
        <v>#N/A</v>
      </c>
      <c r="AD438">
        <f>IF(Table13[[#This Row],[Gender]]="M",Table13[[#This Row],[Diameter]],NA())</f>
        <v>0.29499999999999998</v>
      </c>
      <c r="AE438" t="e">
        <f>IF(Table13[[#This Row],[Gender]]="F",Table13[[#This Row],[Diameter]],NA())</f>
        <v>#N/A</v>
      </c>
      <c r="AF438" t="e">
        <f>IF(Table13[[#This Row],[Gender]]="I",Table13[[#This Row],[Diameter]],NA())</f>
        <v>#N/A</v>
      </c>
    </row>
    <row r="439" spans="1:32" x14ac:dyDescent="0.25">
      <c r="A439">
        <v>3387</v>
      </c>
      <c r="B439" t="s">
        <v>47</v>
      </c>
      <c r="C439">
        <v>0.51500000000000001</v>
      </c>
      <c r="D439">
        <v>0.4</v>
      </c>
      <c r="E439">
        <v>0.125</v>
      </c>
      <c r="F439">
        <v>0.95499999999999996</v>
      </c>
      <c r="G439">
        <v>0.34100000000000003</v>
      </c>
      <c r="H439">
        <v>0.2535</v>
      </c>
      <c r="I439">
        <v>0.26</v>
      </c>
      <c r="J439">
        <v>13</v>
      </c>
      <c r="K439">
        <v>5</v>
      </c>
      <c r="L439" t="s">
        <v>58</v>
      </c>
      <c r="M439" t="s">
        <v>59</v>
      </c>
      <c r="N439" t="s">
        <v>60</v>
      </c>
      <c r="O439">
        <v>3</v>
      </c>
      <c r="P439" t="s">
        <v>80</v>
      </c>
      <c r="Q439">
        <v>3.6</v>
      </c>
      <c r="R439" t="str">
        <f t="array" ref="R43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39" t="e">
        <f>IF(Table13[[#This Row],[Category All]]="Category 1", "Yes",NA())</f>
        <v>#N/A</v>
      </c>
      <c r="T439" t="str">
        <f>IF(Table13[[#This Row],[Category All]]="Category 2", "Yes",NA())</f>
        <v>Yes</v>
      </c>
      <c r="U439" t="e">
        <f>IF(Table13[[#This Row],[Category All]]="Category 3", "Yes",NA())</f>
        <v>#N/A</v>
      </c>
      <c r="V439">
        <f>SUM(1,(1/3)*(Table13[[#This Row],[Length]]-0.5),(1/3)*(Table13[[#This Row],[Diameter]]-0.4),(1/3)*(Table13[[#This Row],[Height]]-0.4)*Table13[[#This Row],[Whole_weight]]*0.5)</f>
        <v>0.96122916666666658</v>
      </c>
      <c r="W439">
        <f t="array" ref="W43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0.76898333333333335</v>
      </c>
      <c r="X439" t="e">
        <f>IF(Table13[[#This Row],[Category All]]="Category 1",Table13[[#This Row],[Base Abalone Value]]*1.5,NA())</f>
        <v>#N/A</v>
      </c>
      <c r="Y439">
        <f>IF(Table13[[#This Row],[Category All]]="Category 2",Table13[[#This Row],[Base Abalone Value]]*0.8,NA())</f>
        <v>0.76898333333333335</v>
      </c>
      <c r="Z439" t="e">
        <f>IF(Table13[[#This Row],[Category All]]="Category 3",Table13[[#This Row],[Base Abalone Value]],NA())</f>
        <v>#N/A</v>
      </c>
      <c r="AA439">
        <f>IF(Table13[[#This Row],[Gender]]="M",Table13[[#This Row],[Whole_weight]],NA())</f>
        <v>0.95499999999999996</v>
      </c>
      <c r="AB439" t="e">
        <f>IF(Table13[[#This Row],[Gender]]="F",Table13[[#This Row],[Whole_weight]],NA())</f>
        <v>#N/A</v>
      </c>
      <c r="AC439" t="e">
        <f>IF(Table13[[#This Row],[Gender]]="I",Table13[[#This Row],[Whole_weight]],NA())</f>
        <v>#N/A</v>
      </c>
      <c r="AD439">
        <f>IF(Table13[[#This Row],[Gender]]="M",Table13[[#This Row],[Diameter]],NA())</f>
        <v>0.4</v>
      </c>
      <c r="AE439" t="e">
        <f>IF(Table13[[#This Row],[Gender]]="F",Table13[[#This Row],[Diameter]],NA())</f>
        <v>#N/A</v>
      </c>
      <c r="AF439" t="e">
        <f>IF(Table13[[#This Row],[Gender]]="I",Table13[[#This Row],[Diameter]],NA())</f>
        <v>#N/A</v>
      </c>
    </row>
    <row r="440" spans="1:32" x14ac:dyDescent="0.25">
      <c r="A440">
        <v>1265</v>
      </c>
      <c r="B440" t="s">
        <v>43</v>
      </c>
      <c r="C440">
        <v>0.45500000000000002</v>
      </c>
      <c r="D440">
        <v>0.33</v>
      </c>
      <c r="E440">
        <v>0.1</v>
      </c>
      <c r="F440">
        <v>0.372</v>
      </c>
      <c r="G440">
        <v>0.35799999999999998</v>
      </c>
      <c r="H440">
        <v>7.7499999999999999E-2</v>
      </c>
      <c r="I440">
        <v>0.11</v>
      </c>
      <c r="J440">
        <v>8</v>
      </c>
      <c r="K440">
        <v>6</v>
      </c>
      <c r="L440" t="s">
        <v>71</v>
      </c>
      <c r="M440" t="s">
        <v>72</v>
      </c>
      <c r="N440" t="s">
        <v>73</v>
      </c>
      <c r="O440">
        <v>3</v>
      </c>
      <c r="P440" t="s">
        <v>80</v>
      </c>
      <c r="Q440">
        <v>3.6</v>
      </c>
      <c r="R440" t="str">
        <f t="array" ref="R44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40" t="e">
        <f>IF(Table13[[#This Row],[Category All]]="Category 1", "Yes",NA())</f>
        <v>#N/A</v>
      </c>
      <c r="T440" t="str">
        <f>IF(Table13[[#This Row],[Category All]]="Category 2", "Yes",NA())</f>
        <v>Yes</v>
      </c>
      <c r="U440" t="e">
        <f>IF(Table13[[#This Row],[Category All]]="Category 3", "Yes",NA())</f>
        <v>#N/A</v>
      </c>
      <c r="V440">
        <f>SUM(1,(1/3)*(Table13[[#This Row],[Length]]-0.5),(1/3)*(Table13[[#This Row],[Diameter]]-0.4),(1/3)*(Table13[[#This Row],[Height]]-0.4)*Table13[[#This Row],[Whole_weight]]*0.5)</f>
        <v>0.94306666666666672</v>
      </c>
      <c r="W440">
        <f t="array" ref="W44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0.75445333333333342</v>
      </c>
      <c r="X440" t="e">
        <f>IF(Table13[[#This Row],[Category All]]="Category 1",Table13[[#This Row],[Base Abalone Value]]*1.5,NA())</f>
        <v>#N/A</v>
      </c>
      <c r="Y440">
        <f>IF(Table13[[#This Row],[Category All]]="Category 2",Table13[[#This Row],[Base Abalone Value]]*0.8,NA())</f>
        <v>0.75445333333333342</v>
      </c>
      <c r="Z440" t="e">
        <f>IF(Table13[[#This Row],[Category All]]="Category 3",Table13[[#This Row],[Base Abalone Value]],NA())</f>
        <v>#N/A</v>
      </c>
      <c r="AA440" t="e">
        <f>IF(Table13[[#This Row],[Gender]]="M",Table13[[#This Row],[Whole_weight]],NA())</f>
        <v>#N/A</v>
      </c>
      <c r="AB440" t="e">
        <f>IF(Table13[[#This Row],[Gender]]="F",Table13[[#This Row],[Whole_weight]],NA())</f>
        <v>#N/A</v>
      </c>
      <c r="AC440">
        <f>IF(Table13[[#This Row],[Gender]]="I",Table13[[#This Row],[Whole_weight]],NA())</f>
        <v>0.372</v>
      </c>
      <c r="AD440" t="e">
        <f>IF(Table13[[#This Row],[Gender]]="M",Table13[[#This Row],[Diameter]],NA())</f>
        <v>#N/A</v>
      </c>
      <c r="AE440" t="e">
        <f>IF(Table13[[#This Row],[Gender]]="F",Table13[[#This Row],[Diameter]],NA())</f>
        <v>#N/A</v>
      </c>
      <c r="AF440">
        <f>IF(Table13[[#This Row],[Gender]]="I",Table13[[#This Row],[Diameter]],NA())</f>
        <v>0.33</v>
      </c>
    </row>
    <row r="441" spans="1:32" x14ac:dyDescent="0.25">
      <c r="A441">
        <v>1669</v>
      </c>
      <c r="B441" t="s">
        <v>47</v>
      </c>
      <c r="C441">
        <v>0.61</v>
      </c>
      <c r="D441">
        <v>0.47499999999999998</v>
      </c>
      <c r="E441">
        <v>0.155</v>
      </c>
      <c r="F441">
        <v>0.98299999999999998</v>
      </c>
      <c r="G441">
        <v>0.45650000000000002</v>
      </c>
      <c r="H441">
        <v>0.22800000000000001</v>
      </c>
      <c r="I441">
        <v>0.26600000000000001</v>
      </c>
      <c r="J441">
        <v>10</v>
      </c>
      <c r="K441">
        <v>14</v>
      </c>
      <c r="L441" t="s">
        <v>55</v>
      </c>
      <c r="M441" t="s">
        <v>56</v>
      </c>
      <c r="N441" t="s">
        <v>57</v>
      </c>
      <c r="O441">
        <v>7</v>
      </c>
      <c r="P441" t="s">
        <v>74</v>
      </c>
      <c r="Q441">
        <v>2.5</v>
      </c>
      <c r="R441" t="str">
        <f t="array" ref="R44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41" t="e">
        <f>IF(Table13[[#This Row],[Category All]]="Category 1", "Yes",NA())</f>
        <v>#N/A</v>
      </c>
      <c r="T441" t="e">
        <f>IF(Table13[[#This Row],[Category All]]="Category 2", "Yes",NA())</f>
        <v>#N/A</v>
      </c>
      <c r="U441" t="str">
        <f>IF(Table13[[#This Row],[Category All]]="Category 3", "Yes",NA())</f>
        <v>Yes</v>
      </c>
      <c r="V441">
        <f>SUM(1,(1/3)*(Table13[[#This Row],[Length]]-0.5),(1/3)*(Table13[[#This Row],[Diameter]]-0.4),(1/3)*(Table13[[#This Row],[Height]]-0.4)*Table13[[#This Row],[Whole_weight]]*0.5)</f>
        <v>1.0215274999999999</v>
      </c>
      <c r="W441">
        <f t="array" ref="W44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1.0215274999999999</v>
      </c>
      <c r="X441" t="e">
        <f>IF(Table13[[#This Row],[Category All]]="Category 1",Table13[[#This Row],[Base Abalone Value]]*1.5,NA())</f>
        <v>#N/A</v>
      </c>
      <c r="Y441" t="e">
        <f>IF(Table13[[#This Row],[Category All]]="Category 2",Table13[[#This Row],[Base Abalone Value]]*0.8,NA())</f>
        <v>#N/A</v>
      </c>
      <c r="Z441">
        <f>IF(Table13[[#This Row],[Category All]]="Category 3",Table13[[#This Row],[Base Abalone Value]],NA())</f>
        <v>1.0215274999999999</v>
      </c>
      <c r="AA441">
        <f>IF(Table13[[#This Row],[Gender]]="M",Table13[[#This Row],[Whole_weight]],NA())</f>
        <v>0.98299999999999998</v>
      </c>
      <c r="AB441" t="e">
        <f>IF(Table13[[#This Row],[Gender]]="F",Table13[[#This Row],[Whole_weight]],NA())</f>
        <v>#N/A</v>
      </c>
      <c r="AC441" t="e">
        <f>IF(Table13[[#This Row],[Gender]]="I",Table13[[#This Row],[Whole_weight]],NA())</f>
        <v>#N/A</v>
      </c>
      <c r="AD441">
        <f>IF(Table13[[#This Row],[Gender]]="M",Table13[[#This Row],[Diameter]],NA())</f>
        <v>0.47499999999999998</v>
      </c>
      <c r="AE441" t="e">
        <f>IF(Table13[[#This Row],[Gender]]="F",Table13[[#This Row],[Diameter]],NA())</f>
        <v>#N/A</v>
      </c>
      <c r="AF441" t="e">
        <f>IF(Table13[[#This Row],[Gender]]="I",Table13[[#This Row],[Diameter]],NA())</f>
        <v>#N/A</v>
      </c>
    </row>
    <row r="442" spans="1:32" x14ac:dyDescent="0.25">
      <c r="A442">
        <v>3770</v>
      </c>
      <c r="B442" t="s">
        <v>32</v>
      </c>
      <c r="C442">
        <v>0.56000000000000005</v>
      </c>
      <c r="D442">
        <v>0.43</v>
      </c>
      <c r="E442">
        <v>0.14499999999999999</v>
      </c>
      <c r="F442">
        <v>0.89800000000000002</v>
      </c>
      <c r="G442">
        <v>0.38950000000000001</v>
      </c>
      <c r="H442">
        <v>0.23250000000000001</v>
      </c>
      <c r="I442">
        <v>0.245</v>
      </c>
      <c r="J442">
        <v>9</v>
      </c>
      <c r="K442">
        <v>9</v>
      </c>
      <c r="L442" t="s">
        <v>52</v>
      </c>
      <c r="M442" t="s">
        <v>53</v>
      </c>
      <c r="N442" t="s">
        <v>54</v>
      </c>
      <c r="O442">
        <v>1</v>
      </c>
      <c r="P442" t="s">
        <v>36</v>
      </c>
      <c r="Q442">
        <v>22.1</v>
      </c>
      <c r="R442" t="str">
        <f t="array" ref="R44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42" t="e">
        <f>IF(Table13[[#This Row],[Category All]]="Category 1", "Yes",NA())</f>
        <v>#N/A</v>
      </c>
      <c r="T442" t="str">
        <f>IF(Table13[[#This Row],[Category All]]="Category 2", "Yes",NA())</f>
        <v>Yes</v>
      </c>
      <c r="U442" t="e">
        <f>IF(Table13[[#This Row],[Category All]]="Category 3", "Yes",NA())</f>
        <v>#N/A</v>
      </c>
      <c r="V442">
        <f>SUM(1,(1/3)*(Table13[[#This Row],[Length]]-0.5),(1/3)*(Table13[[#This Row],[Diameter]]-0.4),(1/3)*(Table13[[#This Row],[Height]]-0.4)*Table13[[#This Row],[Whole_weight]]*0.5)</f>
        <v>0.99183500000000002</v>
      </c>
      <c r="W442">
        <f t="array" ref="W44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0.79346800000000006</v>
      </c>
      <c r="X442" t="e">
        <f>IF(Table13[[#This Row],[Category All]]="Category 1",Table13[[#This Row],[Base Abalone Value]]*1.5,NA())</f>
        <v>#N/A</v>
      </c>
      <c r="Y442">
        <f>IF(Table13[[#This Row],[Category All]]="Category 2",Table13[[#This Row],[Base Abalone Value]]*0.8,NA())</f>
        <v>0.79346800000000006</v>
      </c>
      <c r="Z442" t="e">
        <f>IF(Table13[[#This Row],[Category All]]="Category 3",Table13[[#This Row],[Base Abalone Value]],NA())</f>
        <v>#N/A</v>
      </c>
      <c r="AA442" t="e">
        <f>IF(Table13[[#This Row],[Gender]]="M",Table13[[#This Row],[Whole_weight]],NA())</f>
        <v>#N/A</v>
      </c>
      <c r="AB442">
        <f>IF(Table13[[#This Row],[Gender]]="F",Table13[[#This Row],[Whole_weight]],NA())</f>
        <v>0.89800000000000002</v>
      </c>
      <c r="AC442" t="e">
        <f>IF(Table13[[#This Row],[Gender]]="I",Table13[[#This Row],[Whole_weight]],NA())</f>
        <v>#N/A</v>
      </c>
      <c r="AD442" t="e">
        <f>IF(Table13[[#This Row],[Gender]]="M",Table13[[#This Row],[Diameter]],NA())</f>
        <v>#N/A</v>
      </c>
      <c r="AE442">
        <f>IF(Table13[[#This Row],[Gender]]="F",Table13[[#This Row],[Diameter]],NA())</f>
        <v>0.43</v>
      </c>
      <c r="AF442" t="e">
        <f>IF(Table13[[#This Row],[Gender]]="I",Table13[[#This Row],[Diameter]],NA())</f>
        <v>#N/A</v>
      </c>
    </row>
    <row r="443" spans="1:32" x14ac:dyDescent="0.25">
      <c r="A443">
        <v>1291</v>
      </c>
      <c r="B443" t="s">
        <v>43</v>
      </c>
      <c r="C443">
        <v>0.51500000000000001</v>
      </c>
      <c r="D443">
        <v>0.38</v>
      </c>
      <c r="E443">
        <v>0.12</v>
      </c>
      <c r="F443">
        <v>0.625</v>
      </c>
      <c r="G443">
        <v>0.32650000000000001</v>
      </c>
      <c r="H443">
        <v>0.1295</v>
      </c>
      <c r="I443">
        <v>0.16</v>
      </c>
      <c r="J443">
        <v>7</v>
      </c>
      <c r="K443">
        <v>13</v>
      </c>
      <c r="L443" t="s">
        <v>44</v>
      </c>
      <c r="M443" t="s">
        <v>45</v>
      </c>
      <c r="N443" t="s">
        <v>35</v>
      </c>
      <c r="O443">
        <v>9</v>
      </c>
      <c r="P443" t="s">
        <v>78</v>
      </c>
      <c r="Q443">
        <v>1.9</v>
      </c>
      <c r="R443" t="str">
        <f t="array" ref="R44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43" t="e">
        <f>IF(Table13[[#This Row],[Category All]]="Category 1", "Yes",NA())</f>
        <v>#N/A</v>
      </c>
      <c r="T443" t="str">
        <f>IF(Table13[[#This Row],[Category All]]="Category 2", "Yes",NA())</f>
        <v>Yes</v>
      </c>
      <c r="U443" t="e">
        <f>IF(Table13[[#This Row],[Category All]]="Category 3", "Yes",NA())</f>
        <v>#N/A</v>
      </c>
      <c r="V443">
        <f>SUM(1,(1/3)*(Table13[[#This Row],[Length]]-0.5),(1/3)*(Table13[[#This Row],[Diameter]]-0.4),(1/3)*(Table13[[#This Row],[Height]]-0.4)*Table13[[#This Row],[Whole_weight]]*0.5)</f>
        <v>0.96916666666666651</v>
      </c>
      <c r="W443">
        <f t="array" ref="W44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0.77533333333333321</v>
      </c>
      <c r="X443" t="e">
        <f>IF(Table13[[#This Row],[Category All]]="Category 1",Table13[[#This Row],[Base Abalone Value]]*1.5,NA())</f>
        <v>#N/A</v>
      </c>
      <c r="Y443">
        <f>IF(Table13[[#This Row],[Category All]]="Category 2",Table13[[#This Row],[Base Abalone Value]]*0.8,NA())</f>
        <v>0.77533333333333321</v>
      </c>
      <c r="Z443" t="e">
        <f>IF(Table13[[#This Row],[Category All]]="Category 3",Table13[[#This Row],[Base Abalone Value]],NA())</f>
        <v>#N/A</v>
      </c>
      <c r="AA443" t="e">
        <f>IF(Table13[[#This Row],[Gender]]="M",Table13[[#This Row],[Whole_weight]],NA())</f>
        <v>#N/A</v>
      </c>
      <c r="AB443" t="e">
        <f>IF(Table13[[#This Row],[Gender]]="F",Table13[[#This Row],[Whole_weight]],NA())</f>
        <v>#N/A</v>
      </c>
      <c r="AC443">
        <f>IF(Table13[[#This Row],[Gender]]="I",Table13[[#This Row],[Whole_weight]],NA())</f>
        <v>0.625</v>
      </c>
      <c r="AD443" t="e">
        <f>IF(Table13[[#This Row],[Gender]]="M",Table13[[#This Row],[Diameter]],NA())</f>
        <v>#N/A</v>
      </c>
      <c r="AE443" t="e">
        <f>IF(Table13[[#This Row],[Gender]]="F",Table13[[#This Row],[Diameter]],NA())</f>
        <v>#N/A</v>
      </c>
      <c r="AF443">
        <f>IF(Table13[[#This Row],[Gender]]="I",Table13[[#This Row],[Diameter]],NA())</f>
        <v>0.38</v>
      </c>
    </row>
    <row r="444" spans="1:32" x14ac:dyDescent="0.25">
      <c r="A444">
        <v>56</v>
      </c>
      <c r="B444" t="s">
        <v>32</v>
      </c>
      <c r="C444">
        <v>0.5</v>
      </c>
      <c r="D444">
        <v>0.4</v>
      </c>
      <c r="E444">
        <v>0.14000000000000001</v>
      </c>
      <c r="F444">
        <v>0.66149999999999998</v>
      </c>
      <c r="G444">
        <v>0.25650000000000001</v>
      </c>
      <c r="H444">
        <v>0.17549999999999999</v>
      </c>
      <c r="I444">
        <v>0.22</v>
      </c>
      <c r="J444">
        <v>8</v>
      </c>
      <c r="K444">
        <v>1</v>
      </c>
      <c r="L444" t="s">
        <v>40</v>
      </c>
      <c r="M444" t="s">
        <v>41</v>
      </c>
      <c r="N444" t="s">
        <v>35</v>
      </c>
      <c r="O444">
        <v>8</v>
      </c>
      <c r="P444" t="s">
        <v>51</v>
      </c>
      <c r="Q444">
        <v>12.3</v>
      </c>
      <c r="R444" t="str">
        <f t="array" ref="R44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44" t="e">
        <f>IF(Table13[[#This Row],[Category All]]="Category 1", "Yes",NA())</f>
        <v>#N/A</v>
      </c>
      <c r="T444" t="str">
        <f>IF(Table13[[#This Row],[Category All]]="Category 2", "Yes",NA())</f>
        <v>Yes</v>
      </c>
      <c r="U444" t="e">
        <f>IF(Table13[[#This Row],[Category All]]="Category 3", "Yes",NA())</f>
        <v>#N/A</v>
      </c>
      <c r="V444">
        <f>SUM(1,(1/3)*(Table13[[#This Row],[Length]]-0.5),(1/3)*(Table13[[#This Row],[Diameter]]-0.4),(1/3)*(Table13[[#This Row],[Height]]-0.4)*Table13[[#This Row],[Whole_weight]]*0.5)</f>
        <v>0.97133499999999995</v>
      </c>
      <c r="W444">
        <f t="array" ref="W44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0.77706799999999998</v>
      </c>
      <c r="X444" t="e">
        <f>IF(Table13[[#This Row],[Category All]]="Category 1",Table13[[#This Row],[Base Abalone Value]]*1.5,NA())</f>
        <v>#N/A</v>
      </c>
      <c r="Y444">
        <f>IF(Table13[[#This Row],[Category All]]="Category 2",Table13[[#This Row],[Base Abalone Value]]*0.8,NA())</f>
        <v>0.77706799999999998</v>
      </c>
      <c r="Z444" t="e">
        <f>IF(Table13[[#This Row],[Category All]]="Category 3",Table13[[#This Row],[Base Abalone Value]],NA())</f>
        <v>#N/A</v>
      </c>
      <c r="AA444" t="e">
        <f>IF(Table13[[#This Row],[Gender]]="M",Table13[[#This Row],[Whole_weight]],NA())</f>
        <v>#N/A</v>
      </c>
      <c r="AB444">
        <f>IF(Table13[[#This Row],[Gender]]="F",Table13[[#This Row],[Whole_weight]],NA())</f>
        <v>0.66149999999999998</v>
      </c>
      <c r="AC444" t="e">
        <f>IF(Table13[[#This Row],[Gender]]="I",Table13[[#This Row],[Whole_weight]],NA())</f>
        <v>#N/A</v>
      </c>
      <c r="AD444" t="e">
        <f>IF(Table13[[#This Row],[Gender]]="M",Table13[[#This Row],[Diameter]],NA())</f>
        <v>#N/A</v>
      </c>
      <c r="AE444">
        <f>IF(Table13[[#This Row],[Gender]]="F",Table13[[#This Row],[Diameter]],NA())</f>
        <v>0.4</v>
      </c>
      <c r="AF444" t="e">
        <f>IF(Table13[[#This Row],[Gender]]="I",Table13[[#This Row],[Diameter]],NA())</f>
        <v>#N/A</v>
      </c>
    </row>
    <row r="445" spans="1:32" x14ac:dyDescent="0.25">
      <c r="A445">
        <v>2218</v>
      </c>
      <c r="B445" t="s">
        <v>32</v>
      </c>
      <c r="C445">
        <v>0.51500000000000001</v>
      </c>
      <c r="D445">
        <v>0.41499999999999998</v>
      </c>
      <c r="E445">
        <v>0.13</v>
      </c>
      <c r="F445">
        <v>0.76400000000000001</v>
      </c>
      <c r="G445">
        <v>0.27600000000000002</v>
      </c>
      <c r="H445">
        <v>0.19600000000000001</v>
      </c>
      <c r="I445">
        <v>0.25</v>
      </c>
      <c r="J445">
        <v>13</v>
      </c>
      <c r="K445">
        <v>5</v>
      </c>
      <c r="L445" t="s">
        <v>58</v>
      </c>
      <c r="M445" t="s">
        <v>59</v>
      </c>
      <c r="N445" t="s">
        <v>60</v>
      </c>
      <c r="O445">
        <v>3</v>
      </c>
      <c r="P445" t="s">
        <v>80</v>
      </c>
      <c r="Q445">
        <v>3.6</v>
      </c>
      <c r="R445" t="str">
        <f t="array" ref="R44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45" t="e">
        <f>IF(Table13[[#This Row],[Category All]]="Category 1", "Yes",NA())</f>
        <v>#N/A</v>
      </c>
      <c r="T445" t="str">
        <f>IF(Table13[[#This Row],[Category All]]="Category 2", "Yes",NA())</f>
        <v>Yes</v>
      </c>
      <c r="U445" t="e">
        <f>IF(Table13[[#This Row],[Category All]]="Category 3", "Yes",NA())</f>
        <v>#N/A</v>
      </c>
      <c r="V445">
        <f>SUM(1,(1/3)*(Table13[[#This Row],[Length]]-0.5),(1/3)*(Table13[[#This Row],[Diameter]]-0.4),(1/3)*(Table13[[#This Row],[Height]]-0.4)*Table13[[#This Row],[Whole_weight]]*0.5)</f>
        <v>0.97561999999999982</v>
      </c>
      <c r="W445">
        <f t="array" ref="W44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0.78049599999999986</v>
      </c>
      <c r="X445" t="e">
        <f>IF(Table13[[#This Row],[Category All]]="Category 1",Table13[[#This Row],[Base Abalone Value]]*1.5,NA())</f>
        <v>#N/A</v>
      </c>
      <c r="Y445">
        <f>IF(Table13[[#This Row],[Category All]]="Category 2",Table13[[#This Row],[Base Abalone Value]]*0.8,NA())</f>
        <v>0.78049599999999986</v>
      </c>
      <c r="Z445" t="e">
        <f>IF(Table13[[#This Row],[Category All]]="Category 3",Table13[[#This Row],[Base Abalone Value]],NA())</f>
        <v>#N/A</v>
      </c>
      <c r="AA445" t="e">
        <f>IF(Table13[[#This Row],[Gender]]="M",Table13[[#This Row],[Whole_weight]],NA())</f>
        <v>#N/A</v>
      </c>
      <c r="AB445">
        <f>IF(Table13[[#This Row],[Gender]]="F",Table13[[#This Row],[Whole_weight]],NA())</f>
        <v>0.76400000000000001</v>
      </c>
      <c r="AC445" t="e">
        <f>IF(Table13[[#This Row],[Gender]]="I",Table13[[#This Row],[Whole_weight]],NA())</f>
        <v>#N/A</v>
      </c>
      <c r="AD445" t="e">
        <f>IF(Table13[[#This Row],[Gender]]="M",Table13[[#This Row],[Diameter]],NA())</f>
        <v>#N/A</v>
      </c>
      <c r="AE445">
        <f>IF(Table13[[#This Row],[Gender]]="F",Table13[[#This Row],[Diameter]],NA())</f>
        <v>0.41499999999999998</v>
      </c>
      <c r="AF445" t="e">
        <f>IF(Table13[[#This Row],[Gender]]="I",Table13[[#This Row],[Diameter]],NA())</f>
        <v>#N/A</v>
      </c>
    </row>
    <row r="446" spans="1:32" x14ac:dyDescent="0.25">
      <c r="A446">
        <v>4009</v>
      </c>
      <c r="B446" t="s">
        <v>47</v>
      </c>
      <c r="C446">
        <v>0.58499999999999996</v>
      </c>
      <c r="D446">
        <v>0.45500000000000002</v>
      </c>
      <c r="E446">
        <v>0.155</v>
      </c>
      <c r="F446">
        <v>1.133</v>
      </c>
      <c r="G446">
        <v>0.55149999999999999</v>
      </c>
      <c r="H446">
        <v>0.223</v>
      </c>
      <c r="I446">
        <v>0.30499999999999999</v>
      </c>
      <c r="J446">
        <v>12</v>
      </c>
      <c r="K446">
        <v>9</v>
      </c>
      <c r="L446" t="s">
        <v>52</v>
      </c>
      <c r="M446" t="s">
        <v>53</v>
      </c>
      <c r="N446" t="s">
        <v>54</v>
      </c>
      <c r="O446">
        <v>5</v>
      </c>
      <c r="P446" t="s">
        <v>46</v>
      </c>
      <c r="Q446">
        <v>12.8</v>
      </c>
      <c r="R446" t="str">
        <f t="array" ref="R44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46" t="e">
        <f>IF(Table13[[#This Row],[Category All]]="Category 1", "Yes",NA())</f>
        <v>#N/A</v>
      </c>
      <c r="T446" t="e">
        <f>IF(Table13[[#This Row],[Category All]]="Category 2", "Yes",NA())</f>
        <v>#N/A</v>
      </c>
      <c r="U446" t="str">
        <f>IF(Table13[[#This Row],[Category All]]="Category 3", "Yes",NA())</f>
        <v>Yes</v>
      </c>
      <c r="V446">
        <f>SUM(1,(1/3)*(Table13[[#This Row],[Length]]-0.5),(1/3)*(Table13[[#This Row],[Diameter]]-0.4),(1/3)*(Table13[[#This Row],[Height]]-0.4)*Table13[[#This Row],[Whole_weight]]*0.5)</f>
        <v>1.0004024999999999</v>
      </c>
      <c r="W446">
        <f t="array" ref="W44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1.0004024999999999</v>
      </c>
      <c r="X446" t="e">
        <f>IF(Table13[[#This Row],[Category All]]="Category 1",Table13[[#This Row],[Base Abalone Value]]*1.5,NA())</f>
        <v>#N/A</v>
      </c>
      <c r="Y446" t="e">
        <f>IF(Table13[[#This Row],[Category All]]="Category 2",Table13[[#This Row],[Base Abalone Value]]*0.8,NA())</f>
        <v>#N/A</v>
      </c>
      <c r="Z446">
        <f>IF(Table13[[#This Row],[Category All]]="Category 3",Table13[[#This Row],[Base Abalone Value]],NA())</f>
        <v>1.0004024999999999</v>
      </c>
      <c r="AA446">
        <f>IF(Table13[[#This Row],[Gender]]="M",Table13[[#This Row],[Whole_weight]],NA())</f>
        <v>1.133</v>
      </c>
      <c r="AB446" t="e">
        <f>IF(Table13[[#This Row],[Gender]]="F",Table13[[#This Row],[Whole_weight]],NA())</f>
        <v>#N/A</v>
      </c>
      <c r="AC446" t="e">
        <f>IF(Table13[[#This Row],[Gender]]="I",Table13[[#This Row],[Whole_weight]],NA())</f>
        <v>#N/A</v>
      </c>
      <c r="AD446">
        <f>IF(Table13[[#This Row],[Gender]]="M",Table13[[#This Row],[Diameter]],NA())</f>
        <v>0.45500000000000002</v>
      </c>
      <c r="AE446" t="e">
        <f>IF(Table13[[#This Row],[Gender]]="F",Table13[[#This Row],[Diameter]],NA())</f>
        <v>#N/A</v>
      </c>
      <c r="AF446" t="e">
        <f>IF(Table13[[#This Row],[Gender]]="I",Table13[[#This Row],[Diameter]],NA())</f>
        <v>#N/A</v>
      </c>
    </row>
    <row r="447" spans="1:32" x14ac:dyDescent="0.25">
      <c r="A447">
        <v>2449</v>
      </c>
      <c r="B447" t="s">
        <v>32</v>
      </c>
      <c r="C447">
        <v>0.35</v>
      </c>
      <c r="D447">
        <v>0.26500000000000001</v>
      </c>
      <c r="E447">
        <v>0.09</v>
      </c>
      <c r="F447">
        <v>0.1855</v>
      </c>
      <c r="G447">
        <v>7.4499999999999997E-2</v>
      </c>
      <c r="H447">
        <v>4.1500000000000002E-2</v>
      </c>
      <c r="I447">
        <v>0.06</v>
      </c>
      <c r="J447">
        <v>7</v>
      </c>
      <c r="K447">
        <v>14</v>
      </c>
      <c r="L447" t="s">
        <v>55</v>
      </c>
      <c r="M447" t="s">
        <v>56</v>
      </c>
      <c r="N447" t="s">
        <v>57</v>
      </c>
      <c r="O447">
        <v>3</v>
      </c>
      <c r="P447" t="s">
        <v>80</v>
      </c>
      <c r="Q447">
        <v>3.6</v>
      </c>
      <c r="R447" t="str">
        <f t="array" ref="R44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47" t="e">
        <f>IF(Table13[[#This Row],[Category All]]="Category 1", "Yes",NA())</f>
        <v>#N/A</v>
      </c>
      <c r="T447" t="str">
        <f>IF(Table13[[#This Row],[Category All]]="Category 2", "Yes",NA())</f>
        <v>Yes</v>
      </c>
      <c r="U447" t="e">
        <f>IF(Table13[[#This Row],[Category All]]="Category 3", "Yes",NA())</f>
        <v>#N/A</v>
      </c>
      <c r="V447">
        <f>SUM(1,(1/3)*(Table13[[#This Row],[Length]]-0.5),(1/3)*(Table13[[#This Row],[Diameter]]-0.4),(1/3)*(Table13[[#This Row],[Height]]-0.4)*Table13[[#This Row],[Whole_weight]]*0.5)</f>
        <v>0.8954158333333333</v>
      </c>
      <c r="W447">
        <f t="array" ref="W44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0.71633266666666673</v>
      </c>
      <c r="X447" t="e">
        <f>IF(Table13[[#This Row],[Category All]]="Category 1",Table13[[#This Row],[Base Abalone Value]]*1.5,NA())</f>
        <v>#N/A</v>
      </c>
      <c r="Y447">
        <f>IF(Table13[[#This Row],[Category All]]="Category 2",Table13[[#This Row],[Base Abalone Value]]*0.8,NA())</f>
        <v>0.71633266666666673</v>
      </c>
      <c r="Z447" t="e">
        <f>IF(Table13[[#This Row],[Category All]]="Category 3",Table13[[#This Row],[Base Abalone Value]],NA())</f>
        <v>#N/A</v>
      </c>
      <c r="AA447" t="e">
        <f>IF(Table13[[#This Row],[Gender]]="M",Table13[[#This Row],[Whole_weight]],NA())</f>
        <v>#N/A</v>
      </c>
      <c r="AB447">
        <f>IF(Table13[[#This Row],[Gender]]="F",Table13[[#This Row],[Whole_weight]],NA())</f>
        <v>0.1855</v>
      </c>
      <c r="AC447" t="e">
        <f>IF(Table13[[#This Row],[Gender]]="I",Table13[[#This Row],[Whole_weight]],NA())</f>
        <v>#N/A</v>
      </c>
      <c r="AD447" t="e">
        <f>IF(Table13[[#This Row],[Gender]]="M",Table13[[#This Row],[Diameter]],NA())</f>
        <v>#N/A</v>
      </c>
      <c r="AE447">
        <f>IF(Table13[[#This Row],[Gender]]="F",Table13[[#This Row],[Diameter]],NA())</f>
        <v>0.26500000000000001</v>
      </c>
      <c r="AF447" t="e">
        <f>IF(Table13[[#This Row],[Gender]]="I",Table13[[#This Row],[Diameter]],NA())</f>
        <v>#N/A</v>
      </c>
    </row>
    <row r="448" spans="1:32" x14ac:dyDescent="0.25">
      <c r="A448">
        <v>1648</v>
      </c>
      <c r="B448" t="s">
        <v>32</v>
      </c>
      <c r="C448">
        <v>0.58499999999999996</v>
      </c>
      <c r="D448">
        <v>0.44500000000000001</v>
      </c>
      <c r="E448">
        <v>0.14000000000000001</v>
      </c>
      <c r="F448">
        <v>0.91300000000000003</v>
      </c>
      <c r="G448">
        <v>0.43049999999999999</v>
      </c>
      <c r="H448">
        <v>0.2205</v>
      </c>
      <c r="I448">
        <v>0.253</v>
      </c>
      <c r="J448">
        <v>10</v>
      </c>
      <c r="K448">
        <v>8</v>
      </c>
      <c r="L448" t="s">
        <v>61</v>
      </c>
      <c r="M448" t="s">
        <v>62</v>
      </c>
      <c r="N448" t="s">
        <v>63</v>
      </c>
      <c r="O448">
        <v>10</v>
      </c>
      <c r="P448" t="s">
        <v>70</v>
      </c>
      <c r="Q448">
        <v>24.1</v>
      </c>
      <c r="R448" t="str">
        <f t="array" ref="R44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48" t="e">
        <f>IF(Table13[[#This Row],[Category All]]="Category 1", "Yes",NA())</f>
        <v>#N/A</v>
      </c>
      <c r="T448" t="e">
        <f>IF(Table13[[#This Row],[Category All]]="Category 2", "Yes",NA())</f>
        <v>#N/A</v>
      </c>
      <c r="U448" t="str">
        <f>IF(Table13[[#This Row],[Category All]]="Category 3", "Yes",NA())</f>
        <v>Yes</v>
      </c>
      <c r="V448">
        <f>SUM(1,(1/3)*(Table13[[#This Row],[Length]]-0.5),(1/3)*(Table13[[#This Row],[Diameter]]-0.4),(1/3)*(Table13[[#This Row],[Height]]-0.4)*Table13[[#This Row],[Whole_weight]]*0.5)</f>
        <v>1.0037699999999998</v>
      </c>
      <c r="W448">
        <f t="array" ref="W44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1.0037699999999998</v>
      </c>
      <c r="X448" t="e">
        <f>IF(Table13[[#This Row],[Category All]]="Category 1",Table13[[#This Row],[Base Abalone Value]]*1.5,NA())</f>
        <v>#N/A</v>
      </c>
      <c r="Y448" t="e">
        <f>IF(Table13[[#This Row],[Category All]]="Category 2",Table13[[#This Row],[Base Abalone Value]]*0.8,NA())</f>
        <v>#N/A</v>
      </c>
      <c r="Z448">
        <f>IF(Table13[[#This Row],[Category All]]="Category 3",Table13[[#This Row],[Base Abalone Value]],NA())</f>
        <v>1.0037699999999998</v>
      </c>
      <c r="AA448" t="e">
        <f>IF(Table13[[#This Row],[Gender]]="M",Table13[[#This Row],[Whole_weight]],NA())</f>
        <v>#N/A</v>
      </c>
      <c r="AB448">
        <f>IF(Table13[[#This Row],[Gender]]="F",Table13[[#This Row],[Whole_weight]],NA())</f>
        <v>0.91300000000000003</v>
      </c>
      <c r="AC448" t="e">
        <f>IF(Table13[[#This Row],[Gender]]="I",Table13[[#This Row],[Whole_weight]],NA())</f>
        <v>#N/A</v>
      </c>
      <c r="AD448" t="e">
        <f>IF(Table13[[#This Row],[Gender]]="M",Table13[[#This Row],[Diameter]],NA())</f>
        <v>#N/A</v>
      </c>
      <c r="AE448">
        <f>IF(Table13[[#This Row],[Gender]]="F",Table13[[#This Row],[Diameter]],NA())</f>
        <v>0.44500000000000001</v>
      </c>
      <c r="AF448" t="e">
        <f>IF(Table13[[#This Row],[Gender]]="I",Table13[[#This Row],[Diameter]],NA())</f>
        <v>#N/A</v>
      </c>
    </row>
    <row r="449" spans="1:32" x14ac:dyDescent="0.25">
      <c r="A449">
        <v>4</v>
      </c>
      <c r="B449" t="s">
        <v>47</v>
      </c>
      <c r="C449">
        <v>0.44</v>
      </c>
      <c r="D449">
        <v>0.36499999999999999</v>
      </c>
      <c r="E449">
        <v>0.125</v>
      </c>
      <c r="F449">
        <v>0.51600000000000001</v>
      </c>
      <c r="G449">
        <v>0.2155</v>
      </c>
      <c r="H449">
        <v>0.114</v>
      </c>
      <c r="I449">
        <v>0.155</v>
      </c>
      <c r="J449">
        <v>10</v>
      </c>
      <c r="K449">
        <v>8</v>
      </c>
      <c r="L449" t="s">
        <v>61</v>
      </c>
      <c r="M449" t="s">
        <v>62</v>
      </c>
      <c r="N449" t="s">
        <v>63</v>
      </c>
      <c r="O449">
        <v>6</v>
      </c>
      <c r="P449" t="s">
        <v>79</v>
      </c>
      <c r="Q449">
        <v>14.1</v>
      </c>
      <c r="R449" t="str">
        <f t="array" ref="R44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49" t="e">
        <f>IF(Table13[[#This Row],[Category All]]="Category 1", "Yes",NA())</f>
        <v>#N/A</v>
      </c>
      <c r="T449" t="str">
        <f>IF(Table13[[#This Row],[Category All]]="Category 2", "Yes",NA())</f>
        <v>Yes</v>
      </c>
      <c r="U449" t="e">
        <f>IF(Table13[[#This Row],[Category All]]="Category 3", "Yes",NA())</f>
        <v>#N/A</v>
      </c>
      <c r="V449">
        <f>SUM(1,(1/3)*(Table13[[#This Row],[Length]]-0.5),(1/3)*(Table13[[#This Row],[Diameter]]-0.4),(1/3)*(Table13[[#This Row],[Height]]-0.4)*Table13[[#This Row],[Whole_weight]]*0.5)</f>
        <v>0.94468333333333332</v>
      </c>
      <c r="W449">
        <f t="array" ref="W44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0.75574666666666668</v>
      </c>
      <c r="X449" t="e">
        <f>IF(Table13[[#This Row],[Category All]]="Category 1",Table13[[#This Row],[Base Abalone Value]]*1.5,NA())</f>
        <v>#N/A</v>
      </c>
      <c r="Y449">
        <f>IF(Table13[[#This Row],[Category All]]="Category 2",Table13[[#This Row],[Base Abalone Value]]*0.8,NA())</f>
        <v>0.75574666666666668</v>
      </c>
      <c r="Z449" t="e">
        <f>IF(Table13[[#This Row],[Category All]]="Category 3",Table13[[#This Row],[Base Abalone Value]],NA())</f>
        <v>#N/A</v>
      </c>
      <c r="AA449">
        <f>IF(Table13[[#This Row],[Gender]]="M",Table13[[#This Row],[Whole_weight]],NA())</f>
        <v>0.51600000000000001</v>
      </c>
      <c r="AB449" t="e">
        <f>IF(Table13[[#This Row],[Gender]]="F",Table13[[#This Row],[Whole_weight]],NA())</f>
        <v>#N/A</v>
      </c>
      <c r="AC449" t="e">
        <f>IF(Table13[[#This Row],[Gender]]="I",Table13[[#This Row],[Whole_weight]],NA())</f>
        <v>#N/A</v>
      </c>
      <c r="AD449">
        <f>IF(Table13[[#This Row],[Gender]]="M",Table13[[#This Row],[Diameter]],NA())</f>
        <v>0.36499999999999999</v>
      </c>
      <c r="AE449" t="e">
        <f>IF(Table13[[#This Row],[Gender]]="F",Table13[[#This Row],[Diameter]],NA())</f>
        <v>#N/A</v>
      </c>
      <c r="AF449" t="e">
        <f>IF(Table13[[#This Row],[Gender]]="I",Table13[[#This Row],[Diameter]],NA())</f>
        <v>#N/A</v>
      </c>
    </row>
    <row r="450" spans="1:32" x14ac:dyDescent="0.25">
      <c r="A450">
        <v>1373</v>
      </c>
      <c r="B450" t="s">
        <v>32</v>
      </c>
      <c r="C450">
        <v>0.61499999999999999</v>
      </c>
      <c r="D450">
        <v>0.47499999999999998</v>
      </c>
      <c r="E450">
        <v>0.16500000000000001</v>
      </c>
      <c r="F450">
        <v>1.0229999999999999</v>
      </c>
      <c r="G450">
        <v>0.49049999999999999</v>
      </c>
      <c r="H450">
        <v>0.19550000000000001</v>
      </c>
      <c r="I450">
        <v>0.30349999999999999</v>
      </c>
      <c r="J450">
        <v>12</v>
      </c>
      <c r="K450">
        <v>7</v>
      </c>
      <c r="L450" t="s">
        <v>67</v>
      </c>
      <c r="M450" t="s">
        <v>68</v>
      </c>
      <c r="N450" t="s">
        <v>69</v>
      </c>
      <c r="O450">
        <v>2</v>
      </c>
      <c r="P450" t="s">
        <v>39</v>
      </c>
      <c r="Q450">
        <v>18</v>
      </c>
      <c r="R450" t="str">
        <f t="array" ref="R45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50" t="e">
        <f>IF(Table13[[#This Row],[Category All]]="Category 1", "Yes",NA())</f>
        <v>#N/A</v>
      </c>
      <c r="T450" t="e">
        <f>IF(Table13[[#This Row],[Category All]]="Category 2", "Yes",NA())</f>
        <v>#N/A</v>
      </c>
      <c r="U450" t="str">
        <f>IF(Table13[[#This Row],[Category All]]="Category 3", "Yes",NA())</f>
        <v>Yes</v>
      </c>
      <c r="V450">
        <f>SUM(1,(1/3)*(Table13[[#This Row],[Length]]-0.5),(1/3)*(Table13[[#This Row],[Diameter]]-0.4),(1/3)*(Table13[[#This Row],[Height]]-0.4)*Table13[[#This Row],[Whole_weight]]*0.5)</f>
        <v>1.0232658333333333</v>
      </c>
      <c r="W450">
        <f t="array" ref="W45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1.0232658333333333</v>
      </c>
      <c r="X450" t="e">
        <f>IF(Table13[[#This Row],[Category All]]="Category 1",Table13[[#This Row],[Base Abalone Value]]*1.5,NA())</f>
        <v>#N/A</v>
      </c>
      <c r="Y450" t="e">
        <f>IF(Table13[[#This Row],[Category All]]="Category 2",Table13[[#This Row],[Base Abalone Value]]*0.8,NA())</f>
        <v>#N/A</v>
      </c>
      <c r="Z450">
        <f>IF(Table13[[#This Row],[Category All]]="Category 3",Table13[[#This Row],[Base Abalone Value]],NA())</f>
        <v>1.0232658333333333</v>
      </c>
      <c r="AA450" t="e">
        <f>IF(Table13[[#This Row],[Gender]]="M",Table13[[#This Row],[Whole_weight]],NA())</f>
        <v>#N/A</v>
      </c>
      <c r="AB450">
        <f>IF(Table13[[#This Row],[Gender]]="F",Table13[[#This Row],[Whole_weight]],NA())</f>
        <v>1.0229999999999999</v>
      </c>
      <c r="AC450" t="e">
        <f>IF(Table13[[#This Row],[Gender]]="I",Table13[[#This Row],[Whole_weight]],NA())</f>
        <v>#N/A</v>
      </c>
      <c r="AD450" t="e">
        <f>IF(Table13[[#This Row],[Gender]]="M",Table13[[#This Row],[Diameter]],NA())</f>
        <v>#N/A</v>
      </c>
      <c r="AE450">
        <f>IF(Table13[[#This Row],[Gender]]="F",Table13[[#This Row],[Diameter]],NA())</f>
        <v>0.47499999999999998</v>
      </c>
      <c r="AF450" t="e">
        <f>IF(Table13[[#This Row],[Gender]]="I",Table13[[#This Row],[Diameter]],NA())</f>
        <v>#N/A</v>
      </c>
    </row>
    <row r="451" spans="1:32" x14ac:dyDescent="0.25">
      <c r="A451">
        <v>869</v>
      </c>
      <c r="B451" t="s">
        <v>32</v>
      </c>
      <c r="C451">
        <v>0.61499999999999999</v>
      </c>
      <c r="D451">
        <v>0.52</v>
      </c>
      <c r="E451">
        <v>0.15</v>
      </c>
      <c r="F451">
        <v>1.3434999999999999</v>
      </c>
      <c r="G451">
        <v>0.629</v>
      </c>
      <c r="H451">
        <v>0.26050000000000001</v>
      </c>
      <c r="I451">
        <v>0.34499999999999997</v>
      </c>
      <c r="J451">
        <v>10</v>
      </c>
      <c r="K451">
        <v>13</v>
      </c>
      <c r="L451" t="s">
        <v>44</v>
      </c>
      <c r="M451" t="s">
        <v>45</v>
      </c>
      <c r="N451" t="s">
        <v>35</v>
      </c>
      <c r="O451">
        <v>8</v>
      </c>
      <c r="P451" t="s">
        <v>51</v>
      </c>
      <c r="Q451">
        <v>12.3</v>
      </c>
      <c r="R451" t="str">
        <f t="array" ref="R45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51" t="e">
        <f>IF(Table13[[#This Row],[Category All]]="Category 1", "Yes",NA())</f>
        <v>#N/A</v>
      </c>
      <c r="T451" t="e">
        <f>IF(Table13[[#This Row],[Category All]]="Category 2", "Yes",NA())</f>
        <v>#N/A</v>
      </c>
      <c r="U451" t="str">
        <f>IF(Table13[[#This Row],[Category All]]="Category 3", "Yes",NA())</f>
        <v>Yes</v>
      </c>
      <c r="V451">
        <f>SUM(1,(1/3)*(Table13[[#This Row],[Length]]-0.5),(1/3)*(Table13[[#This Row],[Diameter]]-0.4),(1/3)*(Table13[[#This Row],[Height]]-0.4)*Table13[[#This Row],[Whole_weight]]*0.5)</f>
        <v>1.0223541666666667</v>
      </c>
      <c r="W451">
        <f t="array" ref="W45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1.0223541666666667</v>
      </c>
      <c r="X451" t="e">
        <f>IF(Table13[[#This Row],[Category All]]="Category 1",Table13[[#This Row],[Base Abalone Value]]*1.5,NA())</f>
        <v>#N/A</v>
      </c>
      <c r="Y451" t="e">
        <f>IF(Table13[[#This Row],[Category All]]="Category 2",Table13[[#This Row],[Base Abalone Value]]*0.8,NA())</f>
        <v>#N/A</v>
      </c>
      <c r="Z451">
        <f>IF(Table13[[#This Row],[Category All]]="Category 3",Table13[[#This Row],[Base Abalone Value]],NA())</f>
        <v>1.0223541666666667</v>
      </c>
      <c r="AA451" t="e">
        <f>IF(Table13[[#This Row],[Gender]]="M",Table13[[#This Row],[Whole_weight]],NA())</f>
        <v>#N/A</v>
      </c>
      <c r="AB451">
        <f>IF(Table13[[#This Row],[Gender]]="F",Table13[[#This Row],[Whole_weight]],NA())</f>
        <v>1.3434999999999999</v>
      </c>
      <c r="AC451" t="e">
        <f>IF(Table13[[#This Row],[Gender]]="I",Table13[[#This Row],[Whole_weight]],NA())</f>
        <v>#N/A</v>
      </c>
      <c r="AD451" t="e">
        <f>IF(Table13[[#This Row],[Gender]]="M",Table13[[#This Row],[Diameter]],NA())</f>
        <v>#N/A</v>
      </c>
      <c r="AE451">
        <f>IF(Table13[[#This Row],[Gender]]="F",Table13[[#This Row],[Diameter]],NA())</f>
        <v>0.52</v>
      </c>
      <c r="AF451" t="e">
        <f>IF(Table13[[#This Row],[Gender]]="I",Table13[[#This Row],[Diameter]],NA())</f>
        <v>#N/A</v>
      </c>
    </row>
    <row r="452" spans="1:32" x14ac:dyDescent="0.25">
      <c r="A452">
        <v>3162</v>
      </c>
      <c r="B452" t="s">
        <v>32</v>
      </c>
      <c r="C452">
        <v>0.33500000000000002</v>
      </c>
      <c r="D452">
        <v>0.22</v>
      </c>
      <c r="E452">
        <v>7.0000000000000007E-2</v>
      </c>
      <c r="F452">
        <v>0.17</v>
      </c>
      <c r="G452">
        <v>7.5999999999999998E-2</v>
      </c>
      <c r="H452">
        <v>3.6499999999999998E-2</v>
      </c>
      <c r="I452">
        <v>0.05</v>
      </c>
      <c r="J452">
        <v>6</v>
      </c>
      <c r="K452">
        <v>15</v>
      </c>
      <c r="L452" t="s">
        <v>81</v>
      </c>
      <c r="M452" t="s">
        <v>82</v>
      </c>
      <c r="N452" t="s">
        <v>35</v>
      </c>
      <c r="O452">
        <v>8</v>
      </c>
      <c r="P452" t="s">
        <v>51</v>
      </c>
      <c r="Q452">
        <v>12.3</v>
      </c>
      <c r="R452" t="str">
        <f t="array" ref="R45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52" t="e">
        <f>IF(Table13[[#This Row],[Category All]]="Category 1", "Yes",NA())</f>
        <v>#N/A</v>
      </c>
      <c r="T452" t="str">
        <f>IF(Table13[[#This Row],[Category All]]="Category 2", "Yes",NA())</f>
        <v>Yes</v>
      </c>
      <c r="U452" t="e">
        <f>IF(Table13[[#This Row],[Category All]]="Category 3", "Yes",NA())</f>
        <v>#N/A</v>
      </c>
      <c r="V452">
        <f>SUM(1,(1/3)*(Table13[[#This Row],[Length]]-0.5),(1/3)*(Table13[[#This Row],[Diameter]]-0.4),(1/3)*(Table13[[#This Row],[Height]]-0.4)*Table13[[#This Row],[Whole_weight]]*0.5)</f>
        <v>0.87565000000000004</v>
      </c>
      <c r="W452">
        <f t="array" ref="W45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0.70052000000000003</v>
      </c>
      <c r="X452" t="e">
        <f>IF(Table13[[#This Row],[Category All]]="Category 1",Table13[[#This Row],[Base Abalone Value]]*1.5,NA())</f>
        <v>#N/A</v>
      </c>
      <c r="Y452">
        <f>IF(Table13[[#This Row],[Category All]]="Category 2",Table13[[#This Row],[Base Abalone Value]]*0.8,NA())</f>
        <v>0.70052000000000003</v>
      </c>
      <c r="Z452" t="e">
        <f>IF(Table13[[#This Row],[Category All]]="Category 3",Table13[[#This Row],[Base Abalone Value]],NA())</f>
        <v>#N/A</v>
      </c>
      <c r="AA452" t="e">
        <f>IF(Table13[[#This Row],[Gender]]="M",Table13[[#This Row],[Whole_weight]],NA())</f>
        <v>#N/A</v>
      </c>
      <c r="AB452">
        <f>IF(Table13[[#This Row],[Gender]]="F",Table13[[#This Row],[Whole_weight]],NA())</f>
        <v>0.17</v>
      </c>
      <c r="AC452" t="e">
        <f>IF(Table13[[#This Row],[Gender]]="I",Table13[[#This Row],[Whole_weight]],NA())</f>
        <v>#N/A</v>
      </c>
      <c r="AD452" t="e">
        <f>IF(Table13[[#This Row],[Gender]]="M",Table13[[#This Row],[Diameter]],NA())</f>
        <v>#N/A</v>
      </c>
      <c r="AE452">
        <f>IF(Table13[[#This Row],[Gender]]="F",Table13[[#This Row],[Diameter]],NA())</f>
        <v>0.22</v>
      </c>
      <c r="AF452" t="e">
        <f>IF(Table13[[#This Row],[Gender]]="I",Table13[[#This Row],[Diameter]],NA())</f>
        <v>#N/A</v>
      </c>
    </row>
    <row r="453" spans="1:32" x14ac:dyDescent="0.25">
      <c r="A453">
        <v>1453</v>
      </c>
      <c r="B453" t="s">
        <v>43</v>
      </c>
      <c r="C453">
        <v>0.47</v>
      </c>
      <c r="D453">
        <v>0.34499999999999997</v>
      </c>
      <c r="E453">
        <v>0.14000000000000001</v>
      </c>
      <c r="F453">
        <v>0.46150000000000002</v>
      </c>
      <c r="G453">
        <v>0.22900000000000001</v>
      </c>
      <c r="H453">
        <v>0.1105</v>
      </c>
      <c r="I453">
        <v>0.11600000000000001</v>
      </c>
      <c r="J453">
        <v>9</v>
      </c>
      <c r="K453">
        <v>11</v>
      </c>
      <c r="L453" t="s">
        <v>37</v>
      </c>
      <c r="M453" t="s">
        <v>38</v>
      </c>
      <c r="N453" t="s">
        <v>35</v>
      </c>
      <c r="O453">
        <v>4</v>
      </c>
      <c r="P453" t="s">
        <v>42</v>
      </c>
      <c r="Q453">
        <v>6.1</v>
      </c>
      <c r="R453" t="str">
        <f t="array" ref="R45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53" t="e">
        <f>IF(Table13[[#This Row],[Category All]]="Category 1", "Yes",NA())</f>
        <v>#N/A</v>
      </c>
      <c r="T453" t="str">
        <f>IF(Table13[[#This Row],[Category All]]="Category 2", "Yes",NA())</f>
        <v>Yes</v>
      </c>
      <c r="U453" t="e">
        <f>IF(Table13[[#This Row],[Category All]]="Category 3", "Yes",NA())</f>
        <v>#N/A</v>
      </c>
      <c r="V453">
        <f>SUM(1,(1/3)*(Table13[[#This Row],[Length]]-0.5),(1/3)*(Table13[[#This Row],[Diameter]]-0.4),(1/3)*(Table13[[#This Row],[Height]]-0.4)*Table13[[#This Row],[Whole_weight]]*0.5)</f>
        <v>0.95166833333333334</v>
      </c>
      <c r="W453">
        <f t="array" ref="W45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0.76133466666666672</v>
      </c>
      <c r="X453" t="e">
        <f>IF(Table13[[#This Row],[Category All]]="Category 1",Table13[[#This Row],[Base Abalone Value]]*1.5,NA())</f>
        <v>#N/A</v>
      </c>
      <c r="Y453">
        <f>IF(Table13[[#This Row],[Category All]]="Category 2",Table13[[#This Row],[Base Abalone Value]]*0.8,NA())</f>
        <v>0.76133466666666672</v>
      </c>
      <c r="Z453" t="e">
        <f>IF(Table13[[#This Row],[Category All]]="Category 3",Table13[[#This Row],[Base Abalone Value]],NA())</f>
        <v>#N/A</v>
      </c>
      <c r="AA453" t="e">
        <f>IF(Table13[[#This Row],[Gender]]="M",Table13[[#This Row],[Whole_weight]],NA())</f>
        <v>#N/A</v>
      </c>
      <c r="AB453" t="e">
        <f>IF(Table13[[#This Row],[Gender]]="F",Table13[[#This Row],[Whole_weight]],NA())</f>
        <v>#N/A</v>
      </c>
      <c r="AC453">
        <f>IF(Table13[[#This Row],[Gender]]="I",Table13[[#This Row],[Whole_weight]],NA())</f>
        <v>0.46150000000000002</v>
      </c>
      <c r="AD453" t="e">
        <f>IF(Table13[[#This Row],[Gender]]="M",Table13[[#This Row],[Diameter]],NA())</f>
        <v>#N/A</v>
      </c>
      <c r="AE453" t="e">
        <f>IF(Table13[[#This Row],[Gender]]="F",Table13[[#This Row],[Diameter]],NA())</f>
        <v>#N/A</v>
      </c>
      <c r="AF453">
        <f>IF(Table13[[#This Row],[Gender]]="I",Table13[[#This Row],[Diameter]],NA())</f>
        <v>0.34499999999999997</v>
      </c>
    </row>
    <row r="454" spans="1:32" x14ac:dyDescent="0.25">
      <c r="A454">
        <v>594</v>
      </c>
      <c r="B454" t="s">
        <v>32</v>
      </c>
      <c r="C454">
        <v>0.66</v>
      </c>
      <c r="D454">
        <v>0.52</v>
      </c>
      <c r="E454">
        <v>0.18</v>
      </c>
      <c r="F454">
        <v>1.514</v>
      </c>
      <c r="G454">
        <v>0.52600000000000002</v>
      </c>
      <c r="H454">
        <v>0.29749999999999999</v>
      </c>
      <c r="I454">
        <v>0.42</v>
      </c>
      <c r="J454">
        <v>19</v>
      </c>
      <c r="K454">
        <v>3</v>
      </c>
      <c r="L454" t="s">
        <v>75</v>
      </c>
      <c r="M454" t="s">
        <v>76</v>
      </c>
      <c r="N454" t="s">
        <v>77</v>
      </c>
      <c r="O454">
        <v>7</v>
      </c>
      <c r="P454" t="s">
        <v>74</v>
      </c>
      <c r="Q454">
        <v>2.5</v>
      </c>
      <c r="R454" t="str">
        <f t="array" ref="R45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54" t="e">
        <f>IF(Table13[[#This Row],[Category All]]="Category 1", "Yes",NA())</f>
        <v>#N/A</v>
      </c>
      <c r="T454" t="str">
        <f>IF(Table13[[#This Row],[Category All]]="Category 2", "Yes",NA())</f>
        <v>Yes</v>
      </c>
      <c r="U454" t="e">
        <f>IF(Table13[[#This Row],[Category All]]="Category 3", "Yes",NA())</f>
        <v>#N/A</v>
      </c>
      <c r="V454">
        <f>SUM(1,(1/3)*(Table13[[#This Row],[Length]]-0.5),(1/3)*(Table13[[#This Row],[Diameter]]-0.4),(1/3)*(Table13[[#This Row],[Height]]-0.4)*Table13[[#This Row],[Whole_weight]]*0.5)</f>
        <v>1.03782</v>
      </c>
      <c r="W454">
        <f t="array" ref="W45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0.83025599999999999</v>
      </c>
      <c r="X454" t="e">
        <f>IF(Table13[[#This Row],[Category All]]="Category 1",Table13[[#This Row],[Base Abalone Value]]*1.5,NA())</f>
        <v>#N/A</v>
      </c>
      <c r="Y454">
        <f>IF(Table13[[#This Row],[Category All]]="Category 2",Table13[[#This Row],[Base Abalone Value]]*0.8,NA())</f>
        <v>0.83025599999999999</v>
      </c>
      <c r="Z454" t="e">
        <f>IF(Table13[[#This Row],[Category All]]="Category 3",Table13[[#This Row],[Base Abalone Value]],NA())</f>
        <v>#N/A</v>
      </c>
      <c r="AA454" t="e">
        <f>IF(Table13[[#This Row],[Gender]]="M",Table13[[#This Row],[Whole_weight]],NA())</f>
        <v>#N/A</v>
      </c>
      <c r="AB454">
        <f>IF(Table13[[#This Row],[Gender]]="F",Table13[[#This Row],[Whole_weight]],NA())</f>
        <v>1.514</v>
      </c>
      <c r="AC454" t="e">
        <f>IF(Table13[[#This Row],[Gender]]="I",Table13[[#This Row],[Whole_weight]],NA())</f>
        <v>#N/A</v>
      </c>
      <c r="AD454" t="e">
        <f>IF(Table13[[#This Row],[Gender]]="M",Table13[[#This Row],[Diameter]],NA())</f>
        <v>#N/A</v>
      </c>
      <c r="AE454">
        <f>IF(Table13[[#This Row],[Gender]]="F",Table13[[#This Row],[Diameter]],NA())</f>
        <v>0.52</v>
      </c>
      <c r="AF454" t="e">
        <f>IF(Table13[[#This Row],[Gender]]="I",Table13[[#This Row],[Diameter]],NA())</f>
        <v>#N/A</v>
      </c>
    </row>
    <row r="455" spans="1:32" x14ac:dyDescent="0.25">
      <c r="A455">
        <v>791</v>
      </c>
      <c r="B455" t="s">
        <v>32</v>
      </c>
      <c r="C455">
        <v>0.56999999999999995</v>
      </c>
      <c r="D455">
        <v>0.46500000000000002</v>
      </c>
      <c r="E455">
        <v>0.16</v>
      </c>
      <c r="F455">
        <v>0.89349999999999996</v>
      </c>
      <c r="G455">
        <v>0.3145</v>
      </c>
      <c r="H455">
        <v>0.25750000000000001</v>
      </c>
      <c r="I455">
        <v>0.26300000000000001</v>
      </c>
      <c r="J455">
        <v>10</v>
      </c>
      <c r="K455">
        <v>14</v>
      </c>
      <c r="L455" t="s">
        <v>55</v>
      </c>
      <c r="M455" t="s">
        <v>56</v>
      </c>
      <c r="N455" t="s">
        <v>57</v>
      </c>
      <c r="O455">
        <v>10</v>
      </c>
      <c r="P455" t="s">
        <v>70</v>
      </c>
      <c r="Q455">
        <v>24.1</v>
      </c>
      <c r="R455" t="str">
        <f t="array" ref="R45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55" t="e">
        <f>IF(Table13[[#This Row],[Category All]]="Category 1", "Yes",NA())</f>
        <v>#N/A</v>
      </c>
      <c r="T455" t="str">
        <f>IF(Table13[[#This Row],[Category All]]="Category 2", "Yes",NA())</f>
        <v>Yes</v>
      </c>
      <c r="U455" t="e">
        <f>IF(Table13[[#This Row],[Category All]]="Category 3", "Yes",NA())</f>
        <v>#N/A</v>
      </c>
      <c r="V455">
        <f>SUM(1,(1/3)*(Table13[[#This Row],[Length]]-0.5),(1/3)*(Table13[[#This Row],[Diameter]]-0.4),(1/3)*(Table13[[#This Row],[Height]]-0.4)*Table13[[#This Row],[Whole_weight]]*0.5)</f>
        <v>1.00926</v>
      </c>
      <c r="W455">
        <f t="array" ref="W45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0.80740800000000013</v>
      </c>
      <c r="X455" t="e">
        <f>IF(Table13[[#This Row],[Category All]]="Category 1",Table13[[#This Row],[Base Abalone Value]]*1.5,NA())</f>
        <v>#N/A</v>
      </c>
      <c r="Y455">
        <f>IF(Table13[[#This Row],[Category All]]="Category 2",Table13[[#This Row],[Base Abalone Value]]*0.8,NA())</f>
        <v>0.80740800000000013</v>
      </c>
      <c r="Z455" t="e">
        <f>IF(Table13[[#This Row],[Category All]]="Category 3",Table13[[#This Row],[Base Abalone Value]],NA())</f>
        <v>#N/A</v>
      </c>
      <c r="AA455" t="e">
        <f>IF(Table13[[#This Row],[Gender]]="M",Table13[[#This Row],[Whole_weight]],NA())</f>
        <v>#N/A</v>
      </c>
      <c r="AB455">
        <f>IF(Table13[[#This Row],[Gender]]="F",Table13[[#This Row],[Whole_weight]],NA())</f>
        <v>0.89349999999999996</v>
      </c>
      <c r="AC455" t="e">
        <f>IF(Table13[[#This Row],[Gender]]="I",Table13[[#This Row],[Whole_weight]],NA())</f>
        <v>#N/A</v>
      </c>
      <c r="AD455" t="e">
        <f>IF(Table13[[#This Row],[Gender]]="M",Table13[[#This Row],[Diameter]],NA())</f>
        <v>#N/A</v>
      </c>
      <c r="AE455">
        <f>IF(Table13[[#This Row],[Gender]]="F",Table13[[#This Row],[Diameter]],NA())</f>
        <v>0.46500000000000002</v>
      </c>
      <c r="AF455" t="e">
        <f>IF(Table13[[#This Row],[Gender]]="I",Table13[[#This Row],[Diameter]],NA())</f>
        <v>#N/A</v>
      </c>
    </row>
    <row r="456" spans="1:32" x14ac:dyDescent="0.25">
      <c r="A456">
        <v>2138</v>
      </c>
      <c r="B456" t="s">
        <v>32</v>
      </c>
      <c r="C456">
        <v>0.59</v>
      </c>
      <c r="D456">
        <v>0.45500000000000002</v>
      </c>
      <c r="E456">
        <v>0.17499999999999999</v>
      </c>
      <c r="F456">
        <v>0.96599999999999997</v>
      </c>
      <c r="G456">
        <v>0.39100000000000001</v>
      </c>
      <c r="H456">
        <v>0.2455</v>
      </c>
      <c r="I456">
        <v>0.31</v>
      </c>
      <c r="J456">
        <v>10</v>
      </c>
      <c r="K456">
        <v>2</v>
      </c>
      <c r="L456" t="s">
        <v>64</v>
      </c>
      <c r="M456" t="s">
        <v>65</v>
      </c>
      <c r="N456" t="s">
        <v>66</v>
      </c>
      <c r="O456">
        <v>4</v>
      </c>
      <c r="P456" t="s">
        <v>42</v>
      </c>
      <c r="Q456">
        <v>6.1</v>
      </c>
      <c r="R456" t="str">
        <f t="array" ref="R45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56" t="e">
        <f>IF(Table13[[#This Row],[Category All]]="Category 1", "Yes",NA())</f>
        <v>#N/A</v>
      </c>
      <c r="T456" t="str">
        <f>IF(Table13[[#This Row],[Category All]]="Category 2", "Yes",NA())</f>
        <v>Yes</v>
      </c>
      <c r="U456" t="e">
        <f>IF(Table13[[#This Row],[Category All]]="Category 3", "Yes",NA())</f>
        <v>#N/A</v>
      </c>
      <c r="V456">
        <f>SUM(1,(1/3)*(Table13[[#This Row],[Length]]-0.5),(1/3)*(Table13[[#This Row],[Diameter]]-0.4),(1/3)*(Table13[[#This Row],[Height]]-0.4)*Table13[[#This Row],[Whole_weight]]*0.5)</f>
        <v>1.0121083333333334</v>
      </c>
      <c r="W456">
        <f t="array" ref="W45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0.80968666666666678</v>
      </c>
      <c r="X456" t="e">
        <f>IF(Table13[[#This Row],[Category All]]="Category 1",Table13[[#This Row],[Base Abalone Value]]*1.5,NA())</f>
        <v>#N/A</v>
      </c>
      <c r="Y456">
        <f>IF(Table13[[#This Row],[Category All]]="Category 2",Table13[[#This Row],[Base Abalone Value]]*0.8,NA())</f>
        <v>0.80968666666666678</v>
      </c>
      <c r="Z456" t="e">
        <f>IF(Table13[[#This Row],[Category All]]="Category 3",Table13[[#This Row],[Base Abalone Value]],NA())</f>
        <v>#N/A</v>
      </c>
      <c r="AA456" t="e">
        <f>IF(Table13[[#This Row],[Gender]]="M",Table13[[#This Row],[Whole_weight]],NA())</f>
        <v>#N/A</v>
      </c>
      <c r="AB456">
        <f>IF(Table13[[#This Row],[Gender]]="F",Table13[[#This Row],[Whole_weight]],NA())</f>
        <v>0.96599999999999997</v>
      </c>
      <c r="AC456" t="e">
        <f>IF(Table13[[#This Row],[Gender]]="I",Table13[[#This Row],[Whole_weight]],NA())</f>
        <v>#N/A</v>
      </c>
      <c r="AD456" t="e">
        <f>IF(Table13[[#This Row],[Gender]]="M",Table13[[#This Row],[Diameter]],NA())</f>
        <v>#N/A</v>
      </c>
      <c r="AE456">
        <f>IF(Table13[[#This Row],[Gender]]="F",Table13[[#This Row],[Diameter]],NA())</f>
        <v>0.45500000000000002</v>
      </c>
      <c r="AF456" t="e">
        <f>IF(Table13[[#This Row],[Gender]]="I",Table13[[#This Row],[Diameter]],NA())</f>
        <v>#N/A</v>
      </c>
    </row>
    <row r="457" spans="1:32" x14ac:dyDescent="0.25">
      <c r="A457">
        <v>2989</v>
      </c>
      <c r="B457" t="s">
        <v>47</v>
      </c>
      <c r="C457">
        <v>0.55500000000000005</v>
      </c>
      <c r="D457">
        <v>0.42499999999999999</v>
      </c>
      <c r="E457">
        <v>0.15</v>
      </c>
      <c r="F457">
        <v>0.873</v>
      </c>
      <c r="G457">
        <v>0.46250000000000002</v>
      </c>
      <c r="H457">
        <v>0.1845</v>
      </c>
      <c r="I457">
        <v>0.19650000000000001</v>
      </c>
      <c r="J457">
        <v>9</v>
      </c>
      <c r="K457">
        <v>9</v>
      </c>
      <c r="L457" t="s">
        <v>52</v>
      </c>
      <c r="M457" t="s">
        <v>53</v>
      </c>
      <c r="N457" t="s">
        <v>54</v>
      </c>
      <c r="O457">
        <v>2</v>
      </c>
      <c r="P457" t="s">
        <v>39</v>
      </c>
      <c r="Q457">
        <v>18</v>
      </c>
      <c r="R457" t="str">
        <f t="array" ref="R45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57" t="e">
        <f>IF(Table13[[#This Row],[Category All]]="Category 1", "Yes",NA())</f>
        <v>#N/A</v>
      </c>
      <c r="T457" t="e">
        <f>IF(Table13[[#This Row],[Category All]]="Category 2", "Yes",NA())</f>
        <v>#N/A</v>
      </c>
      <c r="U457" t="str">
        <f>IF(Table13[[#This Row],[Category All]]="Category 3", "Yes",NA())</f>
        <v>Yes</v>
      </c>
      <c r="V457">
        <f>SUM(1,(1/3)*(Table13[[#This Row],[Length]]-0.5),(1/3)*(Table13[[#This Row],[Diameter]]-0.4),(1/3)*(Table13[[#This Row],[Height]]-0.4)*Table13[[#This Row],[Whole_weight]]*0.5)</f>
        <v>0.99029166666666657</v>
      </c>
      <c r="W457">
        <f t="array" ref="W45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0.99029166666666657</v>
      </c>
      <c r="X457" t="e">
        <f>IF(Table13[[#This Row],[Category All]]="Category 1",Table13[[#This Row],[Base Abalone Value]]*1.5,NA())</f>
        <v>#N/A</v>
      </c>
      <c r="Y457" t="e">
        <f>IF(Table13[[#This Row],[Category All]]="Category 2",Table13[[#This Row],[Base Abalone Value]]*0.8,NA())</f>
        <v>#N/A</v>
      </c>
      <c r="Z457">
        <f>IF(Table13[[#This Row],[Category All]]="Category 3",Table13[[#This Row],[Base Abalone Value]],NA())</f>
        <v>0.99029166666666657</v>
      </c>
      <c r="AA457">
        <f>IF(Table13[[#This Row],[Gender]]="M",Table13[[#This Row],[Whole_weight]],NA())</f>
        <v>0.873</v>
      </c>
      <c r="AB457" t="e">
        <f>IF(Table13[[#This Row],[Gender]]="F",Table13[[#This Row],[Whole_weight]],NA())</f>
        <v>#N/A</v>
      </c>
      <c r="AC457" t="e">
        <f>IF(Table13[[#This Row],[Gender]]="I",Table13[[#This Row],[Whole_weight]],NA())</f>
        <v>#N/A</v>
      </c>
      <c r="AD457">
        <f>IF(Table13[[#This Row],[Gender]]="M",Table13[[#This Row],[Diameter]],NA())</f>
        <v>0.42499999999999999</v>
      </c>
      <c r="AE457" t="e">
        <f>IF(Table13[[#This Row],[Gender]]="F",Table13[[#This Row],[Diameter]],NA())</f>
        <v>#N/A</v>
      </c>
      <c r="AF457" t="e">
        <f>IF(Table13[[#This Row],[Gender]]="I",Table13[[#This Row],[Diameter]],NA())</f>
        <v>#N/A</v>
      </c>
    </row>
    <row r="458" spans="1:32" x14ac:dyDescent="0.25">
      <c r="A458">
        <v>1431</v>
      </c>
      <c r="B458" t="s">
        <v>43</v>
      </c>
      <c r="C458">
        <v>0.23</v>
      </c>
      <c r="D458">
        <v>0.16500000000000001</v>
      </c>
      <c r="E458">
        <v>0.06</v>
      </c>
      <c r="F458">
        <v>5.1499999999999997E-2</v>
      </c>
      <c r="G458">
        <v>1.9E-2</v>
      </c>
      <c r="H458">
        <v>1.4500000000000001E-2</v>
      </c>
      <c r="I458">
        <v>3.5999999999999997E-2</v>
      </c>
      <c r="J458">
        <v>4</v>
      </c>
      <c r="K458">
        <v>7</v>
      </c>
      <c r="L458" t="s">
        <v>67</v>
      </c>
      <c r="M458" t="s">
        <v>68</v>
      </c>
      <c r="N458" t="s">
        <v>69</v>
      </c>
      <c r="O458">
        <v>9</v>
      </c>
      <c r="P458" t="s">
        <v>78</v>
      </c>
      <c r="Q458">
        <v>1.9</v>
      </c>
      <c r="R458" t="str">
        <f t="array" ref="R45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58" t="e">
        <f>IF(Table13[[#This Row],[Category All]]="Category 1", "Yes",NA())</f>
        <v>#N/A</v>
      </c>
      <c r="T458" t="str">
        <f>IF(Table13[[#This Row],[Category All]]="Category 2", "Yes",NA())</f>
        <v>Yes</v>
      </c>
      <c r="U458" t="e">
        <f>IF(Table13[[#This Row],[Category All]]="Category 3", "Yes",NA())</f>
        <v>#N/A</v>
      </c>
      <c r="V458">
        <f>SUM(1,(1/3)*(Table13[[#This Row],[Length]]-0.5),(1/3)*(Table13[[#This Row],[Diameter]]-0.4),(1/3)*(Table13[[#This Row],[Height]]-0.4)*Table13[[#This Row],[Whole_weight]]*0.5)</f>
        <v>0.82874833333333331</v>
      </c>
      <c r="W458">
        <f t="array" ref="W45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0.66299866666666674</v>
      </c>
      <c r="X458" t="e">
        <f>IF(Table13[[#This Row],[Category All]]="Category 1",Table13[[#This Row],[Base Abalone Value]]*1.5,NA())</f>
        <v>#N/A</v>
      </c>
      <c r="Y458">
        <f>IF(Table13[[#This Row],[Category All]]="Category 2",Table13[[#This Row],[Base Abalone Value]]*0.8,NA())</f>
        <v>0.66299866666666674</v>
      </c>
      <c r="Z458" t="e">
        <f>IF(Table13[[#This Row],[Category All]]="Category 3",Table13[[#This Row],[Base Abalone Value]],NA())</f>
        <v>#N/A</v>
      </c>
      <c r="AA458" t="e">
        <f>IF(Table13[[#This Row],[Gender]]="M",Table13[[#This Row],[Whole_weight]],NA())</f>
        <v>#N/A</v>
      </c>
      <c r="AB458" t="e">
        <f>IF(Table13[[#This Row],[Gender]]="F",Table13[[#This Row],[Whole_weight]],NA())</f>
        <v>#N/A</v>
      </c>
      <c r="AC458">
        <f>IF(Table13[[#This Row],[Gender]]="I",Table13[[#This Row],[Whole_weight]],NA())</f>
        <v>5.1499999999999997E-2</v>
      </c>
      <c r="AD458" t="e">
        <f>IF(Table13[[#This Row],[Gender]]="M",Table13[[#This Row],[Diameter]],NA())</f>
        <v>#N/A</v>
      </c>
      <c r="AE458" t="e">
        <f>IF(Table13[[#This Row],[Gender]]="F",Table13[[#This Row],[Diameter]],NA())</f>
        <v>#N/A</v>
      </c>
      <c r="AF458">
        <f>IF(Table13[[#This Row],[Gender]]="I",Table13[[#This Row],[Diameter]],NA())</f>
        <v>0.16500000000000001</v>
      </c>
    </row>
    <row r="459" spans="1:32" x14ac:dyDescent="0.25">
      <c r="A459">
        <v>3423</v>
      </c>
      <c r="B459" t="s">
        <v>47</v>
      </c>
      <c r="C459">
        <v>0.61</v>
      </c>
      <c r="D459">
        <v>0.47</v>
      </c>
      <c r="E459">
        <v>0.155</v>
      </c>
      <c r="F459">
        <v>1.0325</v>
      </c>
      <c r="G459">
        <v>0.497</v>
      </c>
      <c r="H459">
        <v>0.2175</v>
      </c>
      <c r="I459">
        <v>0.27850000000000003</v>
      </c>
      <c r="J459">
        <v>9</v>
      </c>
      <c r="K459">
        <v>6</v>
      </c>
      <c r="L459" t="s">
        <v>71</v>
      </c>
      <c r="M459" t="s">
        <v>72</v>
      </c>
      <c r="N459" t="s">
        <v>73</v>
      </c>
      <c r="O459">
        <v>10</v>
      </c>
      <c r="P459" t="s">
        <v>70</v>
      </c>
      <c r="Q459">
        <v>24.1</v>
      </c>
      <c r="R459" t="str">
        <f t="array" ref="R45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59" t="e">
        <f>IF(Table13[[#This Row],[Category All]]="Category 1", "Yes",NA())</f>
        <v>#N/A</v>
      </c>
      <c r="T459" t="e">
        <f>IF(Table13[[#This Row],[Category All]]="Category 2", "Yes",NA())</f>
        <v>#N/A</v>
      </c>
      <c r="U459" t="str">
        <f>IF(Table13[[#This Row],[Category All]]="Category 3", "Yes",NA())</f>
        <v>Yes</v>
      </c>
      <c r="V459">
        <f>SUM(1,(1/3)*(Table13[[#This Row],[Length]]-0.5),(1/3)*(Table13[[#This Row],[Diameter]]-0.4),(1/3)*(Table13[[#This Row],[Height]]-0.4)*Table13[[#This Row],[Whole_weight]]*0.5)</f>
        <v>1.0178395833333334</v>
      </c>
      <c r="W459">
        <f t="array" ref="W45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1.0178395833333334</v>
      </c>
      <c r="X459" t="e">
        <f>IF(Table13[[#This Row],[Category All]]="Category 1",Table13[[#This Row],[Base Abalone Value]]*1.5,NA())</f>
        <v>#N/A</v>
      </c>
      <c r="Y459" t="e">
        <f>IF(Table13[[#This Row],[Category All]]="Category 2",Table13[[#This Row],[Base Abalone Value]]*0.8,NA())</f>
        <v>#N/A</v>
      </c>
      <c r="Z459">
        <f>IF(Table13[[#This Row],[Category All]]="Category 3",Table13[[#This Row],[Base Abalone Value]],NA())</f>
        <v>1.0178395833333334</v>
      </c>
      <c r="AA459">
        <f>IF(Table13[[#This Row],[Gender]]="M",Table13[[#This Row],[Whole_weight]],NA())</f>
        <v>1.0325</v>
      </c>
      <c r="AB459" t="e">
        <f>IF(Table13[[#This Row],[Gender]]="F",Table13[[#This Row],[Whole_weight]],NA())</f>
        <v>#N/A</v>
      </c>
      <c r="AC459" t="e">
        <f>IF(Table13[[#This Row],[Gender]]="I",Table13[[#This Row],[Whole_weight]],NA())</f>
        <v>#N/A</v>
      </c>
      <c r="AD459">
        <f>IF(Table13[[#This Row],[Gender]]="M",Table13[[#This Row],[Diameter]],NA())</f>
        <v>0.47</v>
      </c>
      <c r="AE459" t="e">
        <f>IF(Table13[[#This Row],[Gender]]="F",Table13[[#This Row],[Diameter]],NA())</f>
        <v>#N/A</v>
      </c>
      <c r="AF459" t="e">
        <f>IF(Table13[[#This Row],[Gender]]="I",Table13[[#This Row],[Diameter]],NA())</f>
        <v>#N/A</v>
      </c>
    </row>
    <row r="460" spans="1:32" x14ac:dyDescent="0.25">
      <c r="A460">
        <v>4042</v>
      </c>
      <c r="B460" t="s">
        <v>43</v>
      </c>
      <c r="C460">
        <v>0.57499999999999996</v>
      </c>
      <c r="D460">
        <v>0.45</v>
      </c>
      <c r="E460">
        <v>0.15</v>
      </c>
      <c r="F460">
        <v>0.85799999999999998</v>
      </c>
      <c r="G460">
        <v>0.44900000000000001</v>
      </c>
      <c r="H460">
        <v>0.16600000000000001</v>
      </c>
      <c r="I460">
        <v>0.215</v>
      </c>
      <c r="J460">
        <v>10</v>
      </c>
      <c r="K460">
        <v>9</v>
      </c>
      <c r="L460" t="s">
        <v>52</v>
      </c>
      <c r="M460" t="s">
        <v>53</v>
      </c>
      <c r="N460" t="s">
        <v>54</v>
      </c>
      <c r="O460">
        <v>4</v>
      </c>
      <c r="P460" t="s">
        <v>42</v>
      </c>
      <c r="Q460">
        <v>6.1</v>
      </c>
      <c r="R460" t="str">
        <f t="array" ref="R46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60" t="e">
        <f>IF(Table13[[#This Row],[Category All]]="Category 1", "Yes",NA())</f>
        <v>#N/A</v>
      </c>
      <c r="T460" t="e">
        <f>IF(Table13[[#This Row],[Category All]]="Category 2", "Yes",NA())</f>
        <v>#N/A</v>
      </c>
      <c r="U460" t="str">
        <f>IF(Table13[[#This Row],[Category All]]="Category 3", "Yes",NA())</f>
        <v>Yes</v>
      </c>
      <c r="V460">
        <f>SUM(1,(1/3)*(Table13[[#This Row],[Length]]-0.5),(1/3)*(Table13[[#This Row],[Diameter]]-0.4),(1/3)*(Table13[[#This Row],[Height]]-0.4)*Table13[[#This Row],[Whole_weight]]*0.5)</f>
        <v>1.0059166666666666</v>
      </c>
      <c r="W460">
        <f t="array" ref="W46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1.0059166666666666</v>
      </c>
      <c r="X460" t="e">
        <f>IF(Table13[[#This Row],[Category All]]="Category 1",Table13[[#This Row],[Base Abalone Value]]*1.5,NA())</f>
        <v>#N/A</v>
      </c>
      <c r="Y460" t="e">
        <f>IF(Table13[[#This Row],[Category All]]="Category 2",Table13[[#This Row],[Base Abalone Value]]*0.8,NA())</f>
        <v>#N/A</v>
      </c>
      <c r="Z460">
        <f>IF(Table13[[#This Row],[Category All]]="Category 3",Table13[[#This Row],[Base Abalone Value]],NA())</f>
        <v>1.0059166666666666</v>
      </c>
      <c r="AA460" t="e">
        <f>IF(Table13[[#This Row],[Gender]]="M",Table13[[#This Row],[Whole_weight]],NA())</f>
        <v>#N/A</v>
      </c>
      <c r="AB460" t="e">
        <f>IF(Table13[[#This Row],[Gender]]="F",Table13[[#This Row],[Whole_weight]],NA())</f>
        <v>#N/A</v>
      </c>
      <c r="AC460">
        <f>IF(Table13[[#This Row],[Gender]]="I",Table13[[#This Row],[Whole_weight]],NA())</f>
        <v>0.85799999999999998</v>
      </c>
      <c r="AD460" t="e">
        <f>IF(Table13[[#This Row],[Gender]]="M",Table13[[#This Row],[Diameter]],NA())</f>
        <v>#N/A</v>
      </c>
      <c r="AE460" t="e">
        <f>IF(Table13[[#This Row],[Gender]]="F",Table13[[#This Row],[Diameter]],NA())</f>
        <v>#N/A</v>
      </c>
      <c r="AF460">
        <f>IF(Table13[[#This Row],[Gender]]="I",Table13[[#This Row],[Diameter]],NA())</f>
        <v>0.45</v>
      </c>
    </row>
    <row r="461" spans="1:32" x14ac:dyDescent="0.25">
      <c r="A461">
        <v>1107</v>
      </c>
      <c r="B461" t="s">
        <v>43</v>
      </c>
      <c r="C461">
        <v>0.51</v>
      </c>
      <c r="D461">
        <v>0.4</v>
      </c>
      <c r="E461">
        <v>0.125</v>
      </c>
      <c r="F461">
        <v>0.5575</v>
      </c>
      <c r="G461">
        <v>0.26150000000000001</v>
      </c>
      <c r="H461">
        <v>0.1195</v>
      </c>
      <c r="I461">
        <v>0.1525</v>
      </c>
      <c r="J461">
        <v>9</v>
      </c>
      <c r="K461">
        <v>2</v>
      </c>
      <c r="L461" t="s">
        <v>64</v>
      </c>
      <c r="M461" t="s">
        <v>65</v>
      </c>
      <c r="N461" t="s">
        <v>66</v>
      </c>
      <c r="O461">
        <v>1</v>
      </c>
      <c r="P461" t="s">
        <v>36</v>
      </c>
      <c r="Q461">
        <v>22.1</v>
      </c>
      <c r="R461" t="str">
        <f t="array" ref="R46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61" t="e">
        <f>IF(Table13[[#This Row],[Category All]]="Category 1", "Yes",NA())</f>
        <v>#N/A</v>
      </c>
      <c r="T461" t="str">
        <f>IF(Table13[[#This Row],[Category All]]="Category 2", "Yes",NA())</f>
        <v>Yes</v>
      </c>
      <c r="U461" t="e">
        <f>IF(Table13[[#This Row],[Category All]]="Category 3", "Yes",NA())</f>
        <v>#N/A</v>
      </c>
      <c r="V461">
        <f>SUM(1,(1/3)*(Table13[[#This Row],[Length]]-0.5),(1/3)*(Table13[[#This Row],[Diameter]]-0.4),(1/3)*(Table13[[#This Row],[Height]]-0.4)*Table13[[#This Row],[Whole_weight]]*0.5)</f>
        <v>0.97778125000000005</v>
      </c>
      <c r="W461">
        <f t="array" ref="W46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0.78222500000000006</v>
      </c>
      <c r="X461" t="e">
        <f>IF(Table13[[#This Row],[Category All]]="Category 1",Table13[[#This Row],[Base Abalone Value]]*1.5,NA())</f>
        <v>#N/A</v>
      </c>
      <c r="Y461">
        <f>IF(Table13[[#This Row],[Category All]]="Category 2",Table13[[#This Row],[Base Abalone Value]]*0.8,NA())</f>
        <v>0.78222500000000006</v>
      </c>
      <c r="Z461" t="e">
        <f>IF(Table13[[#This Row],[Category All]]="Category 3",Table13[[#This Row],[Base Abalone Value]],NA())</f>
        <v>#N/A</v>
      </c>
      <c r="AA461" t="e">
        <f>IF(Table13[[#This Row],[Gender]]="M",Table13[[#This Row],[Whole_weight]],NA())</f>
        <v>#N/A</v>
      </c>
      <c r="AB461" t="e">
        <f>IF(Table13[[#This Row],[Gender]]="F",Table13[[#This Row],[Whole_weight]],NA())</f>
        <v>#N/A</v>
      </c>
      <c r="AC461">
        <f>IF(Table13[[#This Row],[Gender]]="I",Table13[[#This Row],[Whole_weight]],NA())</f>
        <v>0.5575</v>
      </c>
      <c r="AD461" t="e">
        <f>IF(Table13[[#This Row],[Gender]]="M",Table13[[#This Row],[Diameter]],NA())</f>
        <v>#N/A</v>
      </c>
      <c r="AE461" t="e">
        <f>IF(Table13[[#This Row],[Gender]]="F",Table13[[#This Row],[Diameter]],NA())</f>
        <v>#N/A</v>
      </c>
      <c r="AF461">
        <f>IF(Table13[[#This Row],[Gender]]="I",Table13[[#This Row],[Diameter]],NA())</f>
        <v>0.4</v>
      </c>
    </row>
    <row r="462" spans="1:32" x14ac:dyDescent="0.25">
      <c r="A462">
        <v>943</v>
      </c>
      <c r="B462" t="s">
        <v>43</v>
      </c>
      <c r="C462">
        <v>0.46500000000000002</v>
      </c>
      <c r="D462">
        <v>0.37</v>
      </c>
      <c r="E462">
        <v>0.115</v>
      </c>
      <c r="F462">
        <v>0.53400000000000003</v>
      </c>
      <c r="G462">
        <v>0.26100000000000001</v>
      </c>
      <c r="H462">
        <v>9.8000000000000004E-2</v>
      </c>
      <c r="I462">
        <v>0.14299999999999999</v>
      </c>
      <c r="J462">
        <v>7</v>
      </c>
      <c r="K462">
        <v>3</v>
      </c>
      <c r="L462" t="s">
        <v>75</v>
      </c>
      <c r="M462" t="s">
        <v>76</v>
      </c>
      <c r="N462" t="s">
        <v>77</v>
      </c>
      <c r="O462">
        <v>5</v>
      </c>
      <c r="P462" t="s">
        <v>46</v>
      </c>
      <c r="Q462">
        <v>12.8</v>
      </c>
      <c r="R462" t="str">
        <f t="array" ref="R46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62" t="e">
        <f>IF(Table13[[#This Row],[Category All]]="Category 1", "Yes",NA())</f>
        <v>#N/A</v>
      </c>
      <c r="T462" t="str">
        <f>IF(Table13[[#This Row],[Category All]]="Category 2", "Yes",NA())</f>
        <v>Yes</v>
      </c>
      <c r="U462" t="e">
        <f>IF(Table13[[#This Row],[Category All]]="Category 3", "Yes",NA())</f>
        <v>#N/A</v>
      </c>
      <c r="V462">
        <f>SUM(1,(1/3)*(Table13[[#This Row],[Length]]-0.5),(1/3)*(Table13[[#This Row],[Diameter]]-0.4),(1/3)*(Table13[[#This Row],[Height]]-0.4)*Table13[[#This Row],[Whole_weight]]*0.5)</f>
        <v>0.95296833333333331</v>
      </c>
      <c r="W462">
        <f t="array" ref="W46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0.76237466666666664</v>
      </c>
      <c r="X462" t="e">
        <f>IF(Table13[[#This Row],[Category All]]="Category 1",Table13[[#This Row],[Base Abalone Value]]*1.5,NA())</f>
        <v>#N/A</v>
      </c>
      <c r="Y462">
        <f>IF(Table13[[#This Row],[Category All]]="Category 2",Table13[[#This Row],[Base Abalone Value]]*0.8,NA())</f>
        <v>0.76237466666666664</v>
      </c>
      <c r="Z462" t="e">
        <f>IF(Table13[[#This Row],[Category All]]="Category 3",Table13[[#This Row],[Base Abalone Value]],NA())</f>
        <v>#N/A</v>
      </c>
      <c r="AA462" t="e">
        <f>IF(Table13[[#This Row],[Gender]]="M",Table13[[#This Row],[Whole_weight]],NA())</f>
        <v>#N/A</v>
      </c>
      <c r="AB462" t="e">
        <f>IF(Table13[[#This Row],[Gender]]="F",Table13[[#This Row],[Whole_weight]],NA())</f>
        <v>#N/A</v>
      </c>
      <c r="AC462">
        <f>IF(Table13[[#This Row],[Gender]]="I",Table13[[#This Row],[Whole_weight]],NA())</f>
        <v>0.53400000000000003</v>
      </c>
      <c r="AD462" t="e">
        <f>IF(Table13[[#This Row],[Gender]]="M",Table13[[#This Row],[Diameter]],NA())</f>
        <v>#N/A</v>
      </c>
      <c r="AE462" t="e">
        <f>IF(Table13[[#This Row],[Gender]]="F",Table13[[#This Row],[Diameter]],NA())</f>
        <v>#N/A</v>
      </c>
      <c r="AF462">
        <f>IF(Table13[[#This Row],[Gender]]="I",Table13[[#This Row],[Diameter]],NA())</f>
        <v>0.37</v>
      </c>
    </row>
    <row r="463" spans="1:32" x14ac:dyDescent="0.25">
      <c r="A463">
        <v>1712</v>
      </c>
      <c r="B463" t="s">
        <v>47</v>
      </c>
      <c r="C463">
        <v>0.64500000000000002</v>
      </c>
      <c r="D463">
        <v>0.51</v>
      </c>
      <c r="E463">
        <v>0.16</v>
      </c>
      <c r="F463">
        <v>1.33</v>
      </c>
      <c r="G463">
        <v>0.66649999999999998</v>
      </c>
      <c r="H463">
        <v>0.309</v>
      </c>
      <c r="I463">
        <v>0.317</v>
      </c>
      <c r="J463">
        <v>9</v>
      </c>
      <c r="K463">
        <v>1</v>
      </c>
      <c r="L463" t="s">
        <v>40</v>
      </c>
      <c r="M463" t="s">
        <v>41</v>
      </c>
      <c r="N463" t="s">
        <v>35</v>
      </c>
      <c r="O463">
        <v>4</v>
      </c>
      <c r="P463" t="s">
        <v>42</v>
      </c>
      <c r="Q463">
        <v>6.1</v>
      </c>
      <c r="R463" t="str">
        <f t="array" ref="R46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63" t="e">
        <f>IF(Table13[[#This Row],[Category All]]="Category 1", "Yes",NA())</f>
        <v>#N/A</v>
      </c>
      <c r="T463" t="e">
        <f>IF(Table13[[#This Row],[Category All]]="Category 2", "Yes",NA())</f>
        <v>#N/A</v>
      </c>
      <c r="U463" t="str">
        <f>IF(Table13[[#This Row],[Category All]]="Category 3", "Yes",NA())</f>
        <v>Yes</v>
      </c>
      <c r="V463">
        <f>SUM(1,(1/3)*(Table13[[#This Row],[Length]]-0.5),(1/3)*(Table13[[#This Row],[Diameter]]-0.4),(1/3)*(Table13[[#This Row],[Height]]-0.4)*Table13[[#This Row],[Whole_weight]]*0.5)</f>
        <v>1.0318000000000001</v>
      </c>
      <c r="W463">
        <f t="array" ref="W46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1.0318000000000001</v>
      </c>
      <c r="X463" t="e">
        <f>IF(Table13[[#This Row],[Category All]]="Category 1",Table13[[#This Row],[Base Abalone Value]]*1.5,NA())</f>
        <v>#N/A</v>
      </c>
      <c r="Y463" t="e">
        <f>IF(Table13[[#This Row],[Category All]]="Category 2",Table13[[#This Row],[Base Abalone Value]]*0.8,NA())</f>
        <v>#N/A</v>
      </c>
      <c r="Z463">
        <f>IF(Table13[[#This Row],[Category All]]="Category 3",Table13[[#This Row],[Base Abalone Value]],NA())</f>
        <v>1.0318000000000001</v>
      </c>
      <c r="AA463">
        <f>IF(Table13[[#This Row],[Gender]]="M",Table13[[#This Row],[Whole_weight]],NA())</f>
        <v>1.33</v>
      </c>
      <c r="AB463" t="e">
        <f>IF(Table13[[#This Row],[Gender]]="F",Table13[[#This Row],[Whole_weight]],NA())</f>
        <v>#N/A</v>
      </c>
      <c r="AC463" t="e">
        <f>IF(Table13[[#This Row],[Gender]]="I",Table13[[#This Row],[Whole_weight]],NA())</f>
        <v>#N/A</v>
      </c>
      <c r="AD463">
        <f>IF(Table13[[#This Row],[Gender]]="M",Table13[[#This Row],[Diameter]],NA())</f>
        <v>0.51</v>
      </c>
      <c r="AE463" t="e">
        <f>IF(Table13[[#This Row],[Gender]]="F",Table13[[#This Row],[Diameter]],NA())</f>
        <v>#N/A</v>
      </c>
      <c r="AF463" t="e">
        <f>IF(Table13[[#This Row],[Gender]]="I",Table13[[#This Row],[Diameter]],NA())</f>
        <v>#N/A</v>
      </c>
    </row>
    <row r="464" spans="1:32" x14ac:dyDescent="0.25">
      <c r="A464">
        <v>843</v>
      </c>
      <c r="B464" t="s">
        <v>47</v>
      </c>
      <c r="C464">
        <v>0.5</v>
      </c>
      <c r="D464">
        <v>0.4</v>
      </c>
      <c r="E464">
        <v>0.125</v>
      </c>
      <c r="F464">
        <v>0.59750000000000003</v>
      </c>
      <c r="G464">
        <v>0.27</v>
      </c>
      <c r="H464">
        <v>0.1275</v>
      </c>
      <c r="I464">
        <v>0.16600000000000001</v>
      </c>
      <c r="J464">
        <v>9</v>
      </c>
      <c r="K464">
        <v>4</v>
      </c>
      <c r="L464" t="s">
        <v>84</v>
      </c>
      <c r="M464" t="s">
        <v>85</v>
      </c>
      <c r="N464" t="s">
        <v>86</v>
      </c>
      <c r="O464">
        <v>4</v>
      </c>
      <c r="P464" t="s">
        <v>42</v>
      </c>
      <c r="Q464">
        <v>6.1</v>
      </c>
      <c r="R464" t="str">
        <f t="array" ref="R46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64" t="e">
        <f>IF(Table13[[#This Row],[Category All]]="Category 1", "Yes",NA())</f>
        <v>#N/A</v>
      </c>
      <c r="T464" t="str">
        <f>IF(Table13[[#This Row],[Category All]]="Category 2", "Yes",NA())</f>
        <v>Yes</v>
      </c>
      <c r="U464" t="e">
        <f>IF(Table13[[#This Row],[Category All]]="Category 3", "Yes",NA())</f>
        <v>#N/A</v>
      </c>
      <c r="V464">
        <f>SUM(1,(1/3)*(Table13[[#This Row],[Length]]-0.5),(1/3)*(Table13[[#This Row],[Diameter]]-0.4),(1/3)*(Table13[[#This Row],[Height]]-0.4)*Table13[[#This Row],[Whole_weight]]*0.5)</f>
        <v>0.97261458333333328</v>
      </c>
      <c r="W464">
        <f t="array" ref="W46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0.77809166666666663</v>
      </c>
      <c r="X464" t="e">
        <f>IF(Table13[[#This Row],[Category All]]="Category 1",Table13[[#This Row],[Base Abalone Value]]*1.5,NA())</f>
        <v>#N/A</v>
      </c>
      <c r="Y464">
        <f>IF(Table13[[#This Row],[Category All]]="Category 2",Table13[[#This Row],[Base Abalone Value]]*0.8,NA())</f>
        <v>0.77809166666666663</v>
      </c>
      <c r="Z464" t="e">
        <f>IF(Table13[[#This Row],[Category All]]="Category 3",Table13[[#This Row],[Base Abalone Value]],NA())</f>
        <v>#N/A</v>
      </c>
      <c r="AA464">
        <f>IF(Table13[[#This Row],[Gender]]="M",Table13[[#This Row],[Whole_weight]],NA())</f>
        <v>0.59750000000000003</v>
      </c>
      <c r="AB464" t="e">
        <f>IF(Table13[[#This Row],[Gender]]="F",Table13[[#This Row],[Whole_weight]],NA())</f>
        <v>#N/A</v>
      </c>
      <c r="AC464" t="e">
        <f>IF(Table13[[#This Row],[Gender]]="I",Table13[[#This Row],[Whole_weight]],NA())</f>
        <v>#N/A</v>
      </c>
      <c r="AD464">
        <f>IF(Table13[[#This Row],[Gender]]="M",Table13[[#This Row],[Diameter]],NA())</f>
        <v>0.4</v>
      </c>
      <c r="AE464" t="e">
        <f>IF(Table13[[#This Row],[Gender]]="F",Table13[[#This Row],[Diameter]],NA())</f>
        <v>#N/A</v>
      </c>
      <c r="AF464" t="e">
        <f>IF(Table13[[#This Row],[Gender]]="I",Table13[[#This Row],[Diameter]],NA())</f>
        <v>#N/A</v>
      </c>
    </row>
    <row r="465" spans="1:32" x14ac:dyDescent="0.25">
      <c r="A465">
        <v>1662</v>
      </c>
      <c r="B465" t="s">
        <v>47</v>
      </c>
      <c r="C465">
        <v>0.6</v>
      </c>
      <c r="D465">
        <v>0.47</v>
      </c>
      <c r="E465">
        <v>0.16</v>
      </c>
      <c r="F465">
        <v>1.194</v>
      </c>
      <c r="G465">
        <v>0.5625</v>
      </c>
      <c r="H465">
        <v>0.30449999999999999</v>
      </c>
      <c r="I465">
        <v>0.26350000000000001</v>
      </c>
      <c r="J465">
        <v>10</v>
      </c>
      <c r="K465">
        <v>11</v>
      </c>
      <c r="L465" t="s">
        <v>37</v>
      </c>
      <c r="M465" t="s">
        <v>38</v>
      </c>
      <c r="N465" t="s">
        <v>35</v>
      </c>
      <c r="O465">
        <v>6</v>
      </c>
      <c r="P465" t="s">
        <v>79</v>
      </c>
      <c r="Q465">
        <v>14.1</v>
      </c>
      <c r="R465" t="str">
        <f t="array" ref="R46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65" t="e">
        <f>IF(Table13[[#This Row],[Category All]]="Category 1", "Yes",NA())</f>
        <v>#N/A</v>
      </c>
      <c r="T465" t="e">
        <f>IF(Table13[[#This Row],[Category All]]="Category 2", "Yes",NA())</f>
        <v>#N/A</v>
      </c>
      <c r="U465" t="str">
        <f>IF(Table13[[#This Row],[Category All]]="Category 3", "Yes",NA())</f>
        <v>Yes</v>
      </c>
      <c r="V465">
        <f>SUM(1,(1/3)*(Table13[[#This Row],[Length]]-0.5),(1/3)*(Table13[[#This Row],[Diameter]]-0.4),(1/3)*(Table13[[#This Row],[Height]]-0.4)*Table13[[#This Row],[Whole_weight]]*0.5)</f>
        <v>1.0089066666666666</v>
      </c>
      <c r="W465">
        <f t="array" ref="W46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1.0089066666666666</v>
      </c>
      <c r="X465" t="e">
        <f>IF(Table13[[#This Row],[Category All]]="Category 1",Table13[[#This Row],[Base Abalone Value]]*1.5,NA())</f>
        <v>#N/A</v>
      </c>
      <c r="Y465" t="e">
        <f>IF(Table13[[#This Row],[Category All]]="Category 2",Table13[[#This Row],[Base Abalone Value]]*0.8,NA())</f>
        <v>#N/A</v>
      </c>
      <c r="Z465">
        <f>IF(Table13[[#This Row],[Category All]]="Category 3",Table13[[#This Row],[Base Abalone Value]],NA())</f>
        <v>1.0089066666666666</v>
      </c>
      <c r="AA465">
        <f>IF(Table13[[#This Row],[Gender]]="M",Table13[[#This Row],[Whole_weight]],NA())</f>
        <v>1.194</v>
      </c>
      <c r="AB465" t="e">
        <f>IF(Table13[[#This Row],[Gender]]="F",Table13[[#This Row],[Whole_weight]],NA())</f>
        <v>#N/A</v>
      </c>
      <c r="AC465" t="e">
        <f>IF(Table13[[#This Row],[Gender]]="I",Table13[[#This Row],[Whole_weight]],NA())</f>
        <v>#N/A</v>
      </c>
      <c r="AD465">
        <f>IF(Table13[[#This Row],[Gender]]="M",Table13[[#This Row],[Diameter]],NA())</f>
        <v>0.47</v>
      </c>
      <c r="AE465" t="e">
        <f>IF(Table13[[#This Row],[Gender]]="F",Table13[[#This Row],[Diameter]],NA())</f>
        <v>#N/A</v>
      </c>
      <c r="AF465" t="e">
        <f>IF(Table13[[#This Row],[Gender]]="I",Table13[[#This Row],[Diameter]],NA())</f>
        <v>#N/A</v>
      </c>
    </row>
    <row r="466" spans="1:32" x14ac:dyDescent="0.25">
      <c r="A466">
        <v>2758</v>
      </c>
      <c r="B466" t="s">
        <v>43</v>
      </c>
      <c r="C466">
        <v>0.52500000000000002</v>
      </c>
      <c r="D466">
        <v>0.375</v>
      </c>
      <c r="E466">
        <v>0.12</v>
      </c>
      <c r="F466">
        <v>0.63149999999999995</v>
      </c>
      <c r="G466">
        <v>0.30449999999999999</v>
      </c>
      <c r="H466">
        <v>0.114</v>
      </c>
      <c r="I466">
        <v>0.19</v>
      </c>
      <c r="J466">
        <v>9</v>
      </c>
      <c r="K466">
        <v>3</v>
      </c>
      <c r="L466" t="s">
        <v>75</v>
      </c>
      <c r="M466" t="s">
        <v>76</v>
      </c>
      <c r="N466" t="s">
        <v>77</v>
      </c>
      <c r="O466">
        <v>8</v>
      </c>
      <c r="P466" t="s">
        <v>51</v>
      </c>
      <c r="Q466">
        <v>12.3</v>
      </c>
      <c r="R466" t="str">
        <f t="array" ref="R46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66" t="e">
        <f>IF(Table13[[#This Row],[Category All]]="Category 1", "Yes",NA())</f>
        <v>#N/A</v>
      </c>
      <c r="T466" t="str">
        <f>IF(Table13[[#This Row],[Category All]]="Category 2", "Yes",NA())</f>
        <v>Yes</v>
      </c>
      <c r="U466" t="e">
        <f>IF(Table13[[#This Row],[Category All]]="Category 3", "Yes",NA())</f>
        <v>#N/A</v>
      </c>
      <c r="V466">
        <f>SUM(1,(1/3)*(Table13[[#This Row],[Length]]-0.5),(1/3)*(Table13[[#This Row],[Diameter]]-0.4),(1/3)*(Table13[[#This Row],[Height]]-0.4)*Table13[[#This Row],[Whole_weight]]*0.5)</f>
        <v>0.97053</v>
      </c>
      <c r="W466">
        <f t="array" ref="W46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0.776424</v>
      </c>
      <c r="X466" t="e">
        <f>IF(Table13[[#This Row],[Category All]]="Category 1",Table13[[#This Row],[Base Abalone Value]]*1.5,NA())</f>
        <v>#N/A</v>
      </c>
      <c r="Y466">
        <f>IF(Table13[[#This Row],[Category All]]="Category 2",Table13[[#This Row],[Base Abalone Value]]*0.8,NA())</f>
        <v>0.776424</v>
      </c>
      <c r="Z466" t="e">
        <f>IF(Table13[[#This Row],[Category All]]="Category 3",Table13[[#This Row],[Base Abalone Value]],NA())</f>
        <v>#N/A</v>
      </c>
      <c r="AA466" t="e">
        <f>IF(Table13[[#This Row],[Gender]]="M",Table13[[#This Row],[Whole_weight]],NA())</f>
        <v>#N/A</v>
      </c>
      <c r="AB466" t="e">
        <f>IF(Table13[[#This Row],[Gender]]="F",Table13[[#This Row],[Whole_weight]],NA())</f>
        <v>#N/A</v>
      </c>
      <c r="AC466">
        <f>IF(Table13[[#This Row],[Gender]]="I",Table13[[#This Row],[Whole_weight]],NA())</f>
        <v>0.63149999999999995</v>
      </c>
      <c r="AD466" t="e">
        <f>IF(Table13[[#This Row],[Gender]]="M",Table13[[#This Row],[Diameter]],NA())</f>
        <v>#N/A</v>
      </c>
      <c r="AE466" t="e">
        <f>IF(Table13[[#This Row],[Gender]]="F",Table13[[#This Row],[Diameter]],NA())</f>
        <v>#N/A</v>
      </c>
      <c r="AF466">
        <f>IF(Table13[[#This Row],[Gender]]="I",Table13[[#This Row],[Diameter]],NA())</f>
        <v>0.375</v>
      </c>
    </row>
    <row r="467" spans="1:32" x14ac:dyDescent="0.25">
      <c r="A467">
        <v>614</v>
      </c>
      <c r="B467" t="s">
        <v>43</v>
      </c>
      <c r="C467">
        <v>0.495</v>
      </c>
      <c r="D467">
        <v>0.37</v>
      </c>
      <c r="E467">
        <v>0.125</v>
      </c>
      <c r="F467">
        <v>0.47749999999999998</v>
      </c>
      <c r="G467">
        <v>0.185</v>
      </c>
      <c r="H467">
        <v>7.0499999999999993E-2</v>
      </c>
      <c r="I467">
        <v>0.16900000000000001</v>
      </c>
      <c r="J467">
        <v>18</v>
      </c>
      <c r="K467">
        <v>6</v>
      </c>
      <c r="L467" t="s">
        <v>71</v>
      </c>
      <c r="M467" t="s">
        <v>72</v>
      </c>
      <c r="N467" t="s">
        <v>73</v>
      </c>
      <c r="O467">
        <v>10</v>
      </c>
      <c r="P467" t="s">
        <v>70</v>
      </c>
      <c r="Q467">
        <v>24.1</v>
      </c>
      <c r="R467" t="str">
        <f t="array" ref="R46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1</v>
      </c>
      <c r="S467" t="str">
        <f>IF(Table13[[#This Row],[Category All]]="Category 1", "Yes",NA())</f>
        <v>Yes</v>
      </c>
      <c r="T467" t="e">
        <f>IF(Table13[[#This Row],[Category All]]="Category 2", "Yes",NA())</f>
        <v>#N/A</v>
      </c>
      <c r="U467" t="e">
        <f>IF(Table13[[#This Row],[Category All]]="Category 3", "Yes",NA())</f>
        <v>#N/A</v>
      </c>
      <c r="V467">
        <f>SUM(1,(1/3)*(Table13[[#This Row],[Length]]-0.5),(1/3)*(Table13[[#This Row],[Diameter]]-0.4),(1/3)*(Table13[[#This Row],[Height]]-0.4)*Table13[[#This Row],[Whole_weight]]*0.5)</f>
        <v>0.96644791666666663</v>
      </c>
      <c r="W467">
        <f t="array" ref="W46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1.4496718749999999</v>
      </c>
      <c r="X467">
        <f>IF(Table13[[#This Row],[Category All]]="Category 1",Table13[[#This Row],[Base Abalone Value]]*1.5,NA())</f>
        <v>1.4496718749999999</v>
      </c>
      <c r="Y467" t="e">
        <f>IF(Table13[[#This Row],[Category All]]="Category 2",Table13[[#This Row],[Base Abalone Value]]*0.8,NA())</f>
        <v>#N/A</v>
      </c>
      <c r="Z467" t="e">
        <f>IF(Table13[[#This Row],[Category All]]="Category 3",Table13[[#This Row],[Base Abalone Value]],NA())</f>
        <v>#N/A</v>
      </c>
      <c r="AA467" t="e">
        <f>IF(Table13[[#This Row],[Gender]]="M",Table13[[#This Row],[Whole_weight]],NA())</f>
        <v>#N/A</v>
      </c>
      <c r="AB467" t="e">
        <f>IF(Table13[[#This Row],[Gender]]="F",Table13[[#This Row],[Whole_weight]],NA())</f>
        <v>#N/A</v>
      </c>
      <c r="AC467">
        <f>IF(Table13[[#This Row],[Gender]]="I",Table13[[#This Row],[Whole_weight]],NA())</f>
        <v>0.47749999999999998</v>
      </c>
      <c r="AD467" t="e">
        <f>IF(Table13[[#This Row],[Gender]]="M",Table13[[#This Row],[Diameter]],NA())</f>
        <v>#N/A</v>
      </c>
      <c r="AE467" t="e">
        <f>IF(Table13[[#This Row],[Gender]]="F",Table13[[#This Row],[Diameter]],NA())</f>
        <v>#N/A</v>
      </c>
      <c r="AF467">
        <f>IF(Table13[[#This Row],[Gender]]="I",Table13[[#This Row],[Diameter]],NA())</f>
        <v>0.37</v>
      </c>
    </row>
    <row r="468" spans="1:32" x14ac:dyDescent="0.25">
      <c r="A468">
        <v>57</v>
      </c>
      <c r="B468" t="s">
        <v>47</v>
      </c>
      <c r="C468">
        <v>0.44500000000000001</v>
      </c>
      <c r="D468">
        <v>0.35</v>
      </c>
      <c r="E468">
        <v>0.12</v>
      </c>
      <c r="F468">
        <v>0.4425</v>
      </c>
      <c r="G468">
        <v>0.192</v>
      </c>
      <c r="H468">
        <v>9.5500000000000002E-2</v>
      </c>
      <c r="I468">
        <v>0.13500000000000001</v>
      </c>
      <c r="J468">
        <v>8</v>
      </c>
      <c r="K468">
        <v>8</v>
      </c>
      <c r="L468" t="s">
        <v>61</v>
      </c>
      <c r="M468" t="s">
        <v>62</v>
      </c>
      <c r="N468" t="s">
        <v>63</v>
      </c>
      <c r="O468">
        <v>6</v>
      </c>
      <c r="P468" t="s">
        <v>79</v>
      </c>
      <c r="Q468">
        <v>14.1</v>
      </c>
      <c r="R468" t="str">
        <f t="array" ref="R46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68" t="e">
        <f>IF(Table13[[#This Row],[Category All]]="Category 1", "Yes",NA())</f>
        <v>#N/A</v>
      </c>
      <c r="T468" t="str">
        <f>IF(Table13[[#This Row],[Category All]]="Category 2", "Yes",NA())</f>
        <v>Yes</v>
      </c>
      <c r="U468" t="e">
        <f>IF(Table13[[#This Row],[Category All]]="Category 3", "Yes",NA())</f>
        <v>#N/A</v>
      </c>
      <c r="V468">
        <f>SUM(1,(1/3)*(Table13[[#This Row],[Length]]-0.5),(1/3)*(Table13[[#This Row],[Diameter]]-0.4),(1/3)*(Table13[[#This Row],[Height]]-0.4)*Table13[[#This Row],[Whole_weight]]*0.5)</f>
        <v>0.94435000000000002</v>
      </c>
      <c r="W468">
        <f t="array" ref="W46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0.75548000000000004</v>
      </c>
      <c r="X468" t="e">
        <f>IF(Table13[[#This Row],[Category All]]="Category 1",Table13[[#This Row],[Base Abalone Value]]*1.5,NA())</f>
        <v>#N/A</v>
      </c>
      <c r="Y468">
        <f>IF(Table13[[#This Row],[Category All]]="Category 2",Table13[[#This Row],[Base Abalone Value]]*0.8,NA())</f>
        <v>0.75548000000000004</v>
      </c>
      <c r="Z468" t="e">
        <f>IF(Table13[[#This Row],[Category All]]="Category 3",Table13[[#This Row],[Base Abalone Value]],NA())</f>
        <v>#N/A</v>
      </c>
      <c r="AA468">
        <f>IF(Table13[[#This Row],[Gender]]="M",Table13[[#This Row],[Whole_weight]],NA())</f>
        <v>0.4425</v>
      </c>
      <c r="AB468" t="e">
        <f>IF(Table13[[#This Row],[Gender]]="F",Table13[[#This Row],[Whole_weight]],NA())</f>
        <v>#N/A</v>
      </c>
      <c r="AC468" t="e">
        <f>IF(Table13[[#This Row],[Gender]]="I",Table13[[#This Row],[Whole_weight]],NA())</f>
        <v>#N/A</v>
      </c>
      <c r="AD468">
        <f>IF(Table13[[#This Row],[Gender]]="M",Table13[[#This Row],[Diameter]],NA())</f>
        <v>0.35</v>
      </c>
      <c r="AE468" t="e">
        <f>IF(Table13[[#This Row],[Gender]]="F",Table13[[#This Row],[Diameter]],NA())</f>
        <v>#N/A</v>
      </c>
      <c r="AF468" t="e">
        <f>IF(Table13[[#This Row],[Gender]]="I",Table13[[#This Row],[Diameter]],NA())</f>
        <v>#N/A</v>
      </c>
    </row>
    <row r="469" spans="1:32" x14ac:dyDescent="0.25">
      <c r="A469">
        <v>4096</v>
      </c>
      <c r="B469" t="s">
        <v>32</v>
      </c>
      <c r="C469">
        <v>0.63500000000000001</v>
      </c>
      <c r="D469">
        <v>0.48499999999999999</v>
      </c>
      <c r="E469">
        <v>0.155</v>
      </c>
      <c r="F469">
        <v>1.073</v>
      </c>
      <c r="G469">
        <v>0.46700000000000003</v>
      </c>
      <c r="H469">
        <v>0.19750000000000001</v>
      </c>
      <c r="I469">
        <v>0.35</v>
      </c>
      <c r="J469">
        <v>11</v>
      </c>
      <c r="K469">
        <v>11</v>
      </c>
      <c r="L469" t="s">
        <v>37</v>
      </c>
      <c r="M469" t="s">
        <v>38</v>
      </c>
      <c r="N469" t="s">
        <v>35</v>
      </c>
      <c r="O469">
        <v>9</v>
      </c>
      <c r="P469" t="s">
        <v>78</v>
      </c>
      <c r="Q469">
        <v>1.9</v>
      </c>
      <c r="R469" t="str">
        <f t="array" ref="R46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69" t="e">
        <f>IF(Table13[[#This Row],[Category All]]="Category 1", "Yes",NA())</f>
        <v>#N/A</v>
      </c>
      <c r="T469" t="e">
        <f>IF(Table13[[#This Row],[Category All]]="Category 2", "Yes",NA())</f>
        <v>#N/A</v>
      </c>
      <c r="U469" t="str">
        <f>IF(Table13[[#This Row],[Category All]]="Category 3", "Yes",NA())</f>
        <v>Yes</v>
      </c>
      <c r="V469">
        <f>SUM(1,(1/3)*(Table13[[#This Row],[Length]]-0.5),(1/3)*(Table13[[#This Row],[Diameter]]-0.4),(1/3)*(Table13[[#This Row],[Height]]-0.4)*Table13[[#This Row],[Whole_weight]]*0.5)</f>
        <v>1.0295191666666665</v>
      </c>
      <c r="W469">
        <f t="array" ref="W46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1.0295191666666665</v>
      </c>
      <c r="X469" t="e">
        <f>IF(Table13[[#This Row],[Category All]]="Category 1",Table13[[#This Row],[Base Abalone Value]]*1.5,NA())</f>
        <v>#N/A</v>
      </c>
      <c r="Y469" t="e">
        <f>IF(Table13[[#This Row],[Category All]]="Category 2",Table13[[#This Row],[Base Abalone Value]]*0.8,NA())</f>
        <v>#N/A</v>
      </c>
      <c r="Z469">
        <f>IF(Table13[[#This Row],[Category All]]="Category 3",Table13[[#This Row],[Base Abalone Value]],NA())</f>
        <v>1.0295191666666665</v>
      </c>
      <c r="AA469" t="e">
        <f>IF(Table13[[#This Row],[Gender]]="M",Table13[[#This Row],[Whole_weight]],NA())</f>
        <v>#N/A</v>
      </c>
      <c r="AB469">
        <f>IF(Table13[[#This Row],[Gender]]="F",Table13[[#This Row],[Whole_weight]],NA())</f>
        <v>1.073</v>
      </c>
      <c r="AC469" t="e">
        <f>IF(Table13[[#This Row],[Gender]]="I",Table13[[#This Row],[Whole_weight]],NA())</f>
        <v>#N/A</v>
      </c>
      <c r="AD469" t="e">
        <f>IF(Table13[[#This Row],[Gender]]="M",Table13[[#This Row],[Diameter]],NA())</f>
        <v>#N/A</v>
      </c>
      <c r="AE469">
        <f>IF(Table13[[#This Row],[Gender]]="F",Table13[[#This Row],[Diameter]],NA())</f>
        <v>0.48499999999999999</v>
      </c>
      <c r="AF469" t="e">
        <f>IF(Table13[[#This Row],[Gender]]="I",Table13[[#This Row],[Diameter]],NA())</f>
        <v>#N/A</v>
      </c>
    </row>
    <row r="470" spans="1:32" x14ac:dyDescent="0.25">
      <c r="A470">
        <v>1779</v>
      </c>
      <c r="B470" t="s">
        <v>32</v>
      </c>
      <c r="C470">
        <v>0.49</v>
      </c>
      <c r="D470">
        <v>0.35499999999999998</v>
      </c>
      <c r="E470">
        <v>0.16</v>
      </c>
      <c r="F470">
        <v>0.87949999999999995</v>
      </c>
      <c r="G470">
        <v>0.34849999999999998</v>
      </c>
      <c r="H470">
        <v>0.215</v>
      </c>
      <c r="I470">
        <v>0.28249999999999997</v>
      </c>
      <c r="J470">
        <v>8</v>
      </c>
      <c r="K470">
        <v>3</v>
      </c>
      <c r="L470" t="s">
        <v>75</v>
      </c>
      <c r="M470" t="s">
        <v>76</v>
      </c>
      <c r="N470" t="s">
        <v>77</v>
      </c>
      <c r="O470">
        <v>10</v>
      </c>
      <c r="P470" t="s">
        <v>70</v>
      </c>
      <c r="Q470">
        <v>24.1</v>
      </c>
      <c r="R470" t="str">
        <f t="array" ref="R47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70" t="e">
        <f>IF(Table13[[#This Row],[Category All]]="Category 1", "Yes",NA())</f>
        <v>#N/A</v>
      </c>
      <c r="T470" t="str">
        <f>IF(Table13[[#This Row],[Category All]]="Category 2", "Yes",NA())</f>
        <v>Yes</v>
      </c>
      <c r="U470" t="e">
        <f>IF(Table13[[#This Row],[Category All]]="Category 3", "Yes",NA())</f>
        <v>#N/A</v>
      </c>
      <c r="V470">
        <f>SUM(1,(1/3)*(Table13[[#This Row],[Length]]-0.5),(1/3)*(Table13[[#This Row],[Diameter]]-0.4),(1/3)*(Table13[[#This Row],[Height]]-0.4)*Table13[[#This Row],[Whole_weight]]*0.5)</f>
        <v>0.9464866666666667</v>
      </c>
      <c r="W470">
        <f t="array" ref="W47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0.75718933333333338</v>
      </c>
      <c r="X470" t="e">
        <f>IF(Table13[[#This Row],[Category All]]="Category 1",Table13[[#This Row],[Base Abalone Value]]*1.5,NA())</f>
        <v>#N/A</v>
      </c>
      <c r="Y470">
        <f>IF(Table13[[#This Row],[Category All]]="Category 2",Table13[[#This Row],[Base Abalone Value]]*0.8,NA())</f>
        <v>0.75718933333333338</v>
      </c>
      <c r="Z470" t="e">
        <f>IF(Table13[[#This Row],[Category All]]="Category 3",Table13[[#This Row],[Base Abalone Value]],NA())</f>
        <v>#N/A</v>
      </c>
      <c r="AA470" t="e">
        <f>IF(Table13[[#This Row],[Gender]]="M",Table13[[#This Row],[Whole_weight]],NA())</f>
        <v>#N/A</v>
      </c>
      <c r="AB470">
        <f>IF(Table13[[#This Row],[Gender]]="F",Table13[[#This Row],[Whole_weight]],NA())</f>
        <v>0.87949999999999995</v>
      </c>
      <c r="AC470" t="e">
        <f>IF(Table13[[#This Row],[Gender]]="I",Table13[[#This Row],[Whole_weight]],NA())</f>
        <v>#N/A</v>
      </c>
      <c r="AD470" t="e">
        <f>IF(Table13[[#This Row],[Gender]]="M",Table13[[#This Row],[Diameter]],NA())</f>
        <v>#N/A</v>
      </c>
      <c r="AE470">
        <f>IF(Table13[[#This Row],[Gender]]="F",Table13[[#This Row],[Diameter]],NA())</f>
        <v>0.35499999999999998</v>
      </c>
      <c r="AF470" t="e">
        <f>IF(Table13[[#This Row],[Gender]]="I",Table13[[#This Row],[Diameter]],NA())</f>
        <v>#N/A</v>
      </c>
    </row>
    <row r="471" spans="1:32" x14ac:dyDescent="0.25">
      <c r="A471">
        <v>2336</v>
      </c>
      <c r="B471" t="s">
        <v>47</v>
      </c>
      <c r="C471">
        <v>0.61</v>
      </c>
      <c r="D471">
        <v>0.49</v>
      </c>
      <c r="E471">
        <v>0.15</v>
      </c>
      <c r="F471">
        <v>1.103</v>
      </c>
      <c r="G471">
        <v>0.42499999999999999</v>
      </c>
      <c r="H471">
        <v>0.20250000000000001</v>
      </c>
      <c r="I471">
        <v>0.36</v>
      </c>
      <c r="J471">
        <v>23</v>
      </c>
      <c r="K471">
        <v>3</v>
      </c>
      <c r="L471" t="s">
        <v>75</v>
      </c>
      <c r="M471" t="s">
        <v>76</v>
      </c>
      <c r="N471" t="s">
        <v>77</v>
      </c>
      <c r="O471">
        <v>8</v>
      </c>
      <c r="P471" t="s">
        <v>51</v>
      </c>
      <c r="Q471">
        <v>12.3</v>
      </c>
      <c r="R471" t="str">
        <f t="array" ref="R47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71" t="e">
        <f>IF(Table13[[#This Row],[Category All]]="Category 1", "Yes",NA())</f>
        <v>#N/A</v>
      </c>
      <c r="T471" t="str">
        <f>IF(Table13[[#This Row],[Category All]]="Category 2", "Yes",NA())</f>
        <v>Yes</v>
      </c>
      <c r="U471" t="e">
        <f>IF(Table13[[#This Row],[Category All]]="Category 3", "Yes",NA())</f>
        <v>#N/A</v>
      </c>
      <c r="V471">
        <f>SUM(1,(1/3)*(Table13[[#This Row],[Length]]-0.5),(1/3)*(Table13[[#This Row],[Diameter]]-0.4),(1/3)*(Table13[[#This Row],[Height]]-0.4)*Table13[[#This Row],[Whole_weight]]*0.5)</f>
        <v>1.0207083333333333</v>
      </c>
      <c r="W471">
        <f t="array" ref="W47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0.81656666666666666</v>
      </c>
      <c r="X471" t="e">
        <f>IF(Table13[[#This Row],[Category All]]="Category 1",Table13[[#This Row],[Base Abalone Value]]*1.5,NA())</f>
        <v>#N/A</v>
      </c>
      <c r="Y471">
        <f>IF(Table13[[#This Row],[Category All]]="Category 2",Table13[[#This Row],[Base Abalone Value]]*0.8,NA())</f>
        <v>0.81656666666666666</v>
      </c>
      <c r="Z471" t="e">
        <f>IF(Table13[[#This Row],[Category All]]="Category 3",Table13[[#This Row],[Base Abalone Value]],NA())</f>
        <v>#N/A</v>
      </c>
      <c r="AA471">
        <f>IF(Table13[[#This Row],[Gender]]="M",Table13[[#This Row],[Whole_weight]],NA())</f>
        <v>1.103</v>
      </c>
      <c r="AB471" t="e">
        <f>IF(Table13[[#This Row],[Gender]]="F",Table13[[#This Row],[Whole_weight]],NA())</f>
        <v>#N/A</v>
      </c>
      <c r="AC471" t="e">
        <f>IF(Table13[[#This Row],[Gender]]="I",Table13[[#This Row],[Whole_weight]],NA())</f>
        <v>#N/A</v>
      </c>
      <c r="AD471">
        <f>IF(Table13[[#This Row],[Gender]]="M",Table13[[#This Row],[Diameter]],NA())</f>
        <v>0.49</v>
      </c>
      <c r="AE471" t="e">
        <f>IF(Table13[[#This Row],[Gender]]="F",Table13[[#This Row],[Diameter]],NA())</f>
        <v>#N/A</v>
      </c>
      <c r="AF471" t="e">
        <f>IF(Table13[[#This Row],[Gender]]="I",Table13[[#This Row],[Diameter]],NA())</f>
        <v>#N/A</v>
      </c>
    </row>
    <row r="472" spans="1:32" x14ac:dyDescent="0.25">
      <c r="A472">
        <v>2817</v>
      </c>
      <c r="B472" t="s">
        <v>43</v>
      </c>
      <c r="C472">
        <v>0.32500000000000001</v>
      </c>
      <c r="D472">
        <v>0.24</v>
      </c>
      <c r="E472">
        <v>7.4999999999999997E-2</v>
      </c>
      <c r="F472">
        <v>0.1525</v>
      </c>
      <c r="G472">
        <v>7.1999999999999995E-2</v>
      </c>
      <c r="H472">
        <v>6.4500000000000002E-2</v>
      </c>
      <c r="I472">
        <v>4.2999999999999997E-2</v>
      </c>
      <c r="J472">
        <v>6</v>
      </c>
      <c r="K472">
        <v>8</v>
      </c>
      <c r="L472" t="s">
        <v>61</v>
      </c>
      <c r="M472" t="s">
        <v>62</v>
      </c>
      <c r="N472" t="s">
        <v>63</v>
      </c>
      <c r="O472">
        <v>10</v>
      </c>
      <c r="P472" t="s">
        <v>70</v>
      </c>
      <c r="Q472">
        <v>24.1</v>
      </c>
      <c r="R472" t="str">
        <f t="array" ref="R47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72" t="e">
        <f>IF(Table13[[#This Row],[Category All]]="Category 1", "Yes",NA())</f>
        <v>#N/A</v>
      </c>
      <c r="T472" t="str">
        <f>IF(Table13[[#This Row],[Category All]]="Category 2", "Yes",NA())</f>
        <v>Yes</v>
      </c>
      <c r="U472" t="e">
        <f>IF(Table13[[#This Row],[Category All]]="Category 3", "Yes",NA())</f>
        <v>#N/A</v>
      </c>
      <c r="V472">
        <f>SUM(1,(1/3)*(Table13[[#This Row],[Length]]-0.5),(1/3)*(Table13[[#This Row],[Diameter]]-0.4),(1/3)*(Table13[[#This Row],[Height]]-0.4)*Table13[[#This Row],[Whole_weight]]*0.5)</f>
        <v>0.88007291666666665</v>
      </c>
      <c r="W472">
        <f t="array" ref="W47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0.70405833333333334</v>
      </c>
      <c r="X472" t="e">
        <f>IF(Table13[[#This Row],[Category All]]="Category 1",Table13[[#This Row],[Base Abalone Value]]*1.5,NA())</f>
        <v>#N/A</v>
      </c>
      <c r="Y472">
        <f>IF(Table13[[#This Row],[Category All]]="Category 2",Table13[[#This Row],[Base Abalone Value]]*0.8,NA())</f>
        <v>0.70405833333333334</v>
      </c>
      <c r="Z472" t="e">
        <f>IF(Table13[[#This Row],[Category All]]="Category 3",Table13[[#This Row],[Base Abalone Value]],NA())</f>
        <v>#N/A</v>
      </c>
      <c r="AA472" t="e">
        <f>IF(Table13[[#This Row],[Gender]]="M",Table13[[#This Row],[Whole_weight]],NA())</f>
        <v>#N/A</v>
      </c>
      <c r="AB472" t="e">
        <f>IF(Table13[[#This Row],[Gender]]="F",Table13[[#This Row],[Whole_weight]],NA())</f>
        <v>#N/A</v>
      </c>
      <c r="AC472">
        <f>IF(Table13[[#This Row],[Gender]]="I",Table13[[#This Row],[Whole_weight]],NA())</f>
        <v>0.1525</v>
      </c>
      <c r="AD472" t="e">
        <f>IF(Table13[[#This Row],[Gender]]="M",Table13[[#This Row],[Diameter]],NA())</f>
        <v>#N/A</v>
      </c>
      <c r="AE472" t="e">
        <f>IF(Table13[[#This Row],[Gender]]="F",Table13[[#This Row],[Diameter]],NA())</f>
        <v>#N/A</v>
      </c>
      <c r="AF472">
        <f>IF(Table13[[#This Row],[Gender]]="I",Table13[[#This Row],[Diameter]],NA())</f>
        <v>0.24</v>
      </c>
    </row>
    <row r="473" spans="1:32" x14ac:dyDescent="0.25">
      <c r="A473">
        <v>2498</v>
      </c>
      <c r="B473" t="s">
        <v>47</v>
      </c>
      <c r="C473">
        <v>0.505</v>
      </c>
      <c r="D473">
        <v>0.4</v>
      </c>
      <c r="E473">
        <v>0.155</v>
      </c>
      <c r="F473">
        <v>0.84150000000000003</v>
      </c>
      <c r="G473">
        <v>0.27150000000000002</v>
      </c>
      <c r="H473">
        <v>0.17749999999999999</v>
      </c>
      <c r="I473">
        <v>0.28499999999999998</v>
      </c>
      <c r="J473">
        <v>12</v>
      </c>
      <c r="K473">
        <v>11</v>
      </c>
      <c r="L473" t="s">
        <v>37</v>
      </c>
      <c r="M473" t="s">
        <v>38</v>
      </c>
      <c r="N473" t="s">
        <v>35</v>
      </c>
      <c r="O473">
        <v>10</v>
      </c>
      <c r="P473" t="s">
        <v>70</v>
      </c>
      <c r="Q473">
        <v>24.1</v>
      </c>
      <c r="R473" t="str">
        <f t="array" ref="R47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73" t="e">
        <f>IF(Table13[[#This Row],[Category All]]="Category 1", "Yes",NA())</f>
        <v>#N/A</v>
      </c>
      <c r="T473" t="str">
        <f>IF(Table13[[#This Row],[Category All]]="Category 2", "Yes",NA())</f>
        <v>Yes</v>
      </c>
      <c r="U473" t="e">
        <f>IF(Table13[[#This Row],[Category All]]="Category 3", "Yes",NA())</f>
        <v>#N/A</v>
      </c>
      <c r="V473">
        <f>SUM(1,(1/3)*(Table13[[#This Row],[Length]]-0.5),(1/3)*(Table13[[#This Row],[Diameter]]-0.4),(1/3)*(Table13[[#This Row],[Height]]-0.4)*Table13[[#This Row],[Whole_weight]]*0.5)</f>
        <v>0.9673054166666667</v>
      </c>
      <c r="W473">
        <f t="array" ref="W47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0.77384433333333336</v>
      </c>
      <c r="X473" t="e">
        <f>IF(Table13[[#This Row],[Category All]]="Category 1",Table13[[#This Row],[Base Abalone Value]]*1.5,NA())</f>
        <v>#N/A</v>
      </c>
      <c r="Y473">
        <f>IF(Table13[[#This Row],[Category All]]="Category 2",Table13[[#This Row],[Base Abalone Value]]*0.8,NA())</f>
        <v>0.77384433333333336</v>
      </c>
      <c r="Z473" t="e">
        <f>IF(Table13[[#This Row],[Category All]]="Category 3",Table13[[#This Row],[Base Abalone Value]],NA())</f>
        <v>#N/A</v>
      </c>
      <c r="AA473">
        <f>IF(Table13[[#This Row],[Gender]]="M",Table13[[#This Row],[Whole_weight]],NA())</f>
        <v>0.84150000000000003</v>
      </c>
      <c r="AB473" t="e">
        <f>IF(Table13[[#This Row],[Gender]]="F",Table13[[#This Row],[Whole_weight]],NA())</f>
        <v>#N/A</v>
      </c>
      <c r="AC473" t="e">
        <f>IF(Table13[[#This Row],[Gender]]="I",Table13[[#This Row],[Whole_weight]],NA())</f>
        <v>#N/A</v>
      </c>
      <c r="AD473">
        <f>IF(Table13[[#This Row],[Gender]]="M",Table13[[#This Row],[Diameter]],NA())</f>
        <v>0.4</v>
      </c>
      <c r="AE473" t="e">
        <f>IF(Table13[[#This Row],[Gender]]="F",Table13[[#This Row],[Diameter]],NA())</f>
        <v>#N/A</v>
      </c>
      <c r="AF473" t="e">
        <f>IF(Table13[[#This Row],[Gender]]="I",Table13[[#This Row],[Diameter]],NA())</f>
        <v>#N/A</v>
      </c>
    </row>
    <row r="474" spans="1:32" x14ac:dyDescent="0.25">
      <c r="A474">
        <v>2752</v>
      </c>
      <c r="B474" t="s">
        <v>32</v>
      </c>
      <c r="C474">
        <v>0.51500000000000001</v>
      </c>
      <c r="D474">
        <v>0.39500000000000002</v>
      </c>
      <c r="E474">
        <v>0.13500000000000001</v>
      </c>
      <c r="F474">
        <v>0.51600000000000001</v>
      </c>
      <c r="G474">
        <v>0.20150000000000001</v>
      </c>
      <c r="H474">
        <v>0.13200000000000001</v>
      </c>
      <c r="I474">
        <v>0.16200000000000001</v>
      </c>
      <c r="J474">
        <v>9</v>
      </c>
      <c r="K474">
        <v>11</v>
      </c>
      <c r="L474" t="s">
        <v>37</v>
      </c>
      <c r="M474" t="s">
        <v>38</v>
      </c>
      <c r="N474" t="s">
        <v>35</v>
      </c>
      <c r="O474">
        <v>1</v>
      </c>
      <c r="P474" t="s">
        <v>36</v>
      </c>
      <c r="Q474">
        <v>22.1</v>
      </c>
      <c r="R474" t="str">
        <f t="array" ref="R47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74" t="e">
        <f>IF(Table13[[#This Row],[Category All]]="Category 1", "Yes",NA())</f>
        <v>#N/A</v>
      </c>
      <c r="T474" t="str">
        <f>IF(Table13[[#This Row],[Category All]]="Category 2", "Yes",NA())</f>
        <v>Yes</v>
      </c>
      <c r="U474" t="e">
        <f>IF(Table13[[#This Row],[Category All]]="Category 3", "Yes",NA())</f>
        <v>#N/A</v>
      </c>
      <c r="V474">
        <f>SUM(1,(1/3)*(Table13[[#This Row],[Length]]-0.5),(1/3)*(Table13[[#This Row],[Diameter]]-0.4),(1/3)*(Table13[[#This Row],[Height]]-0.4)*Table13[[#This Row],[Whole_weight]]*0.5)</f>
        <v>0.98054333333333321</v>
      </c>
      <c r="W474">
        <f t="array" ref="W47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0.78443466666666661</v>
      </c>
      <c r="X474" t="e">
        <f>IF(Table13[[#This Row],[Category All]]="Category 1",Table13[[#This Row],[Base Abalone Value]]*1.5,NA())</f>
        <v>#N/A</v>
      </c>
      <c r="Y474">
        <f>IF(Table13[[#This Row],[Category All]]="Category 2",Table13[[#This Row],[Base Abalone Value]]*0.8,NA())</f>
        <v>0.78443466666666661</v>
      </c>
      <c r="Z474" t="e">
        <f>IF(Table13[[#This Row],[Category All]]="Category 3",Table13[[#This Row],[Base Abalone Value]],NA())</f>
        <v>#N/A</v>
      </c>
      <c r="AA474" t="e">
        <f>IF(Table13[[#This Row],[Gender]]="M",Table13[[#This Row],[Whole_weight]],NA())</f>
        <v>#N/A</v>
      </c>
      <c r="AB474">
        <f>IF(Table13[[#This Row],[Gender]]="F",Table13[[#This Row],[Whole_weight]],NA())</f>
        <v>0.51600000000000001</v>
      </c>
      <c r="AC474" t="e">
        <f>IF(Table13[[#This Row],[Gender]]="I",Table13[[#This Row],[Whole_weight]],NA())</f>
        <v>#N/A</v>
      </c>
      <c r="AD474" t="e">
        <f>IF(Table13[[#This Row],[Gender]]="M",Table13[[#This Row],[Diameter]],NA())</f>
        <v>#N/A</v>
      </c>
      <c r="AE474">
        <f>IF(Table13[[#This Row],[Gender]]="F",Table13[[#This Row],[Diameter]],NA())</f>
        <v>0.39500000000000002</v>
      </c>
      <c r="AF474" t="e">
        <f>IF(Table13[[#This Row],[Gender]]="I",Table13[[#This Row],[Diameter]],NA())</f>
        <v>#N/A</v>
      </c>
    </row>
    <row r="475" spans="1:32" x14ac:dyDescent="0.25">
      <c r="A475">
        <v>3195</v>
      </c>
      <c r="B475" t="s">
        <v>32</v>
      </c>
      <c r="C475">
        <v>0.61</v>
      </c>
      <c r="D475">
        <v>0.47</v>
      </c>
      <c r="E475">
        <v>0.16</v>
      </c>
      <c r="F475">
        <v>1.0169999999999999</v>
      </c>
      <c r="G475">
        <v>0.42599999999999999</v>
      </c>
      <c r="H475">
        <v>0.22550000000000001</v>
      </c>
      <c r="I475">
        <v>0.32</v>
      </c>
      <c r="J475">
        <v>12</v>
      </c>
      <c r="K475">
        <v>3</v>
      </c>
      <c r="L475" t="s">
        <v>75</v>
      </c>
      <c r="M475" t="s">
        <v>76</v>
      </c>
      <c r="N475" t="s">
        <v>77</v>
      </c>
      <c r="O475">
        <v>9</v>
      </c>
      <c r="P475" t="s">
        <v>78</v>
      </c>
      <c r="Q475">
        <v>1.9</v>
      </c>
      <c r="R475" t="str">
        <f t="array" ref="R47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75" t="e">
        <f>IF(Table13[[#This Row],[Category All]]="Category 1", "Yes",NA())</f>
        <v>#N/A</v>
      </c>
      <c r="T475" t="e">
        <f>IF(Table13[[#This Row],[Category All]]="Category 2", "Yes",NA())</f>
        <v>#N/A</v>
      </c>
      <c r="U475" t="str">
        <f>IF(Table13[[#This Row],[Category All]]="Category 3", "Yes",NA())</f>
        <v>Yes</v>
      </c>
      <c r="V475">
        <f>SUM(1,(1/3)*(Table13[[#This Row],[Length]]-0.5),(1/3)*(Table13[[#This Row],[Diameter]]-0.4),(1/3)*(Table13[[#This Row],[Height]]-0.4)*Table13[[#This Row],[Whole_weight]]*0.5)</f>
        <v>1.01932</v>
      </c>
      <c r="W475">
        <f t="array" ref="W47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1.01932</v>
      </c>
      <c r="X475" t="e">
        <f>IF(Table13[[#This Row],[Category All]]="Category 1",Table13[[#This Row],[Base Abalone Value]]*1.5,NA())</f>
        <v>#N/A</v>
      </c>
      <c r="Y475" t="e">
        <f>IF(Table13[[#This Row],[Category All]]="Category 2",Table13[[#This Row],[Base Abalone Value]]*0.8,NA())</f>
        <v>#N/A</v>
      </c>
      <c r="Z475">
        <f>IF(Table13[[#This Row],[Category All]]="Category 3",Table13[[#This Row],[Base Abalone Value]],NA())</f>
        <v>1.01932</v>
      </c>
      <c r="AA475" t="e">
        <f>IF(Table13[[#This Row],[Gender]]="M",Table13[[#This Row],[Whole_weight]],NA())</f>
        <v>#N/A</v>
      </c>
      <c r="AB475">
        <f>IF(Table13[[#This Row],[Gender]]="F",Table13[[#This Row],[Whole_weight]],NA())</f>
        <v>1.0169999999999999</v>
      </c>
      <c r="AC475" t="e">
        <f>IF(Table13[[#This Row],[Gender]]="I",Table13[[#This Row],[Whole_weight]],NA())</f>
        <v>#N/A</v>
      </c>
      <c r="AD475" t="e">
        <f>IF(Table13[[#This Row],[Gender]]="M",Table13[[#This Row],[Diameter]],NA())</f>
        <v>#N/A</v>
      </c>
      <c r="AE475">
        <f>IF(Table13[[#This Row],[Gender]]="F",Table13[[#This Row],[Diameter]],NA())</f>
        <v>0.47</v>
      </c>
      <c r="AF475" t="e">
        <f>IF(Table13[[#This Row],[Gender]]="I",Table13[[#This Row],[Diameter]],NA())</f>
        <v>#N/A</v>
      </c>
    </row>
    <row r="476" spans="1:32" x14ac:dyDescent="0.25">
      <c r="A476">
        <v>778</v>
      </c>
      <c r="B476" t="s">
        <v>47</v>
      </c>
      <c r="C476">
        <v>0.49</v>
      </c>
      <c r="D476">
        <v>0.38</v>
      </c>
      <c r="E476">
        <v>0.14000000000000001</v>
      </c>
      <c r="F476">
        <v>0.63849999999999996</v>
      </c>
      <c r="G476">
        <v>0.23050000000000001</v>
      </c>
      <c r="H476">
        <v>0.14199999999999999</v>
      </c>
      <c r="I476">
        <v>0.19500000000000001</v>
      </c>
      <c r="J476">
        <v>13</v>
      </c>
      <c r="K476">
        <v>10</v>
      </c>
      <c r="L476" t="s">
        <v>48</v>
      </c>
      <c r="M476" t="s">
        <v>49</v>
      </c>
      <c r="N476" t="s">
        <v>50</v>
      </c>
      <c r="O476">
        <v>5</v>
      </c>
      <c r="P476" t="s">
        <v>46</v>
      </c>
      <c r="Q476">
        <v>12.8</v>
      </c>
      <c r="R476" t="str">
        <f t="array" ref="R47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76" t="e">
        <f>IF(Table13[[#This Row],[Category All]]="Category 1", "Yes",NA())</f>
        <v>#N/A</v>
      </c>
      <c r="T476" t="str">
        <f>IF(Table13[[#This Row],[Category All]]="Category 2", "Yes",NA())</f>
        <v>Yes</v>
      </c>
      <c r="U476" t="e">
        <f>IF(Table13[[#This Row],[Category All]]="Category 3", "Yes",NA())</f>
        <v>#N/A</v>
      </c>
      <c r="V476">
        <f>SUM(1,(1/3)*(Table13[[#This Row],[Length]]-0.5),(1/3)*(Table13[[#This Row],[Diameter]]-0.4),(1/3)*(Table13[[#This Row],[Height]]-0.4)*Table13[[#This Row],[Whole_weight]]*0.5)</f>
        <v>0.9623316666666667</v>
      </c>
      <c r="W476">
        <f t="array" ref="W47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0.7698653333333334</v>
      </c>
      <c r="X476" t="e">
        <f>IF(Table13[[#This Row],[Category All]]="Category 1",Table13[[#This Row],[Base Abalone Value]]*1.5,NA())</f>
        <v>#N/A</v>
      </c>
      <c r="Y476">
        <f>IF(Table13[[#This Row],[Category All]]="Category 2",Table13[[#This Row],[Base Abalone Value]]*0.8,NA())</f>
        <v>0.7698653333333334</v>
      </c>
      <c r="Z476" t="e">
        <f>IF(Table13[[#This Row],[Category All]]="Category 3",Table13[[#This Row],[Base Abalone Value]],NA())</f>
        <v>#N/A</v>
      </c>
      <c r="AA476">
        <f>IF(Table13[[#This Row],[Gender]]="M",Table13[[#This Row],[Whole_weight]],NA())</f>
        <v>0.63849999999999996</v>
      </c>
      <c r="AB476" t="e">
        <f>IF(Table13[[#This Row],[Gender]]="F",Table13[[#This Row],[Whole_weight]],NA())</f>
        <v>#N/A</v>
      </c>
      <c r="AC476" t="e">
        <f>IF(Table13[[#This Row],[Gender]]="I",Table13[[#This Row],[Whole_weight]],NA())</f>
        <v>#N/A</v>
      </c>
      <c r="AD476">
        <f>IF(Table13[[#This Row],[Gender]]="M",Table13[[#This Row],[Diameter]],NA())</f>
        <v>0.38</v>
      </c>
      <c r="AE476" t="e">
        <f>IF(Table13[[#This Row],[Gender]]="F",Table13[[#This Row],[Diameter]],NA())</f>
        <v>#N/A</v>
      </c>
      <c r="AF476" t="e">
        <f>IF(Table13[[#This Row],[Gender]]="I",Table13[[#This Row],[Diameter]],NA())</f>
        <v>#N/A</v>
      </c>
    </row>
    <row r="477" spans="1:32" x14ac:dyDescent="0.25">
      <c r="A477">
        <v>1930</v>
      </c>
      <c r="B477" t="s">
        <v>47</v>
      </c>
      <c r="C477">
        <v>0.61499999999999999</v>
      </c>
      <c r="D477">
        <v>0.495</v>
      </c>
      <c r="E477">
        <v>0.2</v>
      </c>
      <c r="F477">
        <v>1.2190000000000001</v>
      </c>
      <c r="G477">
        <v>0.56399999999999995</v>
      </c>
      <c r="H477">
        <v>0.22700000000000001</v>
      </c>
      <c r="I477">
        <v>0.38850000000000001</v>
      </c>
      <c r="J477">
        <v>10</v>
      </c>
      <c r="K477">
        <v>12</v>
      </c>
      <c r="L477" t="s">
        <v>33</v>
      </c>
      <c r="M477" t="s">
        <v>34</v>
      </c>
      <c r="N477" t="s">
        <v>35</v>
      </c>
      <c r="O477">
        <v>6</v>
      </c>
      <c r="P477" t="s">
        <v>79</v>
      </c>
      <c r="Q477">
        <v>14.1</v>
      </c>
      <c r="R477" t="str">
        <f t="array" ref="R47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77" t="e">
        <f>IF(Table13[[#This Row],[Category All]]="Category 1", "Yes",NA())</f>
        <v>#N/A</v>
      </c>
      <c r="T477" t="e">
        <f>IF(Table13[[#This Row],[Category All]]="Category 2", "Yes",NA())</f>
        <v>#N/A</v>
      </c>
      <c r="U477" t="str">
        <f>IF(Table13[[#This Row],[Category All]]="Category 3", "Yes",NA())</f>
        <v>Yes</v>
      </c>
      <c r="V477">
        <f>SUM(1,(1/3)*(Table13[[#This Row],[Length]]-0.5),(1/3)*(Table13[[#This Row],[Diameter]]-0.4),(1/3)*(Table13[[#This Row],[Height]]-0.4)*Table13[[#This Row],[Whole_weight]]*0.5)</f>
        <v>1.0293666666666668</v>
      </c>
      <c r="W477">
        <f t="array" ref="W47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1.0293666666666668</v>
      </c>
      <c r="X477" t="e">
        <f>IF(Table13[[#This Row],[Category All]]="Category 1",Table13[[#This Row],[Base Abalone Value]]*1.5,NA())</f>
        <v>#N/A</v>
      </c>
      <c r="Y477" t="e">
        <f>IF(Table13[[#This Row],[Category All]]="Category 2",Table13[[#This Row],[Base Abalone Value]]*0.8,NA())</f>
        <v>#N/A</v>
      </c>
      <c r="Z477">
        <f>IF(Table13[[#This Row],[Category All]]="Category 3",Table13[[#This Row],[Base Abalone Value]],NA())</f>
        <v>1.0293666666666668</v>
      </c>
      <c r="AA477">
        <f>IF(Table13[[#This Row],[Gender]]="M",Table13[[#This Row],[Whole_weight]],NA())</f>
        <v>1.2190000000000001</v>
      </c>
      <c r="AB477" t="e">
        <f>IF(Table13[[#This Row],[Gender]]="F",Table13[[#This Row],[Whole_weight]],NA())</f>
        <v>#N/A</v>
      </c>
      <c r="AC477" t="e">
        <f>IF(Table13[[#This Row],[Gender]]="I",Table13[[#This Row],[Whole_weight]],NA())</f>
        <v>#N/A</v>
      </c>
      <c r="AD477">
        <f>IF(Table13[[#This Row],[Gender]]="M",Table13[[#This Row],[Diameter]],NA())</f>
        <v>0.495</v>
      </c>
      <c r="AE477" t="e">
        <f>IF(Table13[[#This Row],[Gender]]="F",Table13[[#This Row],[Diameter]],NA())</f>
        <v>#N/A</v>
      </c>
      <c r="AF477" t="e">
        <f>IF(Table13[[#This Row],[Gender]]="I",Table13[[#This Row],[Diameter]],NA())</f>
        <v>#N/A</v>
      </c>
    </row>
    <row r="478" spans="1:32" x14ac:dyDescent="0.25">
      <c r="A478">
        <v>4161</v>
      </c>
      <c r="B478" t="s">
        <v>32</v>
      </c>
      <c r="C478">
        <v>0.58499999999999996</v>
      </c>
      <c r="D478">
        <v>0.47499999999999998</v>
      </c>
      <c r="E478">
        <v>0.16500000000000001</v>
      </c>
      <c r="F478">
        <v>1.0529999999999999</v>
      </c>
      <c r="G478">
        <v>0.45800000000000002</v>
      </c>
      <c r="H478">
        <v>0.217</v>
      </c>
      <c r="I478">
        <v>0.3</v>
      </c>
      <c r="J478">
        <v>11</v>
      </c>
      <c r="K478">
        <v>10</v>
      </c>
      <c r="L478" t="s">
        <v>48</v>
      </c>
      <c r="M478" t="s">
        <v>49</v>
      </c>
      <c r="N478" t="s">
        <v>50</v>
      </c>
      <c r="O478">
        <v>10</v>
      </c>
      <c r="P478" t="s">
        <v>70</v>
      </c>
      <c r="Q478">
        <v>24.1</v>
      </c>
      <c r="R478" t="str">
        <f t="array" ref="R47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78" t="e">
        <f>IF(Table13[[#This Row],[Category All]]="Category 1", "Yes",NA())</f>
        <v>#N/A</v>
      </c>
      <c r="T478" t="e">
        <f>IF(Table13[[#This Row],[Category All]]="Category 2", "Yes",NA())</f>
        <v>#N/A</v>
      </c>
      <c r="U478" t="str">
        <f>IF(Table13[[#This Row],[Category All]]="Category 3", "Yes",NA())</f>
        <v>Yes</v>
      </c>
      <c r="V478">
        <f>SUM(1,(1/3)*(Table13[[#This Row],[Length]]-0.5),(1/3)*(Table13[[#This Row],[Diameter]]-0.4),(1/3)*(Table13[[#This Row],[Height]]-0.4)*Table13[[#This Row],[Whole_weight]]*0.5)</f>
        <v>1.0120908333333332</v>
      </c>
      <c r="W478">
        <f t="array" ref="W47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1.0120908333333332</v>
      </c>
      <c r="X478" t="e">
        <f>IF(Table13[[#This Row],[Category All]]="Category 1",Table13[[#This Row],[Base Abalone Value]]*1.5,NA())</f>
        <v>#N/A</v>
      </c>
      <c r="Y478" t="e">
        <f>IF(Table13[[#This Row],[Category All]]="Category 2",Table13[[#This Row],[Base Abalone Value]]*0.8,NA())</f>
        <v>#N/A</v>
      </c>
      <c r="Z478">
        <f>IF(Table13[[#This Row],[Category All]]="Category 3",Table13[[#This Row],[Base Abalone Value]],NA())</f>
        <v>1.0120908333333332</v>
      </c>
      <c r="AA478" t="e">
        <f>IF(Table13[[#This Row],[Gender]]="M",Table13[[#This Row],[Whole_weight]],NA())</f>
        <v>#N/A</v>
      </c>
      <c r="AB478">
        <f>IF(Table13[[#This Row],[Gender]]="F",Table13[[#This Row],[Whole_weight]],NA())</f>
        <v>1.0529999999999999</v>
      </c>
      <c r="AC478" t="e">
        <f>IF(Table13[[#This Row],[Gender]]="I",Table13[[#This Row],[Whole_weight]],NA())</f>
        <v>#N/A</v>
      </c>
      <c r="AD478" t="e">
        <f>IF(Table13[[#This Row],[Gender]]="M",Table13[[#This Row],[Diameter]],NA())</f>
        <v>#N/A</v>
      </c>
      <c r="AE478">
        <f>IF(Table13[[#This Row],[Gender]]="F",Table13[[#This Row],[Diameter]],NA())</f>
        <v>0.47499999999999998</v>
      </c>
      <c r="AF478" t="e">
        <f>IF(Table13[[#This Row],[Gender]]="I",Table13[[#This Row],[Diameter]],NA())</f>
        <v>#N/A</v>
      </c>
    </row>
    <row r="479" spans="1:32" x14ac:dyDescent="0.25">
      <c r="A479">
        <v>28</v>
      </c>
      <c r="B479" t="s">
        <v>47</v>
      </c>
      <c r="C479">
        <v>0.59</v>
      </c>
      <c r="D479">
        <v>0.44500000000000001</v>
      </c>
      <c r="E479">
        <v>0.14000000000000001</v>
      </c>
      <c r="F479">
        <v>0.93100000000000005</v>
      </c>
      <c r="G479">
        <v>0.35599999999999998</v>
      </c>
      <c r="H479">
        <v>0.23400000000000001</v>
      </c>
      <c r="I479">
        <v>0.28000000000000003</v>
      </c>
      <c r="J479">
        <v>12</v>
      </c>
      <c r="K479">
        <v>14</v>
      </c>
      <c r="L479" t="s">
        <v>55</v>
      </c>
      <c r="M479" t="s">
        <v>56</v>
      </c>
      <c r="N479" t="s">
        <v>57</v>
      </c>
      <c r="O479">
        <v>3</v>
      </c>
      <c r="P479" t="s">
        <v>80</v>
      </c>
      <c r="Q479">
        <v>3.6</v>
      </c>
      <c r="R479" t="str">
        <f t="array" ref="R47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79" t="e">
        <f>IF(Table13[[#This Row],[Category All]]="Category 1", "Yes",NA())</f>
        <v>#N/A</v>
      </c>
      <c r="T479" t="str">
        <f>IF(Table13[[#This Row],[Category All]]="Category 2", "Yes",NA())</f>
        <v>Yes</v>
      </c>
      <c r="U479" t="e">
        <f>IF(Table13[[#This Row],[Category All]]="Category 3", "Yes",NA())</f>
        <v>#N/A</v>
      </c>
      <c r="V479">
        <f>SUM(1,(1/3)*(Table13[[#This Row],[Length]]-0.5),(1/3)*(Table13[[#This Row],[Diameter]]-0.4),(1/3)*(Table13[[#This Row],[Height]]-0.4)*Table13[[#This Row],[Whole_weight]]*0.5)</f>
        <v>1.0046566666666665</v>
      </c>
      <c r="W479">
        <f t="array" ref="W47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0.80372533333333329</v>
      </c>
      <c r="X479" t="e">
        <f>IF(Table13[[#This Row],[Category All]]="Category 1",Table13[[#This Row],[Base Abalone Value]]*1.5,NA())</f>
        <v>#N/A</v>
      </c>
      <c r="Y479">
        <f>IF(Table13[[#This Row],[Category All]]="Category 2",Table13[[#This Row],[Base Abalone Value]]*0.8,NA())</f>
        <v>0.80372533333333329</v>
      </c>
      <c r="Z479" t="e">
        <f>IF(Table13[[#This Row],[Category All]]="Category 3",Table13[[#This Row],[Base Abalone Value]],NA())</f>
        <v>#N/A</v>
      </c>
      <c r="AA479">
        <f>IF(Table13[[#This Row],[Gender]]="M",Table13[[#This Row],[Whole_weight]],NA())</f>
        <v>0.93100000000000005</v>
      </c>
      <c r="AB479" t="e">
        <f>IF(Table13[[#This Row],[Gender]]="F",Table13[[#This Row],[Whole_weight]],NA())</f>
        <v>#N/A</v>
      </c>
      <c r="AC479" t="e">
        <f>IF(Table13[[#This Row],[Gender]]="I",Table13[[#This Row],[Whole_weight]],NA())</f>
        <v>#N/A</v>
      </c>
      <c r="AD479">
        <f>IF(Table13[[#This Row],[Gender]]="M",Table13[[#This Row],[Diameter]],NA())</f>
        <v>0.44500000000000001</v>
      </c>
      <c r="AE479" t="e">
        <f>IF(Table13[[#This Row],[Gender]]="F",Table13[[#This Row],[Diameter]],NA())</f>
        <v>#N/A</v>
      </c>
      <c r="AF479" t="e">
        <f>IF(Table13[[#This Row],[Gender]]="I",Table13[[#This Row],[Diameter]],NA())</f>
        <v>#N/A</v>
      </c>
    </row>
    <row r="480" spans="1:32" x14ac:dyDescent="0.25">
      <c r="A480">
        <v>2807</v>
      </c>
      <c r="B480" t="s">
        <v>32</v>
      </c>
      <c r="C480">
        <v>0.67500000000000004</v>
      </c>
      <c r="D480">
        <v>0.52500000000000002</v>
      </c>
      <c r="E480">
        <v>0.17</v>
      </c>
      <c r="F480">
        <v>1.7110000000000001</v>
      </c>
      <c r="G480">
        <v>0.83650000000000002</v>
      </c>
      <c r="H480">
        <v>0.35199999999999998</v>
      </c>
      <c r="I480">
        <v>0.47499999999999998</v>
      </c>
      <c r="J480">
        <v>9</v>
      </c>
      <c r="K480">
        <v>15</v>
      </c>
      <c r="L480" t="s">
        <v>81</v>
      </c>
      <c r="M480" t="s">
        <v>82</v>
      </c>
      <c r="N480" t="s">
        <v>35</v>
      </c>
      <c r="O480">
        <v>10</v>
      </c>
      <c r="P480" t="s">
        <v>70</v>
      </c>
      <c r="Q480">
        <v>24.1</v>
      </c>
      <c r="R480" t="str">
        <f t="array" ref="R48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80" t="e">
        <f>IF(Table13[[#This Row],[Category All]]="Category 1", "Yes",NA())</f>
        <v>#N/A</v>
      </c>
      <c r="T480" t="e">
        <f>IF(Table13[[#This Row],[Category All]]="Category 2", "Yes",NA())</f>
        <v>#N/A</v>
      </c>
      <c r="U480" t="str">
        <f>IF(Table13[[#This Row],[Category All]]="Category 3", "Yes",NA())</f>
        <v>Yes</v>
      </c>
      <c r="V480">
        <f>SUM(1,(1/3)*(Table13[[#This Row],[Length]]-0.5),(1/3)*(Table13[[#This Row],[Diameter]]-0.4),(1/3)*(Table13[[#This Row],[Height]]-0.4)*Table13[[#This Row],[Whole_weight]]*0.5)</f>
        <v>1.0344116666666667</v>
      </c>
      <c r="W480">
        <f t="array" ref="W48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1.0344116666666667</v>
      </c>
      <c r="X480" t="e">
        <f>IF(Table13[[#This Row],[Category All]]="Category 1",Table13[[#This Row],[Base Abalone Value]]*1.5,NA())</f>
        <v>#N/A</v>
      </c>
      <c r="Y480" t="e">
        <f>IF(Table13[[#This Row],[Category All]]="Category 2",Table13[[#This Row],[Base Abalone Value]]*0.8,NA())</f>
        <v>#N/A</v>
      </c>
      <c r="Z480">
        <f>IF(Table13[[#This Row],[Category All]]="Category 3",Table13[[#This Row],[Base Abalone Value]],NA())</f>
        <v>1.0344116666666667</v>
      </c>
      <c r="AA480" t="e">
        <f>IF(Table13[[#This Row],[Gender]]="M",Table13[[#This Row],[Whole_weight]],NA())</f>
        <v>#N/A</v>
      </c>
      <c r="AB480">
        <f>IF(Table13[[#This Row],[Gender]]="F",Table13[[#This Row],[Whole_weight]],NA())</f>
        <v>1.7110000000000001</v>
      </c>
      <c r="AC480" t="e">
        <f>IF(Table13[[#This Row],[Gender]]="I",Table13[[#This Row],[Whole_weight]],NA())</f>
        <v>#N/A</v>
      </c>
      <c r="AD480" t="e">
        <f>IF(Table13[[#This Row],[Gender]]="M",Table13[[#This Row],[Diameter]],NA())</f>
        <v>#N/A</v>
      </c>
      <c r="AE480">
        <f>IF(Table13[[#This Row],[Gender]]="F",Table13[[#This Row],[Diameter]],NA())</f>
        <v>0.52500000000000002</v>
      </c>
      <c r="AF480" t="e">
        <f>IF(Table13[[#This Row],[Gender]]="I",Table13[[#This Row],[Diameter]],NA())</f>
        <v>#N/A</v>
      </c>
    </row>
    <row r="481" spans="1:32" x14ac:dyDescent="0.25">
      <c r="A481">
        <v>1832</v>
      </c>
      <c r="B481" t="s">
        <v>43</v>
      </c>
      <c r="C481">
        <v>0.36499999999999999</v>
      </c>
      <c r="D481">
        <v>0.27</v>
      </c>
      <c r="E481">
        <v>7.4999999999999997E-2</v>
      </c>
      <c r="F481">
        <v>0.2215</v>
      </c>
      <c r="G481">
        <v>9.5000000000000001E-2</v>
      </c>
      <c r="H481">
        <v>4.4499999999999998E-2</v>
      </c>
      <c r="I481">
        <v>7.0000000000000007E-2</v>
      </c>
      <c r="J481">
        <v>6</v>
      </c>
      <c r="K481">
        <v>13</v>
      </c>
      <c r="L481" t="s">
        <v>44</v>
      </c>
      <c r="M481" t="s">
        <v>45</v>
      </c>
      <c r="N481" t="s">
        <v>35</v>
      </c>
      <c r="O481">
        <v>7</v>
      </c>
      <c r="P481" t="s">
        <v>74</v>
      </c>
      <c r="Q481">
        <v>2.5</v>
      </c>
      <c r="R481" t="str">
        <f t="array" ref="R48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81" t="e">
        <f>IF(Table13[[#This Row],[Category All]]="Category 1", "Yes",NA())</f>
        <v>#N/A</v>
      </c>
      <c r="T481" t="str">
        <f>IF(Table13[[#This Row],[Category All]]="Category 2", "Yes",NA())</f>
        <v>Yes</v>
      </c>
      <c r="U481" t="e">
        <f>IF(Table13[[#This Row],[Category All]]="Category 3", "Yes",NA())</f>
        <v>#N/A</v>
      </c>
      <c r="V481">
        <f>SUM(1,(1/3)*(Table13[[#This Row],[Length]]-0.5),(1/3)*(Table13[[#This Row],[Diameter]]-0.4),(1/3)*(Table13[[#This Row],[Height]]-0.4)*Table13[[#This Row],[Whole_weight]]*0.5)</f>
        <v>0.89966874999999991</v>
      </c>
      <c r="W481">
        <f t="array" ref="W48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0.71973500000000001</v>
      </c>
      <c r="X481" t="e">
        <f>IF(Table13[[#This Row],[Category All]]="Category 1",Table13[[#This Row],[Base Abalone Value]]*1.5,NA())</f>
        <v>#N/A</v>
      </c>
      <c r="Y481">
        <f>IF(Table13[[#This Row],[Category All]]="Category 2",Table13[[#This Row],[Base Abalone Value]]*0.8,NA())</f>
        <v>0.71973500000000001</v>
      </c>
      <c r="Z481" t="e">
        <f>IF(Table13[[#This Row],[Category All]]="Category 3",Table13[[#This Row],[Base Abalone Value]],NA())</f>
        <v>#N/A</v>
      </c>
      <c r="AA481" t="e">
        <f>IF(Table13[[#This Row],[Gender]]="M",Table13[[#This Row],[Whole_weight]],NA())</f>
        <v>#N/A</v>
      </c>
      <c r="AB481" t="e">
        <f>IF(Table13[[#This Row],[Gender]]="F",Table13[[#This Row],[Whole_weight]],NA())</f>
        <v>#N/A</v>
      </c>
      <c r="AC481">
        <f>IF(Table13[[#This Row],[Gender]]="I",Table13[[#This Row],[Whole_weight]],NA())</f>
        <v>0.2215</v>
      </c>
      <c r="AD481" t="e">
        <f>IF(Table13[[#This Row],[Gender]]="M",Table13[[#This Row],[Diameter]],NA())</f>
        <v>#N/A</v>
      </c>
      <c r="AE481" t="e">
        <f>IF(Table13[[#This Row],[Gender]]="F",Table13[[#This Row],[Diameter]],NA())</f>
        <v>#N/A</v>
      </c>
      <c r="AF481">
        <f>IF(Table13[[#This Row],[Gender]]="I",Table13[[#This Row],[Diameter]],NA())</f>
        <v>0.27</v>
      </c>
    </row>
    <row r="482" spans="1:32" x14ac:dyDescent="0.25">
      <c r="A482">
        <v>474</v>
      </c>
      <c r="B482" t="s">
        <v>32</v>
      </c>
      <c r="C482">
        <v>0.52</v>
      </c>
      <c r="D482">
        <v>0.40500000000000003</v>
      </c>
      <c r="E482">
        <v>0.12</v>
      </c>
      <c r="F482">
        <v>0.627</v>
      </c>
      <c r="G482">
        <v>0.26450000000000001</v>
      </c>
      <c r="H482">
        <v>0.14149999999999999</v>
      </c>
      <c r="I482">
        <v>0.18099999999999999</v>
      </c>
      <c r="J482">
        <v>11</v>
      </c>
      <c r="K482">
        <v>4</v>
      </c>
      <c r="L482" t="s">
        <v>84</v>
      </c>
      <c r="M482" t="s">
        <v>85</v>
      </c>
      <c r="N482" t="s">
        <v>86</v>
      </c>
      <c r="O482">
        <v>9</v>
      </c>
      <c r="P482" t="s">
        <v>78</v>
      </c>
      <c r="Q482">
        <v>1.9</v>
      </c>
      <c r="R482" t="str">
        <f t="array" ref="R48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82" t="e">
        <f>IF(Table13[[#This Row],[Category All]]="Category 1", "Yes",NA())</f>
        <v>#N/A</v>
      </c>
      <c r="T482" t="str">
        <f>IF(Table13[[#This Row],[Category All]]="Category 2", "Yes",NA())</f>
        <v>Yes</v>
      </c>
      <c r="U482" t="e">
        <f>IF(Table13[[#This Row],[Category All]]="Category 3", "Yes",NA())</f>
        <v>#N/A</v>
      </c>
      <c r="V482">
        <f>SUM(1,(1/3)*(Table13[[#This Row],[Length]]-0.5),(1/3)*(Table13[[#This Row],[Diameter]]-0.4),(1/3)*(Table13[[#This Row],[Height]]-0.4)*Table13[[#This Row],[Whole_weight]]*0.5)</f>
        <v>0.97907333333333335</v>
      </c>
      <c r="W482">
        <f t="array" ref="W48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0.78325866666666677</v>
      </c>
      <c r="X482" t="e">
        <f>IF(Table13[[#This Row],[Category All]]="Category 1",Table13[[#This Row],[Base Abalone Value]]*1.5,NA())</f>
        <v>#N/A</v>
      </c>
      <c r="Y482">
        <f>IF(Table13[[#This Row],[Category All]]="Category 2",Table13[[#This Row],[Base Abalone Value]]*0.8,NA())</f>
        <v>0.78325866666666677</v>
      </c>
      <c r="Z482" t="e">
        <f>IF(Table13[[#This Row],[Category All]]="Category 3",Table13[[#This Row],[Base Abalone Value]],NA())</f>
        <v>#N/A</v>
      </c>
      <c r="AA482" t="e">
        <f>IF(Table13[[#This Row],[Gender]]="M",Table13[[#This Row],[Whole_weight]],NA())</f>
        <v>#N/A</v>
      </c>
      <c r="AB482">
        <f>IF(Table13[[#This Row],[Gender]]="F",Table13[[#This Row],[Whole_weight]],NA())</f>
        <v>0.627</v>
      </c>
      <c r="AC482" t="e">
        <f>IF(Table13[[#This Row],[Gender]]="I",Table13[[#This Row],[Whole_weight]],NA())</f>
        <v>#N/A</v>
      </c>
      <c r="AD482" t="e">
        <f>IF(Table13[[#This Row],[Gender]]="M",Table13[[#This Row],[Diameter]],NA())</f>
        <v>#N/A</v>
      </c>
      <c r="AE482">
        <f>IF(Table13[[#This Row],[Gender]]="F",Table13[[#This Row],[Diameter]],NA())</f>
        <v>0.40500000000000003</v>
      </c>
      <c r="AF482" t="e">
        <f>IF(Table13[[#This Row],[Gender]]="I",Table13[[#This Row],[Diameter]],NA())</f>
        <v>#N/A</v>
      </c>
    </row>
    <row r="483" spans="1:32" x14ac:dyDescent="0.25">
      <c r="A483">
        <v>856</v>
      </c>
      <c r="B483" t="s">
        <v>32</v>
      </c>
      <c r="C483">
        <v>0.57499999999999996</v>
      </c>
      <c r="D483">
        <v>0.46500000000000002</v>
      </c>
      <c r="E483">
        <v>0.14000000000000001</v>
      </c>
      <c r="F483">
        <v>0.95799999999999996</v>
      </c>
      <c r="G483">
        <v>0.442</v>
      </c>
      <c r="H483">
        <v>0.18149999999999999</v>
      </c>
      <c r="I483">
        <v>0.27050000000000002</v>
      </c>
      <c r="J483">
        <v>9</v>
      </c>
      <c r="K483">
        <v>5</v>
      </c>
      <c r="L483" t="s">
        <v>58</v>
      </c>
      <c r="M483" t="s">
        <v>59</v>
      </c>
      <c r="N483" t="s">
        <v>60</v>
      </c>
      <c r="O483">
        <v>4</v>
      </c>
      <c r="P483" t="s">
        <v>42</v>
      </c>
      <c r="Q483">
        <v>6.1</v>
      </c>
      <c r="R483" t="str">
        <f t="array" ref="R48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83" t="e">
        <f>IF(Table13[[#This Row],[Category All]]="Category 1", "Yes",NA())</f>
        <v>#N/A</v>
      </c>
      <c r="T483" t="e">
        <f>IF(Table13[[#This Row],[Category All]]="Category 2", "Yes",NA())</f>
        <v>#N/A</v>
      </c>
      <c r="U483" t="str">
        <f>IF(Table13[[#This Row],[Category All]]="Category 3", "Yes",NA())</f>
        <v>Yes</v>
      </c>
      <c r="V483">
        <f>SUM(1,(1/3)*(Table13[[#This Row],[Length]]-0.5),(1/3)*(Table13[[#This Row],[Diameter]]-0.4),(1/3)*(Table13[[#This Row],[Height]]-0.4)*Table13[[#This Row],[Whole_weight]]*0.5)</f>
        <v>1.0051533333333333</v>
      </c>
      <c r="W483">
        <f t="array" ref="W48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1.0051533333333333</v>
      </c>
      <c r="X483" t="e">
        <f>IF(Table13[[#This Row],[Category All]]="Category 1",Table13[[#This Row],[Base Abalone Value]]*1.5,NA())</f>
        <v>#N/A</v>
      </c>
      <c r="Y483" t="e">
        <f>IF(Table13[[#This Row],[Category All]]="Category 2",Table13[[#This Row],[Base Abalone Value]]*0.8,NA())</f>
        <v>#N/A</v>
      </c>
      <c r="Z483">
        <f>IF(Table13[[#This Row],[Category All]]="Category 3",Table13[[#This Row],[Base Abalone Value]],NA())</f>
        <v>1.0051533333333333</v>
      </c>
      <c r="AA483" t="e">
        <f>IF(Table13[[#This Row],[Gender]]="M",Table13[[#This Row],[Whole_weight]],NA())</f>
        <v>#N/A</v>
      </c>
      <c r="AB483">
        <f>IF(Table13[[#This Row],[Gender]]="F",Table13[[#This Row],[Whole_weight]],NA())</f>
        <v>0.95799999999999996</v>
      </c>
      <c r="AC483" t="e">
        <f>IF(Table13[[#This Row],[Gender]]="I",Table13[[#This Row],[Whole_weight]],NA())</f>
        <v>#N/A</v>
      </c>
      <c r="AD483" t="e">
        <f>IF(Table13[[#This Row],[Gender]]="M",Table13[[#This Row],[Diameter]],NA())</f>
        <v>#N/A</v>
      </c>
      <c r="AE483">
        <f>IF(Table13[[#This Row],[Gender]]="F",Table13[[#This Row],[Diameter]],NA())</f>
        <v>0.46500000000000002</v>
      </c>
      <c r="AF483" t="e">
        <f>IF(Table13[[#This Row],[Gender]]="I",Table13[[#This Row],[Diameter]],NA())</f>
        <v>#N/A</v>
      </c>
    </row>
    <row r="484" spans="1:32" x14ac:dyDescent="0.25">
      <c r="A484">
        <v>3358</v>
      </c>
      <c r="B484" t="s">
        <v>43</v>
      </c>
      <c r="C484">
        <v>0.375</v>
      </c>
      <c r="D484">
        <v>0.28499999999999998</v>
      </c>
      <c r="E484">
        <v>0.1</v>
      </c>
      <c r="F484">
        <v>0.23899999999999999</v>
      </c>
      <c r="G484">
        <v>0.105</v>
      </c>
      <c r="H484">
        <v>5.5500000000000001E-2</v>
      </c>
      <c r="I484">
        <v>7.0000000000000007E-2</v>
      </c>
      <c r="J484">
        <v>8</v>
      </c>
      <c r="K484">
        <v>5</v>
      </c>
      <c r="L484" t="s">
        <v>58</v>
      </c>
      <c r="M484" t="s">
        <v>59</v>
      </c>
      <c r="N484" t="s">
        <v>60</v>
      </c>
      <c r="O484">
        <v>9</v>
      </c>
      <c r="P484" t="s">
        <v>78</v>
      </c>
      <c r="Q484">
        <v>1.9</v>
      </c>
      <c r="R484" t="str">
        <f t="array" ref="R48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84" t="e">
        <f>IF(Table13[[#This Row],[Category All]]="Category 1", "Yes",NA())</f>
        <v>#N/A</v>
      </c>
      <c r="T484" t="str">
        <f>IF(Table13[[#This Row],[Category All]]="Category 2", "Yes",NA())</f>
        <v>Yes</v>
      </c>
      <c r="U484" t="e">
        <f>IF(Table13[[#This Row],[Category All]]="Category 3", "Yes",NA())</f>
        <v>#N/A</v>
      </c>
      <c r="V484">
        <f>SUM(1,(1/3)*(Table13[[#This Row],[Length]]-0.5),(1/3)*(Table13[[#This Row],[Diameter]]-0.4),(1/3)*(Table13[[#This Row],[Height]]-0.4)*Table13[[#This Row],[Whole_weight]]*0.5)</f>
        <v>0.90805000000000002</v>
      </c>
      <c r="W484">
        <f t="array" ref="W48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0.72644000000000009</v>
      </c>
      <c r="X484" t="e">
        <f>IF(Table13[[#This Row],[Category All]]="Category 1",Table13[[#This Row],[Base Abalone Value]]*1.5,NA())</f>
        <v>#N/A</v>
      </c>
      <c r="Y484">
        <f>IF(Table13[[#This Row],[Category All]]="Category 2",Table13[[#This Row],[Base Abalone Value]]*0.8,NA())</f>
        <v>0.72644000000000009</v>
      </c>
      <c r="Z484" t="e">
        <f>IF(Table13[[#This Row],[Category All]]="Category 3",Table13[[#This Row],[Base Abalone Value]],NA())</f>
        <v>#N/A</v>
      </c>
      <c r="AA484" t="e">
        <f>IF(Table13[[#This Row],[Gender]]="M",Table13[[#This Row],[Whole_weight]],NA())</f>
        <v>#N/A</v>
      </c>
      <c r="AB484" t="e">
        <f>IF(Table13[[#This Row],[Gender]]="F",Table13[[#This Row],[Whole_weight]],NA())</f>
        <v>#N/A</v>
      </c>
      <c r="AC484">
        <f>IF(Table13[[#This Row],[Gender]]="I",Table13[[#This Row],[Whole_weight]],NA())</f>
        <v>0.23899999999999999</v>
      </c>
      <c r="AD484" t="e">
        <f>IF(Table13[[#This Row],[Gender]]="M",Table13[[#This Row],[Diameter]],NA())</f>
        <v>#N/A</v>
      </c>
      <c r="AE484" t="e">
        <f>IF(Table13[[#This Row],[Gender]]="F",Table13[[#This Row],[Diameter]],NA())</f>
        <v>#N/A</v>
      </c>
      <c r="AF484">
        <f>IF(Table13[[#This Row],[Gender]]="I",Table13[[#This Row],[Diameter]],NA())</f>
        <v>0.28499999999999998</v>
      </c>
    </row>
    <row r="485" spans="1:32" x14ac:dyDescent="0.25">
      <c r="A485">
        <v>1486</v>
      </c>
      <c r="B485" t="s">
        <v>32</v>
      </c>
      <c r="C485">
        <v>0.59</v>
      </c>
      <c r="D485">
        <v>0.46</v>
      </c>
      <c r="E485">
        <v>0.14499999999999999</v>
      </c>
      <c r="F485">
        <v>0.99050000000000005</v>
      </c>
      <c r="G485">
        <v>0.45300000000000001</v>
      </c>
      <c r="H485">
        <v>0.2205</v>
      </c>
      <c r="I485">
        <v>0.27500000000000002</v>
      </c>
      <c r="J485">
        <v>8</v>
      </c>
      <c r="K485">
        <v>6</v>
      </c>
      <c r="L485" t="s">
        <v>71</v>
      </c>
      <c r="M485" t="s">
        <v>72</v>
      </c>
      <c r="N485" t="s">
        <v>73</v>
      </c>
      <c r="O485">
        <v>6</v>
      </c>
      <c r="P485" t="s">
        <v>79</v>
      </c>
      <c r="Q485">
        <v>14.1</v>
      </c>
      <c r="R485" t="str">
        <f t="array" ref="R48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85" t="e">
        <f>IF(Table13[[#This Row],[Category All]]="Category 1", "Yes",NA())</f>
        <v>#N/A</v>
      </c>
      <c r="T485" t="e">
        <f>IF(Table13[[#This Row],[Category All]]="Category 2", "Yes",NA())</f>
        <v>#N/A</v>
      </c>
      <c r="U485" t="str">
        <f>IF(Table13[[#This Row],[Category All]]="Category 3", "Yes",NA())</f>
        <v>Yes</v>
      </c>
      <c r="V485">
        <f>SUM(1,(1/3)*(Table13[[#This Row],[Length]]-0.5),(1/3)*(Table13[[#This Row],[Diameter]]-0.4),(1/3)*(Table13[[#This Row],[Height]]-0.4)*Table13[[#This Row],[Whole_weight]]*0.5)</f>
        <v>1.0079037500000001</v>
      </c>
      <c r="W485">
        <f t="array" ref="W48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1.0079037500000001</v>
      </c>
      <c r="X485" t="e">
        <f>IF(Table13[[#This Row],[Category All]]="Category 1",Table13[[#This Row],[Base Abalone Value]]*1.5,NA())</f>
        <v>#N/A</v>
      </c>
      <c r="Y485" t="e">
        <f>IF(Table13[[#This Row],[Category All]]="Category 2",Table13[[#This Row],[Base Abalone Value]]*0.8,NA())</f>
        <v>#N/A</v>
      </c>
      <c r="Z485">
        <f>IF(Table13[[#This Row],[Category All]]="Category 3",Table13[[#This Row],[Base Abalone Value]],NA())</f>
        <v>1.0079037500000001</v>
      </c>
      <c r="AA485" t="e">
        <f>IF(Table13[[#This Row],[Gender]]="M",Table13[[#This Row],[Whole_weight]],NA())</f>
        <v>#N/A</v>
      </c>
      <c r="AB485">
        <f>IF(Table13[[#This Row],[Gender]]="F",Table13[[#This Row],[Whole_weight]],NA())</f>
        <v>0.99050000000000005</v>
      </c>
      <c r="AC485" t="e">
        <f>IF(Table13[[#This Row],[Gender]]="I",Table13[[#This Row],[Whole_weight]],NA())</f>
        <v>#N/A</v>
      </c>
      <c r="AD485" t="e">
        <f>IF(Table13[[#This Row],[Gender]]="M",Table13[[#This Row],[Diameter]],NA())</f>
        <v>#N/A</v>
      </c>
      <c r="AE485">
        <f>IF(Table13[[#This Row],[Gender]]="F",Table13[[#This Row],[Diameter]],NA())</f>
        <v>0.46</v>
      </c>
      <c r="AF485" t="e">
        <f>IF(Table13[[#This Row],[Gender]]="I",Table13[[#This Row],[Diameter]],NA())</f>
        <v>#N/A</v>
      </c>
    </row>
    <row r="486" spans="1:32" x14ac:dyDescent="0.25">
      <c r="A486">
        <v>419</v>
      </c>
      <c r="B486" t="s">
        <v>32</v>
      </c>
      <c r="C486">
        <v>0.63</v>
      </c>
      <c r="D486">
        <v>0.5</v>
      </c>
      <c r="E486">
        <v>0.155</v>
      </c>
      <c r="F486">
        <v>1.0049999999999999</v>
      </c>
      <c r="G486">
        <v>0.36699999999999999</v>
      </c>
      <c r="H486">
        <v>0.19900000000000001</v>
      </c>
      <c r="I486">
        <v>0.36</v>
      </c>
      <c r="J486">
        <v>16</v>
      </c>
      <c r="K486">
        <v>1</v>
      </c>
      <c r="L486" t="s">
        <v>40</v>
      </c>
      <c r="M486" t="s">
        <v>41</v>
      </c>
      <c r="N486" t="s">
        <v>35</v>
      </c>
      <c r="O486">
        <v>10</v>
      </c>
      <c r="P486" t="s">
        <v>70</v>
      </c>
      <c r="Q486">
        <v>24.1</v>
      </c>
      <c r="R486" t="str">
        <f t="array" ref="R48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86" t="e">
        <f>IF(Table13[[#This Row],[Category All]]="Category 1", "Yes",NA())</f>
        <v>#N/A</v>
      </c>
      <c r="T486" t="str">
        <f>IF(Table13[[#This Row],[Category All]]="Category 2", "Yes",NA())</f>
        <v>Yes</v>
      </c>
      <c r="U486" t="e">
        <f>IF(Table13[[#This Row],[Category All]]="Category 3", "Yes",NA())</f>
        <v>#N/A</v>
      </c>
      <c r="V486">
        <f>SUM(1,(1/3)*(Table13[[#This Row],[Length]]-0.5),(1/3)*(Table13[[#This Row],[Diameter]]-0.4),(1/3)*(Table13[[#This Row],[Height]]-0.4)*Table13[[#This Row],[Whole_weight]]*0.5)</f>
        <v>1.0356291666666666</v>
      </c>
      <c r="W486">
        <f t="array" ref="W48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0.82850333333333337</v>
      </c>
      <c r="X486" t="e">
        <f>IF(Table13[[#This Row],[Category All]]="Category 1",Table13[[#This Row],[Base Abalone Value]]*1.5,NA())</f>
        <v>#N/A</v>
      </c>
      <c r="Y486">
        <f>IF(Table13[[#This Row],[Category All]]="Category 2",Table13[[#This Row],[Base Abalone Value]]*0.8,NA())</f>
        <v>0.82850333333333337</v>
      </c>
      <c r="Z486" t="e">
        <f>IF(Table13[[#This Row],[Category All]]="Category 3",Table13[[#This Row],[Base Abalone Value]],NA())</f>
        <v>#N/A</v>
      </c>
      <c r="AA486" t="e">
        <f>IF(Table13[[#This Row],[Gender]]="M",Table13[[#This Row],[Whole_weight]],NA())</f>
        <v>#N/A</v>
      </c>
      <c r="AB486">
        <f>IF(Table13[[#This Row],[Gender]]="F",Table13[[#This Row],[Whole_weight]],NA())</f>
        <v>1.0049999999999999</v>
      </c>
      <c r="AC486" t="e">
        <f>IF(Table13[[#This Row],[Gender]]="I",Table13[[#This Row],[Whole_weight]],NA())</f>
        <v>#N/A</v>
      </c>
      <c r="AD486" t="e">
        <f>IF(Table13[[#This Row],[Gender]]="M",Table13[[#This Row],[Diameter]],NA())</f>
        <v>#N/A</v>
      </c>
      <c r="AE486">
        <f>IF(Table13[[#This Row],[Gender]]="F",Table13[[#This Row],[Diameter]],NA())</f>
        <v>0.5</v>
      </c>
      <c r="AF486" t="e">
        <f>IF(Table13[[#This Row],[Gender]]="I",Table13[[#This Row],[Diameter]],NA())</f>
        <v>#N/A</v>
      </c>
    </row>
    <row r="487" spans="1:32" x14ac:dyDescent="0.25">
      <c r="A487">
        <v>3908</v>
      </c>
      <c r="B487" t="s">
        <v>43</v>
      </c>
      <c r="C487">
        <v>0.48</v>
      </c>
      <c r="D487">
        <v>0.39</v>
      </c>
      <c r="E487">
        <v>0.15</v>
      </c>
      <c r="F487">
        <v>0.62749999999999995</v>
      </c>
      <c r="G487">
        <v>0.27600000000000002</v>
      </c>
      <c r="H487">
        <v>0.13400000000000001</v>
      </c>
      <c r="I487">
        <v>0.185</v>
      </c>
      <c r="J487">
        <v>13</v>
      </c>
      <c r="K487">
        <v>8</v>
      </c>
      <c r="L487" t="s">
        <v>61</v>
      </c>
      <c r="M487" t="s">
        <v>62</v>
      </c>
      <c r="N487" t="s">
        <v>63</v>
      </c>
      <c r="O487">
        <v>2</v>
      </c>
      <c r="P487" t="s">
        <v>39</v>
      </c>
      <c r="Q487">
        <v>18</v>
      </c>
      <c r="R487" t="str">
        <f t="array" ref="R48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87" t="e">
        <f>IF(Table13[[#This Row],[Category All]]="Category 1", "Yes",NA())</f>
        <v>#N/A</v>
      </c>
      <c r="T487" t="str">
        <f>IF(Table13[[#This Row],[Category All]]="Category 2", "Yes",NA())</f>
        <v>Yes</v>
      </c>
      <c r="U487" t="e">
        <f>IF(Table13[[#This Row],[Category All]]="Category 3", "Yes",NA())</f>
        <v>#N/A</v>
      </c>
      <c r="V487">
        <f>SUM(1,(1/3)*(Table13[[#This Row],[Length]]-0.5),(1/3)*(Table13[[#This Row],[Diameter]]-0.4),(1/3)*(Table13[[#This Row],[Height]]-0.4)*Table13[[#This Row],[Whole_weight]]*0.5)</f>
        <v>0.96385416666666668</v>
      </c>
      <c r="W487">
        <f t="array" ref="W48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0.77108333333333334</v>
      </c>
      <c r="X487" t="e">
        <f>IF(Table13[[#This Row],[Category All]]="Category 1",Table13[[#This Row],[Base Abalone Value]]*1.5,NA())</f>
        <v>#N/A</v>
      </c>
      <c r="Y487">
        <f>IF(Table13[[#This Row],[Category All]]="Category 2",Table13[[#This Row],[Base Abalone Value]]*0.8,NA())</f>
        <v>0.77108333333333334</v>
      </c>
      <c r="Z487" t="e">
        <f>IF(Table13[[#This Row],[Category All]]="Category 3",Table13[[#This Row],[Base Abalone Value]],NA())</f>
        <v>#N/A</v>
      </c>
      <c r="AA487" t="e">
        <f>IF(Table13[[#This Row],[Gender]]="M",Table13[[#This Row],[Whole_weight]],NA())</f>
        <v>#N/A</v>
      </c>
      <c r="AB487" t="e">
        <f>IF(Table13[[#This Row],[Gender]]="F",Table13[[#This Row],[Whole_weight]],NA())</f>
        <v>#N/A</v>
      </c>
      <c r="AC487">
        <f>IF(Table13[[#This Row],[Gender]]="I",Table13[[#This Row],[Whole_weight]],NA())</f>
        <v>0.62749999999999995</v>
      </c>
      <c r="AD487" t="e">
        <f>IF(Table13[[#This Row],[Gender]]="M",Table13[[#This Row],[Diameter]],NA())</f>
        <v>#N/A</v>
      </c>
      <c r="AE487" t="e">
        <f>IF(Table13[[#This Row],[Gender]]="F",Table13[[#This Row],[Diameter]],NA())</f>
        <v>#N/A</v>
      </c>
      <c r="AF487">
        <f>IF(Table13[[#This Row],[Gender]]="I",Table13[[#This Row],[Diameter]],NA())</f>
        <v>0.39</v>
      </c>
    </row>
    <row r="488" spans="1:32" x14ac:dyDescent="0.25">
      <c r="A488">
        <v>639</v>
      </c>
      <c r="B488" t="s">
        <v>43</v>
      </c>
      <c r="C488">
        <v>0.44</v>
      </c>
      <c r="D488">
        <v>0.34499999999999997</v>
      </c>
      <c r="E488">
        <v>0.12</v>
      </c>
      <c r="F488">
        <v>0.48699999999999999</v>
      </c>
      <c r="G488">
        <v>0.19650000000000001</v>
      </c>
      <c r="H488">
        <v>0.108</v>
      </c>
      <c r="I488">
        <v>0.16</v>
      </c>
      <c r="J488">
        <v>14</v>
      </c>
      <c r="K488">
        <v>14</v>
      </c>
      <c r="L488" t="s">
        <v>55</v>
      </c>
      <c r="M488" t="s">
        <v>56</v>
      </c>
      <c r="N488" t="s">
        <v>57</v>
      </c>
      <c r="O488">
        <v>7</v>
      </c>
      <c r="P488" t="s">
        <v>74</v>
      </c>
      <c r="Q488">
        <v>2.5</v>
      </c>
      <c r="R488" t="str">
        <f t="array" ref="R48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88" t="e">
        <f>IF(Table13[[#This Row],[Category All]]="Category 1", "Yes",NA())</f>
        <v>#N/A</v>
      </c>
      <c r="T488" t="str">
        <f>IF(Table13[[#This Row],[Category All]]="Category 2", "Yes",NA())</f>
        <v>Yes</v>
      </c>
      <c r="U488" t="e">
        <f>IF(Table13[[#This Row],[Category All]]="Category 3", "Yes",NA())</f>
        <v>#N/A</v>
      </c>
      <c r="V488">
        <f>SUM(1,(1/3)*(Table13[[#This Row],[Length]]-0.5),(1/3)*(Table13[[#This Row],[Diameter]]-0.4),(1/3)*(Table13[[#This Row],[Height]]-0.4)*Table13[[#This Row],[Whole_weight]]*0.5)</f>
        <v>0.93894</v>
      </c>
      <c r="W488">
        <f t="array" ref="W48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0.75115200000000004</v>
      </c>
      <c r="X488" t="e">
        <f>IF(Table13[[#This Row],[Category All]]="Category 1",Table13[[#This Row],[Base Abalone Value]]*1.5,NA())</f>
        <v>#N/A</v>
      </c>
      <c r="Y488">
        <f>IF(Table13[[#This Row],[Category All]]="Category 2",Table13[[#This Row],[Base Abalone Value]]*0.8,NA())</f>
        <v>0.75115200000000004</v>
      </c>
      <c r="Z488" t="e">
        <f>IF(Table13[[#This Row],[Category All]]="Category 3",Table13[[#This Row],[Base Abalone Value]],NA())</f>
        <v>#N/A</v>
      </c>
      <c r="AA488" t="e">
        <f>IF(Table13[[#This Row],[Gender]]="M",Table13[[#This Row],[Whole_weight]],NA())</f>
        <v>#N/A</v>
      </c>
      <c r="AB488" t="e">
        <f>IF(Table13[[#This Row],[Gender]]="F",Table13[[#This Row],[Whole_weight]],NA())</f>
        <v>#N/A</v>
      </c>
      <c r="AC488">
        <f>IF(Table13[[#This Row],[Gender]]="I",Table13[[#This Row],[Whole_weight]],NA())</f>
        <v>0.48699999999999999</v>
      </c>
      <c r="AD488" t="e">
        <f>IF(Table13[[#This Row],[Gender]]="M",Table13[[#This Row],[Diameter]],NA())</f>
        <v>#N/A</v>
      </c>
      <c r="AE488" t="e">
        <f>IF(Table13[[#This Row],[Gender]]="F",Table13[[#This Row],[Diameter]],NA())</f>
        <v>#N/A</v>
      </c>
      <c r="AF488">
        <f>IF(Table13[[#This Row],[Gender]]="I",Table13[[#This Row],[Diameter]],NA())</f>
        <v>0.34499999999999997</v>
      </c>
    </row>
    <row r="489" spans="1:32" x14ac:dyDescent="0.25">
      <c r="A489">
        <v>2007</v>
      </c>
      <c r="B489" t="s">
        <v>43</v>
      </c>
      <c r="C489">
        <v>0.40500000000000003</v>
      </c>
      <c r="D489">
        <v>0.25</v>
      </c>
      <c r="E489">
        <v>0.09</v>
      </c>
      <c r="F489">
        <v>0.28749999999999998</v>
      </c>
      <c r="G489">
        <v>0.128</v>
      </c>
      <c r="H489">
        <v>6.3E-2</v>
      </c>
      <c r="I489">
        <v>8.0500000000000002E-2</v>
      </c>
      <c r="J489">
        <v>7</v>
      </c>
      <c r="K489">
        <v>11</v>
      </c>
      <c r="L489" t="s">
        <v>37</v>
      </c>
      <c r="M489" t="s">
        <v>38</v>
      </c>
      <c r="N489" t="s">
        <v>35</v>
      </c>
      <c r="O489">
        <v>5</v>
      </c>
      <c r="P489" t="s">
        <v>46</v>
      </c>
      <c r="Q489">
        <v>12.8</v>
      </c>
      <c r="R489" t="str">
        <f t="array" ref="R48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89" t="e">
        <f>IF(Table13[[#This Row],[Category All]]="Category 1", "Yes",NA())</f>
        <v>#N/A</v>
      </c>
      <c r="T489" t="str">
        <f>IF(Table13[[#This Row],[Category All]]="Category 2", "Yes",NA())</f>
        <v>Yes</v>
      </c>
      <c r="U489" t="e">
        <f>IF(Table13[[#This Row],[Category All]]="Category 3", "Yes",NA())</f>
        <v>#N/A</v>
      </c>
      <c r="V489">
        <f>SUM(1,(1/3)*(Table13[[#This Row],[Length]]-0.5),(1/3)*(Table13[[#This Row],[Diameter]]-0.4),(1/3)*(Table13[[#This Row],[Height]]-0.4)*Table13[[#This Row],[Whole_weight]]*0.5)</f>
        <v>0.90347916666666672</v>
      </c>
      <c r="W489">
        <f t="array" ref="W48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0.72278333333333344</v>
      </c>
      <c r="X489" t="e">
        <f>IF(Table13[[#This Row],[Category All]]="Category 1",Table13[[#This Row],[Base Abalone Value]]*1.5,NA())</f>
        <v>#N/A</v>
      </c>
      <c r="Y489">
        <f>IF(Table13[[#This Row],[Category All]]="Category 2",Table13[[#This Row],[Base Abalone Value]]*0.8,NA())</f>
        <v>0.72278333333333344</v>
      </c>
      <c r="Z489" t="e">
        <f>IF(Table13[[#This Row],[Category All]]="Category 3",Table13[[#This Row],[Base Abalone Value]],NA())</f>
        <v>#N/A</v>
      </c>
      <c r="AA489" t="e">
        <f>IF(Table13[[#This Row],[Gender]]="M",Table13[[#This Row],[Whole_weight]],NA())</f>
        <v>#N/A</v>
      </c>
      <c r="AB489" t="e">
        <f>IF(Table13[[#This Row],[Gender]]="F",Table13[[#This Row],[Whole_weight]],NA())</f>
        <v>#N/A</v>
      </c>
      <c r="AC489">
        <f>IF(Table13[[#This Row],[Gender]]="I",Table13[[#This Row],[Whole_weight]],NA())</f>
        <v>0.28749999999999998</v>
      </c>
      <c r="AD489" t="e">
        <f>IF(Table13[[#This Row],[Gender]]="M",Table13[[#This Row],[Diameter]],NA())</f>
        <v>#N/A</v>
      </c>
      <c r="AE489" t="e">
        <f>IF(Table13[[#This Row],[Gender]]="F",Table13[[#This Row],[Diameter]],NA())</f>
        <v>#N/A</v>
      </c>
      <c r="AF489">
        <f>IF(Table13[[#This Row],[Gender]]="I",Table13[[#This Row],[Diameter]],NA())</f>
        <v>0.25</v>
      </c>
    </row>
    <row r="490" spans="1:32" x14ac:dyDescent="0.25">
      <c r="A490">
        <v>1199</v>
      </c>
      <c r="B490" t="s">
        <v>47</v>
      </c>
      <c r="C490">
        <v>0.71499999999999997</v>
      </c>
      <c r="D490">
        <v>0.53500000000000003</v>
      </c>
      <c r="E490">
        <v>0.19</v>
      </c>
      <c r="F490">
        <v>1.6755</v>
      </c>
      <c r="G490">
        <v>0.88900000000000001</v>
      </c>
      <c r="H490">
        <v>0.313</v>
      </c>
      <c r="I490">
        <v>0.42</v>
      </c>
      <c r="J490">
        <v>10</v>
      </c>
      <c r="K490">
        <v>5</v>
      </c>
      <c r="L490" t="s">
        <v>58</v>
      </c>
      <c r="M490" t="s">
        <v>59</v>
      </c>
      <c r="N490" t="s">
        <v>60</v>
      </c>
      <c r="O490">
        <v>5</v>
      </c>
      <c r="P490" t="s">
        <v>46</v>
      </c>
      <c r="Q490">
        <v>12.8</v>
      </c>
      <c r="R490" t="str">
        <f t="array" ref="R49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90" t="e">
        <f>IF(Table13[[#This Row],[Category All]]="Category 1", "Yes",NA())</f>
        <v>#N/A</v>
      </c>
      <c r="T490" t="e">
        <f>IF(Table13[[#This Row],[Category All]]="Category 2", "Yes",NA())</f>
        <v>#N/A</v>
      </c>
      <c r="U490" t="str">
        <f>IF(Table13[[#This Row],[Category All]]="Category 3", "Yes",NA())</f>
        <v>Yes</v>
      </c>
      <c r="V490">
        <f>SUM(1,(1/3)*(Table13[[#This Row],[Length]]-0.5),(1/3)*(Table13[[#This Row],[Diameter]]-0.4),(1/3)*(Table13[[#This Row],[Height]]-0.4)*Table13[[#This Row],[Whole_weight]]*0.5)</f>
        <v>1.0580241666666668</v>
      </c>
      <c r="W490">
        <f t="array" ref="W49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1.0580241666666668</v>
      </c>
      <c r="X490" t="e">
        <f>IF(Table13[[#This Row],[Category All]]="Category 1",Table13[[#This Row],[Base Abalone Value]]*1.5,NA())</f>
        <v>#N/A</v>
      </c>
      <c r="Y490" t="e">
        <f>IF(Table13[[#This Row],[Category All]]="Category 2",Table13[[#This Row],[Base Abalone Value]]*0.8,NA())</f>
        <v>#N/A</v>
      </c>
      <c r="Z490">
        <f>IF(Table13[[#This Row],[Category All]]="Category 3",Table13[[#This Row],[Base Abalone Value]],NA())</f>
        <v>1.0580241666666668</v>
      </c>
      <c r="AA490">
        <f>IF(Table13[[#This Row],[Gender]]="M",Table13[[#This Row],[Whole_weight]],NA())</f>
        <v>1.6755</v>
      </c>
      <c r="AB490" t="e">
        <f>IF(Table13[[#This Row],[Gender]]="F",Table13[[#This Row],[Whole_weight]],NA())</f>
        <v>#N/A</v>
      </c>
      <c r="AC490" t="e">
        <f>IF(Table13[[#This Row],[Gender]]="I",Table13[[#This Row],[Whole_weight]],NA())</f>
        <v>#N/A</v>
      </c>
      <c r="AD490">
        <f>IF(Table13[[#This Row],[Gender]]="M",Table13[[#This Row],[Diameter]],NA())</f>
        <v>0.53500000000000003</v>
      </c>
      <c r="AE490" t="e">
        <f>IF(Table13[[#This Row],[Gender]]="F",Table13[[#This Row],[Diameter]],NA())</f>
        <v>#N/A</v>
      </c>
      <c r="AF490" t="e">
        <f>IF(Table13[[#This Row],[Gender]]="I",Table13[[#This Row],[Diameter]],NA())</f>
        <v>#N/A</v>
      </c>
    </row>
    <row r="491" spans="1:32" x14ac:dyDescent="0.25">
      <c r="A491">
        <v>1888</v>
      </c>
      <c r="B491" t="s">
        <v>43</v>
      </c>
      <c r="C491">
        <v>0.56000000000000005</v>
      </c>
      <c r="D491">
        <v>0.44500000000000001</v>
      </c>
      <c r="E491">
        <v>0.16500000000000001</v>
      </c>
      <c r="F491">
        <v>0.83199999999999996</v>
      </c>
      <c r="G491">
        <v>0.34549999999999997</v>
      </c>
      <c r="H491">
        <v>0.17899999999999999</v>
      </c>
      <c r="I491">
        <v>0.27900000000000003</v>
      </c>
      <c r="J491">
        <v>9</v>
      </c>
      <c r="K491">
        <v>10</v>
      </c>
      <c r="L491" t="s">
        <v>48</v>
      </c>
      <c r="M491" t="s">
        <v>49</v>
      </c>
      <c r="N491" t="s">
        <v>50</v>
      </c>
      <c r="O491">
        <v>5</v>
      </c>
      <c r="P491" t="s">
        <v>46</v>
      </c>
      <c r="Q491">
        <v>12.8</v>
      </c>
      <c r="R491" t="str">
        <f t="array" ref="R49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91" t="e">
        <f>IF(Table13[[#This Row],[Category All]]="Category 1", "Yes",NA())</f>
        <v>#N/A</v>
      </c>
      <c r="T491" t="str">
        <f>IF(Table13[[#This Row],[Category All]]="Category 2", "Yes",NA())</f>
        <v>Yes</v>
      </c>
      <c r="U491" t="e">
        <f>IF(Table13[[#This Row],[Category All]]="Category 3", "Yes",NA())</f>
        <v>#N/A</v>
      </c>
      <c r="V491">
        <f>SUM(1,(1/3)*(Table13[[#This Row],[Length]]-0.5),(1/3)*(Table13[[#This Row],[Diameter]]-0.4),(1/3)*(Table13[[#This Row],[Height]]-0.4)*Table13[[#This Row],[Whole_weight]]*0.5)</f>
        <v>1.0024133333333332</v>
      </c>
      <c r="W491">
        <f t="array" ref="W49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0.80193066666666657</v>
      </c>
      <c r="X491" t="e">
        <f>IF(Table13[[#This Row],[Category All]]="Category 1",Table13[[#This Row],[Base Abalone Value]]*1.5,NA())</f>
        <v>#N/A</v>
      </c>
      <c r="Y491">
        <f>IF(Table13[[#This Row],[Category All]]="Category 2",Table13[[#This Row],[Base Abalone Value]]*0.8,NA())</f>
        <v>0.80193066666666657</v>
      </c>
      <c r="Z491" t="e">
        <f>IF(Table13[[#This Row],[Category All]]="Category 3",Table13[[#This Row],[Base Abalone Value]],NA())</f>
        <v>#N/A</v>
      </c>
      <c r="AA491" t="e">
        <f>IF(Table13[[#This Row],[Gender]]="M",Table13[[#This Row],[Whole_weight]],NA())</f>
        <v>#N/A</v>
      </c>
      <c r="AB491" t="e">
        <f>IF(Table13[[#This Row],[Gender]]="F",Table13[[#This Row],[Whole_weight]],NA())</f>
        <v>#N/A</v>
      </c>
      <c r="AC491">
        <f>IF(Table13[[#This Row],[Gender]]="I",Table13[[#This Row],[Whole_weight]],NA())</f>
        <v>0.83199999999999996</v>
      </c>
      <c r="AD491" t="e">
        <f>IF(Table13[[#This Row],[Gender]]="M",Table13[[#This Row],[Diameter]],NA())</f>
        <v>#N/A</v>
      </c>
      <c r="AE491" t="e">
        <f>IF(Table13[[#This Row],[Gender]]="F",Table13[[#This Row],[Diameter]],NA())</f>
        <v>#N/A</v>
      </c>
      <c r="AF491">
        <f>IF(Table13[[#This Row],[Gender]]="I",Table13[[#This Row],[Diameter]],NA())</f>
        <v>0.44500000000000001</v>
      </c>
    </row>
    <row r="492" spans="1:32" x14ac:dyDescent="0.25">
      <c r="A492">
        <v>2060</v>
      </c>
      <c r="B492" t="s">
        <v>43</v>
      </c>
      <c r="C492">
        <v>0.49</v>
      </c>
      <c r="D492">
        <v>0.37</v>
      </c>
      <c r="E492">
        <v>0.11</v>
      </c>
      <c r="F492">
        <v>0.53800000000000003</v>
      </c>
      <c r="G492">
        <v>0.27100000000000002</v>
      </c>
      <c r="H492">
        <v>0.10349999999999999</v>
      </c>
      <c r="I492">
        <v>0.13900000000000001</v>
      </c>
      <c r="J492">
        <v>8</v>
      </c>
      <c r="K492">
        <v>11</v>
      </c>
      <c r="L492" t="s">
        <v>37</v>
      </c>
      <c r="M492" t="s">
        <v>38</v>
      </c>
      <c r="N492" t="s">
        <v>35</v>
      </c>
      <c r="O492">
        <v>8</v>
      </c>
      <c r="P492" t="s">
        <v>51</v>
      </c>
      <c r="Q492">
        <v>12.3</v>
      </c>
      <c r="R492" t="str">
        <f t="array" ref="R49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92" t="e">
        <f>IF(Table13[[#This Row],[Category All]]="Category 1", "Yes",NA())</f>
        <v>#N/A</v>
      </c>
      <c r="T492" t="str">
        <f>IF(Table13[[#This Row],[Category All]]="Category 2", "Yes",NA())</f>
        <v>Yes</v>
      </c>
      <c r="U492" t="e">
        <f>IF(Table13[[#This Row],[Category All]]="Category 3", "Yes",NA())</f>
        <v>#N/A</v>
      </c>
      <c r="V492">
        <f>SUM(1,(1/3)*(Table13[[#This Row],[Length]]-0.5),(1/3)*(Table13[[#This Row],[Diameter]]-0.4),(1/3)*(Table13[[#This Row],[Height]]-0.4)*Table13[[#This Row],[Whole_weight]]*0.5)</f>
        <v>0.96066333333333331</v>
      </c>
      <c r="W492">
        <f t="array" ref="W49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0.7685306666666667</v>
      </c>
      <c r="X492" t="e">
        <f>IF(Table13[[#This Row],[Category All]]="Category 1",Table13[[#This Row],[Base Abalone Value]]*1.5,NA())</f>
        <v>#N/A</v>
      </c>
      <c r="Y492">
        <f>IF(Table13[[#This Row],[Category All]]="Category 2",Table13[[#This Row],[Base Abalone Value]]*0.8,NA())</f>
        <v>0.7685306666666667</v>
      </c>
      <c r="Z492" t="e">
        <f>IF(Table13[[#This Row],[Category All]]="Category 3",Table13[[#This Row],[Base Abalone Value]],NA())</f>
        <v>#N/A</v>
      </c>
      <c r="AA492" t="e">
        <f>IF(Table13[[#This Row],[Gender]]="M",Table13[[#This Row],[Whole_weight]],NA())</f>
        <v>#N/A</v>
      </c>
      <c r="AB492" t="e">
        <f>IF(Table13[[#This Row],[Gender]]="F",Table13[[#This Row],[Whole_weight]],NA())</f>
        <v>#N/A</v>
      </c>
      <c r="AC492">
        <f>IF(Table13[[#This Row],[Gender]]="I",Table13[[#This Row],[Whole_weight]],NA())</f>
        <v>0.53800000000000003</v>
      </c>
      <c r="AD492" t="e">
        <f>IF(Table13[[#This Row],[Gender]]="M",Table13[[#This Row],[Diameter]],NA())</f>
        <v>#N/A</v>
      </c>
      <c r="AE492" t="e">
        <f>IF(Table13[[#This Row],[Gender]]="F",Table13[[#This Row],[Diameter]],NA())</f>
        <v>#N/A</v>
      </c>
      <c r="AF492">
        <f>IF(Table13[[#This Row],[Gender]]="I",Table13[[#This Row],[Diameter]],NA())</f>
        <v>0.37</v>
      </c>
    </row>
    <row r="493" spans="1:32" x14ac:dyDescent="0.25">
      <c r="A493">
        <v>3795</v>
      </c>
      <c r="B493" t="s">
        <v>47</v>
      </c>
      <c r="C493">
        <v>0.67</v>
      </c>
      <c r="D493">
        <v>0.52</v>
      </c>
      <c r="E493">
        <v>0.17499999999999999</v>
      </c>
      <c r="F493">
        <v>1.4755</v>
      </c>
      <c r="G493">
        <v>0.62749999999999995</v>
      </c>
      <c r="H493">
        <v>0.379</v>
      </c>
      <c r="I493">
        <v>0.374</v>
      </c>
      <c r="J493">
        <v>10</v>
      </c>
      <c r="K493">
        <v>10</v>
      </c>
      <c r="L493" t="s">
        <v>48</v>
      </c>
      <c r="M493" t="s">
        <v>49</v>
      </c>
      <c r="N493" t="s">
        <v>50</v>
      </c>
      <c r="O493">
        <v>1</v>
      </c>
      <c r="P493" t="s">
        <v>36</v>
      </c>
      <c r="Q493">
        <v>22.1</v>
      </c>
      <c r="R493" t="str">
        <f t="array" ref="R49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93" t="e">
        <f>IF(Table13[[#This Row],[Category All]]="Category 1", "Yes",NA())</f>
        <v>#N/A</v>
      </c>
      <c r="T493" t="e">
        <f>IF(Table13[[#This Row],[Category All]]="Category 2", "Yes",NA())</f>
        <v>#N/A</v>
      </c>
      <c r="U493" t="str">
        <f>IF(Table13[[#This Row],[Category All]]="Category 3", "Yes",NA())</f>
        <v>Yes</v>
      </c>
      <c r="V493">
        <f>SUM(1,(1/3)*(Table13[[#This Row],[Length]]-0.5),(1/3)*(Table13[[#This Row],[Diameter]]-0.4),(1/3)*(Table13[[#This Row],[Height]]-0.4)*Table13[[#This Row],[Whole_weight]]*0.5)</f>
        <v>1.0413354166666666</v>
      </c>
      <c r="W493">
        <f t="array" ref="W49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1.0413354166666666</v>
      </c>
      <c r="X493" t="e">
        <f>IF(Table13[[#This Row],[Category All]]="Category 1",Table13[[#This Row],[Base Abalone Value]]*1.5,NA())</f>
        <v>#N/A</v>
      </c>
      <c r="Y493" t="e">
        <f>IF(Table13[[#This Row],[Category All]]="Category 2",Table13[[#This Row],[Base Abalone Value]]*0.8,NA())</f>
        <v>#N/A</v>
      </c>
      <c r="Z493">
        <f>IF(Table13[[#This Row],[Category All]]="Category 3",Table13[[#This Row],[Base Abalone Value]],NA())</f>
        <v>1.0413354166666666</v>
      </c>
      <c r="AA493">
        <f>IF(Table13[[#This Row],[Gender]]="M",Table13[[#This Row],[Whole_weight]],NA())</f>
        <v>1.4755</v>
      </c>
      <c r="AB493" t="e">
        <f>IF(Table13[[#This Row],[Gender]]="F",Table13[[#This Row],[Whole_weight]],NA())</f>
        <v>#N/A</v>
      </c>
      <c r="AC493" t="e">
        <f>IF(Table13[[#This Row],[Gender]]="I",Table13[[#This Row],[Whole_weight]],NA())</f>
        <v>#N/A</v>
      </c>
      <c r="AD493">
        <f>IF(Table13[[#This Row],[Gender]]="M",Table13[[#This Row],[Diameter]],NA())</f>
        <v>0.52</v>
      </c>
      <c r="AE493" t="e">
        <f>IF(Table13[[#This Row],[Gender]]="F",Table13[[#This Row],[Diameter]],NA())</f>
        <v>#N/A</v>
      </c>
      <c r="AF493" t="e">
        <f>IF(Table13[[#This Row],[Gender]]="I",Table13[[#This Row],[Diameter]],NA())</f>
        <v>#N/A</v>
      </c>
    </row>
    <row r="494" spans="1:32" x14ac:dyDescent="0.25">
      <c r="A494">
        <v>3435</v>
      </c>
      <c r="B494" t="s">
        <v>43</v>
      </c>
      <c r="C494">
        <v>0.37</v>
      </c>
      <c r="D494">
        <v>0.28000000000000003</v>
      </c>
      <c r="E494">
        <v>0.09</v>
      </c>
      <c r="F494">
        <v>0.25650000000000001</v>
      </c>
      <c r="G494">
        <v>0.1255</v>
      </c>
      <c r="H494">
        <v>6.4500000000000002E-2</v>
      </c>
      <c r="I494">
        <v>6.4500000000000002E-2</v>
      </c>
      <c r="J494">
        <v>6</v>
      </c>
      <c r="K494">
        <v>5</v>
      </c>
      <c r="L494" t="s">
        <v>58</v>
      </c>
      <c r="M494" t="s">
        <v>59</v>
      </c>
      <c r="N494" t="s">
        <v>60</v>
      </c>
      <c r="O494">
        <v>8</v>
      </c>
      <c r="P494" t="s">
        <v>51</v>
      </c>
      <c r="Q494">
        <v>12.3</v>
      </c>
      <c r="R494" t="str">
        <f t="array" ref="R49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94" t="e">
        <f>IF(Table13[[#This Row],[Category All]]="Category 1", "Yes",NA())</f>
        <v>#N/A</v>
      </c>
      <c r="T494" t="str">
        <f>IF(Table13[[#This Row],[Category All]]="Category 2", "Yes",NA())</f>
        <v>Yes</v>
      </c>
      <c r="U494" t="e">
        <f>IF(Table13[[#This Row],[Category All]]="Category 3", "Yes",NA())</f>
        <v>#N/A</v>
      </c>
      <c r="V494">
        <f>SUM(1,(1/3)*(Table13[[#This Row],[Length]]-0.5),(1/3)*(Table13[[#This Row],[Diameter]]-0.4),(1/3)*(Table13[[#This Row],[Height]]-0.4)*Table13[[#This Row],[Whole_weight]]*0.5)</f>
        <v>0.90341416666666663</v>
      </c>
      <c r="W494">
        <f t="array" ref="W49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0.72273133333333339</v>
      </c>
      <c r="X494" t="e">
        <f>IF(Table13[[#This Row],[Category All]]="Category 1",Table13[[#This Row],[Base Abalone Value]]*1.5,NA())</f>
        <v>#N/A</v>
      </c>
      <c r="Y494">
        <f>IF(Table13[[#This Row],[Category All]]="Category 2",Table13[[#This Row],[Base Abalone Value]]*0.8,NA())</f>
        <v>0.72273133333333339</v>
      </c>
      <c r="Z494" t="e">
        <f>IF(Table13[[#This Row],[Category All]]="Category 3",Table13[[#This Row],[Base Abalone Value]],NA())</f>
        <v>#N/A</v>
      </c>
      <c r="AA494" t="e">
        <f>IF(Table13[[#This Row],[Gender]]="M",Table13[[#This Row],[Whole_weight]],NA())</f>
        <v>#N/A</v>
      </c>
      <c r="AB494" t="e">
        <f>IF(Table13[[#This Row],[Gender]]="F",Table13[[#This Row],[Whole_weight]],NA())</f>
        <v>#N/A</v>
      </c>
      <c r="AC494">
        <f>IF(Table13[[#This Row],[Gender]]="I",Table13[[#This Row],[Whole_weight]],NA())</f>
        <v>0.25650000000000001</v>
      </c>
      <c r="AD494" t="e">
        <f>IF(Table13[[#This Row],[Gender]]="M",Table13[[#This Row],[Diameter]],NA())</f>
        <v>#N/A</v>
      </c>
      <c r="AE494" t="e">
        <f>IF(Table13[[#This Row],[Gender]]="F",Table13[[#This Row],[Diameter]],NA())</f>
        <v>#N/A</v>
      </c>
      <c r="AF494">
        <f>IF(Table13[[#This Row],[Gender]]="I",Table13[[#This Row],[Diameter]],NA())</f>
        <v>0.28000000000000003</v>
      </c>
    </row>
    <row r="495" spans="1:32" x14ac:dyDescent="0.25">
      <c r="A495">
        <v>4068</v>
      </c>
      <c r="B495" t="s">
        <v>43</v>
      </c>
      <c r="C495">
        <v>0.4</v>
      </c>
      <c r="D495">
        <v>0.3</v>
      </c>
      <c r="E495">
        <v>0.115</v>
      </c>
      <c r="F495">
        <v>0.318</v>
      </c>
      <c r="G495">
        <v>0.13350000000000001</v>
      </c>
      <c r="H495">
        <v>7.2499999999999995E-2</v>
      </c>
      <c r="I495">
        <v>9.35E-2</v>
      </c>
      <c r="J495">
        <v>6</v>
      </c>
      <c r="K495">
        <v>8</v>
      </c>
      <c r="L495" t="s">
        <v>61</v>
      </c>
      <c r="M495" t="s">
        <v>62</v>
      </c>
      <c r="N495" t="s">
        <v>63</v>
      </c>
      <c r="O495">
        <v>2</v>
      </c>
      <c r="P495" t="s">
        <v>39</v>
      </c>
      <c r="Q495">
        <v>18</v>
      </c>
      <c r="R495" t="str">
        <f t="array" ref="R49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95" t="e">
        <f>IF(Table13[[#This Row],[Category All]]="Category 1", "Yes",NA())</f>
        <v>#N/A</v>
      </c>
      <c r="T495" t="str">
        <f>IF(Table13[[#This Row],[Category All]]="Category 2", "Yes",NA())</f>
        <v>Yes</v>
      </c>
      <c r="U495" t="e">
        <f>IF(Table13[[#This Row],[Category All]]="Category 3", "Yes",NA())</f>
        <v>#N/A</v>
      </c>
      <c r="V495">
        <f>SUM(1,(1/3)*(Table13[[#This Row],[Length]]-0.5),(1/3)*(Table13[[#This Row],[Diameter]]-0.4),(1/3)*(Table13[[#This Row],[Height]]-0.4)*Table13[[#This Row],[Whole_weight]]*0.5)</f>
        <v>0.91822833333333331</v>
      </c>
      <c r="W495">
        <f t="array" ref="W49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0.73458266666666672</v>
      </c>
      <c r="X495" t="e">
        <f>IF(Table13[[#This Row],[Category All]]="Category 1",Table13[[#This Row],[Base Abalone Value]]*1.5,NA())</f>
        <v>#N/A</v>
      </c>
      <c r="Y495">
        <f>IF(Table13[[#This Row],[Category All]]="Category 2",Table13[[#This Row],[Base Abalone Value]]*0.8,NA())</f>
        <v>0.73458266666666672</v>
      </c>
      <c r="Z495" t="e">
        <f>IF(Table13[[#This Row],[Category All]]="Category 3",Table13[[#This Row],[Base Abalone Value]],NA())</f>
        <v>#N/A</v>
      </c>
      <c r="AA495" t="e">
        <f>IF(Table13[[#This Row],[Gender]]="M",Table13[[#This Row],[Whole_weight]],NA())</f>
        <v>#N/A</v>
      </c>
      <c r="AB495" t="e">
        <f>IF(Table13[[#This Row],[Gender]]="F",Table13[[#This Row],[Whole_weight]],NA())</f>
        <v>#N/A</v>
      </c>
      <c r="AC495">
        <f>IF(Table13[[#This Row],[Gender]]="I",Table13[[#This Row],[Whole_weight]],NA())</f>
        <v>0.318</v>
      </c>
      <c r="AD495" t="e">
        <f>IF(Table13[[#This Row],[Gender]]="M",Table13[[#This Row],[Diameter]],NA())</f>
        <v>#N/A</v>
      </c>
      <c r="AE495" t="e">
        <f>IF(Table13[[#This Row],[Gender]]="F",Table13[[#This Row],[Diameter]],NA())</f>
        <v>#N/A</v>
      </c>
      <c r="AF495">
        <f>IF(Table13[[#This Row],[Gender]]="I",Table13[[#This Row],[Diameter]],NA())</f>
        <v>0.3</v>
      </c>
    </row>
    <row r="496" spans="1:32" x14ac:dyDescent="0.25">
      <c r="A496">
        <v>3063</v>
      </c>
      <c r="B496" t="s">
        <v>32</v>
      </c>
      <c r="C496">
        <v>0.63500000000000001</v>
      </c>
      <c r="D496">
        <v>0.505</v>
      </c>
      <c r="E496">
        <v>0.16500000000000001</v>
      </c>
      <c r="F496">
        <v>1.2509999999999999</v>
      </c>
      <c r="G496">
        <v>0.57699999999999996</v>
      </c>
      <c r="H496">
        <v>0.22700000000000001</v>
      </c>
      <c r="I496">
        <v>0.38250000000000001</v>
      </c>
      <c r="J496">
        <v>11</v>
      </c>
      <c r="K496">
        <v>14</v>
      </c>
      <c r="L496" t="s">
        <v>55</v>
      </c>
      <c r="M496" t="s">
        <v>56</v>
      </c>
      <c r="N496" t="s">
        <v>57</v>
      </c>
      <c r="O496">
        <v>5</v>
      </c>
      <c r="P496" t="s">
        <v>46</v>
      </c>
      <c r="Q496">
        <v>12.8</v>
      </c>
      <c r="R496" t="str">
        <f t="array" ref="R49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96" t="e">
        <f>IF(Table13[[#This Row],[Category All]]="Category 1", "Yes",NA())</f>
        <v>#N/A</v>
      </c>
      <c r="T496" t="e">
        <f>IF(Table13[[#This Row],[Category All]]="Category 2", "Yes",NA())</f>
        <v>#N/A</v>
      </c>
      <c r="U496" t="str">
        <f>IF(Table13[[#This Row],[Category All]]="Category 3", "Yes",NA())</f>
        <v>Yes</v>
      </c>
      <c r="V496">
        <f>SUM(1,(1/3)*(Table13[[#This Row],[Length]]-0.5),(1/3)*(Table13[[#This Row],[Diameter]]-0.4),(1/3)*(Table13[[#This Row],[Height]]-0.4)*Table13[[#This Row],[Whole_weight]]*0.5)</f>
        <v>1.0310024999999998</v>
      </c>
      <c r="W496">
        <f t="array" ref="W49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1.0310024999999998</v>
      </c>
      <c r="X496" t="e">
        <f>IF(Table13[[#This Row],[Category All]]="Category 1",Table13[[#This Row],[Base Abalone Value]]*1.5,NA())</f>
        <v>#N/A</v>
      </c>
      <c r="Y496" t="e">
        <f>IF(Table13[[#This Row],[Category All]]="Category 2",Table13[[#This Row],[Base Abalone Value]]*0.8,NA())</f>
        <v>#N/A</v>
      </c>
      <c r="Z496">
        <f>IF(Table13[[#This Row],[Category All]]="Category 3",Table13[[#This Row],[Base Abalone Value]],NA())</f>
        <v>1.0310024999999998</v>
      </c>
      <c r="AA496" t="e">
        <f>IF(Table13[[#This Row],[Gender]]="M",Table13[[#This Row],[Whole_weight]],NA())</f>
        <v>#N/A</v>
      </c>
      <c r="AB496">
        <f>IF(Table13[[#This Row],[Gender]]="F",Table13[[#This Row],[Whole_weight]],NA())</f>
        <v>1.2509999999999999</v>
      </c>
      <c r="AC496" t="e">
        <f>IF(Table13[[#This Row],[Gender]]="I",Table13[[#This Row],[Whole_weight]],NA())</f>
        <v>#N/A</v>
      </c>
      <c r="AD496" t="e">
        <f>IF(Table13[[#This Row],[Gender]]="M",Table13[[#This Row],[Diameter]],NA())</f>
        <v>#N/A</v>
      </c>
      <c r="AE496">
        <f>IF(Table13[[#This Row],[Gender]]="F",Table13[[#This Row],[Diameter]],NA())</f>
        <v>0.505</v>
      </c>
      <c r="AF496" t="e">
        <f>IF(Table13[[#This Row],[Gender]]="I",Table13[[#This Row],[Diameter]],NA())</f>
        <v>#N/A</v>
      </c>
    </row>
    <row r="497" spans="1:32" x14ac:dyDescent="0.25">
      <c r="A497">
        <v>3628</v>
      </c>
      <c r="B497" t="s">
        <v>47</v>
      </c>
      <c r="C497">
        <v>0.71499999999999997</v>
      </c>
      <c r="D497">
        <v>0.52500000000000002</v>
      </c>
      <c r="E497">
        <v>0.2</v>
      </c>
      <c r="F497">
        <v>1.89</v>
      </c>
      <c r="G497">
        <v>0.95</v>
      </c>
      <c r="H497">
        <v>0.436</v>
      </c>
      <c r="I497">
        <v>0.43049999999999999</v>
      </c>
      <c r="J497">
        <v>10</v>
      </c>
      <c r="K497">
        <v>12</v>
      </c>
      <c r="L497" t="s">
        <v>33</v>
      </c>
      <c r="M497" t="s">
        <v>34</v>
      </c>
      <c r="N497" t="s">
        <v>35</v>
      </c>
      <c r="O497">
        <v>9</v>
      </c>
      <c r="P497" t="s">
        <v>78</v>
      </c>
      <c r="Q497">
        <v>1.9</v>
      </c>
      <c r="R497" t="str">
        <f t="array" ref="R49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97" t="e">
        <f>IF(Table13[[#This Row],[Category All]]="Category 1", "Yes",NA())</f>
        <v>#N/A</v>
      </c>
      <c r="T497" t="e">
        <f>IF(Table13[[#This Row],[Category All]]="Category 2", "Yes",NA())</f>
        <v>#N/A</v>
      </c>
      <c r="U497" t="str">
        <f>IF(Table13[[#This Row],[Category All]]="Category 3", "Yes",NA())</f>
        <v>Yes</v>
      </c>
      <c r="V497">
        <f>SUM(1,(1/3)*(Table13[[#This Row],[Length]]-0.5),(1/3)*(Table13[[#This Row],[Diameter]]-0.4),(1/3)*(Table13[[#This Row],[Height]]-0.4)*Table13[[#This Row],[Whole_weight]]*0.5)</f>
        <v>1.0503333333333336</v>
      </c>
      <c r="W497">
        <f t="array" ref="W49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1.0503333333333336</v>
      </c>
      <c r="X497" t="e">
        <f>IF(Table13[[#This Row],[Category All]]="Category 1",Table13[[#This Row],[Base Abalone Value]]*1.5,NA())</f>
        <v>#N/A</v>
      </c>
      <c r="Y497" t="e">
        <f>IF(Table13[[#This Row],[Category All]]="Category 2",Table13[[#This Row],[Base Abalone Value]]*0.8,NA())</f>
        <v>#N/A</v>
      </c>
      <c r="Z497">
        <f>IF(Table13[[#This Row],[Category All]]="Category 3",Table13[[#This Row],[Base Abalone Value]],NA())</f>
        <v>1.0503333333333336</v>
      </c>
      <c r="AA497">
        <f>IF(Table13[[#This Row],[Gender]]="M",Table13[[#This Row],[Whole_weight]],NA())</f>
        <v>1.89</v>
      </c>
      <c r="AB497" t="e">
        <f>IF(Table13[[#This Row],[Gender]]="F",Table13[[#This Row],[Whole_weight]],NA())</f>
        <v>#N/A</v>
      </c>
      <c r="AC497" t="e">
        <f>IF(Table13[[#This Row],[Gender]]="I",Table13[[#This Row],[Whole_weight]],NA())</f>
        <v>#N/A</v>
      </c>
      <c r="AD497">
        <f>IF(Table13[[#This Row],[Gender]]="M",Table13[[#This Row],[Diameter]],NA())</f>
        <v>0.52500000000000002</v>
      </c>
      <c r="AE497" t="e">
        <f>IF(Table13[[#This Row],[Gender]]="F",Table13[[#This Row],[Diameter]],NA())</f>
        <v>#N/A</v>
      </c>
      <c r="AF497" t="e">
        <f>IF(Table13[[#This Row],[Gender]]="I",Table13[[#This Row],[Diameter]],NA())</f>
        <v>#N/A</v>
      </c>
    </row>
    <row r="498" spans="1:32" x14ac:dyDescent="0.25">
      <c r="A498">
        <v>4131</v>
      </c>
      <c r="B498" t="s">
        <v>47</v>
      </c>
      <c r="C498">
        <v>0.57999999999999996</v>
      </c>
      <c r="D498">
        <v>0.45</v>
      </c>
      <c r="E498">
        <v>0.14000000000000001</v>
      </c>
      <c r="F498">
        <v>0.82399999999999995</v>
      </c>
      <c r="G498">
        <v>0.34649999999999997</v>
      </c>
      <c r="H498">
        <v>0.17649999999999999</v>
      </c>
      <c r="I498">
        <v>0.26300000000000001</v>
      </c>
      <c r="J498">
        <v>10</v>
      </c>
      <c r="K498">
        <v>6</v>
      </c>
      <c r="L498" t="s">
        <v>71</v>
      </c>
      <c r="M498" t="s">
        <v>72</v>
      </c>
      <c r="N498" t="s">
        <v>73</v>
      </c>
      <c r="O498">
        <v>1</v>
      </c>
      <c r="P498" t="s">
        <v>36</v>
      </c>
      <c r="Q498">
        <v>22.1</v>
      </c>
      <c r="R498" t="str">
        <f t="array" ref="R49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98" t="e">
        <f>IF(Table13[[#This Row],[Category All]]="Category 1", "Yes",NA())</f>
        <v>#N/A</v>
      </c>
      <c r="T498" t="str">
        <f>IF(Table13[[#This Row],[Category All]]="Category 2", "Yes",NA())</f>
        <v>Yes</v>
      </c>
      <c r="U498" t="e">
        <f>IF(Table13[[#This Row],[Category All]]="Category 3", "Yes",NA())</f>
        <v>#N/A</v>
      </c>
      <c r="V498">
        <f>SUM(1,(1/3)*(Table13[[#This Row],[Length]]-0.5),(1/3)*(Table13[[#This Row],[Diameter]]-0.4),(1/3)*(Table13[[#This Row],[Height]]-0.4)*Table13[[#This Row],[Whole_weight]]*0.5)</f>
        <v>1.0076266666666664</v>
      </c>
      <c r="W498">
        <f t="array" ref="W49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0.80610133333333323</v>
      </c>
      <c r="X498" t="e">
        <f>IF(Table13[[#This Row],[Category All]]="Category 1",Table13[[#This Row],[Base Abalone Value]]*1.5,NA())</f>
        <v>#N/A</v>
      </c>
      <c r="Y498">
        <f>IF(Table13[[#This Row],[Category All]]="Category 2",Table13[[#This Row],[Base Abalone Value]]*0.8,NA())</f>
        <v>0.80610133333333323</v>
      </c>
      <c r="Z498" t="e">
        <f>IF(Table13[[#This Row],[Category All]]="Category 3",Table13[[#This Row],[Base Abalone Value]],NA())</f>
        <v>#N/A</v>
      </c>
      <c r="AA498">
        <f>IF(Table13[[#This Row],[Gender]]="M",Table13[[#This Row],[Whole_weight]],NA())</f>
        <v>0.82399999999999995</v>
      </c>
      <c r="AB498" t="e">
        <f>IF(Table13[[#This Row],[Gender]]="F",Table13[[#This Row],[Whole_weight]],NA())</f>
        <v>#N/A</v>
      </c>
      <c r="AC498" t="e">
        <f>IF(Table13[[#This Row],[Gender]]="I",Table13[[#This Row],[Whole_weight]],NA())</f>
        <v>#N/A</v>
      </c>
      <c r="AD498">
        <f>IF(Table13[[#This Row],[Gender]]="M",Table13[[#This Row],[Diameter]],NA())</f>
        <v>0.45</v>
      </c>
      <c r="AE498" t="e">
        <f>IF(Table13[[#This Row],[Gender]]="F",Table13[[#This Row],[Diameter]],NA())</f>
        <v>#N/A</v>
      </c>
      <c r="AF498" t="e">
        <f>IF(Table13[[#This Row],[Gender]]="I",Table13[[#This Row],[Diameter]],NA())</f>
        <v>#N/A</v>
      </c>
    </row>
    <row r="499" spans="1:32" x14ac:dyDescent="0.25">
      <c r="A499">
        <v>2997</v>
      </c>
      <c r="B499" t="s">
        <v>32</v>
      </c>
      <c r="C499">
        <v>0.62</v>
      </c>
      <c r="D499">
        <v>0.5</v>
      </c>
      <c r="E499">
        <v>0.17</v>
      </c>
      <c r="F499">
        <v>1.1479999999999999</v>
      </c>
      <c r="G499">
        <v>0.54749999999999999</v>
      </c>
      <c r="H499">
        <v>0.22</v>
      </c>
      <c r="I499">
        <v>0.33150000000000002</v>
      </c>
      <c r="J499">
        <v>10</v>
      </c>
      <c r="K499">
        <v>3</v>
      </c>
      <c r="L499" t="s">
        <v>75</v>
      </c>
      <c r="M499" t="s">
        <v>76</v>
      </c>
      <c r="N499" t="s">
        <v>77</v>
      </c>
      <c r="O499">
        <v>3</v>
      </c>
      <c r="P499" t="s">
        <v>80</v>
      </c>
      <c r="Q499">
        <v>3.6</v>
      </c>
      <c r="R499" t="str">
        <f t="array" ref="R49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99" t="e">
        <f>IF(Table13[[#This Row],[Category All]]="Category 1", "Yes",NA())</f>
        <v>#N/A</v>
      </c>
      <c r="T499" t="e">
        <f>IF(Table13[[#This Row],[Category All]]="Category 2", "Yes",NA())</f>
        <v>#N/A</v>
      </c>
      <c r="U499" t="str">
        <f>IF(Table13[[#This Row],[Category All]]="Category 3", "Yes",NA())</f>
        <v>Yes</v>
      </c>
      <c r="V499">
        <f>SUM(1,(1/3)*(Table13[[#This Row],[Length]]-0.5),(1/3)*(Table13[[#This Row],[Diameter]]-0.4),(1/3)*(Table13[[#This Row],[Height]]-0.4)*Table13[[#This Row],[Whole_weight]]*0.5)</f>
        <v>1.0293266666666665</v>
      </c>
      <c r="W499">
        <f t="array" ref="W49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1.0293266666666665</v>
      </c>
      <c r="X499" t="e">
        <f>IF(Table13[[#This Row],[Category All]]="Category 1",Table13[[#This Row],[Base Abalone Value]]*1.5,NA())</f>
        <v>#N/A</v>
      </c>
      <c r="Y499" t="e">
        <f>IF(Table13[[#This Row],[Category All]]="Category 2",Table13[[#This Row],[Base Abalone Value]]*0.8,NA())</f>
        <v>#N/A</v>
      </c>
      <c r="Z499">
        <f>IF(Table13[[#This Row],[Category All]]="Category 3",Table13[[#This Row],[Base Abalone Value]],NA())</f>
        <v>1.0293266666666665</v>
      </c>
      <c r="AA499" t="e">
        <f>IF(Table13[[#This Row],[Gender]]="M",Table13[[#This Row],[Whole_weight]],NA())</f>
        <v>#N/A</v>
      </c>
      <c r="AB499">
        <f>IF(Table13[[#This Row],[Gender]]="F",Table13[[#This Row],[Whole_weight]],NA())</f>
        <v>1.1479999999999999</v>
      </c>
      <c r="AC499" t="e">
        <f>IF(Table13[[#This Row],[Gender]]="I",Table13[[#This Row],[Whole_weight]],NA())</f>
        <v>#N/A</v>
      </c>
      <c r="AD499" t="e">
        <f>IF(Table13[[#This Row],[Gender]]="M",Table13[[#This Row],[Diameter]],NA())</f>
        <v>#N/A</v>
      </c>
      <c r="AE499">
        <f>IF(Table13[[#This Row],[Gender]]="F",Table13[[#This Row],[Diameter]],NA())</f>
        <v>0.5</v>
      </c>
      <c r="AF499" t="e">
        <f>IF(Table13[[#This Row],[Gender]]="I",Table13[[#This Row],[Diameter]],NA())</f>
        <v>#N/A</v>
      </c>
    </row>
    <row r="500" spans="1:32" x14ac:dyDescent="0.25">
      <c r="A500">
        <v>2304</v>
      </c>
      <c r="B500" t="s">
        <v>32</v>
      </c>
      <c r="C500">
        <v>0.57999999999999996</v>
      </c>
      <c r="D500">
        <v>0.45500000000000002</v>
      </c>
      <c r="E500">
        <v>0.12</v>
      </c>
      <c r="F500">
        <v>0.94</v>
      </c>
      <c r="G500">
        <v>0.39900000000000002</v>
      </c>
      <c r="H500">
        <v>0.25700000000000001</v>
      </c>
      <c r="I500">
        <v>0.26500000000000001</v>
      </c>
      <c r="J500">
        <v>11</v>
      </c>
      <c r="K500">
        <v>12</v>
      </c>
      <c r="L500" t="s">
        <v>33</v>
      </c>
      <c r="M500" t="s">
        <v>34</v>
      </c>
      <c r="N500" t="s">
        <v>35</v>
      </c>
      <c r="O500">
        <v>9</v>
      </c>
      <c r="P500" t="s">
        <v>78</v>
      </c>
      <c r="Q500">
        <v>1.9</v>
      </c>
      <c r="R500" t="str">
        <f t="array" ref="R50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00" t="e">
        <f>IF(Table13[[#This Row],[Category All]]="Category 1", "Yes",NA())</f>
        <v>#N/A</v>
      </c>
      <c r="T500" t="str">
        <f>IF(Table13[[#This Row],[Category All]]="Category 2", "Yes",NA())</f>
        <v>Yes</v>
      </c>
      <c r="U500" t="e">
        <f>IF(Table13[[#This Row],[Category All]]="Category 3", "Yes",NA())</f>
        <v>#N/A</v>
      </c>
      <c r="V500">
        <f>SUM(1,(1/3)*(Table13[[#This Row],[Length]]-0.5),(1/3)*(Table13[[#This Row],[Diameter]]-0.4),(1/3)*(Table13[[#This Row],[Height]]-0.4)*Table13[[#This Row],[Whole_weight]]*0.5)</f>
        <v>1.0011333333333332</v>
      </c>
      <c r="W500">
        <f t="array" ref="W50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0.80090666666666666</v>
      </c>
      <c r="X500" t="e">
        <f>IF(Table13[[#This Row],[Category All]]="Category 1",Table13[[#This Row],[Base Abalone Value]]*1.5,NA())</f>
        <v>#N/A</v>
      </c>
      <c r="Y500">
        <f>IF(Table13[[#This Row],[Category All]]="Category 2",Table13[[#This Row],[Base Abalone Value]]*0.8,NA())</f>
        <v>0.80090666666666666</v>
      </c>
      <c r="Z500" t="e">
        <f>IF(Table13[[#This Row],[Category All]]="Category 3",Table13[[#This Row],[Base Abalone Value]],NA())</f>
        <v>#N/A</v>
      </c>
      <c r="AA500" t="e">
        <f>IF(Table13[[#This Row],[Gender]]="M",Table13[[#This Row],[Whole_weight]],NA())</f>
        <v>#N/A</v>
      </c>
      <c r="AB500">
        <f>IF(Table13[[#This Row],[Gender]]="F",Table13[[#This Row],[Whole_weight]],NA())</f>
        <v>0.94</v>
      </c>
      <c r="AC500" t="e">
        <f>IF(Table13[[#This Row],[Gender]]="I",Table13[[#This Row],[Whole_weight]],NA())</f>
        <v>#N/A</v>
      </c>
      <c r="AD500" t="e">
        <f>IF(Table13[[#This Row],[Gender]]="M",Table13[[#This Row],[Diameter]],NA())</f>
        <v>#N/A</v>
      </c>
      <c r="AE500">
        <f>IF(Table13[[#This Row],[Gender]]="F",Table13[[#This Row],[Diameter]],NA())</f>
        <v>0.45500000000000002</v>
      </c>
      <c r="AF500" t="e">
        <f>IF(Table13[[#This Row],[Gender]]="I",Table13[[#This Row],[Diameter]],NA())</f>
        <v>#N/A</v>
      </c>
    </row>
    <row r="501" spans="1:32" x14ac:dyDescent="0.25">
      <c r="A501">
        <v>2354</v>
      </c>
      <c r="B501" t="s">
        <v>32</v>
      </c>
      <c r="C501">
        <v>0.72</v>
      </c>
      <c r="D501">
        <v>0.56000000000000005</v>
      </c>
      <c r="E501">
        <v>0.17499999999999999</v>
      </c>
      <c r="F501">
        <v>1.7264999999999999</v>
      </c>
      <c r="G501">
        <v>0.63700000000000001</v>
      </c>
      <c r="H501">
        <v>0.34150000000000003</v>
      </c>
      <c r="I501">
        <v>0.52500000000000002</v>
      </c>
      <c r="J501">
        <v>17</v>
      </c>
      <c r="K501">
        <v>3</v>
      </c>
      <c r="L501" t="s">
        <v>75</v>
      </c>
      <c r="M501" t="s">
        <v>76</v>
      </c>
      <c r="N501" t="s">
        <v>77</v>
      </c>
      <c r="O501">
        <v>4</v>
      </c>
      <c r="P501" t="s">
        <v>42</v>
      </c>
      <c r="Q501">
        <v>6.1</v>
      </c>
      <c r="R501" t="str">
        <f t="array" ref="R50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01" t="e">
        <f>IF(Table13[[#This Row],[Category All]]="Category 1", "Yes",NA())</f>
        <v>#N/A</v>
      </c>
      <c r="T501" t="e">
        <f>IF(Table13[[#This Row],[Category All]]="Category 2", "Yes",NA())</f>
        <v>#N/A</v>
      </c>
      <c r="U501" t="str">
        <f>IF(Table13[[#This Row],[Category All]]="Category 3", "Yes",NA())</f>
        <v>Yes</v>
      </c>
      <c r="V501">
        <f>SUM(1,(1/3)*(Table13[[#This Row],[Length]]-0.5),(1/3)*(Table13[[#This Row],[Diameter]]-0.4),(1/3)*(Table13[[#This Row],[Height]]-0.4)*Table13[[#This Row],[Whole_weight]]*0.5)</f>
        <v>1.0619229166666664</v>
      </c>
      <c r="W501">
        <f t="array" ref="W50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1.0619229166666664</v>
      </c>
      <c r="X501" t="e">
        <f>IF(Table13[[#This Row],[Category All]]="Category 1",Table13[[#This Row],[Base Abalone Value]]*1.5,NA())</f>
        <v>#N/A</v>
      </c>
      <c r="Y501" t="e">
        <f>IF(Table13[[#This Row],[Category All]]="Category 2",Table13[[#This Row],[Base Abalone Value]]*0.8,NA())</f>
        <v>#N/A</v>
      </c>
      <c r="Z501">
        <f>IF(Table13[[#This Row],[Category All]]="Category 3",Table13[[#This Row],[Base Abalone Value]],NA())</f>
        <v>1.0619229166666664</v>
      </c>
      <c r="AA501" t="e">
        <f>IF(Table13[[#This Row],[Gender]]="M",Table13[[#This Row],[Whole_weight]],NA())</f>
        <v>#N/A</v>
      </c>
      <c r="AB501">
        <f>IF(Table13[[#This Row],[Gender]]="F",Table13[[#This Row],[Whole_weight]],NA())</f>
        <v>1.7264999999999999</v>
      </c>
      <c r="AC501" t="e">
        <f>IF(Table13[[#This Row],[Gender]]="I",Table13[[#This Row],[Whole_weight]],NA())</f>
        <v>#N/A</v>
      </c>
      <c r="AD501" t="e">
        <f>IF(Table13[[#This Row],[Gender]]="M",Table13[[#This Row],[Diameter]],NA())</f>
        <v>#N/A</v>
      </c>
      <c r="AE501">
        <f>IF(Table13[[#This Row],[Gender]]="F",Table13[[#This Row],[Diameter]],NA())</f>
        <v>0.56000000000000005</v>
      </c>
      <c r="AF501" t="e">
        <f>IF(Table13[[#This Row],[Gender]]="I",Table13[[#This Row],[Diameter]],NA())</f>
        <v>#N/A</v>
      </c>
    </row>
    <row r="502" spans="1:32" x14ac:dyDescent="0.25">
      <c r="A502">
        <v>170</v>
      </c>
      <c r="B502" t="s">
        <v>32</v>
      </c>
      <c r="C502">
        <v>0.68</v>
      </c>
      <c r="D502">
        <v>0.51500000000000001</v>
      </c>
      <c r="E502">
        <v>0.17499999999999999</v>
      </c>
      <c r="F502">
        <v>1.6185</v>
      </c>
      <c r="G502">
        <v>0.51249999999999996</v>
      </c>
      <c r="H502">
        <v>0.40899999999999997</v>
      </c>
      <c r="I502">
        <v>0.62</v>
      </c>
      <c r="J502">
        <v>12</v>
      </c>
      <c r="K502">
        <v>9</v>
      </c>
      <c r="L502" t="s">
        <v>52</v>
      </c>
      <c r="M502" t="s">
        <v>53</v>
      </c>
      <c r="N502" t="s">
        <v>54</v>
      </c>
      <c r="O502">
        <v>10</v>
      </c>
      <c r="P502" t="s">
        <v>70</v>
      </c>
      <c r="Q502">
        <v>24.1</v>
      </c>
      <c r="R502" t="str">
        <f t="array" ref="R50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02" t="e">
        <f>IF(Table13[[#This Row],[Category All]]="Category 1", "Yes",NA())</f>
        <v>#N/A</v>
      </c>
      <c r="T502" t="e">
        <f>IF(Table13[[#This Row],[Category All]]="Category 2", "Yes",NA())</f>
        <v>#N/A</v>
      </c>
      <c r="U502" t="str">
        <f>IF(Table13[[#This Row],[Category All]]="Category 3", "Yes",NA())</f>
        <v>Yes</v>
      </c>
      <c r="V502">
        <f>SUM(1,(1/3)*(Table13[[#This Row],[Length]]-0.5),(1/3)*(Table13[[#This Row],[Diameter]]-0.4),(1/3)*(Table13[[#This Row],[Height]]-0.4)*Table13[[#This Row],[Whole_weight]]*0.5)</f>
        <v>1.0376395833333334</v>
      </c>
      <c r="W502">
        <f t="array" ref="W50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1.0376395833333334</v>
      </c>
      <c r="X502" t="e">
        <f>IF(Table13[[#This Row],[Category All]]="Category 1",Table13[[#This Row],[Base Abalone Value]]*1.5,NA())</f>
        <v>#N/A</v>
      </c>
      <c r="Y502" t="e">
        <f>IF(Table13[[#This Row],[Category All]]="Category 2",Table13[[#This Row],[Base Abalone Value]]*0.8,NA())</f>
        <v>#N/A</v>
      </c>
      <c r="Z502">
        <f>IF(Table13[[#This Row],[Category All]]="Category 3",Table13[[#This Row],[Base Abalone Value]],NA())</f>
        <v>1.0376395833333334</v>
      </c>
      <c r="AA502" t="e">
        <f>IF(Table13[[#This Row],[Gender]]="M",Table13[[#This Row],[Whole_weight]],NA())</f>
        <v>#N/A</v>
      </c>
      <c r="AB502">
        <f>IF(Table13[[#This Row],[Gender]]="F",Table13[[#This Row],[Whole_weight]],NA())</f>
        <v>1.6185</v>
      </c>
      <c r="AC502" t="e">
        <f>IF(Table13[[#This Row],[Gender]]="I",Table13[[#This Row],[Whole_weight]],NA())</f>
        <v>#N/A</v>
      </c>
      <c r="AD502" t="e">
        <f>IF(Table13[[#This Row],[Gender]]="M",Table13[[#This Row],[Diameter]],NA())</f>
        <v>#N/A</v>
      </c>
      <c r="AE502">
        <f>IF(Table13[[#This Row],[Gender]]="F",Table13[[#This Row],[Diameter]],NA())</f>
        <v>0.51500000000000001</v>
      </c>
      <c r="AF502" t="e">
        <f>IF(Table13[[#This Row],[Gender]]="I",Table13[[#This Row],[Diameter]],NA())</f>
        <v>#N/A</v>
      </c>
    </row>
    <row r="503" spans="1:32" x14ac:dyDescent="0.25">
      <c r="A503">
        <v>2812</v>
      </c>
      <c r="B503" t="s">
        <v>47</v>
      </c>
      <c r="C503">
        <v>0.72499999999999998</v>
      </c>
      <c r="D503">
        <v>0.56999999999999995</v>
      </c>
      <c r="E503">
        <v>0.19</v>
      </c>
      <c r="F503">
        <v>2.3304999999999998</v>
      </c>
      <c r="G503">
        <v>1.2529999999999999</v>
      </c>
      <c r="H503">
        <v>0.54100000000000004</v>
      </c>
      <c r="I503">
        <v>0.52</v>
      </c>
      <c r="J503">
        <v>9</v>
      </c>
      <c r="K503">
        <v>12</v>
      </c>
      <c r="L503" t="s">
        <v>33</v>
      </c>
      <c r="M503" t="s">
        <v>34</v>
      </c>
      <c r="N503" t="s">
        <v>35</v>
      </c>
      <c r="O503">
        <v>1</v>
      </c>
      <c r="P503" t="s">
        <v>36</v>
      </c>
      <c r="Q503">
        <v>22.1</v>
      </c>
      <c r="R503" t="str">
        <f t="array" ref="R50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1</v>
      </c>
      <c r="S503" t="str">
        <f>IF(Table13[[#This Row],[Category All]]="Category 1", "Yes",NA())</f>
        <v>Yes</v>
      </c>
      <c r="T503" t="e">
        <f>IF(Table13[[#This Row],[Category All]]="Category 2", "Yes",NA())</f>
        <v>#N/A</v>
      </c>
      <c r="U503" t="e">
        <f>IF(Table13[[#This Row],[Category All]]="Category 3", "Yes",NA())</f>
        <v>#N/A</v>
      </c>
      <c r="V503">
        <f>SUM(1,(1/3)*(Table13[[#This Row],[Length]]-0.5),(1/3)*(Table13[[#This Row],[Diameter]]-0.4),(1/3)*(Table13[[#This Row],[Height]]-0.4)*Table13[[#This Row],[Whole_weight]]*0.5)</f>
        <v>1.0500991666666666</v>
      </c>
      <c r="W503">
        <f t="array" ref="W50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1.5751487499999999</v>
      </c>
      <c r="X503">
        <f>IF(Table13[[#This Row],[Category All]]="Category 1",Table13[[#This Row],[Base Abalone Value]]*1.5,NA())</f>
        <v>1.5751487499999999</v>
      </c>
      <c r="Y503" t="e">
        <f>IF(Table13[[#This Row],[Category All]]="Category 2",Table13[[#This Row],[Base Abalone Value]]*0.8,NA())</f>
        <v>#N/A</v>
      </c>
      <c r="Z503" t="e">
        <f>IF(Table13[[#This Row],[Category All]]="Category 3",Table13[[#This Row],[Base Abalone Value]],NA())</f>
        <v>#N/A</v>
      </c>
      <c r="AA503">
        <f>IF(Table13[[#This Row],[Gender]]="M",Table13[[#This Row],[Whole_weight]],NA())</f>
        <v>2.3304999999999998</v>
      </c>
      <c r="AB503" t="e">
        <f>IF(Table13[[#This Row],[Gender]]="F",Table13[[#This Row],[Whole_weight]],NA())</f>
        <v>#N/A</v>
      </c>
      <c r="AC503" t="e">
        <f>IF(Table13[[#This Row],[Gender]]="I",Table13[[#This Row],[Whole_weight]],NA())</f>
        <v>#N/A</v>
      </c>
      <c r="AD503">
        <f>IF(Table13[[#This Row],[Gender]]="M",Table13[[#This Row],[Diameter]],NA())</f>
        <v>0.56999999999999995</v>
      </c>
      <c r="AE503" t="e">
        <f>IF(Table13[[#This Row],[Gender]]="F",Table13[[#This Row],[Diameter]],NA())</f>
        <v>#N/A</v>
      </c>
      <c r="AF503" t="e">
        <f>IF(Table13[[#This Row],[Gender]]="I",Table13[[#This Row],[Diameter]],NA())</f>
        <v>#N/A</v>
      </c>
    </row>
    <row r="504" spans="1:32" x14ac:dyDescent="0.25">
      <c r="A504">
        <v>1575</v>
      </c>
      <c r="B504" t="s">
        <v>47</v>
      </c>
      <c r="C504">
        <v>0.48</v>
      </c>
      <c r="D504">
        <v>0.35499999999999998</v>
      </c>
      <c r="E504">
        <v>0.16</v>
      </c>
      <c r="F504">
        <v>0.46400000000000002</v>
      </c>
      <c r="G504">
        <v>0.221</v>
      </c>
      <c r="H504">
        <v>0.106</v>
      </c>
      <c r="I504">
        <v>0.23899999999999999</v>
      </c>
      <c r="J504">
        <v>8</v>
      </c>
      <c r="K504">
        <v>4</v>
      </c>
      <c r="L504" t="s">
        <v>84</v>
      </c>
      <c r="M504" t="s">
        <v>85</v>
      </c>
      <c r="N504" t="s">
        <v>86</v>
      </c>
      <c r="O504">
        <v>2</v>
      </c>
      <c r="P504" t="s">
        <v>39</v>
      </c>
      <c r="Q504">
        <v>18</v>
      </c>
      <c r="R504" t="str">
        <f t="array" ref="R50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04" t="e">
        <f>IF(Table13[[#This Row],[Category All]]="Category 1", "Yes",NA())</f>
        <v>#N/A</v>
      </c>
      <c r="T504" t="str">
        <f>IF(Table13[[#This Row],[Category All]]="Category 2", "Yes",NA())</f>
        <v>Yes</v>
      </c>
      <c r="U504" t="e">
        <f>IF(Table13[[#This Row],[Category All]]="Category 3", "Yes",NA())</f>
        <v>#N/A</v>
      </c>
      <c r="V504">
        <f>SUM(1,(1/3)*(Table13[[#This Row],[Length]]-0.5),(1/3)*(Table13[[#This Row],[Diameter]]-0.4),(1/3)*(Table13[[#This Row],[Height]]-0.4)*Table13[[#This Row],[Whole_weight]]*0.5)</f>
        <v>0.95977333333333326</v>
      </c>
      <c r="W504">
        <f t="array" ref="W50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0.76781866666666665</v>
      </c>
      <c r="X504" t="e">
        <f>IF(Table13[[#This Row],[Category All]]="Category 1",Table13[[#This Row],[Base Abalone Value]]*1.5,NA())</f>
        <v>#N/A</v>
      </c>
      <c r="Y504">
        <f>IF(Table13[[#This Row],[Category All]]="Category 2",Table13[[#This Row],[Base Abalone Value]]*0.8,NA())</f>
        <v>0.76781866666666665</v>
      </c>
      <c r="Z504" t="e">
        <f>IF(Table13[[#This Row],[Category All]]="Category 3",Table13[[#This Row],[Base Abalone Value]],NA())</f>
        <v>#N/A</v>
      </c>
      <c r="AA504">
        <f>IF(Table13[[#This Row],[Gender]]="M",Table13[[#This Row],[Whole_weight]],NA())</f>
        <v>0.46400000000000002</v>
      </c>
      <c r="AB504" t="e">
        <f>IF(Table13[[#This Row],[Gender]]="F",Table13[[#This Row],[Whole_weight]],NA())</f>
        <v>#N/A</v>
      </c>
      <c r="AC504" t="e">
        <f>IF(Table13[[#This Row],[Gender]]="I",Table13[[#This Row],[Whole_weight]],NA())</f>
        <v>#N/A</v>
      </c>
      <c r="AD504">
        <f>IF(Table13[[#This Row],[Gender]]="M",Table13[[#This Row],[Diameter]],NA())</f>
        <v>0.35499999999999998</v>
      </c>
      <c r="AE504" t="e">
        <f>IF(Table13[[#This Row],[Gender]]="F",Table13[[#This Row],[Diameter]],NA())</f>
        <v>#N/A</v>
      </c>
      <c r="AF504" t="e">
        <f>IF(Table13[[#This Row],[Gender]]="I",Table13[[#This Row],[Diameter]],NA())</f>
        <v>#N/A</v>
      </c>
    </row>
    <row r="505" spans="1:32" x14ac:dyDescent="0.25">
      <c r="A505">
        <v>2943</v>
      </c>
      <c r="B505" t="s">
        <v>47</v>
      </c>
      <c r="C505">
        <v>0.63</v>
      </c>
      <c r="D505">
        <v>0.53</v>
      </c>
      <c r="E505">
        <v>0.18</v>
      </c>
      <c r="F505">
        <v>1.2795000000000001</v>
      </c>
      <c r="G505">
        <v>0.61799999999999999</v>
      </c>
      <c r="H505">
        <v>0.25600000000000001</v>
      </c>
      <c r="I505">
        <v>0.315</v>
      </c>
      <c r="J505">
        <v>9</v>
      </c>
      <c r="K505">
        <v>14</v>
      </c>
      <c r="L505" t="s">
        <v>55</v>
      </c>
      <c r="M505" t="s">
        <v>56</v>
      </c>
      <c r="N505" t="s">
        <v>57</v>
      </c>
      <c r="O505">
        <v>9</v>
      </c>
      <c r="P505" t="s">
        <v>78</v>
      </c>
      <c r="Q505">
        <v>1.9</v>
      </c>
      <c r="R505" t="str">
        <f t="array" ref="R50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05" t="e">
        <f>IF(Table13[[#This Row],[Category All]]="Category 1", "Yes",NA())</f>
        <v>#N/A</v>
      </c>
      <c r="T505" t="e">
        <f>IF(Table13[[#This Row],[Category All]]="Category 2", "Yes",NA())</f>
        <v>#N/A</v>
      </c>
      <c r="U505" t="str">
        <f>IF(Table13[[#This Row],[Category All]]="Category 3", "Yes",NA())</f>
        <v>Yes</v>
      </c>
      <c r="V505">
        <f>SUM(1,(1/3)*(Table13[[#This Row],[Length]]-0.5),(1/3)*(Table13[[#This Row],[Diameter]]-0.4),(1/3)*(Table13[[#This Row],[Height]]-0.4)*Table13[[#This Row],[Whole_weight]]*0.5)</f>
        <v>1.0397516666666669</v>
      </c>
      <c r="W505">
        <f t="array" ref="W50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1.0397516666666669</v>
      </c>
      <c r="X505" t="e">
        <f>IF(Table13[[#This Row],[Category All]]="Category 1",Table13[[#This Row],[Base Abalone Value]]*1.5,NA())</f>
        <v>#N/A</v>
      </c>
      <c r="Y505" t="e">
        <f>IF(Table13[[#This Row],[Category All]]="Category 2",Table13[[#This Row],[Base Abalone Value]]*0.8,NA())</f>
        <v>#N/A</v>
      </c>
      <c r="Z505">
        <f>IF(Table13[[#This Row],[Category All]]="Category 3",Table13[[#This Row],[Base Abalone Value]],NA())</f>
        <v>1.0397516666666669</v>
      </c>
      <c r="AA505">
        <f>IF(Table13[[#This Row],[Gender]]="M",Table13[[#This Row],[Whole_weight]],NA())</f>
        <v>1.2795000000000001</v>
      </c>
      <c r="AB505" t="e">
        <f>IF(Table13[[#This Row],[Gender]]="F",Table13[[#This Row],[Whole_weight]],NA())</f>
        <v>#N/A</v>
      </c>
      <c r="AC505" t="e">
        <f>IF(Table13[[#This Row],[Gender]]="I",Table13[[#This Row],[Whole_weight]],NA())</f>
        <v>#N/A</v>
      </c>
      <c r="AD505">
        <f>IF(Table13[[#This Row],[Gender]]="M",Table13[[#This Row],[Diameter]],NA())</f>
        <v>0.53</v>
      </c>
      <c r="AE505" t="e">
        <f>IF(Table13[[#This Row],[Gender]]="F",Table13[[#This Row],[Diameter]],NA())</f>
        <v>#N/A</v>
      </c>
      <c r="AF505" t="e">
        <f>IF(Table13[[#This Row],[Gender]]="I",Table13[[#This Row],[Diameter]],NA())</f>
        <v>#N/A</v>
      </c>
    </row>
    <row r="506" spans="1:32" x14ac:dyDescent="0.25">
      <c r="A506">
        <v>1691</v>
      </c>
      <c r="B506" t="s">
        <v>47</v>
      </c>
      <c r="C506">
        <v>0.625</v>
      </c>
      <c r="D506">
        <v>0.5</v>
      </c>
      <c r="E506">
        <v>0.17</v>
      </c>
      <c r="F506">
        <v>1.0985</v>
      </c>
      <c r="G506">
        <v>0.46450000000000002</v>
      </c>
      <c r="H506">
        <v>0.22</v>
      </c>
      <c r="I506">
        <v>0.35399999999999998</v>
      </c>
      <c r="J506">
        <v>9</v>
      </c>
      <c r="K506">
        <v>12</v>
      </c>
      <c r="L506" t="s">
        <v>33</v>
      </c>
      <c r="M506" t="s">
        <v>34</v>
      </c>
      <c r="N506" t="s">
        <v>35</v>
      </c>
      <c r="O506">
        <v>2</v>
      </c>
      <c r="P506" t="s">
        <v>39</v>
      </c>
      <c r="Q506">
        <v>18</v>
      </c>
      <c r="R506" t="str">
        <f t="array" ref="R50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06" t="e">
        <f>IF(Table13[[#This Row],[Category All]]="Category 1", "Yes",NA())</f>
        <v>#N/A</v>
      </c>
      <c r="T506" t="e">
        <f>IF(Table13[[#This Row],[Category All]]="Category 2", "Yes",NA())</f>
        <v>#N/A</v>
      </c>
      <c r="U506" t="str">
        <f>IF(Table13[[#This Row],[Category All]]="Category 3", "Yes",NA())</f>
        <v>Yes</v>
      </c>
      <c r="V506">
        <f>SUM(1,(1/3)*(Table13[[#This Row],[Length]]-0.5),(1/3)*(Table13[[#This Row],[Diameter]]-0.4),(1/3)*(Table13[[#This Row],[Height]]-0.4)*Table13[[#This Row],[Whole_weight]]*0.5)</f>
        <v>1.0328908333333335</v>
      </c>
      <c r="W506">
        <f t="array" ref="W50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1.0328908333333335</v>
      </c>
      <c r="X506" t="e">
        <f>IF(Table13[[#This Row],[Category All]]="Category 1",Table13[[#This Row],[Base Abalone Value]]*1.5,NA())</f>
        <v>#N/A</v>
      </c>
      <c r="Y506" t="e">
        <f>IF(Table13[[#This Row],[Category All]]="Category 2",Table13[[#This Row],[Base Abalone Value]]*0.8,NA())</f>
        <v>#N/A</v>
      </c>
      <c r="Z506">
        <f>IF(Table13[[#This Row],[Category All]]="Category 3",Table13[[#This Row],[Base Abalone Value]],NA())</f>
        <v>1.0328908333333335</v>
      </c>
      <c r="AA506">
        <f>IF(Table13[[#This Row],[Gender]]="M",Table13[[#This Row],[Whole_weight]],NA())</f>
        <v>1.0985</v>
      </c>
      <c r="AB506" t="e">
        <f>IF(Table13[[#This Row],[Gender]]="F",Table13[[#This Row],[Whole_weight]],NA())</f>
        <v>#N/A</v>
      </c>
      <c r="AC506" t="e">
        <f>IF(Table13[[#This Row],[Gender]]="I",Table13[[#This Row],[Whole_weight]],NA())</f>
        <v>#N/A</v>
      </c>
      <c r="AD506">
        <f>IF(Table13[[#This Row],[Gender]]="M",Table13[[#This Row],[Diameter]],NA())</f>
        <v>0.5</v>
      </c>
      <c r="AE506" t="e">
        <f>IF(Table13[[#This Row],[Gender]]="F",Table13[[#This Row],[Diameter]],NA())</f>
        <v>#N/A</v>
      </c>
      <c r="AF506" t="e">
        <f>IF(Table13[[#This Row],[Gender]]="I",Table13[[#This Row],[Diameter]],NA())</f>
        <v>#N/A</v>
      </c>
    </row>
    <row r="507" spans="1:32" x14ac:dyDescent="0.25">
      <c r="A507">
        <v>3480</v>
      </c>
      <c r="B507" t="s">
        <v>43</v>
      </c>
      <c r="C507">
        <v>0.44</v>
      </c>
      <c r="D507">
        <v>0.33</v>
      </c>
      <c r="E507">
        <v>0.11</v>
      </c>
      <c r="F507">
        <v>0.38</v>
      </c>
      <c r="G507">
        <v>0.19700000000000001</v>
      </c>
      <c r="H507">
        <v>7.9000000000000001E-2</v>
      </c>
      <c r="I507">
        <v>0.09</v>
      </c>
      <c r="J507">
        <v>7</v>
      </c>
      <c r="K507">
        <v>15</v>
      </c>
      <c r="L507" t="s">
        <v>81</v>
      </c>
      <c r="M507" t="s">
        <v>82</v>
      </c>
      <c r="N507" t="s">
        <v>35</v>
      </c>
      <c r="O507">
        <v>9</v>
      </c>
      <c r="P507" t="s">
        <v>78</v>
      </c>
      <c r="Q507">
        <v>1.9</v>
      </c>
      <c r="R507" t="str">
        <f t="array" ref="R50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07" t="e">
        <f>IF(Table13[[#This Row],[Category All]]="Category 1", "Yes",NA())</f>
        <v>#N/A</v>
      </c>
      <c r="T507" t="str">
        <f>IF(Table13[[#This Row],[Category All]]="Category 2", "Yes",NA())</f>
        <v>Yes</v>
      </c>
      <c r="U507" t="e">
        <f>IF(Table13[[#This Row],[Category All]]="Category 3", "Yes",NA())</f>
        <v>#N/A</v>
      </c>
      <c r="V507">
        <f>SUM(1,(1/3)*(Table13[[#This Row],[Length]]-0.5),(1/3)*(Table13[[#This Row],[Diameter]]-0.4),(1/3)*(Table13[[#This Row],[Height]]-0.4)*Table13[[#This Row],[Whole_weight]]*0.5)</f>
        <v>0.93830000000000002</v>
      </c>
      <c r="W507">
        <f t="array" ref="W50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0.75064000000000008</v>
      </c>
      <c r="X507" t="e">
        <f>IF(Table13[[#This Row],[Category All]]="Category 1",Table13[[#This Row],[Base Abalone Value]]*1.5,NA())</f>
        <v>#N/A</v>
      </c>
      <c r="Y507">
        <f>IF(Table13[[#This Row],[Category All]]="Category 2",Table13[[#This Row],[Base Abalone Value]]*0.8,NA())</f>
        <v>0.75064000000000008</v>
      </c>
      <c r="Z507" t="e">
        <f>IF(Table13[[#This Row],[Category All]]="Category 3",Table13[[#This Row],[Base Abalone Value]],NA())</f>
        <v>#N/A</v>
      </c>
      <c r="AA507" t="e">
        <f>IF(Table13[[#This Row],[Gender]]="M",Table13[[#This Row],[Whole_weight]],NA())</f>
        <v>#N/A</v>
      </c>
      <c r="AB507" t="e">
        <f>IF(Table13[[#This Row],[Gender]]="F",Table13[[#This Row],[Whole_weight]],NA())</f>
        <v>#N/A</v>
      </c>
      <c r="AC507">
        <f>IF(Table13[[#This Row],[Gender]]="I",Table13[[#This Row],[Whole_weight]],NA())</f>
        <v>0.38</v>
      </c>
      <c r="AD507" t="e">
        <f>IF(Table13[[#This Row],[Gender]]="M",Table13[[#This Row],[Diameter]],NA())</f>
        <v>#N/A</v>
      </c>
      <c r="AE507" t="e">
        <f>IF(Table13[[#This Row],[Gender]]="F",Table13[[#This Row],[Diameter]],NA())</f>
        <v>#N/A</v>
      </c>
      <c r="AF507">
        <f>IF(Table13[[#This Row],[Gender]]="I",Table13[[#This Row],[Diameter]],NA())</f>
        <v>0.33</v>
      </c>
    </row>
    <row r="508" spans="1:32" x14ac:dyDescent="0.25">
      <c r="A508">
        <v>3656</v>
      </c>
      <c r="B508" t="s">
        <v>47</v>
      </c>
      <c r="C508">
        <v>0.53</v>
      </c>
      <c r="D508">
        <v>0.41</v>
      </c>
      <c r="E508">
        <v>0.125</v>
      </c>
      <c r="F508">
        <v>0.76900000000000002</v>
      </c>
      <c r="G508">
        <v>0.34599999999999997</v>
      </c>
      <c r="H508">
        <v>0.17299999999999999</v>
      </c>
      <c r="I508">
        <v>0.215</v>
      </c>
      <c r="J508">
        <v>9</v>
      </c>
      <c r="K508">
        <v>7</v>
      </c>
      <c r="L508" t="s">
        <v>67</v>
      </c>
      <c r="M508" t="s">
        <v>68</v>
      </c>
      <c r="N508" t="s">
        <v>69</v>
      </c>
      <c r="O508">
        <v>3</v>
      </c>
      <c r="P508" t="s">
        <v>80</v>
      </c>
      <c r="Q508">
        <v>3.6</v>
      </c>
      <c r="R508" t="str">
        <f t="array" ref="R50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08" t="e">
        <f>IF(Table13[[#This Row],[Category All]]="Category 1", "Yes",NA())</f>
        <v>#N/A</v>
      </c>
      <c r="T508" t="str">
        <f>IF(Table13[[#This Row],[Category All]]="Category 2", "Yes",NA())</f>
        <v>Yes</v>
      </c>
      <c r="U508" t="e">
        <f>IF(Table13[[#This Row],[Category All]]="Category 3", "Yes",NA())</f>
        <v>#N/A</v>
      </c>
      <c r="V508">
        <f>SUM(1,(1/3)*(Table13[[#This Row],[Length]]-0.5),(1/3)*(Table13[[#This Row],[Diameter]]-0.4),(1/3)*(Table13[[#This Row],[Height]]-0.4)*Table13[[#This Row],[Whole_weight]]*0.5)</f>
        <v>0.97808750000000011</v>
      </c>
      <c r="W508">
        <f t="array" ref="W50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0.78247000000000011</v>
      </c>
      <c r="X508" t="e">
        <f>IF(Table13[[#This Row],[Category All]]="Category 1",Table13[[#This Row],[Base Abalone Value]]*1.5,NA())</f>
        <v>#N/A</v>
      </c>
      <c r="Y508">
        <f>IF(Table13[[#This Row],[Category All]]="Category 2",Table13[[#This Row],[Base Abalone Value]]*0.8,NA())</f>
        <v>0.78247000000000011</v>
      </c>
      <c r="Z508" t="e">
        <f>IF(Table13[[#This Row],[Category All]]="Category 3",Table13[[#This Row],[Base Abalone Value]],NA())</f>
        <v>#N/A</v>
      </c>
      <c r="AA508">
        <f>IF(Table13[[#This Row],[Gender]]="M",Table13[[#This Row],[Whole_weight]],NA())</f>
        <v>0.76900000000000002</v>
      </c>
      <c r="AB508" t="e">
        <f>IF(Table13[[#This Row],[Gender]]="F",Table13[[#This Row],[Whole_weight]],NA())</f>
        <v>#N/A</v>
      </c>
      <c r="AC508" t="e">
        <f>IF(Table13[[#This Row],[Gender]]="I",Table13[[#This Row],[Whole_weight]],NA())</f>
        <v>#N/A</v>
      </c>
      <c r="AD508">
        <f>IF(Table13[[#This Row],[Gender]]="M",Table13[[#This Row],[Diameter]],NA())</f>
        <v>0.41</v>
      </c>
      <c r="AE508" t="e">
        <f>IF(Table13[[#This Row],[Gender]]="F",Table13[[#This Row],[Diameter]],NA())</f>
        <v>#N/A</v>
      </c>
      <c r="AF508" t="e">
        <f>IF(Table13[[#This Row],[Gender]]="I",Table13[[#This Row],[Diameter]],NA())</f>
        <v>#N/A</v>
      </c>
    </row>
    <row r="509" spans="1:32" x14ac:dyDescent="0.25">
      <c r="A509">
        <v>201</v>
      </c>
      <c r="B509" t="s">
        <v>32</v>
      </c>
      <c r="C509">
        <v>0.45</v>
      </c>
      <c r="D509">
        <v>0.34499999999999997</v>
      </c>
      <c r="E509">
        <v>0.12</v>
      </c>
      <c r="F509">
        <v>0.41649999999999998</v>
      </c>
      <c r="G509">
        <v>0.16550000000000001</v>
      </c>
      <c r="H509">
        <v>9.5000000000000001E-2</v>
      </c>
      <c r="I509">
        <v>0.13500000000000001</v>
      </c>
      <c r="J509">
        <v>9</v>
      </c>
      <c r="K509">
        <v>13</v>
      </c>
      <c r="L509" t="s">
        <v>44</v>
      </c>
      <c r="M509" t="s">
        <v>45</v>
      </c>
      <c r="N509" t="s">
        <v>35</v>
      </c>
      <c r="O509">
        <v>2</v>
      </c>
      <c r="P509" t="s">
        <v>39</v>
      </c>
      <c r="Q509">
        <v>18</v>
      </c>
      <c r="R509" t="str">
        <f t="array" ref="R50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09" t="e">
        <f>IF(Table13[[#This Row],[Category All]]="Category 1", "Yes",NA())</f>
        <v>#N/A</v>
      </c>
      <c r="T509" t="str">
        <f>IF(Table13[[#This Row],[Category All]]="Category 2", "Yes",NA())</f>
        <v>Yes</v>
      </c>
      <c r="U509" t="e">
        <f>IF(Table13[[#This Row],[Category All]]="Category 3", "Yes",NA())</f>
        <v>#N/A</v>
      </c>
      <c r="V509">
        <f>SUM(1,(1/3)*(Table13[[#This Row],[Length]]-0.5),(1/3)*(Table13[[#This Row],[Diameter]]-0.4),(1/3)*(Table13[[#This Row],[Height]]-0.4)*Table13[[#This Row],[Whole_weight]]*0.5)</f>
        <v>0.94556333333333342</v>
      </c>
      <c r="W509">
        <f t="array" ref="W50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0.75645066666666683</v>
      </c>
      <c r="X509" t="e">
        <f>IF(Table13[[#This Row],[Category All]]="Category 1",Table13[[#This Row],[Base Abalone Value]]*1.5,NA())</f>
        <v>#N/A</v>
      </c>
      <c r="Y509">
        <f>IF(Table13[[#This Row],[Category All]]="Category 2",Table13[[#This Row],[Base Abalone Value]]*0.8,NA())</f>
        <v>0.75645066666666683</v>
      </c>
      <c r="Z509" t="e">
        <f>IF(Table13[[#This Row],[Category All]]="Category 3",Table13[[#This Row],[Base Abalone Value]],NA())</f>
        <v>#N/A</v>
      </c>
      <c r="AA509" t="e">
        <f>IF(Table13[[#This Row],[Gender]]="M",Table13[[#This Row],[Whole_weight]],NA())</f>
        <v>#N/A</v>
      </c>
      <c r="AB509">
        <f>IF(Table13[[#This Row],[Gender]]="F",Table13[[#This Row],[Whole_weight]],NA())</f>
        <v>0.41649999999999998</v>
      </c>
      <c r="AC509" t="e">
        <f>IF(Table13[[#This Row],[Gender]]="I",Table13[[#This Row],[Whole_weight]],NA())</f>
        <v>#N/A</v>
      </c>
      <c r="AD509" t="e">
        <f>IF(Table13[[#This Row],[Gender]]="M",Table13[[#This Row],[Diameter]],NA())</f>
        <v>#N/A</v>
      </c>
      <c r="AE509">
        <f>IF(Table13[[#This Row],[Gender]]="F",Table13[[#This Row],[Diameter]],NA())</f>
        <v>0.34499999999999997</v>
      </c>
      <c r="AF509" t="e">
        <f>IF(Table13[[#This Row],[Gender]]="I",Table13[[#This Row],[Diameter]],NA())</f>
        <v>#N/A</v>
      </c>
    </row>
    <row r="510" spans="1:32" x14ac:dyDescent="0.25">
      <c r="A510">
        <v>862</v>
      </c>
      <c r="B510" t="s">
        <v>32</v>
      </c>
      <c r="C510">
        <v>0.59499999999999997</v>
      </c>
      <c r="D510">
        <v>0.46500000000000002</v>
      </c>
      <c r="E510">
        <v>0.14000000000000001</v>
      </c>
      <c r="F510">
        <v>1.113</v>
      </c>
      <c r="G510">
        <v>0.51749999999999996</v>
      </c>
      <c r="H510">
        <v>0.24399999999999999</v>
      </c>
      <c r="I510">
        <v>0.30499999999999999</v>
      </c>
      <c r="J510">
        <v>12</v>
      </c>
      <c r="K510">
        <v>1</v>
      </c>
      <c r="L510" t="s">
        <v>40</v>
      </c>
      <c r="M510" t="s">
        <v>41</v>
      </c>
      <c r="N510" t="s">
        <v>35</v>
      </c>
      <c r="O510">
        <v>1</v>
      </c>
      <c r="P510" t="s">
        <v>36</v>
      </c>
      <c r="Q510">
        <v>22.1</v>
      </c>
      <c r="R510" t="str">
        <f t="array" ref="R51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10" t="e">
        <f>IF(Table13[[#This Row],[Category All]]="Category 1", "Yes",NA())</f>
        <v>#N/A</v>
      </c>
      <c r="T510" t="e">
        <f>IF(Table13[[#This Row],[Category All]]="Category 2", "Yes",NA())</f>
        <v>#N/A</v>
      </c>
      <c r="U510" t="str">
        <f>IF(Table13[[#This Row],[Category All]]="Category 3", "Yes",NA())</f>
        <v>Yes</v>
      </c>
      <c r="V510">
        <f>SUM(1,(1/3)*(Table13[[#This Row],[Length]]-0.5),(1/3)*(Table13[[#This Row],[Diameter]]-0.4),(1/3)*(Table13[[#This Row],[Height]]-0.4)*Table13[[#This Row],[Whole_weight]]*0.5)</f>
        <v>1.0051033333333335</v>
      </c>
      <c r="W510">
        <f t="array" ref="W51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1.0051033333333335</v>
      </c>
      <c r="X510" t="e">
        <f>IF(Table13[[#This Row],[Category All]]="Category 1",Table13[[#This Row],[Base Abalone Value]]*1.5,NA())</f>
        <v>#N/A</v>
      </c>
      <c r="Y510" t="e">
        <f>IF(Table13[[#This Row],[Category All]]="Category 2",Table13[[#This Row],[Base Abalone Value]]*0.8,NA())</f>
        <v>#N/A</v>
      </c>
      <c r="Z510">
        <f>IF(Table13[[#This Row],[Category All]]="Category 3",Table13[[#This Row],[Base Abalone Value]],NA())</f>
        <v>1.0051033333333335</v>
      </c>
      <c r="AA510" t="e">
        <f>IF(Table13[[#This Row],[Gender]]="M",Table13[[#This Row],[Whole_weight]],NA())</f>
        <v>#N/A</v>
      </c>
      <c r="AB510">
        <f>IF(Table13[[#This Row],[Gender]]="F",Table13[[#This Row],[Whole_weight]],NA())</f>
        <v>1.113</v>
      </c>
      <c r="AC510" t="e">
        <f>IF(Table13[[#This Row],[Gender]]="I",Table13[[#This Row],[Whole_weight]],NA())</f>
        <v>#N/A</v>
      </c>
      <c r="AD510" t="e">
        <f>IF(Table13[[#This Row],[Gender]]="M",Table13[[#This Row],[Diameter]],NA())</f>
        <v>#N/A</v>
      </c>
      <c r="AE510">
        <f>IF(Table13[[#This Row],[Gender]]="F",Table13[[#This Row],[Diameter]],NA())</f>
        <v>0.46500000000000002</v>
      </c>
      <c r="AF510" t="e">
        <f>IF(Table13[[#This Row],[Gender]]="I",Table13[[#This Row],[Diameter]],NA())</f>
        <v>#N/A</v>
      </c>
    </row>
    <row r="511" spans="1:32" x14ac:dyDescent="0.25">
      <c r="A511">
        <v>261</v>
      </c>
      <c r="B511" t="s">
        <v>32</v>
      </c>
      <c r="C511">
        <v>0.54</v>
      </c>
      <c r="D511">
        <v>0.47499999999999998</v>
      </c>
      <c r="E511">
        <v>0.155</v>
      </c>
      <c r="F511">
        <v>0.92800000000000005</v>
      </c>
      <c r="G511">
        <v>0.39400000000000002</v>
      </c>
      <c r="H511">
        <v>0.19400000000000001</v>
      </c>
      <c r="I511">
        <v>0.26</v>
      </c>
      <c r="J511">
        <v>11</v>
      </c>
      <c r="K511">
        <v>10</v>
      </c>
      <c r="L511" t="s">
        <v>48</v>
      </c>
      <c r="M511" t="s">
        <v>49</v>
      </c>
      <c r="N511" t="s">
        <v>50</v>
      </c>
      <c r="O511">
        <v>10</v>
      </c>
      <c r="P511" t="s">
        <v>70</v>
      </c>
      <c r="Q511">
        <v>24.1</v>
      </c>
      <c r="R511" t="str">
        <f t="array" ref="R51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11" t="e">
        <f>IF(Table13[[#This Row],[Category All]]="Category 1", "Yes",NA())</f>
        <v>#N/A</v>
      </c>
      <c r="T511" t="str">
        <f>IF(Table13[[#This Row],[Category All]]="Category 2", "Yes",NA())</f>
        <v>Yes</v>
      </c>
      <c r="U511" t="e">
        <f>IF(Table13[[#This Row],[Category All]]="Category 3", "Yes",NA())</f>
        <v>#N/A</v>
      </c>
      <c r="V511">
        <f>SUM(1,(1/3)*(Table13[[#This Row],[Length]]-0.5),(1/3)*(Table13[[#This Row],[Diameter]]-0.4),(1/3)*(Table13[[#This Row],[Height]]-0.4)*Table13[[#This Row],[Whole_weight]]*0.5)</f>
        <v>1.00044</v>
      </c>
      <c r="W511">
        <f t="array" ref="W51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0.80035200000000006</v>
      </c>
      <c r="X511" t="e">
        <f>IF(Table13[[#This Row],[Category All]]="Category 1",Table13[[#This Row],[Base Abalone Value]]*1.5,NA())</f>
        <v>#N/A</v>
      </c>
      <c r="Y511">
        <f>IF(Table13[[#This Row],[Category All]]="Category 2",Table13[[#This Row],[Base Abalone Value]]*0.8,NA())</f>
        <v>0.80035200000000006</v>
      </c>
      <c r="Z511" t="e">
        <f>IF(Table13[[#This Row],[Category All]]="Category 3",Table13[[#This Row],[Base Abalone Value]],NA())</f>
        <v>#N/A</v>
      </c>
      <c r="AA511" t="e">
        <f>IF(Table13[[#This Row],[Gender]]="M",Table13[[#This Row],[Whole_weight]],NA())</f>
        <v>#N/A</v>
      </c>
      <c r="AB511">
        <f>IF(Table13[[#This Row],[Gender]]="F",Table13[[#This Row],[Whole_weight]],NA())</f>
        <v>0.92800000000000005</v>
      </c>
      <c r="AC511" t="e">
        <f>IF(Table13[[#This Row],[Gender]]="I",Table13[[#This Row],[Whole_weight]],NA())</f>
        <v>#N/A</v>
      </c>
      <c r="AD511" t="e">
        <f>IF(Table13[[#This Row],[Gender]]="M",Table13[[#This Row],[Diameter]],NA())</f>
        <v>#N/A</v>
      </c>
      <c r="AE511">
        <f>IF(Table13[[#This Row],[Gender]]="F",Table13[[#This Row],[Diameter]],NA())</f>
        <v>0.47499999999999998</v>
      </c>
      <c r="AF511" t="e">
        <f>IF(Table13[[#This Row],[Gender]]="I",Table13[[#This Row],[Diameter]],NA())</f>
        <v>#N/A</v>
      </c>
    </row>
    <row r="512" spans="1:32" x14ac:dyDescent="0.25">
      <c r="A512">
        <v>2467</v>
      </c>
      <c r="B512" t="s">
        <v>47</v>
      </c>
      <c r="C512">
        <v>0.42499999999999999</v>
      </c>
      <c r="D512">
        <v>0.32500000000000001</v>
      </c>
      <c r="E512">
        <v>0.12</v>
      </c>
      <c r="F512">
        <v>0.3755</v>
      </c>
      <c r="G512">
        <v>0.14199999999999999</v>
      </c>
      <c r="H512">
        <v>0.1065</v>
      </c>
      <c r="I512">
        <v>0.105</v>
      </c>
      <c r="J512">
        <v>9</v>
      </c>
      <c r="K512">
        <v>14</v>
      </c>
      <c r="L512" t="s">
        <v>55</v>
      </c>
      <c r="M512" t="s">
        <v>56</v>
      </c>
      <c r="N512" t="s">
        <v>57</v>
      </c>
      <c r="O512">
        <v>8</v>
      </c>
      <c r="P512" t="s">
        <v>51</v>
      </c>
      <c r="Q512">
        <v>12.3</v>
      </c>
      <c r="R512" t="str">
        <f t="array" ref="R51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12" t="e">
        <f>IF(Table13[[#This Row],[Category All]]="Category 1", "Yes",NA())</f>
        <v>#N/A</v>
      </c>
      <c r="T512" t="str">
        <f>IF(Table13[[#This Row],[Category All]]="Category 2", "Yes",NA())</f>
        <v>Yes</v>
      </c>
      <c r="U512" t="e">
        <f>IF(Table13[[#This Row],[Category All]]="Category 3", "Yes",NA())</f>
        <v>#N/A</v>
      </c>
      <c r="V512">
        <f>SUM(1,(1/3)*(Table13[[#This Row],[Length]]-0.5),(1/3)*(Table13[[#This Row],[Diameter]]-0.4),(1/3)*(Table13[[#This Row],[Height]]-0.4)*Table13[[#This Row],[Whole_weight]]*0.5)</f>
        <v>0.93247666666666662</v>
      </c>
      <c r="W512">
        <f t="array" ref="W51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0.74598133333333339</v>
      </c>
      <c r="X512" t="e">
        <f>IF(Table13[[#This Row],[Category All]]="Category 1",Table13[[#This Row],[Base Abalone Value]]*1.5,NA())</f>
        <v>#N/A</v>
      </c>
      <c r="Y512">
        <f>IF(Table13[[#This Row],[Category All]]="Category 2",Table13[[#This Row],[Base Abalone Value]]*0.8,NA())</f>
        <v>0.74598133333333339</v>
      </c>
      <c r="Z512" t="e">
        <f>IF(Table13[[#This Row],[Category All]]="Category 3",Table13[[#This Row],[Base Abalone Value]],NA())</f>
        <v>#N/A</v>
      </c>
      <c r="AA512">
        <f>IF(Table13[[#This Row],[Gender]]="M",Table13[[#This Row],[Whole_weight]],NA())</f>
        <v>0.3755</v>
      </c>
      <c r="AB512" t="e">
        <f>IF(Table13[[#This Row],[Gender]]="F",Table13[[#This Row],[Whole_weight]],NA())</f>
        <v>#N/A</v>
      </c>
      <c r="AC512" t="e">
        <f>IF(Table13[[#This Row],[Gender]]="I",Table13[[#This Row],[Whole_weight]],NA())</f>
        <v>#N/A</v>
      </c>
      <c r="AD512">
        <f>IF(Table13[[#This Row],[Gender]]="M",Table13[[#This Row],[Diameter]],NA())</f>
        <v>0.32500000000000001</v>
      </c>
      <c r="AE512" t="e">
        <f>IF(Table13[[#This Row],[Gender]]="F",Table13[[#This Row],[Diameter]],NA())</f>
        <v>#N/A</v>
      </c>
      <c r="AF512" t="e">
        <f>IF(Table13[[#This Row],[Gender]]="I",Table13[[#This Row],[Diameter]],NA())</f>
        <v>#N/A</v>
      </c>
    </row>
    <row r="513" spans="1:32" x14ac:dyDescent="0.25">
      <c r="A513">
        <v>3723</v>
      </c>
      <c r="B513" t="s">
        <v>43</v>
      </c>
      <c r="C513">
        <v>0.46500000000000002</v>
      </c>
      <c r="D513">
        <v>0.36</v>
      </c>
      <c r="E513">
        <v>0.105</v>
      </c>
      <c r="F513">
        <v>0.45200000000000001</v>
      </c>
      <c r="G513">
        <v>0.22</v>
      </c>
      <c r="H513">
        <v>0.159</v>
      </c>
      <c r="I513">
        <v>0.10349999999999999</v>
      </c>
      <c r="J513">
        <v>9</v>
      </c>
      <c r="K513">
        <v>4</v>
      </c>
      <c r="L513" t="s">
        <v>84</v>
      </c>
      <c r="M513" t="s">
        <v>85</v>
      </c>
      <c r="N513" t="s">
        <v>86</v>
      </c>
      <c r="O513">
        <v>2</v>
      </c>
      <c r="P513" t="s">
        <v>39</v>
      </c>
      <c r="Q513">
        <v>18</v>
      </c>
      <c r="R513" t="str">
        <f t="array" ref="R51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13" t="e">
        <f>IF(Table13[[#This Row],[Category All]]="Category 1", "Yes",NA())</f>
        <v>#N/A</v>
      </c>
      <c r="T513" t="str">
        <f>IF(Table13[[#This Row],[Category All]]="Category 2", "Yes",NA())</f>
        <v>Yes</v>
      </c>
      <c r="U513" t="e">
        <f>IF(Table13[[#This Row],[Category All]]="Category 3", "Yes",NA())</f>
        <v>#N/A</v>
      </c>
      <c r="V513">
        <f>SUM(1,(1/3)*(Table13[[#This Row],[Length]]-0.5),(1/3)*(Table13[[#This Row],[Diameter]]-0.4),(1/3)*(Table13[[#This Row],[Height]]-0.4)*Table13[[#This Row],[Whole_weight]]*0.5)</f>
        <v>0.95277666666666661</v>
      </c>
      <c r="W513">
        <f t="array" ref="W51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0.76222133333333331</v>
      </c>
      <c r="X513" t="e">
        <f>IF(Table13[[#This Row],[Category All]]="Category 1",Table13[[#This Row],[Base Abalone Value]]*1.5,NA())</f>
        <v>#N/A</v>
      </c>
      <c r="Y513">
        <f>IF(Table13[[#This Row],[Category All]]="Category 2",Table13[[#This Row],[Base Abalone Value]]*0.8,NA())</f>
        <v>0.76222133333333331</v>
      </c>
      <c r="Z513" t="e">
        <f>IF(Table13[[#This Row],[Category All]]="Category 3",Table13[[#This Row],[Base Abalone Value]],NA())</f>
        <v>#N/A</v>
      </c>
      <c r="AA513" t="e">
        <f>IF(Table13[[#This Row],[Gender]]="M",Table13[[#This Row],[Whole_weight]],NA())</f>
        <v>#N/A</v>
      </c>
      <c r="AB513" t="e">
        <f>IF(Table13[[#This Row],[Gender]]="F",Table13[[#This Row],[Whole_weight]],NA())</f>
        <v>#N/A</v>
      </c>
      <c r="AC513">
        <f>IF(Table13[[#This Row],[Gender]]="I",Table13[[#This Row],[Whole_weight]],NA())</f>
        <v>0.45200000000000001</v>
      </c>
      <c r="AD513" t="e">
        <f>IF(Table13[[#This Row],[Gender]]="M",Table13[[#This Row],[Diameter]],NA())</f>
        <v>#N/A</v>
      </c>
      <c r="AE513" t="e">
        <f>IF(Table13[[#This Row],[Gender]]="F",Table13[[#This Row],[Diameter]],NA())</f>
        <v>#N/A</v>
      </c>
      <c r="AF513">
        <f>IF(Table13[[#This Row],[Gender]]="I",Table13[[#This Row],[Diameter]],NA())</f>
        <v>0.36</v>
      </c>
    </row>
    <row r="514" spans="1:32" x14ac:dyDescent="0.25">
      <c r="A514">
        <v>3648</v>
      </c>
      <c r="B514" t="s">
        <v>43</v>
      </c>
      <c r="C514">
        <v>0.48499999999999999</v>
      </c>
      <c r="D514">
        <v>0.36499999999999999</v>
      </c>
      <c r="E514">
        <v>0.125</v>
      </c>
      <c r="F514">
        <v>0.42599999999999999</v>
      </c>
      <c r="G514">
        <v>0.16300000000000001</v>
      </c>
      <c r="H514">
        <v>9.6500000000000002E-2</v>
      </c>
      <c r="I514">
        <v>0.151</v>
      </c>
      <c r="J514">
        <v>8</v>
      </c>
      <c r="K514">
        <v>13</v>
      </c>
      <c r="L514" t="s">
        <v>44</v>
      </c>
      <c r="M514" t="s">
        <v>45</v>
      </c>
      <c r="N514" t="s">
        <v>35</v>
      </c>
      <c r="O514">
        <v>2</v>
      </c>
      <c r="P514" t="s">
        <v>39</v>
      </c>
      <c r="Q514">
        <v>18</v>
      </c>
      <c r="R514" t="str">
        <f t="array" ref="R51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14" t="e">
        <f>IF(Table13[[#This Row],[Category All]]="Category 1", "Yes",NA())</f>
        <v>#N/A</v>
      </c>
      <c r="T514" t="str">
        <f>IF(Table13[[#This Row],[Category All]]="Category 2", "Yes",NA())</f>
        <v>Yes</v>
      </c>
      <c r="U514" t="e">
        <f>IF(Table13[[#This Row],[Category All]]="Category 3", "Yes",NA())</f>
        <v>#N/A</v>
      </c>
      <c r="V514">
        <f>SUM(1,(1/3)*(Table13[[#This Row],[Length]]-0.5),(1/3)*(Table13[[#This Row],[Diameter]]-0.4),(1/3)*(Table13[[#This Row],[Height]]-0.4)*Table13[[#This Row],[Whole_weight]]*0.5)</f>
        <v>0.96380833333333327</v>
      </c>
      <c r="W514">
        <f t="array" ref="W51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0.77104666666666666</v>
      </c>
      <c r="X514" t="e">
        <f>IF(Table13[[#This Row],[Category All]]="Category 1",Table13[[#This Row],[Base Abalone Value]]*1.5,NA())</f>
        <v>#N/A</v>
      </c>
      <c r="Y514">
        <f>IF(Table13[[#This Row],[Category All]]="Category 2",Table13[[#This Row],[Base Abalone Value]]*0.8,NA())</f>
        <v>0.77104666666666666</v>
      </c>
      <c r="Z514" t="e">
        <f>IF(Table13[[#This Row],[Category All]]="Category 3",Table13[[#This Row],[Base Abalone Value]],NA())</f>
        <v>#N/A</v>
      </c>
      <c r="AA514" t="e">
        <f>IF(Table13[[#This Row],[Gender]]="M",Table13[[#This Row],[Whole_weight]],NA())</f>
        <v>#N/A</v>
      </c>
      <c r="AB514" t="e">
        <f>IF(Table13[[#This Row],[Gender]]="F",Table13[[#This Row],[Whole_weight]],NA())</f>
        <v>#N/A</v>
      </c>
      <c r="AC514">
        <f>IF(Table13[[#This Row],[Gender]]="I",Table13[[#This Row],[Whole_weight]],NA())</f>
        <v>0.42599999999999999</v>
      </c>
      <c r="AD514" t="e">
        <f>IF(Table13[[#This Row],[Gender]]="M",Table13[[#This Row],[Diameter]],NA())</f>
        <v>#N/A</v>
      </c>
      <c r="AE514" t="e">
        <f>IF(Table13[[#This Row],[Gender]]="F",Table13[[#This Row],[Diameter]],NA())</f>
        <v>#N/A</v>
      </c>
      <c r="AF514">
        <f>IF(Table13[[#This Row],[Gender]]="I",Table13[[#This Row],[Diameter]],NA())</f>
        <v>0.36499999999999999</v>
      </c>
    </row>
    <row r="515" spans="1:32" x14ac:dyDescent="0.25">
      <c r="A515">
        <v>3118</v>
      </c>
      <c r="B515" t="s">
        <v>32</v>
      </c>
      <c r="C515">
        <v>0.47</v>
      </c>
      <c r="D515">
        <v>0.36</v>
      </c>
      <c r="E515">
        <v>0.1</v>
      </c>
      <c r="F515">
        <v>0.47049999999999997</v>
      </c>
      <c r="G515">
        <v>0.16350000000000001</v>
      </c>
      <c r="H515">
        <v>8.8999999999999996E-2</v>
      </c>
      <c r="I515">
        <v>0.13850000000000001</v>
      </c>
      <c r="J515">
        <v>8</v>
      </c>
      <c r="K515">
        <v>13</v>
      </c>
      <c r="L515" t="s">
        <v>44</v>
      </c>
      <c r="M515" t="s">
        <v>45</v>
      </c>
      <c r="N515" t="s">
        <v>35</v>
      </c>
      <c r="O515">
        <v>5</v>
      </c>
      <c r="P515" t="s">
        <v>46</v>
      </c>
      <c r="Q515">
        <v>12.8</v>
      </c>
      <c r="R515" t="str">
        <f t="array" ref="R51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15" t="e">
        <f>IF(Table13[[#This Row],[Category All]]="Category 1", "Yes",NA())</f>
        <v>#N/A</v>
      </c>
      <c r="T515" t="str">
        <f>IF(Table13[[#This Row],[Category All]]="Category 2", "Yes",NA())</f>
        <v>Yes</v>
      </c>
      <c r="U515" t="e">
        <f>IF(Table13[[#This Row],[Category All]]="Category 3", "Yes",NA())</f>
        <v>#N/A</v>
      </c>
      <c r="V515">
        <f>SUM(1,(1/3)*(Table13[[#This Row],[Length]]-0.5),(1/3)*(Table13[[#This Row],[Diameter]]-0.4),(1/3)*(Table13[[#This Row],[Height]]-0.4)*Table13[[#This Row],[Whole_weight]]*0.5)</f>
        <v>0.95314166666666666</v>
      </c>
      <c r="W515">
        <f t="array" ref="W51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0.76251333333333338</v>
      </c>
      <c r="X515" t="e">
        <f>IF(Table13[[#This Row],[Category All]]="Category 1",Table13[[#This Row],[Base Abalone Value]]*1.5,NA())</f>
        <v>#N/A</v>
      </c>
      <c r="Y515">
        <f>IF(Table13[[#This Row],[Category All]]="Category 2",Table13[[#This Row],[Base Abalone Value]]*0.8,NA())</f>
        <v>0.76251333333333338</v>
      </c>
      <c r="Z515" t="e">
        <f>IF(Table13[[#This Row],[Category All]]="Category 3",Table13[[#This Row],[Base Abalone Value]],NA())</f>
        <v>#N/A</v>
      </c>
      <c r="AA515" t="e">
        <f>IF(Table13[[#This Row],[Gender]]="M",Table13[[#This Row],[Whole_weight]],NA())</f>
        <v>#N/A</v>
      </c>
      <c r="AB515">
        <f>IF(Table13[[#This Row],[Gender]]="F",Table13[[#This Row],[Whole_weight]],NA())</f>
        <v>0.47049999999999997</v>
      </c>
      <c r="AC515" t="e">
        <f>IF(Table13[[#This Row],[Gender]]="I",Table13[[#This Row],[Whole_weight]],NA())</f>
        <v>#N/A</v>
      </c>
      <c r="AD515" t="e">
        <f>IF(Table13[[#This Row],[Gender]]="M",Table13[[#This Row],[Diameter]],NA())</f>
        <v>#N/A</v>
      </c>
      <c r="AE515">
        <f>IF(Table13[[#This Row],[Gender]]="F",Table13[[#This Row],[Diameter]],NA())</f>
        <v>0.36</v>
      </c>
      <c r="AF515" t="e">
        <f>IF(Table13[[#This Row],[Gender]]="I",Table13[[#This Row],[Diameter]],NA())</f>
        <v>#N/A</v>
      </c>
    </row>
    <row r="516" spans="1:32" x14ac:dyDescent="0.25">
      <c r="A516">
        <v>1305</v>
      </c>
      <c r="B516" t="s">
        <v>47</v>
      </c>
      <c r="C516">
        <v>0.53500000000000003</v>
      </c>
      <c r="D516">
        <v>0.435</v>
      </c>
      <c r="E516">
        <v>0.15</v>
      </c>
      <c r="F516">
        <v>0.71699999999999997</v>
      </c>
      <c r="G516">
        <v>0.34749999999999998</v>
      </c>
      <c r="H516">
        <v>0.14449999999999999</v>
      </c>
      <c r="I516">
        <v>0.19400000000000001</v>
      </c>
      <c r="J516">
        <v>9</v>
      </c>
      <c r="K516">
        <v>12</v>
      </c>
      <c r="L516" t="s">
        <v>33</v>
      </c>
      <c r="M516" t="s">
        <v>34</v>
      </c>
      <c r="N516" t="s">
        <v>35</v>
      </c>
      <c r="O516">
        <v>9</v>
      </c>
      <c r="P516" t="s">
        <v>78</v>
      </c>
      <c r="Q516">
        <v>1.9</v>
      </c>
      <c r="R516" t="str">
        <f t="array" ref="R51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16" t="e">
        <f>IF(Table13[[#This Row],[Category All]]="Category 1", "Yes",NA())</f>
        <v>#N/A</v>
      </c>
      <c r="T516" t="str">
        <f>IF(Table13[[#This Row],[Category All]]="Category 2", "Yes",NA())</f>
        <v>Yes</v>
      </c>
      <c r="U516" t="e">
        <f>IF(Table13[[#This Row],[Category All]]="Category 3", "Yes",NA())</f>
        <v>#N/A</v>
      </c>
      <c r="V516">
        <f>SUM(1,(1/3)*(Table13[[#This Row],[Length]]-0.5),(1/3)*(Table13[[#This Row],[Diameter]]-0.4),(1/3)*(Table13[[#This Row],[Height]]-0.4)*Table13[[#This Row],[Whole_weight]]*0.5)</f>
        <v>0.99345833333333344</v>
      </c>
      <c r="W516">
        <f t="array" ref="W51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0.79476666666666684</v>
      </c>
      <c r="X516" t="e">
        <f>IF(Table13[[#This Row],[Category All]]="Category 1",Table13[[#This Row],[Base Abalone Value]]*1.5,NA())</f>
        <v>#N/A</v>
      </c>
      <c r="Y516">
        <f>IF(Table13[[#This Row],[Category All]]="Category 2",Table13[[#This Row],[Base Abalone Value]]*0.8,NA())</f>
        <v>0.79476666666666684</v>
      </c>
      <c r="Z516" t="e">
        <f>IF(Table13[[#This Row],[Category All]]="Category 3",Table13[[#This Row],[Base Abalone Value]],NA())</f>
        <v>#N/A</v>
      </c>
      <c r="AA516">
        <f>IF(Table13[[#This Row],[Gender]]="M",Table13[[#This Row],[Whole_weight]],NA())</f>
        <v>0.71699999999999997</v>
      </c>
      <c r="AB516" t="e">
        <f>IF(Table13[[#This Row],[Gender]]="F",Table13[[#This Row],[Whole_weight]],NA())</f>
        <v>#N/A</v>
      </c>
      <c r="AC516" t="e">
        <f>IF(Table13[[#This Row],[Gender]]="I",Table13[[#This Row],[Whole_weight]],NA())</f>
        <v>#N/A</v>
      </c>
      <c r="AD516">
        <f>IF(Table13[[#This Row],[Gender]]="M",Table13[[#This Row],[Diameter]],NA())</f>
        <v>0.435</v>
      </c>
      <c r="AE516" t="e">
        <f>IF(Table13[[#This Row],[Gender]]="F",Table13[[#This Row],[Diameter]],NA())</f>
        <v>#N/A</v>
      </c>
      <c r="AF516" t="e">
        <f>IF(Table13[[#This Row],[Gender]]="I",Table13[[#This Row],[Diameter]],NA())</f>
        <v>#N/A</v>
      </c>
    </row>
    <row r="517" spans="1:32" x14ac:dyDescent="0.25">
      <c r="A517">
        <v>968</v>
      </c>
      <c r="B517" t="s">
        <v>43</v>
      </c>
      <c r="C517">
        <v>0.51</v>
      </c>
      <c r="D517">
        <v>0.40500000000000003</v>
      </c>
      <c r="E517">
        <v>0.13500000000000001</v>
      </c>
      <c r="F517">
        <v>0.76900000000000002</v>
      </c>
      <c r="G517">
        <v>0.36549999999999999</v>
      </c>
      <c r="H517">
        <v>0.1585</v>
      </c>
      <c r="I517">
        <v>0.18</v>
      </c>
      <c r="J517">
        <v>7</v>
      </c>
      <c r="K517">
        <v>15</v>
      </c>
      <c r="L517" t="s">
        <v>81</v>
      </c>
      <c r="M517" t="s">
        <v>82</v>
      </c>
      <c r="N517" t="s">
        <v>35</v>
      </c>
      <c r="O517">
        <v>7</v>
      </c>
      <c r="P517" t="s">
        <v>74</v>
      </c>
      <c r="Q517">
        <v>2.5</v>
      </c>
      <c r="R517" t="str">
        <f t="array" ref="R51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17" t="e">
        <f>IF(Table13[[#This Row],[Category All]]="Category 1", "Yes",NA())</f>
        <v>#N/A</v>
      </c>
      <c r="T517" t="str">
        <f>IF(Table13[[#This Row],[Category All]]="Category 2", "Yes",NA())</f>
        <v>Yes</v>
      </c>
      <c r="U517" t="e">
        <f>IF(Table13[[#This Row],[Category All]]="Category 3", "Yes",NA())</f>
        <v>#N/A</v>
      </c>
      <c r="V517">
        <f>SUM(1,(1/3)*(Table13[[#This Row],[Length]]-0.5),(1/3)*(Table13[[#This Row],[Diameter]]-0.4),(1/3)*(Table13[[#This Row],[Height]]-0.4)*Table13[[#This Row],[Whole_weight]]*0.5)</f>
        <v>0.97103583333333343</v>
      </c>
      <c r="W517">
        <f t="array" ref="W51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0.77682866666666683</v>
      </c>
      <c r="X517" t="e">
        <f>IF(Table13[[#This Row],[Category All]]="Category 1",Table13[[#This Row],[Base Abalone Value]]*1.5,NA())</f>
        <v>#N/A</v>
      </c>
      <c r="Y517">
        <f>IF(Table13[[#This Row],[Category All]]="Category 2",Table13[[#This Row],[Base Abalone Value]]*0.8,NA())</f>
        <v>0.77682866666666683</v>
      </c>
      <c r="Z517" t="e">
        <f>IF(Table13[[#This Row],[Category All]]="Category 3",Table13[[#This Row],[Base Abalone Value]],NA())</f>
        <v>#N/A</v>
      </c>
      <c r="AA517" t="e">
        <f>IF(Table13[[#This Row],[Gender]]="M",Table13[[#This Row],[Whole_weight]],NA())</f>
        <v>#N/A</v>
      </c>
      <c r="AB517" t="e">
        <f>IF(Table13[[#This Row],[Gender]]="F",Table13[[#This Row],[Whole_weight]],NA())</f>
        <v>#N/A</v>
      </c>
      <c r="AC517">
        <f>IF(Table13[[#This Row],[Gender]]="I",Table13[[#This Row],[Whole_weight]],NA())</f>
        <v>0.76900000000000002</v>
      </c>
      <c r="AD517" t="e">
        <f>IF(Table13[[#This Row],[Gender]]="M",Table13[[#This Row],[Diameter]],NA())</f>
        <v>#N/A</v>
      </c>
      <c r="AE517" t="e">
        <f>IF(Table13[[#This Row],[Gender]]="F",Table13[[#This Row],[Diameter]],NA())</f>
        <v>#N/A</v>
      </c>
      <c r="AF517">
        <f>IF(Table13[[#This Row],[Gender]]="I",Table13[[#This Row],[Diameter]],NA())</f>
        <v>0.40500000000000003</v>
      </c>
    </row>
    <row r="518" spans="1:32" x14ac:dyDescent="0.25">
      <c r="A518">
        <v>3986</v>
      </c>
      <c r="B518" t="s">
        <v>47</v>
      </c>
      <c r="C518">
        <v>0.63</v>
      </c>
      <c r="D518">
        <v>0.48</v>
      </c>
      <c r="E518">
        <v>0.185</v>
      </c>
      <c r="F518">
        <v>1.21</v>
      </c>
      <c r="G518">
        <v>0.53</v>
      </c>
      <c r="H518">
        <v>0.2555</v>
      </c>
      <c r="I518">
        <v>0.32200000000000001</v>
      </c>
      <c r="J518">
        <v>11</v>
      </c>
      <c r="K518">
        <v>5</v>
      </c>
      <c r="L518" t="s">
        <v>58</v>
      </c>
      <c r="M518" t="s">
        <v>59</v>
      </c>
      <c r="N518" t="s">
        <v>60</v>
      </c>
      <c r="O518">
        <v>8</v>
      </c>
      <c r="P518" t="s">
        <v>51</v>
      </c>
      <c r="Q518">
        <v>12.3</v>
      </c>
      <c r="R518" t="str">
        <f t="array" ref="R51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18" t="e">
        <f>IF(Table13[[#This Row],[Category All]]="Category 1", "Yes",NA())</f>
        <v>#N/A</v>
      </c>
      <c r="T518" t="e">
        <f>IF(Table13[[#This Row],[Category All]]="Category 2", "Yes",NA())</f>
        <v>#N/A</v>
      </c>
      <c r="U518" t="str">
        <f>IF(Table13[[#This Row],[Category All]]="Category 3", "Yes",NA())</f>
        <v>Yes</v>
      </c>
      <c r="V518">
        <f>SUM(1,(1/3)*(Table13[[#This Row],[Length]]-0.5),(1/3)*(Table13[[#This Row],[Diameter]]-0.4),(1/3)*(Table13[[#This Row],[Height]]-0.4)*Table13[[#This Row],[Whole_weight]]*0.5)</f>
        <v>1.0266416666666667</v>
      </c>
      <c r="W518">
        <f t="array" ref="W51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1.0266416666666667</v>
      </c>
      <c r="X518" t="e">
        <f>IF(Table13[[#This Row],[Category All]]="Category 1",Table13[[#This Row],[Base Abalone Value]]*1.5,NA())</f>
        <v>#N/A</v>
      </c>
      <c r="Y518" t="e">
        <f>IF(Table13[[#This Row],[Category All]]="Category 2",Table13[[#This Row],[Base Abalone Value]]*0.8,NA())</f>
        <v>#N/A</v>
      </c>
      <c r="Z518">
        <f>IF(Table13[[#This Row],[Category All]]="Category 3",Table13[[#This Row],[Base Abalone Value]],NA())</f>
        <v>1.0266416666666667</v>
      </c>
      <c r="AA518">
        <f>IF(Table13[[#This Row],[Gender]]="M",Table13[[#This Row],[Whole_weight]],NA())</f>
        <v>1.21</v>
      </c>
      <c r="AB518" t="e">
        <f>IF(Table13[[#This Row],[Gender]]="F",Table13[[#This Row],[Whole_weight]],NA())</f>
        <v>#N/A</v>
      </c>
      <c r="AC518" t="e">
        <f>IF(Table13[[#This Row],[Gender]]="I",Table13[[#This Row],[Whole_weight]],NA())</f>
        <v>#N/A</v>
      </c>
      <c r="AD518">
        <f>IF(Table13[[#This Row],[Gender]]="M",Table13[[#This Row],[Diameter]],NA())</f>
        <v>0.48</v>
      </c>
      <c r="AE518" t="e">
        <f>IF(Table13[[#This Row],[Gender]]="F",Table13[[#This Row],[Diameter]],NA())</f>
        <v>#N/A</v>
      </c>
      <c r="AF518" t="e">
        <f>IF(Table13[[#This Row],[Gender]]="I",Table13[[#This Row],[Diameter]],NA())</f>
        <v>#N/A</v>
      </c>
    </row>
    <row r="519" spans="1:32" x14ac:dyDescent="0.25">
      <c r="A519">
        <v>3729</v>
      </c>
      <c r="B519" t="s">
        <v>43</v>
      </c>
      <c r="C519">
        <v>0.51</v>
      </c>
      <c r="D519">
        <v>0.375</v>
      </c>
      <c r="E519">
        <v>0.15</v>
      </c>
      <c r="F519">
        <v>0.84150000000000003</v>
      </c>
      <c r="G519">
        <v>0.38450000000000001</v>
      </c>
      <c r="H519">
        <v>0.156</v>
      </c>
      <c r="I519">
        <v>0.255</v>
      </c>
      <c r="J519">
        <v>10</v>
      </c>
      <c r="K519">
        <v>4</v>
      </c>
      <c r="L519" t="s">
        <v>84</v>
      </c>
      <c r="M519" t="s">
        <v>85</v>
      </c>
      <c r="N519" t="s">
        <v>86</v>
      </c>
      <c r="O519">
        <v>10</v>
      </c>
      <c r="P519" t="s">
        <v>70</v>
      </c>
      <c r="Q519">
        <v>24.1</v>
      </c>
      <c r="R519" t="str">
        <f t="array" ref="R51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19" t="e">
        <f>IF(Table13[[#This Row],[Category All]]="Category 1", "Yes",NA())</f>
        <v>#N/A</v>
      </c>
      <c r="T519" t="str">
        <f>IF(Table13[[#This Row],[Category All]]="Category 2", "Yes",NA())</f>
        <v>Yes</v>
      </c>
      <c r="U519" t="e">
        <f>IF(Table13[[#This Row],[Category All]]="Category 3", "Yes",NA())</f>
        <v>#N/A</v>
      </c>
      <c r="V519">
        <f>SUM(1,(1/3)*(Table13[[#This Row],[Length]]-0.5),(1/3)*(Table13[[#This Row],[Diameter]]-0.4),(1/3)*(Table13[[#This Row],[Height]]-0.4)*Table13[[#This Row],[Whole_weight]]*0.5)</f>
        <v>0.95993750000000011</v>
      </c>
      <c r="W519">
        <f t="array" ref="W51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0.76795000000000013</v>
      </c>
      <c r="X519" t="e">
        <f>IF(Table13[[#This Row],[Category All]]="Category 1",Table13[[#This Row],[Base Abalone Value]]*1.5,NA())</f>
        <v>#N/A</v>
      </c>
      <c r="Y519">
        <f>IF(Table13[[#This Row],[Category All]]="Category 2",Table13[[#This Row],[Base Abalone Value]]*0.8,NA())</f>
        <v>0.76795000000000013</v>
      </c>
      <c r="Z519" t="e">
        <f>IF(Table13[[#This Row],[Category All]]="Category 3",Table13[[#This Row],[Base Abalone Value]],NA())</f>
        <v>#N/A</v>
      </c>
      <c r="AA519" t="e">
        <f>IF(Table13[[#This Row],[Gender]]="M",Table13[[#This Row],[Whole_weight]],NA())</f>
        <v>#N/A</v>
      </c>
      <c r="AB519" t="e">
        <f>IF(Table13[[#This Row],[Gender]]="F",Table13[[#This Row],[Whole_weight]],NA())</f>
        <v>#N/A</v>
      </c>
      <c r="AC519">
        <f>IF(Table13[[#This Row],[Gender]]="I",Table13[[#This Row],[Whole_weight]],NA())</f>
        <v>0.84150000000000003</v>
      </c>
      <c r="AD519" t="e">
        <f>IF(Table13[[#This Row],[Gender]]="M",Table13[[#This Row],[Diameter]],NA())</f>
        <v>#N/A</v>
      </c>
      <c r="AE519" t="e">
        <f>IF(Table13[[#This Row],[Gender]]="F",Table13[[#This Row],[Diameter]],NA())</f>
        <v>#N/A</v>
      </c>
      <c r="AF519">
        <f>IF(Table13[[#This Row],[Gender]]="I",Table13[[#This Row],[Diameter]],NA())</f>
        <v>0.375</v>
      </c>
    </row>
    <row r="520" spans="1:32" x14ac:dyDescent="0.25">
      <c r="A520">
        <v>3075</v>
      </c>
      <c r="B520" t="s">
        <v>47</v>
      </c>
      <c r="C520">
        <v>0.67500000000000004</v>
      </c>
      <c r="D520">
        <v>0.52</v>
      </c>
      <c r="E520">
        <v>0.14499999999999999</v>
      </c>
      <c r="F520">
        <v>1.3645</v>
      </c>
      <c r="G520">
        <v>0.55700000000000005</v>
      </c>
      <c r="H520">
        <v>0.34050000000000002</v>
      </c>
      <c r="I520">
        <v>0.38500000000000001</v>
      </c>
      <c r="J520">
        <v>11</v>
      </c>
      <c r="K520">
        <v>7</v>
      </c>
      <c r="L520" t="s">
        <v>67</v>
      </c>
      <c r="M520" t="s">
        <v>68</v>
      </c>
      <c r="N520" t="s">
        <v>69</v>
      </c>
      <c r="O520">
        <v>5</v>
      </c>
      <c r="P520" t="s">
        <v>46</v>
      </c>
      <c r="Q520">
        <v>12.8</v>
      </c>
      <c r="R520" t="str">
        <f t="array" ref="R52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20" t="e">
        <f>IF(Table13[[#This Row],[Category All]]="Category 1", "Yes",NA())</f>
        <v>#N/A</v>
      </c>
      <c r="T520" t="e">
        <f>IF(Table13[[#This Row],[Category All]]="Category 2", "Yes",NA())</f>
        <v>#N/A</v>
      </c>
      <c r="U520" t="str">
        <f>IF(Table13[[#This Row],[Category All]]="Category 3", "Yes",NA())</f>
        <v>Yes</v>
      </c>
      <c r="V520">
        <f>SUM(1,(1/3)*(Table13[[#This Row],[Length]]-0.5),(1/3)*(Table13[[#This Row],[Diameter]]-0.4),(1/3)*(Table13[[#This Row],[Height]]-0.4)*Table13[[#This Row],[Whole_weight]]*0.5)</f>
        <v>1.0403420833333334</v>
      </c>
      <c r="W520">
        <f t="array" ref="W52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1.0403420833333334</v>
      </c>
      <c r="X520" t="e">
        <f>IF(Table13[[#This Row],[Category All]]="Category 1",Table13[[#This Row],[Base Abalone Value]]*1.5,NA())</f>
        <v>#N/A</v>
      </c>
      <c r="Y520" t="e">
        <f>IF(Table13[[#This Row],[Category All]]="Category 2",Table13[[#This Row],[Base Abalone Value]]*0.8,NA())</f>
        <v>#N/A</v>
      </c>
      <c r="Z520">
        <f>IF(Table13[[#This Row],[Category All]]="Category 3",Table13[[#This Row],[Base Abalone Value]],NA())</f>
        <v>1.0403420833333334</v>
      </c>
      <c r="AA520">
        <f>IF(Table13[[#This Row],[Gender]]="M",Table13[[#This Row],[Whole_weight]],NA())</f>
        <v>1.3645</v>
      </c>
      <c r="AB520" t="e">
        <f>IF(Table13[[#This Row],[Gender]]="F",Table13[[#This Row],[Whole_weight]],NA())</f>
        <v>#N/A</v>
      </c>
      <c r="AC520" t="e">
        <f>IF(Table13[[#This Row],[Gender]]="I",Table13[[#This Row],[Whole_weight]],NA())</f>
        <v>#N/A</v>
      </c>
      <c r="AD520">
        <f>IF(Table13[[#This Row],[Gender]]="M",Table13[[#This Row],[Diameter]],NA())</f>
        <v>0.52</v>
      </c>
      <c r="AE520" t="e">
        <f>IF(Table13[[#This Row],[Gender]]="F",Table13[[#This Row],[Diameter]],NA())</f>
        <v>#N/A</v>
      </c>
      <c r="AF520" t="e">
        <f>IF(Table13[[#This Row],[Gender]]="I",Table13[[#This Row],[Diameter]],NA())</f>
        <v>#N/A</v>
      </c>
    </row>
    <row r="521" spans="1:32" x14ac:dyDescent="0.25">
      <c r="A521">
        <v>1144</v>
      </c>
      <c r="B521" t="s">
        <v>47</v>
      </c>
      <c r="C521">
        <v>0.57499999999999996</v>
      </c>
      <c r="D521">
        <v>0.44500000000000001</v>
      </c>
      <c r="E521">
        <v>0.14499999999999999</v>
      </c>
      <c r="F521">
        <v>0.84699999999999998</v>
      </c>
      <c r="G521">
        <v>0.41499999999999998</v>
      </c>
      <c r="H521">
        <v>0.19450000000000001</v>
      </c>
      <c r="I521">
        <v>0.22</v>
      </c>
      <c r="J521">
        <v>9</v>
      </c>
      <c r="K521">
        <v>8</v>
      </c>
      <c r="L521" t="s">
        <v>61</v>
      </c>
      <c r="M521" t="s">
        <v>62</v>
      </c>
      <c r="N521" t="s">
        <v>63</v>
      </c>
      <c r="O521">
        <v>5</v>
      </c>
      <c r="P521" t="s">
        <v>46</v>
      </c>
      <c r="Q521">
        <v>12.8</v>
      </c>
      <c r="R521" t="str">
        <f t="array" ref="R52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21" t="e">
        <f>IF(Table13[[#This Row],[Category All]]="Category 1", "Yes",NA())</f>
        <v>#N/A</v>
      </c>
      <c r="T521" t="e">
        <f>IF(Table13[[#This Row],[Category All]]="Category 2", "Yes",NA())</f>
        <v>#N/A</v>
      </c>
      <c r="U521" t="str">
        <f>IF(Table13[[#This Row],[Category All]]="Category 3", "Yes",NA())</f>
        <v>Yes</v>
      </c>
      <c r="V521">
        <f>SUM(1,(1/3)*(Table13[[#This Row],[Length]]-0.5),(1/3)*(Table13[[#This Row],[Diameter]]-0.4),(1/3)*(Table13[[#This Row],[Height]]-0.4)*Table13[[#This Row],[Whole_weight]]*0.5)</f>
        <v>1.0040024999999999</v>
      </c>
      <c r="W521">
        <f t="array" ref="W52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1.0040024999999999</v>
      </c>
      <c r="X521" t="e">
        <f>IF(Table13[[#This Row],[Category All]]="Category 1",Table13[[#This Row],[Base Abalone Value]]*1.5,NA())</f>
        <v>#N/A</v>
      </c>
      <c r="Y521" t="e">
        <f>IF(Table13[[#This Row],[Category All]]="Category 2",Table13[[#This Row],[Base Abalone Value]]*0.8,NA())</f>
        <v>#N/A</v>
      </c>
      <c r="Z521">
        <f>IF(Table13[[#This Row],[Category All]]="Category 3",Table13[[#This Row],[Base Abalone Value]],NA())</f>
        <v>1.0040024999999999</v>
      </c>
      <c r="AA521">
        <f>IF(Table13[[#This Row],[Gender]]="M",Table13[[#This Row],[Whole_weight]],NA())</f>
        <v>0.84699999999999998</v>
      </c>
      <c r="AB521" t="e">
        <f>IF(Table13[[#This Row],[Gender]]="F",Table13[[#This Row],[Whole_weight]],NA())</f>
        <v>#N/A</v>
      </c>
      <c r="AC521" t="e">
        <f>IF(Table13[[#This Row],[Gender]]="I",Table13[[#This Row],[Whole_weight]],NA())</f>
        <v>#N/A</v>
      </c>
      <c r="AD521">
        <f>IF(Table13[[#This Row],[Gender]]="M",Table13[[#This Row],[Diameter]],NA())</f>
        <v>0.44500000000000001</v>
      </c>
      <c r="AE521" t="e">
        <f>IF(Table13[[#This Row],[Gender]]="F",Table13[[#This Row],[Diameter]],NA())</f>
        <v>#N/A</v>
      </c>
      <c r="AF521" t="e">
        <f>IF(Table13[[#This Row],[Gender]]="I",Table13[[#This Row],[Diameter]],NA())</f>
        <v>#N/A</v>
      </c>
    </row>
    <row r="522" spans="1:32" x14ac:dyDescent="0.25">
      <c r="A522">
        <v>2032</v>
      </c>
      <c r="B522" t="s">
        <v>32</v>
      </c>
      <c r="C522">
        <v>0.6</v>
      </c>
      <c r="D522">
        <v>0.45</v>
      </c>
      <c r="E522">
        <v>0.14000000000000001</v>
      </c>
      <c r="F522">
        <v>0.83699999999999997</v>
      </c>
      <c r="G522">
        <v>0.37</v>
      </c>
      <c r="H522">
        <v>0.17699999999999999</v>
      </c>
      <c r="I522">
        <v>0.24249999999999999</v>
      </c>
      <c r="J522">
        <v>10</v>
      </c>
      <c r="K522">
        <v>12</v>
      </c>
      <c r="L522" t="s">
        <v>33</v>
      </c>
      <c r="M522" t="s">
        <v>34</v>
      </c>
      <c r="N522" t="s">
        <v>35</v>
      </c>
      <c r="O522">
        <v>1</v>
      </c>
      <c r="P522" t="s">
        <v>36</v>
      </c>
      <c r="Q522">
        <v>22.1</v>
      </c>
      <c r="R522" t="str">
        <f t="array" ref="R52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22" t="e">
        <f>IF(Table13[[#This Row],[Category All]]="Category 1", "Yes",NA())</f>
        <v>#N/A</v>
      </c>
      <c r="T522" t="str">
        <f>IF(Table13[[#This Row],[Category All]]="Category 2", "Yes",NA())</f>
        <v>Yes</v>
      </c>
      <c r="U522" t="e">
        <f>IF(Table13[[#This Row],[Category All]]="Category 3", "Yes",NA())</f>
        <v>#N/A</v>
      </c>
      <c r="V522">
        <f>SUM(1,(1/3)*(Table13[[#This Row],[Length]]-0.5),(1/3)*(Table13[[#This Row],[Diameter]]-0.4),(1/3)*(Table13[[#This Row],[Height]]-0.4)*Table13[[#This Row],[Whole_weight]]*0.5)</f>
        <v>1.0137299999999998</v>
      </c>
      <c r="W522">
        <f t="array" ref="W52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0.81098399999999993</v>
      </c>
      <c r="X522" t="e">
        <f>IF(Table13[[#This Row],[Category All]]="Category 1",Table13[[#This Row],[Base Abalone Value]]*1.5,NA())</f>
        <v>#N/A</v>
      </c>
      <c r="Y522">
        <f>IF(Table13[[#This Row],[Category All]]="Category 2",Table13[[#This Row],[Base Abalone Value]]*0.8,NA())</f>
        <v>0.81098399999999993</v>
      </c>
      <c r="Z522" t="e">
        <f>IF(Table13[[#This Row],[Category All]]="Category 3",Table13[[#This Row],[Base Abalone Value]],NA())</f>
        <v>#N/A</v>
      </c>
      <c r="AA522" t="e">
        <f>IF(Table13[[#This Row],[Gender]]="M",Table13[[#This Row],[Whole_weight]],NA())</f>
        <v>#N/A</v>
      </c>
      <c r="AB522">
        <f>IF(Table13[[#This Row],[Gender]]="F",Table13[[#This Row],[Whole_weight]],NA())</f>
        <v>0.83699999999999997</v>
      </c>
      <c r="AC522" t="e">
        <f>IF(Table13[[#This Row],[Gender]]="I",Table13[[#This Row],[Whole_weight]],NA())</f>
        <v>#N/A</v>
      </c>
      <c r="AD522" t="e">
        <f>IF(Table13[[#This Row],[Gender]]="M",Table13[[#This Row],[Diameter]],NA())</f>
        <v>#N/A</v>
      </c>
      <c r="AE522">
        <f>IF(Table13[[#This Row],[Gender]]="F",Table13[[#This Row],[Diameter]],NA())</f>
        <v>0.45</v>
      </c>
      <c r="AF522" t="e">
        <f>IF(Table13[[#This Row],[Gender]]="I",Table13[[#This Row],[Diameter]],NA())</f>
        <v>#N/A</v>
      </c>
    </row>
    <row r="523" spans="1:32" x14ac:dyDescent="0.25">
      <c r="A523">
        <v>3303</v>
      </c>
      <c r="B523" t="s">
        <v>32</v>
      </c>
      <c r="C523">
        <v>0.71</v>
      </c>
      <c r="D523">
        <v>0.57499999999999996</v>
      </c>
      <c r="E523">
        <v>0.17499999999999999</v>
      </c>
      <c r="F523">
        <v>1.5549999999999999</v>
      </c>
      <c r="G523">
        <v>0.64649999999999996</v>
      </c>
      <c r="H523">
        <v>0.3705</v>
      </c>
      <c r="I523">
        <v>0.52</v>
      </c>
      <c r="J523">
        <v>15</v>
      </c>
      <c r="K523">
        <v>2</v>
      </c>
      <c r="L523" t="s">
        <v>64</v>
      </c>
      <c r="M523" t="s">
        <v>65</v>
      </c>
      <c r="N523" t="s">
        <v>66</v>
      </c>
      <c r="O523">
        <v>4</v>
      </c>
      <c r="P523" t="s">
        <v>42</v>
      </c>
      <c r="Q523">
        <v>6.1</v>
      </c>
      <c r="R523" t="str">
        <f t="array" ref="R52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23" t="e">
        <f>IF(Table13[[#This Row],[Category All]]="Category 1", "Yes",NA())</f>
        <v>#N/A</v>
      </c>
      <c r="T523" t="e">
        <f>IF(Table13[[#This Row],[Category All]]="Category 2", "Yes",NA())</f>
        <v>#N/A</v>
      </c>
      <c r="U523" t="str">
        <f>IF(Table13[[#This Row],[Category All]]="Category 3", "Yes",NA())</f>
        <v>Yes</v>
      </c>
      <c r="V523">
        <f>SUM(1,(1/3)*(Table13[[#This Row],[Length]]-0.5),(1/3)*(Table13[[#This Row],[Diameter]]-0.4),(1/3)*(Table13[[#This Row],[Height]]-0.4)*Table13[[#This Row],[Whole_weight]]*0.5)</f>
        <v>1.0700208333333334</v>
      </c>
      <c r="W523">
        <f t="array" ref="W52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1.0700208333333334</v>
      </c>
      <c r="X523" t="e">
        <f>IF(Table13[[#This Row],[Category All]]="Category 1",Table13[[#This Row],[Base Abalone Value]]*1.5,NA())</f>
        <v>#N/A</v>
      </c>
      <c r="Y523" t="e">
        <f>IF(Table13[[#This Row],[Category All]]="Category 2",Table13[[#This Row],[Base Abalone Value]]*0.8,NA())</f>
        <v>#N/A</v>
      </c>
      <c r="Z523">
        <f>IF(Table13[[#This Row],[Category All]]="Category 3",Table13[[#This Row],[Base Abalone Value]],NA())</f>
        <v>1.0700208333333334</v>
      </c>
      <c r="AA523" t="e">
        <f>IF(Table13[[#This Row],[Gender]]="M",Table13[[#This Row],[Whole_weight]],NA())</f>
        <v>#N/A</v>
      </c>
      <c r="AB523">
        <f>IF(Table13[[#This Row],[Gender]]="F",Table13[[#This Row],[Whole_weight]],NA())</f>
        <v>1.5549999999999999</v>
      </c>
      <c r="AC523" t="e">
        <f>IF(Table13[[#This Row],[Gender]]="I",Table13[[#This Row],[Whole_weight]],NA())</f>
        <v>#N/A</v>
      </c>
      <c r="AD523" t="e">
        <f>IF(Table13[[#This Row],[Gender]]="M",Table13[[#This Row],[Diameter]],NA())</f>
        <v>#N/A</v>
      </c>
      <c r="AE523">
        <f>IF(Table13[[#This Row],[Gender]]="F",Table13[[#This Row],[Diameter]],NA())</f>
        <v>0.57499999999999996</v>
      </c>
      <c r="AF523" t="e">
        <f>IF(Table13[[#This Row],[Gender]]="I",Table13[[#This Row],[Diameter]],NA())</f>
        <v>#N/A</v>
      </c>
    </row>
    <row r="524" spans="1:32" x14ac:dyDescent="0.25">
      <c r="A524">
        <v>4152</v>
      </c>
      <c r="B524" t="s">
        <v>43</v>
      </c>
      <c r="C524">
        <v>0.35</v>
      </c>
      <c r="D524">
        <v>0.25</v>
      </c>
      <c r="E524">
        <v>7.4999999999999997E-2</v>
      </c>
      <c r="F524">
        <v>0.16950000000000001</v>
      </c>
      <c r="G524">
        <v>8.3500000000000005E-2</v>
      </c>
      <c r="H524">
        <v>3.5499999999999997E-2</v>
      </c>
      <c r="I524">
        <v>4.1000000000000002E-2</v>
      </c>
      <c r="J524">
        <v>6</v>
      </c>
      <c r="K524">
        <v>1</v>
      </c>
      <c r="L524" t="s">
        <v>40</v>
      </c>
      <c r="M524" t="s">
        <v>41</v>
      </c>
      <c r="N524" t="s">
        <v>35</v>
      </c>
      <c r="O524">
        <v>7</v>
      </c>
      <c r="P524" t="s">
        <v>74</v>
      </c>
      <c r="Q524">
        <v>2.5</v>
      </c>
      <c r="R524" t="str">
        <f t="array" ref="R52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24" t="e">
        <f>IF(Table13[[#This Row],[Category All]]="Category 1", "Yes",NA())</f>
        <v>#N/A</v>
      </c>
      <c r="T524" t="str">
        <f>IF(Table13[[#This Row],[Category All]]="Category 2", "Yes",NA())</f>
        <v>Yes</v>
      </c>
      <c r="U524" t="e">
        <f>IF(Table13[[#This Row],[Category All]]="Category 3", "Yes",NA())</f>
        <v>#N/A</v>
      </c>
      <c r="V524">
        <f>SUM(1,(1/3)*(Table13[[#This Row],[Length]]-0.5),(1/3)*(Table13[[#This Row],[Diameter]]-0.4),(1/3)*(Table13[[#This Row],[Height]]-0.4)*Table13[[#This Row],[Whole_weight]]*0.5)</f>
        <v>0.89081874999999988</v>
      </c>
      <c r="W524">
        <f t="array" ref="W52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0.71265499999999993</v>
      </c>
      <c r="X524" t="e">
        <f>IF(Table13[[#This Row],[Category All]]="Category 1",Table13[[#This Row],[Base Abalone Value]]*1.5,NA())</f>
        <v>#N/A</v>
      </c>
      <c r="Y524">
        <f>IF(Table13[[#This Row],[Category All]]="Category 2",Table13[[#This Row],[Base Abalone Value]]*0.8,NA())</f>
        <v>0.71265499999999993</v>
      </c>
      <c r="Z524" t="e">
        <f>IF(Table13[[#This Row],[Category All]]="Category 3",Table13[[#This Row],[Base Abalone Value]],NA())</f>
        <v>#N/A</v>
      </c>
      <c r="AA524" t="e">
        <f>IF(Table13[[#This Row],[Gender]]="M",Table13[[#This Row],[Whole_weight]],NA())</f>
        <v>#N/A</v>
      </c>
      <c r="AB524" t="e">
        <f>IF(Table13[[#This Row],[Gender]]="F",Table13[[#This Row],[Whole_weight]],NA())</f>
        <v>#N/A</v>
      </c>
      <c r="AC524">
        <f>IF(Table13[[#This Row],[Gender]]="I",Table13[[#This Row],[Whole_weight]],NA())</f>
        <v>0.16950000000000001</v>
      </c>
      <c r="AD524" t="e">
        <f>IF(Table13[[#This Row],[Gender]]="M",Table13[[#This Row],[Diameter]],NA())</f>
        <v>#N/A</v>
      </c>
      <c r="AE524" t="e">
        <f>IF(Table13[[#This Row],[Gender]]="F",Table13[[#This Row],[Diameter]],NA())</f>
        <v>#N/A</v>
      </c>
      <c r="AF524">
        <f>IF(Table13[[#This Row],[Gender]]="I",Table13[[#This Row],[Diameter]],NA())</f>
        <v>0.25</v>
      </c>
    </row>
    <row r="525" spans="1:32" x14ac:dyDescent="0.25">
      <c r="A525">
        <v>3171</v>
      </c>
      <c r="B525" t="s">
        <v>32</v>
      </c>
      <c r="C525">
        <v>0.56999999999999995</v>
      </c>
      <c r="D525">
        <v>0.46500000000000002</v>
      </c>
      <c r="E525">
        <v>0.155</v>
      </c>
      <c r="F525">
        <v>0.872</v>
      </c>
      <c r="G525">
        <v>0.32450000000000001</v>
      </c>
      <c r="H525">
        <v>0.23899999999999999</v>
      </c>
      <c r="I525">
        <v>0.28499999999999998</v>
      </c>
      <c r="J525">
        <v>14</v>
      </c>
      <c r="K525">
        <v>7</v>
      </c>
      <c r="L525" t="s">
        <v>67</v>
      </c>
      <c r="M525" t="s">
        <v>68</v>
      </c>
      <c r="N525" t="s">
        <v>69</v>
      </c>
      <c r="O525">
        <v>6</v>
      </c>
      <c r="P525" t="s">
        <v>79</v>
      </c>
      <c r="Q525">
        <v>14.1</v>
      </c>
      <c r="R525" t="str">
        <f t="array" ref="R52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25" t="e">
        <f>IF(Table13[[#This Row],[Category All]]="Category 1", "Yes",NA())</f>
        <v>#N/A</v>
      </c>
      <c r="T525" t="str">
        <f>IF(Table13[[#This Row],[Category All]]="Category 2", "Yes",NA())</f>
        <v>Yes</v>
      </c>
      <c r="U525" t="e">
        <f>IF(Table13[[#This Row],[Category All]]="Category 3", "Yes",NA())</f>
        <v>#N/A</v>
      </c>
      <c r="V525">
        <f>SUM(1,(1/3)*(Table13[[#This Row],[Length]]-0.5),(1/3)*(Table13[[#This Row],[Diameter]]-0.4),(1/3)*(Table13[[#This Row],[Height]]-0.4)*Table13[[#This Row],[Whole_weight]]*0.5)</f>
        <v>1.0093933333333336</v>
      </c>
      <c r="W525">
        <f t="array" ref="W52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0.80751466666666694</v>
      </c>
      <c r="X525" t="e">
        <f>IF(Table13[[#This Row],[Category All]]="Category 1",Table13[[#This Row],[Base Abalone Value]]*1.5,NA())</f>
        <v>#N/A</v>
      </c>
      <c r="Y525">
        <f>IF(Table13[[#This Row],[Category All]]="Category 2",Table13[[#This Row],[Base Abalone Value]]*0.8,NA())</f>
        <v>0.80751466666666694</v>
      </c>
      <c r="Z525" t="e">
        <f>IF(Table13[[#This Row],[Category All]]="Category 3",Table13[[#This Row],[Base Abalone Value]],NA())</f>
        <v>#N/A</v>
      </c>
      <c r="AA525" t="e">
        <f>IF(Table13[[#This Row],[Gender]]="M",Table13[[#This Row],[Whole_weight]],NA())</f>
        <v>#N/A</v>
      </c>
      <c r="AB525">
        <f>IF(Table13[[#This Row],[Gender]]="F",Table13[[#This Row],[Whole_weight]],NA())</f>
        <v>0.872</v>
      </c>
      <c r="AC525" t="e">
        <f>IF(Table13[[#This Row],[Gender]]="I",Table13[[#This Row],[Whole_weight]],NA())</f>
        <v>#N/A</v>
      </c>
      <c r="AD525" t="e">
        <f>IF(Table13[[#This Row],[Gender]]="M",Table13[[#This Row],[Diameter]],NA())</f>
        <v>#N/A</v>
      </c>
      <c r="AE525">
        <f>IF(Table13[[#This Row],[Gender]]="F",Table13[[#This Row],[Diameter]],NA())</f>
        <v>0.46500000000000002</v>
      </c>
      <c r="AF525" t="e">
        <f>IF(Table13[[#This Row],[Gender]]="I",Table13[[#This Row],[Diameter]],NA())</f>
        <v>#N/A</v>
      </c>
    </row>
    <row r="526" spans="1:32" x14ac:dyDescent="0.25">
      <c r="A526">
        <v>1308</v>
      </c>
      <c r="B526" t="s">
        <v>43</v>
      </c>
      <c r="C526">
        <v>0.54500000000000004</v>
      </c>
      <c r="D526">
        <v>0.435</v>
      </c>
      <c r="E526">
        <v>0.13500000000000001</v>
      </c>
      <c r="F526">
        <v>0.77149999999999996</v>
      </c>
      <c r="G526">
        <v>0.372</v>
      </c>
      <c r="H526">
        <v>0.14799999999999999</v>
      </c>
      <c r="I526">
        <v>0.22700000000000001</v>
      </c>
      <c r="J526">
        <v>8</v>
      </c>
      <c r="K526">
        <v>12</v>
      </c>
      <c r="L526" t="s">
        <v>33</v>
      </c>
      <c r="M526" t="s">
        <v>34</v>
      </c>
      <c r="N526" t="s">
        <v>35</v>
      </c>
      <c r="O526">
        <v>5</v>
      </c>
      <c r="P526" t="s">
        <v>46</v>
      </c>
      <c r="Q526">
        <v>12.8</v>
      </c>
      <c r="R526" t="str">
        <f t="array" ref="R52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26" t="e">
        <f>IF(Table13[[#This Row],[Category All]]="Category 1", "Yes",NA())</f>
        <v>#N/A</v>
      </c>
      <c r="T526" t="str">
        <f>IF(Table13[[#This Row],[Category All]]="Category 2", "Yes",NA())</f>
        <v>Yes</v>
      </c>
      <c r="U526" t="e">
        <f>IF(Table13[[#This Row],[Category All]]="Category 3", "Yes",NA())</f>
        <v>#N/A</v>
      </c>
      <c r="V526">
        <f>SUM(1,(1/3)*(Table13[[#This Row],[Length]]-0.5),(1/3)*(Table13[[#This Row],[Diameter]]-0.4),(1/3)*(Table13[[#This Row],[Height]]-0.4)*Table13[[#This Row],[Whole_weight]]*0.5)</f>
        <v>0.99259208333333349</v>
      </c>
      <c r="W526">
        <f t="array" ref="W52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0.79407366666666679</v>
      </c>
      <c r="X526" t="e">
        <f>IF(Table13[[#This Row],[Category All]]="Category 1",Table13[[#This Row],[Base Abalone Value]]*1.5,NA())</f>
        <v>#N/A</v>
      </c>
      <c r="Y526">
        <f>IF(Table13[[#This Row],[Category All]]="Category 2",Table13[[#This Row],[Base Abalone Value]]*0.8,NA())</f>
        <v>0.79407366666666679</v>
      </c>
      <c r="Z526" t="e">
        <f>IF(Table13[[#This Row],[Category All]]="Category 3",Table13[[#This Row],[Base Abalone Value]],NA())</f>
        <v>#N/A</v>
      </c>
      <c r="AA526" t="e">
        <f>IF(Table13[[#This Row],[Gender]]="M",Table13[[#This Row],[Whole_weight]],NA())</f>
        <v>#N/A</v>
      </c>
      <c r="AB526" t="e">
        <f>IF(Table13[[#This Row],[Gender]]="F",Table13[[#This Row],[Whole_weight]],NA())</f>
        <v>#N/A</v>
      </c>
      <c r="AC526">
        <f>IF(Table13[[#This Row],[Gender]]="I",Table13[[#This Row],[Whole_weight]],NA())</f>
        <v>0.77149999999999996</v>
      </c>
      <c r="AD526" t="e">
        <f>IF(Table13[[#This Row],[Gender]]="M",Table13[[#This Row],[Diameter]],NA())</f>
        <v>#N/A</v>
      </c>
      <c r="AE526" t="e">
        <f>IF(Table13[[#This Row],[Gender]]="F",Table13[[#This Row],[Diameter]],NA())</f>
        <v>#N/A</v>
      </c>
      <c r="AF526">
        <f>IF(Table13[[#This Row],[Gender]]="I",Table13[[#This Row],[Diameter]],NA())</f>
        <v>0.435</v>
      </c>
    </row>
    <row r="527" spans="1:32" x14ac:dyDescent="0.25">
      <c r="A527">
        <v>1377</v>
      </c>
      <c r="B527" t="s">
        <v>47</v>
      </c>
      <c r="C527">
        <v>0.62</v>
      </c>
      <c r="D527">
        <v>0.51</v>
      </c>
      <c r="E527">
        <v>0.17499999999999999</v>
      </c>
      <c r="F527">
        <v>1.2815000000000001</v>
      </c>
      <c r="G527">
        <v>0.57150000000000001</v>
      </c>
      <c r="H527">
        <v>0.23849999999999999</v>
      </c>
      <c r="I527">
        <v>0.39</v>
      </c>
      <c r="J527">
        <v>10</v>
      </c>
      <c r="K527">
        <v>9</v>
      </c>
      <c r="L527" t="s">
        <v>52</v>
      </c>
      <c r="M527" t="s">
        <v>53</v>
      </c>
      <c r="N527" t="s">
        <v>54</v>
      </c>
      <c r="O527">
        <v>9</v>
      </c>
      <c r="P527" t="s">
        <v>78</v>
      </c>
      <c r="Q527">
        <v>1.9</v>
      </c>
      <c r="R527" t="str">
        <f t="array" ref="R52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27" t="e">
        <f>IF(Table13[[#This Row],[Category All]]="Category 1", "Yes",NA())</f>
        <v>#N/A</v>
      </c>
      <c r="T527" t="e">
        <f>IF(Table13[[#This Row],[Category All]]="Category 2", "Yes",NA())</f>
        <v>#N/A</v>
      </c>
      <c r="U527" t="str">
        <f>IF(Table13[[#This Row],[Category All]]="Category 3", "Yes",NA())</f>
        <v>Yes</v>
      </c>
      <c r="V527">
        <f>SUM(1,(1/3)*(Table13[[#This Row],[Length]]-0.5),(1/3)*(Table13[[#This Row],[Diameter]]-0.4),(1/3)*(Table13[[#This Row],[Height]]-0.4)*Table13[[#This Row],[Whole_weight]]*0.5)</f>
        <v>1.0286104166666667</v>
      </c>
      <c r="W527">
        <f t="array" ref="W52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1.0286104166666667</v>
      </c>
      <c r="X527" t="e">
        <f>IF(Table13[[#This Row],[Category All]]="Category 1",Table13[[#This Row],[Base Abalone Value]]*1.5,NA())</f>
        <v>#N/A</v>
      </c>
      <c r="Y527" t="e">
        <f>IF(Table13[[#This Row],[Category All]]="Category 2",Table13[[#This Row],[Base Abalone Value]]*0.8,NA())</f>
        <v>#N/A</v>
      </c>
      <c r="Z527">
        <f>IF(Table13[[#This Row],[Category All]]="Category 3",Table13[[#This Row],[Base Abalone Value]],NA())</f>
        <v>1.0286104166666667</v>
      </c>
      <c r="AA527">
        <f>IF(Table13[[#This Row],[Gender]]="M",Table13[[#This Row],[Whole_weight]],NA())</f>
        <v>1.2815000000000001</v>
      </c>
      <c r="AB527" t="e">
        <f>IF(Table13[[#This Row],[Gender]]="F",Table13[[#This Row],[Whole_weight]],NA())</f>
        <v>#N/A</v>
      </c>
      <c r="AC527" t="e">
        <f>IF(Table13[[#This Row],[Gender]]="I",Table13[[#This Row],[Whole_weight]],NA())</f>
        <v>#N/A</v>
      </c>
      <c r="AD527">
        <f>IF(Table13[[#This Row],[Gender]]="M",Table13[[#This Row],[Diameter]],NA())</f>
        <v>0.51</v>
      </c>
      <c r="AE527" t="e">
        <f>IF(Table13[[#This Row],[Gender]]="F",Table13[[#This Row],[Diameter]],NA())</f>
        <v>#N/A</v>
      </c>
      <c r="AF527" t="e">
        <f>IF(Table13[[#This Row],[Gender]]="I",Table13[[#This Row],[Diameter]],NA())</f>
        <v>#N/A</v>
      </c>
    </row>
    <row r="528" spans="1:32" x14ac:dyDescent="0.25">
      <c r="A528">
        <v>510</v>
      </c>
      <c r="B528" t="s">
        <v>43</v>
      </c>
      <c r="C528">
        <v>0.56000000000000005</v>
      </c>
      <c r="D528">
        <v>0.44500000000000001</v>
      </c>
      <c r="E528">
        <v>0.155</v>
      </c>
      <c r="F528">
        <v>0.87350000000000005</v>
      </c>
      <c r="G528">
        <v>0.30049999999999999</v>
      </c>
      <c r="H528">
        <v>0.20899999999999999</v>
      </c>
      <c r="I528">
        <v>0.27500000000000002</v>
      </c>
      <c r="J528">
        <v>16</v>
      </c>
      <c r="K528">
        <v>6</v>
      </c>
      <c r="L528" t="s">
        <v>71</v>
      </c>
      <c r="M528" t="s">
        <v>72</v>
      </c>
      <c r="N528" t="s">
        <v>73</v>
      </c>
      <c r="O528">
        <v>3</v>
      </c>
      <c r="P528" t="s">
        <v>80</v>
      </c>
      <c r="Q528">
        <v>3.6</v>
      </c>
      <c r="R528" t="str">
        <f t="array" ref="R52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1</v>
      </c>
      <c r="S528" t="str">
        <f>IF(Table13[[#This Row],[Category All]]="Category 1", "Yes",NA())</f>
        <v>Yes</v>
      </c>
      <c r="T528" t="e">
        <f>IF(Table13[[#This Row],[Category All]]="Category 2", "Yes",NA())</f>
        <v>#N/A</v>
      </c>
      <c r="U528" t="e">
        <f>IF(Table13[[#This Row],[Category All]]="Category 3", "Yes",NA())</f>
        <v>#N/A</v>
      </c>
      <c r="V528">
        <f>SUM(1,(1/3)*(Table13[[#This Row],[Length]]-0.5),(1/3)*(Table13[[#This Row],[Diameter]]-0.4),(1/3)*(Table13[[#This Row],[Height]]-0.4)*Table13[[#This Row],[Whole_weight]]*0.5)</f>
        <v>0.99933208333333323</v>
      </c>
      <c r="W528">
        <f t="array" ref="W52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1.498998125</v>
      </c>
      <c r="X528">
        <f>IF(Table13[[#This Row],[Category All]]="Category 1",Table13[[#This Row],[Base Abalone Value]]*1.5,NA())</f>
        <v>1.498998125</v>
      </c>
      <c r="Y528" t="e">
        <f>IF(Table13[[#This Row],[Category All]]="Category 2",Table13[[#This Row],[Base Abalone Value]]*0.8,NA())</f>
        <v>#N/A</v>
      </c>
      <c r="Z528" t="e">
        <f>IF(Table13[[#This Row],[Category All]]="Category 3",Table13[[#This Row],[Base Abalone Value]],NA())</f>
        <v>#N/A</v>
      </c>
      <c r="AA528" t="e">
        <f>IF(Table13[[#This Row],[Gender]]="M",Table13[[#This Row],[Whole_weight]],NA())</f>
        <v>#N/A</v>
      </c>
      <c r="AB528" t="e">
        <f>IF(Table13[[#This Row],[Gender]]="F",Table13[[#This Row],[Whole_weight]],NA())</f>
        <v>#N/A</v>
      </c>
      <c r="AC528">
        <f>IF(Table13[[#This Row],[Gender]]="I",Table13[[#This Row],[Whole_weight]],NA())</f>
        <v>0.87350000000000005</v>
      </c>
      <c r="AD528" t="e">
        <f>IF(Table13[[#This Row],[Gender]]="M",Table13[[#This Row],[Diameter]],NA())</f>
        <v>#N/A</v>
      </c>
      <c r="AE528" t="e">
        <f>IF(Table13[[#This Row],[Gender]]="F",Table13[[#This Row],[Diameter]],NA())</f>
        <v>#N/A</v>
      </c>
      <c r="AF528">
        <f>IF(Table13[[#This Row],[Gender]]="I",Table13[[#This Row],[Diameter]],NA())</f>
        <v>0.44500000000000001</v>
      </c>
    </row>
    <row r="529" spans="1:32" x14ac:dyDescent="0.25">
      <c r="A529">
        <v>2647</v>
      </c>
      <c r="B529" t="s">
        <v>43</v>
      </c>
      <c r="C529">
        <v>0.495</v>
      </c>
      <c r="D529">
        <v>0.38</v>
      </c>
      <c r="E529">
        <v>0.12</v>
      </c>
      <c r="F529">
        <v>0.51200000000000001</v>
      </c>
      <c r="G529">
        <v>0.23300000000000001</v>
      </c>
      <c r="H529">
        <v>0.1205</v>
      </c>
      <c r="I529">
        <v>0.13600000000000001</v>
      </c>
      <c r="J529">
        <v>7</v>
      </c>
      <c r="K529">
        <v>14</v>
      </c>
      <c r="L529" t="s">
        <v>55</v>
      </c>
      <c r="M529" t="s">
        <v>56</v>
      </c>
      <c r="N529" t="s">
        <v>57</v>
      </c>
      <c r="O529">
        <v>8</v>
      </c>
      <c r="P529" t="s">
        <v>51</v>
      </c>
      <c r="Q529">
        <v>12.3</v>
      </c>
      <c r="R529" t="str">
        <f t="array" ref="R52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29" t="e">
        <f>IF(Table13[[#This Row],[Category All]]="Category 1", "Yes",NA())</f>
        <v>#N/A</v>
      </c>
      <c r="T529" t="str">
        <f>IF(Table13[[#This Row],[Category All]]="Category 2", "Yes",NA())</f>
        <v>Yes</v>
      </c>
      <c r="U529" t="e">
        <f>IF(Table13[[#This Row],[Category All]]="Category 3", "Yes",NA())</f>
        <v>#N/A</v>
      </c>
      <c r="V529">
        <f>SUM(1,(1/3)*(Table13[[#This Row],[Length]]-0.5),(1/3)*(Table13[[#This Row],[Diameter]]-0.4),(1/3)*(Table13[[#This Row],[Height]]-0.4)*Table13[[#This Row],[Whole_weight]]*0.5)</f>
        <v>0.96777333333333326</v>
      </c>
      <c r="W529">
        <f t="array" ref="W52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0.77421866666666661</v>
      </c>
      <c r="X529" t="e">
        <f>IF(Table13[[#This Row],[Category All]]="Category 1",Table13[[#This Row],[Base Abalone Value]]*1.5,NA())</f>
        <v>#N/A</v>
      </c>
      <c r="Y529">
        <f>IF(Table13[[#This Row],[Category All]]="Category 2",Table13[[#This Row],[Base Abalone Value]]*0.8,NA())</f>
        <v>0.77421866666666661</v>
      </c>
      <c r="Z529" t="e">
        <f>IF(Table13[[#This Row],[Category All]]="Category 3",Table13[[#This Row],[Base Abalone Value]],NA())</f>
        <v>#N/A</v>
      </c>
      <c r="AA529" t="e">
        <f>IF(Table13[[#This Row],[Gender]]="M",Table13[[#This Row],[Whole_weight]],NA())</f>
        <v>#N/A</v>
      </c>
      <c r="AB529" t="e">
        <f>IF(Table13[[#This Row],[Gender]]="F",Table13[[#This Row],[Whole_weight]],NA())</f>
        <v>#N/A</v>
      </c>
      <c r="AC529">
        <f>IF(Table13[[#This Row],[Gender]]="I",Table13[[#This Row],[Whole_weight]],NA())</f>
        <v>0.51200000000000001</v>
      </c>
      <c r="AD529" t="e">
        <f>IF(Table13[[#This Row],[Gender]]="M",Table13[[#This Row],[Diameter]],NA())</f>
        <v>#N/A</v>
      </c>
      <c r="AE529" t="e">
        <f>IF(Table13[[#This Row],[Gender]]="F",Table13[[#This Row],[Diameter]],NA())</f>
        <v>#N/A</v>
      </c>
      <c r="AF529">
        <f>IF(Table13[[#This Row],[Gender]]="I",Table13[[#This Row],[Diameter]],NA())</f>
        <v>0.38</v>
      </c>
    </row>
    <row r="530" spans="1:32" x14ac:dyDescent="0.25">
      <c r="A530">
        <v>3472</v>
      </c>
      <c r="B530" t="s">
        <v>32</v>
      </c>
      <c r="C530">
        <v>0.72499999999999998</v>
      </c>
      <c r="D530">
        <v>0.57999999999999996</v>
      </c>
      <c r="E530">
        <v>0.185</v>
      </c>
      <c r="F530">
        <v>1.5229999999999999</v>
      </c>
      <c r="G530">
        <v>0.80449999999999999</v>
      </c>
      <c r="H530">
        <v>0.35949999999999999</v>
      </c>
      <c r="I530">
        <v>0.4375</v>
      </c>
      <c r="J530">
        <v>9</v>
      </c>
      <c r="K530">
        <v>14</v>
      </c>
      <c r="L530" t="s">
        <v>55</v>
      </c>
      <c r="M530" t="s">
        <v>56</v>
      </c>
      <c r="N530" t="s">
        <v>57</v>
      </c>
      <c r="O530">
        <v>5</v>
      </c>
      <c r="P530" t="s">
        <v>46</v>
      </c>
      <c r="Q530">
        <v>12.8</v>
      </c>
      <c r="R530" t="str">
        <f t="array" ref="R53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30" t="e">
        <f>IF(Table13[[#This Row],[Category All]]="Category 1", "Yes",NA())</f>
        <v>#N/A</v>
      </c>
      <c r="T530" t="e">
        <f>IF(Table13[[#This Row],[Category All]]="Category 2", "Yes",NA())</f>
        <v>#N/A</v>
      </c>
      <c r="U530" t="str">
        <f>IF(Table13[[#This Row],[Category All]]="Category 3", "Yes",NA())</f>
        <v>Yes</v>
      </c>
      <c r="V530">
        <f>SUM(1,(1/3)*(Table13[[#This Row],[Length]]-0.5),(1/3)*(Table13[[#This Row],[Diameter]]-0.4),(1/3)*(Table13[[#This Row],[Height]]-0.4)*Table13[[#This Row],[Whole_weight]]*0.5)</f>
        <v>1.0804258333333334</v>
      </c>
      <c r="W530">
        <f t="array" ref="W53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1.0804258333333334</v>
      </c>
      <c r="X530" t="e">
        <f>IF(Table13[[#This Row],[Category All]]="Category 1",Table13[[#This Row],[Base Abalone Value]]*1.5,NA())</f>
        <v>#N/A</v>
      </c>
      <c r="Y530" t="e">
        <f>IF(Table13[[#This Row],[Category All]]="Category 2",Table13[[#This Row],[Base Abalone Value]]*0.8,NA())</f>
        <v>#N/A</v>
      </c>
      <c r="Z530">
        <f>IF(Table13[[#This Row],[Category All]]="Category 3",Table13[[#This Row],[Base Abalone Value]],NA())</f>
        <v>1.0804258333333334</v>
      </c>
      <c r="AA530" t="e">
        <f>IF(Table13[[#This Row],[Gender]]="M",Table13[[#This Row],[Whole_weight]],NA())</f>
        <v>#N/A</v>
      </c>
      <c r="AB530">
        <f>IF(Table13[[#This Row],[Gender]]="F",Table13[[#This Row],[Whole_weight]],NA())</f>
        <v>1.5229999999999999</v>
      </c>
      <c r="AC530" t="e">
        <f>IF(Table13[[#This Row],[Gender]]="I",Table13[[#This Row],[Whole_weight]],NA())</f>
        <v>#N/A</v>
      </c>
      <c r="AD530" t="e">
        <f>IF(Table13[[#This Row],[Gender]]="M",Table13[[#This Row],[Diameter]],NA())</f>
        <v>#N/A</v>
      </c>
      <c r="AE530">
        <f>IF(Table13[[#This Row],[Gender]]="F",Table13[[#This Row],[Diameter]],NA())</f>
        <v>0.57999999999999996</v>
      </c>
      <c r="AF530" t="e">
        <f>IF(Table13[[#This Row],[Gender]]="I",Table13[[#This Row],[Diameter]],NA())</f>
        <v>#N/A</v>
      </c>
    </row>
    <row r="531" spans="1:32" x14ac:dyDescent="0.25">
      <c r="A531">
        <v>1611</v>
      </c>
      <c r="B531" t="s">
        <v>43</v>
      </c>
      <c r="C531">
        <v>0.54500000000000004</v>
      </c>
      <c r="D531">
        <v>0.42</v>
      </c>
      <c r="E531">
        <v>0.125</v>
      </c>
      <c r="F531">
        <v>0.71699999999999997</v>
      </c>
      <c r="G531">
        <v>0.35799999999999998</v>
      </c>
      <c r="H531">
        <v>0.112</v>
      </c>
      <c r="I531">
        <v>0.22</v>
      </c>
      <c r="J531">
        <v>8</v>
      </c>
      <c r="K531">
        <v>4</v>
      </c>
      <c r="L531" t="s">
        <v>84</v>
      </c>
      <c r="M531" t="s">
        <v>85</v>
      </c>
      <c r="N531" t="s">
        <v>86</v>
      </c>
      <c r="O531">
        <v>10</v>
      </c>
      <c r="P531" t="s">
        <v>70</v>
      </c>
      <c r="Q531">
        <v>24.1</v>
      </c>
      <c r="R531" t="str">
        <f t="array" ref="R53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31" t="e">
        <f>IF(Table13[[#This Row],[Category All]]="Category 1", "Yes",NA())</f>
        <v>#N/A</v>
      </c>
      <c r="T531" t="str">
        <f>IF(Table13[[#This Row],[Category All]]="Category 2", "Yes",NA())</f>
        <v>Yes</v>
      </c>
      <c r="U531" t="e">
        <f>IF(Table13[[#This Row],[Category All]]="Category 3", "Yes",NA())</f>
        <v>#N/A</v>
      </c>
      <c r="V531">
        <f>SUM(1,(1/3)*(Table13[[#This Row],[Length]]-0.5),(1/3)*(Table13[[#This Row],[Diameter]]-0.4),(1/3)*(Table13[[#This Row],[Height]]-0.4)*Table13[[#This Row],[Whole_weight]]*0.5)</f>
        <v>0.98880416666666671</v>
      </c>
      <c r="W531">
        <f t="array" ref="W53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0.79104333333333343</v>
      </c>
      <c r="X531" t="e">
        <f>IF(Table13[[#This Row],[Category All]]="Category 1",Table13[[#This Row],[Base Abalone Value]]*1.5,NA())</f>
        <v>#N/A</v>
      </c>
      <c r="Y531">
        <f>IF(Table13[[#This Row],[Category All]]="Category 2",Table13[[#This Row],[Base Abalone Value]]*0.8,NA())</f>
        <v>0.79104333333333343</v>
      </c>
      <c r="Z531" t="e">
        <f>IF(Table13[[#This Row],[Category All]]="Category 3",Table13[[#This Row],[Base Abalone Value]],NA())</f>
        <v>#N/A</v>
      </c>
      <c r="AA531" t="e">
        <f>IF(Table13[[#This Row],[Gender]]="M",Table13[[#This Row],[Whole_weight]],NA())</f>
        <v>#N/A</v>
      </c>
      <c r="AB531" t="e">
        <f>IF(Table13[[#This Row],[Gender]]="F",Table13[[#This Row],[Whole_weight]],NA())</f>
        <v>#N/A</v>
      </c>
      <c r="AC531">
        <f>IF(Table13[[#This Row],[Gender]]="I",Table13[[#This Row],[Whole_weight]],NA())</f>
        <v>0.71699999999999997</v>
      </c>
      <c r="AD531" t="e">
        <f>IF(Table13[[#This Row],[Gender]]="M",Table13[[#This Row],[Diameter]],NA())</f>
        <v>#N/A</v>
      </c>
      <c r="AE531" t="e">
        <f>IF(Table13[[#This Row],[Gender]]="F",Table13[[#This Row],[Diameter]],NA())</f>
        <v>#N/A</v>
      </c>
      <c r="AF531">
        <f>IF(Table13[[#This Row],[Gender]]="I",Table13[[#This Row],[Diameter]],NA())</f>
        <v>0.42</v>
      </c>
    </row>
    <row r="532" spans="1:32" x14ac:dyDescent="0.25">
      <c r="A532">
        <v>1398</v>
      </c>
      <c r="B532" t="s">
        <v>47</v>
      </c>
      <c r="C532">
        <v>0.64500000000000002</v>
      </c>
      <c r="D532">
        <v>0.5</v>
      </c>
      <c r="E532">
        <v>0.19500000000000001</v>
      </c>
      <c r="F532">
        <v>1.401</v>
      </c>
      <c r="G532">
        <v>0.61650000000000005</v>
      </c>
      <c r="H532">
        <v>0.35149999999999998</v>
      </c>
      <c r="I532">
        <v>0.3725</v>
      </c>
      <c r="J532">
        <v>10</v>
      </c>
      <c r="K532">
        <v>3</v>
      </c>
      <c r="L532" t="s">
        <v>75</v>
      </c>
      <c r="M532" t="s">
        <v>76</v>
      </c>
      <c r="N532" t="s">
        <v>77</v>
      </c>
      <c r="O532">
        <v>1</v>
      </c>
      <c r="P532" t="s">
        <v>36</v>
      </c>
      <c r="Q532">
        <v>22.1</v>
      </c>
      <c r="R532" t="str">
        <f t="array" ref="R53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32" t="e">
        <f>IF(Table13[[#This Row],[Category All]]="Category 1", "Yes",NA())</f>
        <v>#N/A</v>
      </c>
      <c r="T532" t="e">
        <f>IF(Table13[[#This Row],[Category All]]="Category 2", "Yes",NA())</f>
        <v>#N/A</v>
      </c>
      <c r="U532" t="str">
        <f>IF(Table13[[#This Row],[Category All]]="Category 3", "Yes",NA())</f>
        <v>Yes</v>
      </c>
      <c r="V532">
        <f>SUM(1,(1/3)*(Table13[[#This Row],[Length]]-0.5),(1/3)*(Table13[[#This Row],[Diameter]]-0.4),(1/3)*(Table13[[#This Row],[Height]]-0.4)*Table13[[#This Row],[Whole_weight]]*0.5)</f>
        <v>1.0337991666666666</v>
      </c>
      <c r="W532">
        <f t="array" ref="W53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1.0337991666666666</v>
      </c>
      <c r="X532" t="e">
        <f>IF(Table13[[#This Row],[Category All]]="Category 1",Table13[[#This Row],[Base Abalone Value]]*1.5,NA())</f>
        <v>#N/A</v>
      </c>
      <c r="Y532" t="e">
        <f>IF(Table13[[#This Row],[Category All]]="Category 2",Table13[[#This Row],[Base Abalone Value]]*0.8,NA())</f>
        <v>#N/A</v>
      </c>
      <c r="Z532">
        <f>IF(Table13[[#This Row],[Category All]]="Category 3",Table13[[#This Row],[Base Abalone Value]],NA())</f>
        <v>1.0337991666666666</v>
      </c>
      <c r="AA532">
        <f>IF(Table13[[#This Row],[Gender]]="M",Table13[[#This Row],[Whole_weight]],NA())</f>
        <v>1.401</v>
      </c>
      <c r="AB532" t="e">
        <f>IF(Table13[[#This Row],[Gender]]="F",Table13[[#This Row],[Whole_weight]],NA())</f>
        <v>#N/A</v>
      </c>
      <c r="AC532" t="e">
        <f>IF(Table13[[#This Row],[Gender]]="I",Table13[[#This Row],[Whole_weight]],NA())</f>
        <v>#N/A</v>
      </c>
      <c r="AD532">
        <f>IF(Table13[[#This Row],[Gender]]="M",Table13[[#This Row],[Diameter]],NA())</f>
        <v>0.5</v>
      </c>
      <c r="AE532" t="e">
        <f>IF(Table13[[#This Row],[Gender]]="F",Table13[[#This Row],[Diameter]],NA())</f>
        <v>#N/A</v>
      </c>
      <c r="AF532" t="e">
        <f>IF(Table13[[#This Row],[Gender]]="I",Table13[[#This Row],[Diameter]],NA())</f>
        <v>#N/A</v>
      </c>
    </row>
    <row r="533" spans="1:32" x14ac:dyDescent="0.25">
      <c r="A533">
        <v>2668</v>
      </c>
      <c r="B533" t="s">
        <v>32</v>
      </c>
      <c r="C533">
        <v>0.58499999999999996</v>
      </c>
      <c r="D533">
        <v>0.45</v>
      </c>
      <c r="E533">
        <v>0.15</v>
      </c>
      <c r="F533">
        <v>0.93799999999999994</v>
      </c>
      <c r="G533">
        <v>0.46700000000000003</v>
      </c>
      <c r="H533">
        <v>0.20300000000000001</v>
      </c>
      <c r="I533">
        <v>0.22500000000000001</v>
      </c>
      <c r="J533">
        <v>7</v>
      </c>
      <c r="K533">
        <v>5</v>
      </c>
      <c r="L533" t="s">
        <v>58</v>
      </c>
      <c r="M533" t="s">
        <v>59</v>
      </c>
      <c r="N533" t="s">
        <v>60</v>
      </c>
      <c r="O533">
        <v>9</v>
      </c>
      <c r="P533" t="s">
        <v>78</v>
      </c>
      <c r="Q533">
        <v>1.9</v>
      </c>
      <c r="R533" t="str">
        <f t="array" ref="R53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33" t="e">
        <f>IF(Table13[[#This Row],[Category All]]="Category 1", "Yes",NA())</f>
        <v>#N/A</v>
      </c>
      <c r="T533" t="e">
        <f>IF(Table13[[#This Row],[Category All]]="Category 2", "Yes",NA())</f>
        <v>#N/A</v>
      </c>
      <c r="U533" t="str">
        <f>IF(Table13[[#This Row],[Category All]]="Category 3", "Yes",NA())</f>
        <v>Yes</v>
      </c>
      <c r="V533">
        <f>SUM(1,(1/3)*(Table13[[#This Row],[Length]]-0.5),(1/3)*(Table13[[#This Row],[Diameter]]-0.4),(1/3)*(Table13[[#This Row],[Height]]-0.4)*Table13[[#This Row],[Whole_weight]]*0.5)</f>
        <v>1.0059166666666666</v>
      </c>
      <c r="W533">
        <f t="array" ref="W53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1.0059166666666666</v>
      </c>
      <c r="X533" t="e">
        <f>IF(Table13[[#This Row],[Category All]]="Category 1",Table13[[#This Row],[Base Abalone Value]]*1.5,NA())</f>
        <v>#N/A</v>
      </c>
      <c r="Y533" t="e">
        <f>IF(Table13[[#This Row],[Category All]]="Category 2",Table13[[#This Row],[Base Abalone Value]]*0.8,NA())</f>
        <v>#N/A</v>
      </c>
      <c r="Z533">
        <f>IF(Table13[[#This Row],[Category All]]="Category 3",Table13[[#This Row],[Base Abalone Value]],NA())</f>
        <v>1.0059166666666666</v>
      </c>
      <c r="AA533" t="e">
        <f>IF(Table13[[#This Row],[Gender]]="M",Table13[[#This Row],[Whole_weight]],NA())</f>
        <v>#N/A</v>
      </c>
      <c r="AB533">
        <f>IF(Table13[[#This Row],[Gender]]="F",Table13[[#This Row],[Whole_weight]],NA())</f>
        <v>0.93799999999999994</v>
      </c>
      <c r="AC533" t="e">
        <f>IF(Table13[[#This Row],[Gender]]="I",Table13[[#This Row],[Whole_weight]],NA())</f>
        <v>#N/A</v>
      </c>
      <c r="AD533" t="e">
        <f>IF(Table13[[#This Row],[Gender]]="M",Table13[[#This Row],[Diameter]],NA())</f>
        <v>#N/A</v>
      </c>
      <c r="AE533">
        <f>IF(Table13[[#This Row],[Gender]]="F",Table13[[#This Row],[Diameter]],NA())</f>
        <v>0.45</v>
      </c>
      <c r="AF533" t="e">
        <f>IF(Table13[[#This Row],[Gender]]="I",Table13[[#This Row],[Diameter]],NA())</f>
        <v>#N/A</v>
      </c>
    </row>
    <row r="534" spans="1:32" x14ac:dyDescent="0.25">
      <c r="A534">
        <v>3055</v>
      </c>
      <c r="B534" t="s">
        <v>47</v>
      </c>
      <c r="C534">
        <v>0.6</v>
      </c>
      <c r="D534">
        <v>0.45</v>
      </c>
      <c r="E534">
        <v>0.15</v>
      </c>
      <c r="F534">
        <v>0.86650000000000005</v>
      </c>
      <c r="G534">
        <v>0.3695</v>
      </c>
      <c r="H534">
        <v>0.19550000000000001</v>
      </c>
      <c r="I534">
        <v>0.255</v>
      </c>
      <c r="J534">
        <v>12</v>
      </c>
      <c r="K534">
        <v>6</v>
      </c>
      <c r="L534" t="s">
        <v>71</v>
      </c>
      <c r="M534" t="s">
        <v>72</v>
      </c>
      <c r="N534" t="s">
        <v>73</v>
      </c>
      <c r="O534">
        <v>4</v>
      </c>
      <c r="P534" t="s">
        <v>42</v>
      </c>
      <c r="Q534">
        <v>6.1</v>
      </c>
      <c r="R534" t="str">
        <f t="array" ref="R53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34" t="e">
        <f>IF(Table13[[#This Row],[Category All]]="Category 1", "Yes",NA())</f>
        <v>#N/A</v>
      </c>
      <c r="T534" t="str">
        <f>IF(Table13[[#This Row],[Category All]]="Category 2", "Yes",NA())</f>
        <v>Yes</v>
      </c>
      <c r="U534" t="e">
        <f>IF(Table13[[#This Row],[Category All]]="Category 3", "Yes",NA())</f>
        <v>#N/A</v>
      </c>
      <c r="V534">
        <f>SUM(1,(1/3)*(Table13[[#This Row],[Length]]-0.5),(1/3)*(Table13[[#This Row],[Diameter]]-0.4),(1/3)*(Table13[[#This Row],[Height]]-0.4)*Table13[[#This Row],[Whole_weight]]*0.5)</f>
        <v>1.0138958333333332</v>
      </c>
      <c r="W534">
        <f t="array" ref="W53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0.8111166666666666</v>
      </c>
      <c r="X534" t="e">
        <f>IF(Table13[[#This Row],[Category All]]="Category 1",Table13[[#This Row],[Base Abalone Value]]*1.5,NA())</f>
        <v>#N/A</v>
      </c>
      <c r="Y534">
        <f>IF(Table13[[#This Row],[Category All]]="Category 2",Table13[[#This Row],[Base Abalone Value]]*0.8,NA())</f>
        <v>0.8111166666666666</v>
      </c>
      <c r="Z534" t="e">
        <f>IF(Table13[[#This Row],[Category All]]="Category 3",Table13[[#This Row],[Base Abalone Value]],NA())</f>
        <v>#N/A</v>
      </c>
      <c r="AA534">
        <f>IF(Table13[[#This Row],[Gender]]="M",Table13[[#This Row],[Whole_weight]],NA())</f>
        <v>0.86650000000000005</v>
      </c>
      <c r="AB534" t="e">
        <f>IF(Table13[[#This Row],[Gender]]="F",Table13[[#This Row],[Whole_weight]],NA())</f>
        <v>#N/A</v>
      </c>
      <c r="AC534" t="e">
        <f>IF(Table13[[#This Row],[Gender]]="I",Table13[[#This Row],[Whole_weight]],NA())</f>
        <v>#N/A</v>
      </c>
      <c r="AD534">
        <f>IF(Table13[[#This Row],[Gender]]="M",Table13[[#This Row],[Diameter]],NA())</f>
        <v>0.45</v>
      </c>
      <c r="AE534" t="e">
        <f>IF(Table13[[#This Row],[Gender]]="F",Table13[[#This Row],[Diameter]],NA())</f>
        <v>#N/A</v>
      </c>
      <c r="AF534" t="e">
        <f>IF(Table13[[#This Row],[Gender]]="I",Table13[[#This Row],[Diameter]],NA())</f>
        <v>#N/A</v>
      </c>
    </row>
    <row r="535" spans="1:32" x14ac:dyDescent="0.25">
      <c r="A535">
        <v>1225</v>
      </c>
      <c r="B535" t="s">
        <v>43</v>
      </c>
      <c r="C535">
        <v>0.34499999999999997</v>
      </c>
      <c r="D535">
        <v>0.255</v>
      </c>
      <c r="E535">
        <v>9.5000000000000001E-2</v>
      </c>
      <c r="F535">
        <v>0.19450000000000001</v>
      </c>
      <c r="G535">
        <v>9.2499999999999999E-2</v>
      </c>
      <c r="H535">
        <v>3.6999999999999998E-2</v>
      </c>
      <c r="I535">
        <v>5.5E-2</v>
      </c>
      <c r="J535">
        <v>6</v>
      </c>
      <c r="K535">
        <v>7</v>
      </c>
      <c r="L535" t="s">
        <v>67</v>
      </c>
      <c r="M535" t="s">
        <v>68</v>
      </c>
      <c r="N535" t="s">
        <v>69</v>
      </c>
      <c r="O535">
        <v>10</v>
      </c>
      <c r="P535" t="s">
        <v>70</v>
      </c>
      <c r="Q535">
        <v>24.1</v>
      </c>
      <c r="R535" t="str">
        <f t="array" ref="R53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35" t="e">
        <f>IF(Table13[[#This Row],[Category All]]="Category 1", "Yes",NA())</f>
        <v>#N/A</v>
      </c>
      <c r="T535" t="str">
        <f>IF(Table13[[#This Row],[Category All]]="Category 2", "Yes",NA())</f>
        <v>Yes</v>
      </c>
      <c r="U535" t="e">
        <f>IF(Table13[[#This Row],[Category All]]="Category 3", "Yes",NA())</f>
        <v>#N/A</v>
      </c>
      <c r="V535">
        <f>SUM(1,(1/3)*(Table13[[#This Row],[Length]]-0.5),(1/3)*(Table13[[#This Row],[Diameter]]-0.4),(1/3)*(Table13[[#This Row],[Height]]-0.4)*Table13[[#This Row],[Whole_weight]]*0.5)</f>
        <v>0.8901129166666667</v>
      </c>
      <c r="W535">
        <f t="array" ref="W53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0.71209033333333338</v>
      </c>
      <c r="X535" t="e">
        <f>IF(Table13[[#This Row],[Category All]]="Category 1",Table13[[#This Row],[Base Abalone Value]]*1.5,NA())</f>
        <v>#N/A</v>
      </c>
      <c r="Y535">
        <f>IF(Table13[[#This Row],[Category All]]="Category 2",Table13[[#This Row],[Base Abalone Value]]*0.8,NA())</f>
        <v>0.71209033333333338</v>
      </c>
      <c r="Z535" t="e">
        <f>IF(Table13[[#This Row],[Category All]]="Category 3",Table13[[#This Row],[Base Abalone Value]],NA())</f>
        <v>#N/A</v>
      </c>
      <c r="AA535" t="e">
        <f>IF(Table13[[#This Row],[Gender]]="M",Table13[[#This Row],[Whole_weight]],NA())</f>
        <v>#N/A</v>
      </c>
      <c r="AB535" t="e">
        <f>IF(Table13[[#This Row],[Gender]]="F",Table13[[#This Row],[Whole_weight]],NA())</f>
        <v>#N/A</v>
      </c>
      <c r="AC535">
        <f>IF(Table13[[#This Row],[Gender]]="I",Table13[[#This Row],[Whole_weight]],NA())</f>
        <v>0.19450000000000001</v>
      </c>
      <c r="AD535" t="e">
        <f>IF(Table13[[#This Row],[Gender]]="M",Table13[[#This Row],[Diameter]],NA())</f>
        <v>#N/A</v>
      </c>
      <c r="AE535" t="e">
        <f>IF(Table13[[#This Row],[Gender]]="F",Table13[[#This Row],[Diameter]],NA())</f>
        <v>#N/A</v>
      </c>
      <c r="AF535">
        <f>IF(Table13[[#This Row],[Gender]]="I",Table13[[#This Row],[Diameter]],NA())</f>
        <v>0.255</v>
      </c>
    </row>
    <row r="536" spans="1:32" x14ac:dyDescent="0.25">
      <c r="A536">
        <v>766</v>
      </c>
      <c r="B536" t="s">
        <v>47</v>
      </c>
      <c r="C536">
        <v>0.54500000000000004</v>
      </c>
      <c r="D536">
        <v>0.45</v>
      </c>
      <c r="E536">
        <v>0.15</v>
      </c>
      <c r="F536">
        <v>0.97799999999999998</v>
      </c>
      <c r="G536">
        <v>0.33650000000000002</v>
      </c>
      <c r="H536">
        <v>0.1905</v>
      </c>
      <c r="I536">
        <v>0.3</v>
      </c>
      <c r="J536">
        <v>11</v>
      </c>
      <c r="K536">
        <v>13</v>
      </c>
      <c r="L536" t="s">
        <v>44</v>
      </c>
      <c r="M536" t="s">
        <v>45</v>
      </c>
      <c r="N536" t="s">
        <v>35</v>
      </c>
      <c r="O536">
        <v>7</v>
      </c>
      <c r="P536" t="s">
        <v>74</v>
      </c>
      <c r="Q536">
        <v>2.5</v>
      </c>
      <c r="R536" t="str">
        <f t="array" ref="R53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36" t="e">
        <f>IF(Table13[[#This Row],[Category All]]="Category 1", "Yes",NA())</f>
        <v>#N/A</v>
      </c>
      <c r="T536" t="str">
        <f>IF(Table13[[#This Row],[Category All]]="Category 2", "Yes",NA())</f>
        <v>Yes</v>
      </c>
      <c r="U536" t="e">
        <f>IF(Table13[[#This Row],[Category All]]="Category 3", "Yes",NA())</f>
        <v>#N/A</v>
      </c>
      <c r="V536">
        <f>SUM(1,(1/3)*(Table13[[#This Row],[Length]]-0.5),(1/3)*(Table13[[#This Row],[Diameter]]-0.4),(1/3)*(Table13[[#This Row],[Height]]-0.4)*Table13[[#This Row],[Whole_weight]]*0.5)</f>
        <v>0.99091666666666678</v>
      </c>
      <c r="W536">
        <f t="array" ref="W53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0.79273333333333351</v>
      </c>
      <c r="X536" t="e">
        <f>IF(Table13[[#This Row],[Category All]]="Category 1",Table13[[#This Row],[Base Abalone Value]]*1.5,NA())</f>
        <v>#N/A</v>
      </c>
      <c r="Y536">
        <f>IF(Table13[[#This Row],[Category All]]="Category 2",Table13[[#This Row],[Base Abalone Value]]*0.8,NA())</f>
        <v>0.79273333333333351</v>
      </c>
      <c r="Z536" t="e">
        <f>IF(Table13[[#This Row],[Category All]]="Category 3",Table13[[#This Row],[Base Abalone Value]],NA())</f>
        <v>#N/A</v>
      </c>
      <c r="AA536">
        <f>IF(Table13[[#This Row],[Gender]]="M",Table13[[#This Row],[Whole_weight]],NA())</f>
        <v>0.97799999999999998</v>
      </c>
      <c r="AB536" t="e">
        <f>IF(Table13[[#This Row],[Gender]]="F",Table13[[#This Row],[Whole_weight]],NA())</f>
        <v>#N/A</v>
      </c>
      <c r="AC536" t="e">
        <f>IF(Table13[[#This Row],[Gender]]="I",Table13[[#This Row],[Whole_weight]],NA())</f>
        <v>#N/A</v>
      </c>
      <c r="AD536">
        <f>IF(Table13[[#This Row],[Gender]]="M",Table13[[#This Row],[Diameter]],NA())</f>
        <v>0.45</v>
      </c>
      <c r="AE536" t="e">
        <f>IF(Table13[[#This Row],[Gender]]="F",Table13[[#This Row],[Diameter]],NA())</f>
        <v>#N/A</v>
      </c>
      <c r="AF536" t="e">
        <f>IF(Table13[[#This Row],[Gender]]="I",Table13[[#This Row],[Diameter]],NA())</f>
        <v>#N/A</v>
      </c>
    </row>
    <row r="537" spans="1:32" x14ac:dyDescent="0.25">
      <c r="A537">
        <v>1159</v>
      </c>
      <c r="B537" t="s">
        <v>47</v>
      </c>
      <c r="C537">
        <v>0.60499999999999998</v>
      </c>
      <c r="D537">
        <v>0.47499999999999998</v>
      </c>
      <c r="E537">
        <v>0.14000000000000001</v>
      </c>
      <c r="F537">
        <v>1.1174999999999999</v>
      </c>
      <c r="G537">
        <v>0.55500000000000005</v>
      </c>
      <c r="H537">
        <v>0.25700000000000001</v>
      </c>
      <c r="I537">
        <v>0.27400000000000002</v>
      </c>
      <c r="J537">
        <v>9</v>
      </c>
      <c r="K537">
        <v>7</v>
      </c>
      <c r="L537" t="s">
        <v>67</v>
      </c>
      <c r="M537" t="s">
        <v>68</v>
      </c>
      <c r="N537" t="s">
        <v>69</v>
      </c>
      <c r="O537">
        <v>5</v>
      </c>
      <c r="P537" t="s">
        <v>46</v>
      </c>
      <c r="Q537">
        <v>12.8</v>
      </c>
      <c r="R537" t="str">
        <f t="array" ref="R53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37" t="e">
        <f>IF(Table13[[#This Row],[Category All]]="Category 1", "Yes",NA())</f>
        <v>#N/A</v>
      </c>
      <c r="T537" t="e">
        <f>IF(Table13[[#This Row],[Category All]]="Category 2", "Yes",NA())</f>
        <v>#N/A</v>
      </c>
      <c r="U537" t="str">
        <f>IF(Table13[[#This Row],[Category All]]="Category 3", "Yes",NA())</f>
        <v>Yes</v>
      </c>
      <c r="V537">
        <f>SUM(1,(1/3)*(Table13[[#This Row],[Length]]-0.5),(1/3)*(Table13[[#This Row],[Diameter]]-0.4),(1/3)*(Table13[[#This Row],[Height]]-0.4)*Table13[[#This Row],[Whole_weight]]*0.5)</f>
        <v>1.0115749999999999</v>
      </c>
      <c r="W537">
        <f t="array" ref="W53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1.0115749999999999</v>
      </c>
      <c r="X537" t="e">
        <f>IF(Table13[[#This Row],[Category All]]="Category 1",Table13[[#This Row],[Base Abalone Value]]*1.5,NA())</f>
        <v>#N/A</v>
      </c>
      <c r="Y537" t="e">
        <f>IF(Table13[[#This Row],[Category All]]="Category 2",Table13[[#This Row],[Base Abalone Value]]*0.8,NA())</f>
        <v>#N/A</v>
      </c>
      <c r="Z537">
        <f>IF(Table13[[#This Row],[Category All]]="Category 3",Table13[[#This Row],[Base Abalone Value]],NA())</f>
        <v>1.0115749999999999</v>
      </c>
      <c r="AA537">
        <f>IF(Table13[[#This Row],[Gender]]="M",Table13[[#This Row],[Whole_weight]],NA())</f>
        <v>1.1174999999999999</v>
      </c>
      <c r="AB537" t="e">
        <f>IF(Table13[[#This Row],[Gender]]="F",Table13[[#This Row],[Whole_weight]],NA())</f>
        <v>#N/A</v>
      </c>
      <c r="AC537" t="e">
        <f>IF(Table13[[#This Row],[Gender]]="I",Table13[[#This Row],[Whole_weight]],NA())</f>
        <v>#N/A</v>
      </c>
      <c r="AD537">
        <f>IF(Table13[[#This Row],[Gender]]="M",Table13[[#This Row],[Diameter]],NA())</f>
        <v>0.47499999999999998</v>
      </c>
      <c r="AE537" t="e">
        <f>IF(Table13[[#This Row],[Gender]]="F",Table13[[#This Row],[Diameter]],NA())</f>
        <v>#N/A</v>
      </c>
      <c r="AF537" t="e">
        <f>IF(Table13[[#This Row],[Gender]]="I",Table13[[#This Row],[Diameter]],NA())</f>
        <v>#N/A</v>
      </c>
    </row>
    <row r="538" spans="1:32" x14ac:dyDescent="0.25">
      <c r="A538">
        <v>2359</v>
      </c>
      <c r="B538" t="s">
        <v>32</v>
      </c>
      <c r="C538">
        <v>0.61</v>
      </c>
      <c r="D538">
        <v>0.48499999999999999</v>
      </c>
      <c r="E538">
        <v>0.21</v>
      </c>
      <c r="F538">
        <v>1.3445</v>
      </c>
      <c r="G538">
        <v>0.53500000000000003</v>
      </c>
      <c r="H538">
        <v>0.2205</v>
      </c>
      <c r="I538">
        <v>0.51500000000000001</v>
      </c>
      <c r="J538">
        <v>20</v>
      </c>
      <c r="K538">
        <v>8</v>
      </c>
      <c r="L538" t="s">
        <v>61</v>
      </c>
      <c r="M538" t="s">
        <v>62</v>
      </c>
      <c r="N538" t="s">
        <v>63</v>
      </c>
      <c r="O538">
        <v>1</v>
      </c>
      <c r="P538" t="s">
        <v>36</v>
      </c>
      <c r="Q538">
        <v>22.1</v>
      </c>
      <c r="R538" t="str">
        <f t="array" ref="R53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38" t="e">
        <f>IF(Table13[[#This Row],[Category All]]="Category 1", "Yes",NA())</f>
        <v>#N/A</v>
      </c>
      <c r="T538" t="str">
        <f>IF(Table13[[#This Row],[Category All]]="Category 2", "Yes",NA())</f>
        <v>Yes</v>
      </c>
      <c r="U538" t="e">
        <f>IF(Table13[[#This Row],[Category All]]="Category 3", "Yes",NA())</f>
        <v>#N/A</v>
      </c>
      <c r="V538">
        <f>SUM(1,(1/3)*(Table13[[#This Row],[Length]]-0.5),(1/3)*(Table13[[#This Row],[Diameter]]-0.4),(1/3)*(Table13[[#This Row],[Height]]-0.4)*Table13[[#This Row],[Whole_weight]]*0.5)</f>
        <v>1.0224241666666667</v>
      </c>
      <c r="W538">
        <f t="array" ref="W53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0.81793933333333335</v>
      </c>
      <c r="X538" t="e">
        <f>IF(Table13[[#This Row],[Category All]]="Category 1",Table13[[#This Row],[Base Abalone Value]]*1.5,NA())</f>
        <v>#N/A</v>
      </c>
      <c r="Y538">
        <f>IF(Table13[[#This Row],[Category All]]="Category 2",Table13[[#This Row],[Base Abalone Value]]*0.8,NA())</f>
        <v>0.81793933333333335</v>
      </c>
      <c r="Z538" t="e">
        <f>IF(Table13[[#This Row],[Category All]]="Category 3",Table13[[#This Row],[Base Abalone Value]],NA())</f>
        <v>#N/A</v>
      </c>
      <c r="AA538" t="e">
        <f>IF(Table13[[#This Row],[Gender]]="M",Table13[[#This Row],[Whole_weight]],NA())</f>
        <v>#N/A</v>
      </c>
      <c r="AB538">
        <f>IF(Table13[[#This Row],[Gender]]="F",Table13[[#This Row],[Whole_weight]],NA())</f>
        <v>1.3445</v>
      </c>
      <c r="AC538" t="e">
        <f>IF(Table13[[#This Row],[Gender]]="I",Table13[[#This Row],[Whole_weight]],NA())</f>
        <v>#N/A</v>
      </c>
      <c r="AD538" t="e">
        <f>IF(Table13[[#This Row],[Gender]]="M",Table13[[#This Row],[Diameter]],NA())</f>
        <v>#N/A</v>
      </c>
      <c r="AE538">
        <f>IF(Table13[[#This Row],[Gender]]="F",Table13[[#This Row],[Diameter]],NA())</f>
        <v>0.48499999999999999</v>
      </c>
      <c r="AF538" t="e">
        <f>IF(Table13[[#This Row],[Gender]]="I",Table13[[#This Row],[Diameter]],NA())</f>
        <v>#N/A</v>
      </c>
    </row>
    <row r="539" spans="1:32" x14ac:dyDescent="0.25">
      <c r="A539">
        <v>1065</v>
      </c>
      <c r="B539" t="s">
        <v>43</v>
      </c>
      <c r="C539">
        <v>0.3</v>
      </c>
      <c r="D539">
        <v>0.22</v>
      </c>
      <c r="E539">
        <v>0.08</v>
      </c>
      <c r="F539">
        <v>0.1255</v>
      </c>
      <c r="G539">
        <v>5.5E-2</v>
      </c>
      <c r="H539">
        <v>2.6499999999999999E-2</v>
      </c>
      <c r="I539">
        <v>3.9E-2</v>
      </c>
      <c r="J539">
        <v>6</v>
      </c>
      <c r="K539">
        <v>12</v>
      </c>
      <c r="L539" t="s">
        <v>33</v>
      </c>
      <c r="M539" t="s">
        <v>34</v>
      </c>
      <c r="N539" t="s">
        <v>35</v>
      </c>
      <c r="O539">
        <v>3</v>
      </c>
      <c r="P539" t="s">
        <v>80</v>
      </c>
      <c r="Q539">
        <v>3.6</v>
      </c>
      <c r="R539" t="str">
        <f t="array" ref="R53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39" t="e">
        <f>IF(Table13[[#This Row],[Category All]]="Category 1", "Yes",NA())</f>
        <v>#N/A</v>
      </c>
      <c r="T539" t="str">
        <f>IF(Table13[[#This Row],[Category All]]="Category 2", "Yes",NA())</f>
        <v>Yes</v>
      </c>
      <c r="U539" t="e">
        <f>IF(Table13[[#This Row],[Category All]]="Category 3", "Yes",NA())</f>
        <v>#N/A</v>
      </c>
      <c r="V539">
        <f>SUM(1,(1/3)*(Table13[[#This Row],[Length]]-0.5),(1/3)*(Table13[[#This Row],[Diameter]]-0.4),(1/3)*(Table13[[#This Row],[Height]]-0.4)*Table13[[#This Row],[Whole_weight]]*0.5)</f>
        <v>0.86663999999999997</v>
      </c>
      <c r="W539">
        <f t="array" ref="W53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0.69331200000000004</v>
      </c>
      <c r="X539" t="e">
        <f>IF(Table13[[#This Row],[Category All]]="Category 1",Table13[[#This Row],[Base Abalone Value]]*1.5,NA())</f>
        <v>#N/A</v>
      </c>
      <c r="Y539">
        <f>IF(Table13[[#This Row],[Category All]]="Category 2",Table13[[#This Row],[Base Abalone Value]]*0.8,NA())</f>
        <v>0.69331200000000004</v>
      </c>
      <c r="Z539" t="e">
        <f>IF(Table13[[#This Row],[Category All]]="Category 3",Table13[[#This Row],[Base Abalone Value]],NA())</f>
        <v>#N/A</v>
      </c>
      <c r="AA539" t="e">
        <f>IF(Table13[[#This Row],[Gender]]="M",Table13[[#This Row],[Whole_weight]],NA())</f>
        <v>#N/A</v>
      </c>
      <c r="AB539" t="e">
        <f>IF(Table13[[#This Row],[Gender]]="F",Table13[[#This Row],[Whole_weight]],NA())</f>
        <v>#N/A</v>
      </c>
      <c r="AC539">
        <f>IF(Table13[[#This Row],[Gender]]="I",Table13[[#This Row],[Whole_weight]],NA())</f>
        <v>0.1255</v>
      </c>
      <c r="AD539" t="e">
        <f>IF(Table13[[#This Row],[Gender]]="M",Table13[[#This Row],[Diameter]],NA())</f>
        <v>#N/A</v>
      </c>
      <c r="AE539" t="e">
        <f>IF(Table13[[#This Row],[Gender]]="F",Table13[[#This Row],[Diameter]],NA())</f>
        <v>#N/A</v>
      </c>
      <c r="AF539">
        <f>IF(Table13[[#This Row],[Gender]]="I",Table13[[#This Row],[Diameter]],NA())</f>
        <v>0.22</v>
      </c>
    </row>
    <row r="540" spans="1:32" x14ac:dyDescent="0.25">
      <c r="A540">
        <v>406</v>
      </c>
      <c r="B540" t="s">
        <v>32</v>
      </c>
      <c r="C540">
        <v>0.52500000000000002</v>
      </c>
      <c r="D540">
        <v>0.44</v>
      </c>
      <c r="E540">
        <v>0.15</v>
      </c>
      <c r="F540">
        <v>0.84250000000000003</v>
      </c>
      <c r="G540">
        <v>0.36849999999999999</v>
      </c>
      <c r="H540">
        <v>0.19850000000000001</v>
      </c>
      <c r="I540">
        <v>0.24</v>
      </c>
      <c r="J540">
        <v>12</v>
      </c>
      <c r="K540">
        <v>12</v>
      </c>
      <c r="L540" t="s">
        <v>33</v>
      </c>
      <c r="M540" t="s">
        <v>34</v>
      </c>
      <c r="N540" t="s">
        <v>35</v>
      </c>
      <c r="O540">
        <v>2</v>
      </c>
      <c r="P540" t="s">
        <v>39</v>
      </c>
      <c r="Q540">
        <v>18</v>
      </c>
      <c r="R540" t="str">
        <f t="array" ref="R54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40" t="e">
        <f>IF(Table13[[#This Row],[Category All]]="Category 1", "Yes",NA())</f>
        <v>#N/A</v>
      </c>
      <c r="T540" t="str">
        <f>IF(Table13[[#This Row],[Category All]]="Category 2", "Yes",NA())</f>
        <v>Yes</v>
      </c>
      <c r="U540" t="e">
        <f>IF(Table13[[#This Row],[Category All]]="Category 3", "Yes",NA())</f>
        <v>#N/A</v>
      </c>
      <c r="V540">
        <f>SUM(1,(1/3)*(Table13[[#This Row],[Length]]-0.5),(1/3)*(Table13[[#This Row],[Diameter]]-0.4),(1/3)*(Table13[[#This Row],[Height]]-0.4)*Table13[[#This Row],[Whole_weight]]*0.5)</f>
        <v>0.98656250000000001</v>
      </c>
      <c r="W540">
        <f t="array" ref="W54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0.78925000000000001</v>
      </c>
      <c r="X540" t="e">
        <f>IF(Table13[[#This Row],[Category All]]="Category 1",Table13[[#This Row],[Base Abalone Value]]*1.5,NA())</f>
        <v>#N/A</v>
      </c>
      <c r="Y540">
        <f>IF(Table13[[#This Row],[Category All]]="Category 2",Table13[[#This Row],[Base Abalone Value]]*0.8,NA())</f>
        <v>0.78925000000000001</v>
      </c>
      <c r="Z540" t="e">
        <f>IF(Table13[[#This Row],[Category All]]="Category 3",Table13[[#This Row],[Base Abalone Value]],NA())</f>
        <v>#N/A</v>
      </c>
      <c r="AA540" t="e">
        <f>IF(Table13[[#This Row],[Gender]]="M",Table13[[#This Row],[Whole_weight]],NA())</f>
        <v>#N/A</v>
      </c>
      <c r="AB540">
        <f>IF(Table13[[#This Row],[Gender]]="F",Table13[[#This Row],[Whole_weight]],NA())</f>
        <v>0.84250000000000003</v>
      </c>
      <c r="AC540" t="e">
        <f>IF(Table13[[#This Row],[Gender]]="I",Table13[[#This Row],[Whole_weight]],NA())</f>
        <v>#N/A</v>
      </c>
      <c r="AD540" t="e">
        <f>IF(Table13[[#This Row],[Gender]]="M",Table13[[#This Row],[Diameter]],NA())</f>
        <v>#N/A</v>
      </c>
      <c r="AE540">
        <f>IF(Table13[[#This Row],[Gender]]="F",Table13[[#This Row],[Diameter]],NA())</f>
        <v>0.44</v>
      </c>
      <c r="AF540" t="e">
        <f>IF(Table13[[#This Row],[Gender]]="I",Table13[[#This Row],[Diameter]],NA())</f>
        <v>#N/A</v>
      </c>
    </row>
    <row r="541" spans="1:32" x14ac:dyDescent="0.25">
      <c r="A541">
        <v>717</v>
      </c>
      <c r="B541" t="s">
        <v>43</v>
      </c>
      <c r="C541">
        <v>0.28999999999999998</v>
      </c>
      <c r="D541">
        <v>0.20499999999999999</v>
      </c>
      <c r="E541">
        <v>7.0000000000000007E-2</v>
      </c>
      <c r="F541">
        <v>9.7500000000000003E-2</v>
      </c>
      <c r="G541">
        <v>3.5999999999999997E-2</v>
      </c>
      <c r="H541">
        <v>1.9E-2</v>
      </c>
      <c r="I541">
        <v>3.5000000000000003E-2</v>
      </c>
      <c r="J541">
        <v>8</v>
      </c>
      <c r="K541">
        <v>6</v>
      </c>
      <c r="L541" t="s">
        <v>71</v>
      </c>
      <c r="M541" t="s">
        <v>72</v>
      </c>
      <c r="N541" t="s">
        <v>73</v>
      </c>
      <c r="O541">
        <v>6</v>
      </c>
      <c r="P541" t="s">
        <v>79</v>
      </c>
      <c r="Q541">
        <v>14.1</v>
      </c>
      <c r="R541" t="str">
        <f t="array" ref="R54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41" t="e">
        <f>IF(Table13[[#This Row],[Category All]]="Category 1", "Yes",NA())</f>
        <v>#N/A</v>
      </c>
      <c r="T541" t="str">
        <f>IF(Table13[[#This Row],[Category All]]="Category 2", "Yes",NA())</f>
        <v>Yes</v>
      </c>
      <c r="U541" t="e">
        <f>IF(Table13[[#This Row],[Category All]]="Category 3", "Yes",NA())</f>
        <v>#N/A</v>
      </c>
      <c r="V541">
        <f>SUM(1,(1/3)*(Table13[[#This Row],[Length]]-0.5),(1/3)*(Table13[[#This Row],[Diameter]]-0.4),(1/3)*(Table13[[#This Row],[Height]]-0.4)*Table13[[#This Row],[Whole_weight]]*0.5)</f>
        <v>0.85963749999999994</v>
      </c>
      <c r="W541">
        <f t="array" ref="W54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0.68771000000000004</v>
      </c>
      <c r="X541" t="e">
        <f>IF(Table13[[#This Row],[Category All]]="Category 1",Table13[[#This Row],[Base Abalone Value]]*1.5,NA())</f>
        <v>#N/A</v>
      </c>
      <c r="Y541">
        <f>IF(Table13[[#This Row],[Category All]]="Category 2",Table13[[#This Row],[Base Abalone Value]]*0.8,NA())</f>
        <v>0.68771000000000004</v>
      </c>
      <c r="Z541" t="e">
        <f>IF(Table13[[#This Row],[Category All]]="Category 3",Table13[[#This Row],[Base Abalone Value]],NA())</f>
        <v>#N/A</v>
      </c>
      <c r="AA541" t="e">
        <f>IF(Table13[[#This Row],[Gender]]="M",Table13[[#This Row],[Whole_weight]],NA())</f>
        <v>#N/A</v>
      </c>
      <c r="AB541" t="e">
        <f>IF(Table13[[#This Row],[Gender]]="F",Table13[[#This Row],[Whole_weight]],NA())</f>
        <v>#N/A</v>
      </c>
      <c r="AC541">
        <f>IF(Table13[[#This Row],[Gender]]="I",Table13[[#This Row],[Whole_weight]],NA())</f>
        <v>9.7500000000000003E-2</v>
      </c>
      <c r="AD541" t="e">
        <f>IF(Table13[[#This Row],[Gender]]="M",Table13[[#This Row],[Diameter]],NA())</f>
        <v>#N/A</v>
      </c>
      <c r="AE541" t="e">
        <f>IF(Table13[[#This Row],[Gender]]="F",Table13[[#This Row],[Diameter]],NA())</f>
        <v>#N/A</v>
      </c>
      <c r="AF541">
        <f>IF(Table13[[#This Row],[Gender]]="I",Table13[[#This Row],[Diameter]],NA())</f>
        <v>0.20499999999999999</v>
      </c>
    </row>
    <row r="542" spans="1:32" x14ac:dyDescent="0.25">
      <c r="A542">
        <v>3263</v>
      </c>
      <c r="B542" t="s">
        <v>32</v>
      </c>
      <c r="C542">
        <v>0.59499999999999997</v>
      </c>
      <c r="D542">
        <v>0.48499999999999999</v>
      </c>
      <c r="E542">
        <v>0.14499999999999999</v>
      </c>
      <c r="F542">
        <v>1.2515000000000001</v>
      </c>
      <c r="G542">
        <v>0.50349999999999995</v>
      </c>
      <c r="H542">
        <v>0.29249999999999998</v>
      </c>
      <c r="I542">
        <v>0.33</v>
      </c>
      <c r="J542">
        <v>14</v>
      </c>
      <c r="K542">
        <v>10</v>
      </c>
      <c r="L542" t="s">
        <v>48</v>
      </c>
      <c r="M542" t="s">
        <v>49</v>
      </c>
      <c r="N542" t="s">
        <v>50</v>
      </c>
      <c r="O542">
        <v>8</v>
      </c>
      <c r="P542" t="s">
        <v>51</v>
      </c>
      <c r="Q542">
        <v>12.3</v>
      </c>
      <c r="R542" t="str">
        <f t="array" ref="R54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42" t="e">
        <f>IF(Table13[[#This Row],[Category All]]="Category 1", "Yes",NA())</f>
        <v>#N/A</v>
      </c>
      <c r="T542" t="e">
        <f>IF(Table13[[#This Row],[Category All]]="Category 2", "Yes",NA())</f>
        <v>#N/A</v>
      </c>
      <c r="U542" t="str">
        <f>IF(Table13[[#This Row],[Category All]]="Category 3", "Yes",NA())</f>
        <v>Yes</v>
      </c>
      <c r="V542">
        <f>SUM(1,(1/3)*(Table13[[#This Row],[Length]]-0.5),(1/3)*(Table13[[#This Row],[Diameter]]-0.4),(1/3)*(Table13[[#This Row],[Height]]-0.4)*Table13[[#This Row],[Whole_weight]]*0.5)</f>
        <v>1.0068112500000002</v>
      </c>
      <c r="W542">
        <f t="array" ref="W54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1.0068112500000002</v>
      </c>
      <c r="X542" t="e">
        <f>IF(Table13[[#This Row],[Category All]]="Category 1",Table13[[#This Row],[Base Abalone Value]]*1.5,NA())</f>
        <v>#N/A</v>
      </c>
      <c r="Y542" t="e">
        <f>IF(Table13[[#This Row],[Category All]]="Category 2",Table13[[#This Row],[Base Abalone Value]]*0.8,NA())</f>
        <v>#N/A</v>
      </c>
      <c r="Z542">
        <f>IF(Table13[[#This Row],[Category All]]="Category 3",Table13[[#This Row],[Base Abalone Value]],NA())</f>
        <v>1.0068112500000002</v>
      </c>
      <c r="AA542" t="e">
        <f>IF(Table13[[#This Row],[Gender]]="M",Table13[[#This Row],[Whole_weight]],NA())</f>
        <v>#N/A</v>
      </c>
      <c r="AB542">
        <f>IF(Table13[[#This Row],[Gender]]="F",Table13[[#This Row],[Whole_weight]],NA())</f>
        <v>1.2515000000000001</v>
      </c>
      <c r="AC542" t="e">
        <f>IF(Table13[[#This Row],[Gender]]="I",Table13[[#This Row],[Whole_weight]],NA())</f>
        <v>#N/A</v>
      </c>
      <c r="AD542" t="e">
        <f>IF(Table13[[#This Row],[Gender]]="M",Table13[[#This Row],[Diameter]],NA())</f>
        <v>#N/A</v>
      </c>
      <c r="AE542">
        <f>IF(Table13[[#This Row],[Gender]]="F",Table13[[#This Row],[Diameter]],NA())</f>
        <v>0.48499999999999999</v>
      </c>
      <c r="AF542" t="e">
        <f>IF(Table13[[#This Row],[Gender]]="I",Table13[[#This Row],[Diameter]],NA())</f>
        <v>#N/A</v>
      </c>
    </row>
    <row r="543" spans="1:32" x14ac:dyDescent="0.25">
      <c r="A543">
        <v>1098</v>
      </c>
      <c r="B543" t="s">
        <v>43</v>
      </c>
      <c r="C543">
        <v>0.48</v>
      </c>
      <c r="D543">
        <v>0.38</v>
      </c>
      <c r="E543">
        <v>0.125</v>
      </c>
      <c r="F543">
        <v>0.62450000000000006</v>
      </c>
      <c r="G543">
        <v>0.33950000000000002</v>
      </c>
      <c r="H543">
        <v>0.1085</v>
      </c>
      <c r="I543">
        <v>0.16650000000000001</v>
      </c>
      <c r="J543">
        <v>8</v>
      </c>
      <c r="K543">
        <v>5</v>
      </c>
      <c r="L543" t="s">
        <v>58</v>
      </c>
      <c r="M543" t="s">
        <v>59</v>
      </c>
      <c r="N543" t="s">
        <v>60</v>
      </c>
      <c r="O543">
        <v>4</v>
      </c>
      <c r="P543" t="s">
        <v>42</v>
      </c>
      <c r="Q543">
        <v>6.1</v>
      </c>
      <c r="R543" t="str">
        <f t="array" ref="R54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43" t="e">
        <f>IF(Table13[[#This Row],[Category All]]="Category 1", "Yes",NA())</f>
        <v>#N/A</v>
      </c>
      <c r="T543" t="str">
        <f>IF(Table13[[#This Row],[Category All]]="Category 2", "Yes",NA())</f>
        <v>Yes</v>
      </c>
      <c r="U543" t="e">
        <f>IF(Table13[[#This Row],[Category All]]="Category 3", "Yes",NA())</f>
        <v>#N/A</v>
      </c>
      <c r="V543">
        <f>SUM(1,(1/3)*(Table13[[#This Row],[Length]]-0.5),(1/3)*(Table13[[#This Row],[Diameter]]-0.4),(1/3)*(Table13[[#This Row],[Height]]-0.4)*Table13[[#This Row],[Whole_weight]]*0.5)</f>
        <v>0.95804374999999986</v>
      </c>
      <c r="W543">
        <f t="array" ref="W54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0.76643499999999998</v>
      </c>
      <c r="X543" t="e">
        <f>IF(Table13[[#This Row],[Category All]]="Category 1",Table13[[#This Row],[Base Abalone Value]]*1.5,NA())</f>
        <v>#N/A</v>
      </c>
      <c r="Y543">
        <f>IF(Table13[[#This Row],[Category All]]="Category 2",Table13[[#This Row],[Base Abalone Value]]*0.8,NA())</f>
        <v>0.76643499999999998</v>
      </c>
      <c r="Z543" t="e">
        <f>IF(Table13[[#This Row],[Category All]]="Category 3",Table13[[#This Row],[Base Abalone Value]],NA())</f>
        <v>#N/A</v>
      </c>
      <c r="AA543" t="e">
        <f>IF(Table13[[#This Row],[Gender]]="M",Table13[[#This Row],[Whole_weight]],NA())</f>
        <v>#N/A</v>
      </c>
      <c r="AB543" t="e">
        <f>IF(Table13[[#This Row],[Gender]]="F",Table13[[#This Row],[Whole_weight]],NA())</f>
        <v>#N/A</v>
      </c>
      <c r="AC543">
        <f>IF(Table13[[#This Row],[Gender]]="I",Table13[[#This Row],[Whole_weight]],NA())</f>
        <v>0.62450000000000006</v>
      </c>
      <c r="AD543" t="e">
        <f>IF(Table13[[#This Row],[Gender]]="M",Table13[[#This Row],[Diameter]],NA())</f>
        <v>#N/A</v>
      </c>
      <c r="AE543" t="e">
        <f>IF(Table13[[#This Row],[Gender]]="F",Table13[[#This Row],[Diameter]],NA())</f>
        <v>#N/A</v>
      </c>
      <c r="AF543">
        <f>IF(Table13[[#This Row],[Gender]]="I",Table13[[#This Row],[Diameter]],NA())</f>
        <v>0.38</v>
      </c>
    </row>
    <row r="544" spans="1:32" x14ac:dyDescent="0.25">
      <c r="A544">
        <v>4055</v>
      </c>
      <c r="B544" t="s">
        <v>32</v>
      </c>
      <c r="C544">
        <v>0.63500000000000001</v>
      </c>
      <c r="D544">
        <v>0.5</v>
      </c>
      <c r="E544">
        <v>0.18</v>
      </c>
      <c r="F544">
        <v>1.2565</v>
      </c>
      <c r="G544">
        <v>0.53900000000000003</v>
      </c>
      <c r="H544">
        <v>0.29199999999999998</v>
      </c>
      <c r="I544">
        <v>0.35</v>
      </c>
      <c r="J544">
        <v>10</v>
      </c>
      <c r="K544">
        <v>4</v>
      </c>
      <c r="L544" t="s">
        <v>84</v>
      </c>
      <c r="M544" t="s">
        <v>85</v>
      </c>
      <c r="N544" t="s">
        <v>86</v>
      </c>
      <c r="O544">
        <v>2</v>
      </c>
      <c r="P544" t="s">
        <v>39</v>
      </c>
      <c r="Q544">
        <v>18</v>
      </c>
      <c r="R544" t="str">
        <f t="array" ref="R54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44" t="e">
        <f>IF(Table13[[#This Row],[Category All]]="Category 1", "Yes",NA())</f>
        <v>#N/A</v>
      </c>
      <c r="T544" t="e">
        <f>IF(Table13[[#This Row],[Category All]]="Category 2", "Yes",NA())</f>
        <v>#N/A</v>
      </c>
      <c r="U544" t="str">
        <f>IF(Table13[[#This Row],[Category All]]="Category 3", "Yes",NA())</f>
        <v>Yes</v>
      </c>
      <c r="V544">
        <f>SUM(1,(1/3)*(Table13[[#This Row],[Length]]-0.5),(1/3)*(Table13[[#This Row],[Diameter]]-0.4),(1/3)*(Table13[[#This Row],[Height]]-0.4)*Table13[[#This Row],[Whole_weight]]*0.5)</f>
        <v>1.0322616666666664</v>
      </c>
      <c r="W544">
        <f t="array" ref="W54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1.0322616666666664</v>
      </c>
      <c r="X544" t="e">
        <f>IF(Table13[[#This Row],[Category All]]="Category 1",Table13[[#This Row],[Base Abalone Value]]*1.5,NA())</f>
        <v>#N/A</v>
      </c>
      <c r="Y544" t="e">
        <f>IF(Table13[[#This Row],[Category All]]="Category 2",Table13[[#This Row],[Base Abalone Value]]*0.8,NA())</f>
        <v>#N/A</v>
      </c>
      <c r="Z544">
        <f>IF(Table13[[#This Row],[Category All]]="Category 3",Table13[[#This Row],[Base Abalone Value]],NA())</f>
        <v>1.0322616666666664</v>
      </c>
      <c r="AA544" t="e">
        <f>IF(Table13[[#This Row],[Gender]]="M",Table13[[#This Row],[Whole_weight]],NA())</f>
        <v>#N/A</v>
      </c>
      <c r="AB544">
        <f>IF(Table13[[#This Row],[Gender]]="F",Table13[[#This Row],[Whole_weight]],NA())</f>
        <v>1.2565</v>
      </c>
      <c r="AC544" t="e">
        <f>IF(Table13[[#This Row],[Gender]]="I",Table13[[#This Row],[Whole_weight]],NA())</f>
        <v>#N/A</v>
      </c>
      <c r="AD544" t="e">
        <f>IF(Table13[[#This Row],[Gender]]="M",Table13[[#This Row],[Diameter]],NA())</f>
        <v>#N/A</v>
      </c>
      <c r="AE544">
        <f>IF(Table13[[#This Row],[Gender]]="F",Table13[[#This Row],[Diameter]],NA())</f>
        <v>0.5</v>
      </c>
      <c r="AF544" t="e">
        <f>IF(Table13[[#This Row],[Gender]]="I",Table13[[#This Row],[Diameter]],NA())</f>
        <v>#N/A</v>
      </c>
    </row>
    <row r="545" spans="1:32" x14ac:dyDescent="0.25">
      <c r="A545">
        <v>4129</v>
      </c>
      <c r="B545" t="s">
        <v>47</v>
      </c>
      <c r="C545">
        <v>0.55500000000000005</v>
      </c>
      <c r="D545">
        <v>0.435</v>
      </c>
      <c r="E545">
        <v>0.14499999999999999</v>
      </c>
      <c r="F545">
        <v>0.92049999999999998</v>
      </c>
      <c r="G545">
        <v>0.40400000000000003</v>
      </c>
      <c r="H545">
        <v>0.22750000000000001</v>
      </c>
      <c r="I545">
        <v>0.255</v>
      </c>
      <c r="J545">
        <v>8</v>
      </c>
      <c r="K545">
        <v>10</v>
      </c>
      <c r="L545" t="s">
        <v>48</v>
      </c>
      <c r="M545" t="s">
        <v>49</v>
      </c>
      <c r="N545" t="s">
        <v>50</v>
      </c>
      <c r="O545">
        <v>4</v>
      </c>
      <c r="P545" t="s">
        <v>42</v>
      </c>
      <c r="Q545">
        <v>6.1</v>
      </c>
      <c r="R545" t="str">
        <f t="array" ref="R54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45" t="e">
        <f>IF(Table13[[#This Row],[Category All]]="Category 1", "Yes",NA())</f>
        <v>#N/A</v>
      </c>
      <c r="T545" t="e">
        <f>IF(Table13[[#This Row],[Category All]]="Category 2", "Yes",NA())</f>
        <v>#N/A</v>
      </c>
      <c r="U545" t="str">
        <f>IF(Table13[[#This Row],[Category All]]="Category 3", "Yes",NA())</f>
        <v>Yes</v>
      </c>
      <c r="V545">
        <f>SUM(1,(1/3)*(Table13[[#This Row],[Length]]-0.5),(1/3)*(Table13[[#This Row],[Diameter]]-0.4),(1/3)*(Table13[[#This Row],[Height]]-0.4)*Table13[[#This Row],[Whole_weight]]*0.5)</f>
        <v>0.99087875000000003</v>
      </c>
      <c r="W545">
        <f t="array" ref="W54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0.99087875000000003</v>
      </c>
      <c r="X545" t="e">
        <f>IF(Table13[[#This Row],[Category All]]="Category 1",Table13[[#This Row],[Base Abalone Value]]*1.5,NA())</f>
        <v>#N/A</v>
      </c>
      <c r="Y545" t="e">
        <f>IF(Table13[[#This Row],[Category All]]="Category 2",Table13[[#This Row],[Base Abalone Value]]*0.8,NA())</f>
        <v>#N/A</v>
      </c>
      <c r="Z545">
        <f>IF(Table13[[#This Row],[Category All]]="Category 3",Table13[[#This Row],[Base Abalone Value]],NA())</f>
        <v>0.99087875000000003</v>
      </c>
      <c r="AA545">
        <f>IF(Table13[[#This Row],[Gender]]="M",Table13[[#This Row],[Whole_weight]],NA())</f>
        <v>0.92049999999999998</v>
      </c>
      <c r="AB545" t="e">
        <f>IF(Table13[[#This Row],[Gender]]="F",Table13[[#This Row],[Whole_weight]],NA())</f>
        <v>#N/A</v>
      </c>
      <c r="AC545" t="e">
        <f>IF(Table13[[#This Row],[Gender]]="I",Table13[[#This Row],[Whole_weight]],NA())</f>
        <v>#N/A</v>
      </c>
      <c r="AD545">
        <f>IF(Table13[[#This Row],[Gender]]="M",Table13[[#This Row],[Diameter]],NA())</f>
        <v>0.435</v>
      </c>
      <c r="AE545" t="e">
        <f>IF(Table13[[#This Row],[Gender]]="F",Table13[[#This Row],[Diameter]],NA())</f>
        <v>#N/A</v>
      </c>
      <c r="AF545" t="e">
        <f>IF(Table13[[#This Row],[Gender]]="I",Table13[[#This Row],[Diameter]],NA())</f>
        <v>#N/A</v>
      </c>
    </row>
    <row r="546" spans="1:32" x14ac:dyDescent="0.25">
      <c r="A546">
        <v>2143</v>
      </c>
      <c r="B546" t="s">
        <v>43</v>
      </c>
      <c r="C546">
        <v>0.46</v>
      </c>
      <c r="D546">
        <v>0.35</v>
      </c>
      <c r="E546">
        <v>0.11</v>
      </c>
      <c r="F546">
        <v>0.39450000000000002</v>
      </c>
      <c r="G546">
        <v>0.16850000000000001</v>
      </c>
      <c r="H546">
        <v>8.6499999999999994E-2</v>
      </c>
      <c r="I546">
        <v>0.125</v>
      </c>
      <c r="J546">
        <v>9</v>
      </c>
      <c r="K546">
        <v>2</v>
      </c>
      <c r="L546" t="s">
        <v>64</v>
      </c>
      <c r="M546" t="s">
        <v>65</v>
      </c>
      <c r="N546" t="s">
        <v>66</v>
      </c>
      <c r="O546">
        <v>6</v>
      </c>
      <c r="P546" t="s">
        <v>79</v>
      </c>
      <c r="Q546">
        <v>14.1</v>
      </c>
      <c r="R546" t="str">
        <f t="array" ref="R54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46" t="e">
        <f>IF(Table13[[#This Row],[Category All]]="Category 1", "Yes",NA())</f>
        <v>#N/A</v>
      </c>
      <c r="T546" t="str">
        <f>IF(Table13[[#This Row],[Category All]]="Category 2", "Yes",NA())</f>
        <v>Yes</v>
      </c>
      <c r="U546" t="e">
        <f>IF(Table13[[#This Row],[Category All]]="Category 3", "Yes",NA())</f>
        <v>#N/A</v>
      </c>
      <c r="V546">
        <f>SUM(1,(1/3)*(Table13[[#This Row],[Length]]-0.5),(1/3)*(Table13[[#This Row],[Diameter]]-0.4),(1/3)*(Table13[[#This Row],[Height]]-0.4)*Table13[[#This Row],[Whole_weight]]*0.5)</f>
        <v>0.95093249999999996</v>
      </c>
      <c r="W546">
        <f t="array" ref="W54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0.76074600000000003</v>
      </c>
      <c r="X546" t="e">
        <f>IF(Table13[[#This Row],[Category All]]="Category 1",Table13[[#This Row],[Base Abalone Value]]*1.5,NA())</f>
        <v>#N/A</v>
      </c>
      <c r="Y546">
        <f>IF(Table13[[#This Row],[Category All]]="Category 2",Table13[[#This Row],[Base Abalone Value]]*0.8,NA())</f>
        <v>0.76074600000000003</v>
      </c>
      <c r="Z546" t="e">
        <f>IF(Table13[[#This Row],[Category All]]="Category 3",Table13[[#This Row],[Base Abalone Value]],NA())</f>
        <v>#N/A</v>
      </c>
      <c r="AA546" t="e">
        <f>IF(Table13[[#This Row],[Gender]]="M",Table13[[#This Row],[Whole_weight]],NA())</f>
        <v>#N/A</v>
      </c>
      <c r="AB546" t="e">
        <f>IF(Table13[[#This Row],[Gender]]="F",Table13[[#This Row],[Whole_weight]],NA())</f>
        <v>#N/A</v>
      </c>
      <c r="AC546">
        <f>IF(Table13[[#This Row],[Gender]]="I",Table13[[#This Row],[Whole_weight]],NA())</f>
        <v>0.39450000000000002</v>
      </c>
      <c r="AD546" t="e">
        <f>IF(Table13[[#This Row],[Gender]]="M",Table13[[#This Row],[Diameter]],NA())</f>
        <v>#N/A</v>
      </c>
      <c r="AE546" t="e">
        <f>IF(Table13[[#This Row],[Gender]]="F",Table13[[#This Row],[Diameter]],NA())</f>
        <v>#N/A</v>
      </c>
      <c r="AF546">
        <f>IF(Table13[[#This Row],[Gender]]="I",Table13[[#This Row],[Diameter]],NA())</f>
        <v>0.35</v>
      </c>
    </row>
    <row r="547" spans="1:32" x14ac:dyDescent="0.25">
      <c r="A547">
        <v>1310</v>
      </c>
      <c r="B547" t="s">
        <v>43</v>
      </c>
      <c r="C547">
        <v>0.54500000000000004</v>
      </c>
      <c r="D547">
        <v>0.43</v>
      </c>
      <c r="E547">
        <v>0.15</v>
      </c>
      <c r="F547">
        <v>0.72850000000000004</v>
      </c>
      <c r="G547">
        <v>0.30199999999999999</v>
      </c>
      <c r="H547">
        <v>0.13150000000000001</v>
      </c>
      <c r="I547">
        <v>0.2545</v>
      </c>
      <c r="J547">
        <v>10</v>
      </c>
      <c r="K547">
        <v>8</v>
      </c>
      <c r="L547" t="s">
        <v>61</v>
      </c>
      <c r="M547" t="s">
        <v>62</v>
      </c>
      <c r="N547" t="s">
        <v>63</v>
      </c>
      <c r="O547">
        <v>4</v>
      </c>
      <c r="P547" t="s">
        <v>42</v>
      </c>
      <c r="Q547">
        <v>6.1</v>
      </c>
      <c r="R547" t="str">
        <f t="array" ref="R54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47" t="e">
        <f>IF(Table13[[#This Row],[Category All]]="Category 1", "Yes",NA())</f>
        <v>#N/A</v>
      </c>
      <c r="T547" t="str">
        <f>IF(Table13[[#This Row],[Category All]]="Category 2", "Yes",NA())</f>
        <v>Yes</v>
      </c>
      <c r="U547" t="e">
        <f>IF(Table13[[#This Row],[Category All]]="Category 3", "Yes",NA())</f>
        <v>#N/A</v>
      </c>
      <c r="V547">
        <f>SUM(1,(1/3)*(Table13[[#This Row],[Length]]-0.5),(1/3)*(Table13[[#This Row],[Diameter]]-0.4),(1/3)*(Table13[[#This Row],[Height]]-0.4)*Table13[[#This Row],[Whole_weight]]*0.5)</f>
        <v>0.99464583333333345</v>
      </c>
      <c r="W547">
        <f t="array" ref="W54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0.79571666666666685</v>
      </c>
      <c r="X547" t="e">
        <f>IF(Table13[[#This Row],[Category All]]="Category 1",Table13[[#This Row],[Base Abalone Value]]*1.5,NA())</f>
        <v>#N/A</v>
      </c>
      <c r="Y547">
        <f>IF(Table13[[#This Row],[Category All]]="Category 2",Table13[[#This Row],[Base Abalone Value]]*0.8,NA())</f>
        <v>0.79571666666666685</v>
      </c>
      <c r="Z547" t="e">
        <f>IF(Table13[[#This Row],[Category All]]="Category 3",Table13[[#This Row],[Base Abalone Value]],NA())</f>
        <v>#N/A</v>
      </c>
      <c r="AA547" t="e">
        <f>IF(Table13[[#This Row],[Gender]]="M",Table13[[#This Row],[Whole_weight]],NA())</f>
        <v>#N/A</v>
      </c>
      <c r="AB547" t="e">
        <f>IF(Table13[[#This Row],[Gender]]="F",Table13[[#This Row],[Whole_weight]],NA())</f>
        <v>#N/A</v>
      </c>
      <c r="AC547">
        <f>IF(Table13[[#This Row],[Gender]]="I",Table13[[#This Row],[Whole_weight]],NA())</f>
        <v>0.72850000000000004</v>
      </c>
      <c r="AD547" t="e">
        <f>IF(Table13[[#This Row],[Gender]]="M",Table13[[#This Row],[Diameter]],NA())</f>
        <v>#N/A</v>
      </c>
      <c r="AE547" t="e">
        <f>IF(Table13[[#This Row],[Gender]]="F",Table13[[#This Row],[Diameter]],NA())</f>
        <v>#N/A</v>
      </c>
      <c r="AF547">
        <f>IF(Table13[[#This Row],[Gender]]="I",Table13[[#This Row],[Diameter]],NA())</f>
        <v>0.43</v>
      </c>
    </row>
    <row r="548" spans="1:32" x14ac:dyDescent="0.25">
      <c r="A548">
        <v>1429</v>
      </c>
      <c r="B548" t="s">
        <v>32</v>
      </c>
      <c r="C548">
        <v>0.81499999999999995</v>
      </c>
      <c r="D548">
        <v>0.65</v>
      </c>
      <c r="E548">
        <v>0.25</v>
      </c>
      <c r="F548">
        <v>2.2549999999999999</v>
      </c>
      <c r="G548">
        <v>0.89049999999999996</v>
      </c>
      <c r="H548">
        <v>0.42</v>
      </c>
      <c r="I548">
        <v>0.79749999999999999</v>
      </c>
      <c r="J548">
        <v>14</v>
      </c>
      <c r="K548">
        <v>12</v>
      </c>
      <c r="L548" t="s">
        <v>33</v>
      </c>
      <c r="M548" t="s">
        <v>34</v>
      </c>
      <c r="N548" t="s">
        <v>35</v>
      </c>
      <c r="O548">
        <v>4</v>
      </c>
      <c r="P548" t="s">
        <v>42</v>
      </c>
      <c r="Q548">
        <v>6.1</v>
      </c>
      <c r="R548" t="str">
        <f t="array" ref="R54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48" t="e">
        <f>IF(Table13[[#This Row],[Category All]]="Category 1", "Yes",NA())</f>
        <v>#N/A</v>
      </c>
      <c r="T548" t="e">
        <f>IF(Table13[[#This Row],[Category All]]="Category 2", "Yes",NA())</f>
        <v>#N/A</v>
      </c>
      <c r="U548" t="str">
        <f>IF(Table13[[#This Row],[Category All]]="Category 3", "Yes",NA())</f>
        <v>Yes</v>
      </c>
      <c r="V548">
        <f>SUM(1,(1/3)*(Table13[[#This Row],[Length]]-0.5),(1/3)*(Table13[[#This Row],[Diameter]]-0.4),(1/3)*(Table13[[#This Row],[Height]]-0.4)*Table13[[#This Row],[Whole_weight]]*0.5)</f>
        <v>1.1319583333333332</v>
      </c>
      <c r="W548">
        <f t="array" ref="W54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1.1319583333333332</v>
      </c>
      <c r="X548" t="e">
        <f>IF(Table13[[#This Row],[Category All]]="Category 1",Table13[[#This Row],[Base Abalone Value]]*1.5,NA())</f>
        <v>#N/A</v>
      </c>
      <c r="Y548" t="e">
        <f>IF(Table13[[#This Row],[Category All]]="Category 2",Table13[[#This Row],[Base Abalone Value]]*0.8,NA())</f>
        <v>#N/A</v>
      </c>
      <c r="Z548">
        <f>IF(Table13[[#This Row],[Category All]]="Category 3",Table13[[#This Row],[Base Abalone Value]],NA())</f>
        <v>1.1319583333333332</v>
      </c>
      <c r="AA548" t="e">
        <f>IF(Table13[[#This Row],[Gender]]="M",Table13[[#This Row],[Whole_weight]],NA())</f>
        <v>#N/A</v>
      </c>
      <c r="AB548">
        <f>IF(Table13[[#This Row],[Gender]]="F",Table13[[#This Row],[Whole_weight]],NA())</f>
        <v>2.2549999999999999</v>
      </c>
      <c r="AC548" t="e">
        <f>IF(Table13[[#This Row],[Gender]]="I",Table13[[#This Row],[Whole_weight]],NA())</f>
        <v>#N/A</v>
      </c>
      <c r="AD548" t="e">
        <f>IF(Table13[[#This Row],[Gender]]="M",Table13[[#This Row],[Diameter]],NA())</f>
        <v>#N/A</v>
      </c>
      <c r="AE548">
        <f>IF(Table13[[#This Row],[Gender]]="F",Table13[[#This Row],[Diameter]],NA())</f>
        <v>0.65</v>
      </c>
      <c r="AF548" t="e">
        <f>IF(Table13[[#This Row],[Gender]]="I",Table13[[#This Row],[Diameter]],NA())</f>
        <v>#N/A</v>
      </c>
    </row>
    <row r="549" spans="1:32" x14ac:dyDescent="0.25">
      <c r="A549">
        <v>442</v>
      </c>
      <c r="B549" t="s">
        <v>43</v>
      </c>
      <c r="C549">
        <v>0.33500000000000002</v>
      </c>
      <c r="D549">
        <v>0.26</v>
      </c>
      <c r="E549">
        <v>0.1</v>
      </c>
      <c r="F549">
        <v>0.192</v>
      </c>
      <c r="G549">
        <v>7.85E-2</v>
      </c>
      <c r="H549">
        <v>5.8500000000000003E-2</v>
      </c>
      <c r="I549">
        <v>7.0000000000000007E-2</v>
      </c>
      <c r="J549">
        <v>8</v>
      </c>
      <c r="K549">
        <v>15</v>
      </c>
      <c r="L549" t="s">
        <v>81</v>
      </c>
      <c r="M549" t="s">
        <v>82</v>
      </c>
      <c r="N549" t="s">
        <v>35</v>
      </c>
      <c r="O549">
        <v>9</v>
      </c>
      <c r="P549" t="s">
        <v>78</v>
      </c>
      <c r="Q549">
        <v>1.9</v>
      </c>
      <c r="R549" t="str">
        <f t="array" ref="R54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49" t="e">
        <f>IF(Table13[[#This Row],[Category All]]="Category 1", "Yes",NA())</f>
        <v>#N/A</v>
      </c>
      <c r="T549" t="str">
        <f>IF(Table13[[#This Row],[Category All]]="Category 2", "Yes",NA())</f>
        <v>Yes</v>
      </c>
      <c r="U549" t="e">
        <f>IF(Table13[[#This Row],[Category All]]="Category 3", "Yes",NA())</f>
        <v>#N/A</v>
      </c>
      <c r="V549">
        <f>SUM(1,(1/3)*(Table13[[#This Row],[Length]]-0.5),(1/3)*(Table13[[#This Row],[Diameter]]-0.4),(1/3)*(Table13[[#This Row],[Height]]-0.4)*Table13[[#This Row],[Whole_weight]]*0.5)</f>
        <v>0.88873333333333338</v>
      </c>
      <c r="W549">
        <f t="array" ref="W54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0.71098666666666677</v>
      </c>
      <c r="X549" t="e">
        <f>IF(Table13[[#This Row],[Category All]]="Category 1",Table13[[#This Row],[Base Abalone Value]]*1.5,NA())</f>
        <v>#N/A</v>
      </c>
      <c r="Y549">
        <f>IF(Table13[[#This Row],[Category All]]="Category 2",Table13[[#This Row],[Base Abalone Value]]*0.8,NA())</f>
        <v>0.71098666666666677</v>
      </c>
      <c r="Z549" t="e">
        <f>IF(Table13[[#This Row],[Category All]]="Category 3",Table13[[#This Row],[Base Abalone Value]],NA())</f>
        <v>#N/A</v>
      </c>
      <c r="AA549" t="e">
        <f>IF(Table13[[#This Row],[Gender]]="M",Table13[[#This Row],[Whole_weight]],NA())</f>
        <v>#N/A</v>
      </c>
      <c r="AB549" t="e">
        <f>IF(Table13[[#This Row],[Gender]]="F",Table13[[#This Row],[Whole_weight]],NA())</f>
        <v>#N/A</v>
      </c>
      <c r="AC549">
        <f>IF(Table13[[#This Row],[Gender]]="I",Table13[[#This Row],[Whole_weight]],NA())</f>
        <v>0.192</v>
      </c>
      <c r="AD549" t="e">
        <f>IF(Table13[[#This Row],[Gender]]="M",Table13[[#This Row],[Diameter]],NA())</f>
        <v>#N/A</v>
      </c>
      <c r="AE549" t="e">
        <f>IF(Table13[[#This Row],[Gender]]="F",Table13[[#This Row],[Diameter]],NA())</f>
        <v>#N/A</v>
      </c>
      <c r="AF549">
        <f>IF(Table13[[#This Row],[Gender]]="I",Table13[[#This Row],[Diameter]],NA())</f>
        <v>0.26</v>
      </c>
    </row>
    <row r="550" spans="1:32" x14ac:dyDescent="0.25">
      <c r="A550">
        <v>72</v>
      </c>
      <c r="B550" t="s">
        <v>32</v>
      </c>
      <c r="C550">
        <v>0.4</v>
      </c>
      <c r="D550">
        <v>0.32</v>
      </c>
      <c r="E550">
        <v>0.11</v>
      </c>
      <c r="F550">
        <v>0.35299999999999998</v>
      </c>
      <c r="G550">
        <v>0.14050000000000001</v>
      </c>
      <c r="H550">
        <v>9.8500000000000004E-2</v>
      </c>
      <c r="I550">
        <v>0.1</v>
      </c>
      <c r="J550">
        <v>8</v>
      </c>
      <c r="K550">
        <v>9</v>
      </c>
      <c r="L550" t="s">
        <v>52</v>
      </c>
      <c r="M550" t="s">
        <v>53</v>
      </c>
      <c r="N550" t="s">
        <v>54</v>
      </c>
      <c r="O550">
        <v>1</v>
      </c>
      <c r="P550" t="s">
        <v>36</v>
      </c>
      <c r="Q550">
        <v>22.1</v>
      </c>
      <c r="R550" t="str">
        <f t="array" ref="R55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50" t="e">
        <f>IF(Table13[[#This Row],[Category All]]="Category 1", "Yes",NA())</f>
        <v>#N/A</v>
      </c>
      <c r="T550" t="str">
        <f>IF(Table13[[#This Row],[Category All]]="Category 2", "Yes",NA())</f>
        <v>Yes</v>
      </c>
      <c r="U550" t="e">
        <f>IF(Table13[[#This Row],[Category All]]="Category 3", "Yes",NA())</f>
        <v>#N/A</v>
      </c>
      <c r="V550">
        <f>SUM(1,(1/3)*(Table13[[#This Row],[Length]]-0.5),(1/3)*(Table13[[#This Row],[Diameter]]-0.4),(1/3)*(Table13[[#This Row],[Height]]-0.4)*Table13[[#This Row],[Whole_weight]]*0.5)</f>
        <v>0.92293833333333331</v>
      </c>
      <c r="W550">
        <f t="array" ref="W55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0.73835066666666671</v>
      </c>
      <c r="X550" t="e">
        <f>IF(Table13[[#This Row],[Category All]]="Category 1",Table13[[#This Row],[Base Abalone Value]]*1.5,NA())</f>
        <v>#N/A</v>
      </c>
      <c r="Y550">
        <f>IF(Table13[[#This Row],[Category All]]="Category 2",Table13[[#This Row],[Base Abalone Value]]*0.8,NA())</f>
        <v>0.73835066666666671</v>
      </c>
      <c r="Z550" t="e">
        <f>IF(Table13[[#This Row],[Category All]]="Category 3",Table13[[#This Row],[Base Abalone Value]],NA())</f>
        <v>#N/A</v>
      </c>
      <c r="AA550" t="e">
        <f>IF(Table13[[#This Row],[Gender]]="M",Table13[[#This Row],[Whole_weight]],NA())</f>
        <v>#N/A</v>
      </c>
      <c r="AB550">
        <f>IF(Table13[[#This Row],[Gender]]="F",Table13[[#This Row],[Whole_weight]],NA())</f>
        <v>0.35299999999999998</v>
      </c>
      <c r="AC550" t="e">
        <f>IF(Table13[[#This Row],[Gender]]="I",Table13[[#This Row],[Whole_weight]],NA())</f>
        <v>#N/A</v>
      </c>
      <c r="AD550" t="e">
        <f>IF(Table13[[#This Row],[Gender]]="M",Table13[[#This Row],[Diameter]],NA())</f>
        <v>#N/A</v>
      </c>
      <c r="AE550">
        <f>IF(Table13[[#This Row],[Gender]]="F",Table13[[#This Row],[Diameter]],NA())</f>
        <v>0.32</v>
      </c>
      <c r="AF550" t="e">
        <f>IF(Table13[[#This Row],[Gender]]="I",Table13[[#This Row],[Diameter]],NA())</f>
        <v>#N/A</v>
      </c>
    </row>
    <row r="551" spans="1:32" x14ac:dyDescent="0.25">
      <c r="A551">
        <v>1538</v>
      </c>
      <c r="B551" t="s">
        <v>43</v>
      </c>
      <c r="C551">
        <v>0.35</v>
      </c>
      <c r="D551">
        <v>0.26</v>
      </c>
      <c r="E551">
        <v>7.4999999999999997E-2</v>
      </c>
      <c r="F551">
        <v>0.18</v>
      </c>
      <c r="G551">
        <v>0.09</v>
      </c>
      <c r="H551">
        <v>2.4500000000000001E-2</v>
      </c>
      <c r="I551">
        <v>5.5E-2</v>
      </c>
      <c r="J551">
        <v>5</v>
      </c>
      <c r="K551">
        <v>8</v>
      </c>
      <c r="L551" t="s">
        <v>61</v>
      </c>
      <c r="M551" t="s">
        <v>62</v>
      </c>
      <c r="N551" t="s">
        <v>63</v>
      </c>
      <c r="O551">
        <v>10</v>
      </c>
      <c r="P551" t="s">
        <v>70</v>
      </c>
      <c r="Q551">
        <v>24.1</v>
      </c>
      <c r="R551" t="str">
        <f t="array" ref="R55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51" t="e">
        <f>IF(Table13[[#This Row],[Category All]]="Category 1", "Yes",NA())</f>
        <v>#N/A</v>
      </c>
      <c r="T551" t="str">
        <f>IF(Table13[[#This Row],[Category All]]="Category 2", "Yes",NA())</f>
        <v>Yes</v>
      </c>
      <c r="U551" t="e">
        <f>IF(Table13[[#This Row],[Category All]]="Category 3", "Yes",NA())</f>
        <v>#N/A</v>
      </c>
      <c r="V551">
        <f>SUM(1,(1/3)*(Table13[[#This Row],[Length]]-0.5),(1/3)*(Table13[[#This Row],[Diameter]]-0.4),(1/3)*(Table13[[#This Row],[Height]]-0.4)*Table13[[#This Row],[Whole_weight]]*0.5)</f>
        <v>0.89358333333333329</v>
      </c>
      <c r="W551">
        <f t="array" ref="W55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0.71486666666666665</v>
      </c>
      <c r="X551" t="e">
        <f>IF(Table13[[#This Row],[Category All]]="Category 1",Table13[[#This Row],[Base Abalone Value]]*1.5,NA())</f>
        <v>#N/A</v>
      </c>
      <c r="Y551">
        <f>IF(Table13[[#This Row],[Category All]]="Category 2",Table13[[#This Row],[Base Abalone Value]]*0.8,NA())</f>
        <v>0.71486666666666665</v>
      </c>
      <c r="Z551" t="e">
        <f>IF(Table13[[#This Row],[Category All]]="Category 3",Table13[[#This Row],[Base Abalone Value]],NA())</f>
        <v>#N/A</v>
      </c>
      <c r="AA551" t="e">
        <f>IF(Table13[[#This Row],[Gender]]="M",Table13[[#This Row],[Whole_weight]],NA())</f>
        <v>#N/A</v>
      </c>
      <c r="AB551" t="e">
        <f>IF(Table13[[#This Row],[Gender]]="F",Table13[[#This Row],[Whole_weight]],NA())</f>
        <v>#N/A</v>
      </c>
      <c r="AC551">
        <f>IF(Table13[[#This Row],[Gender]]="I",Table13[[#This Row],[Whole_weight]],NA())</f>
        <v>0.18</v>
      </c>
      <c r="AD551" t="e">
        <f>IF(Table13[[#This Row],[Gender]]="M",Table13[[#This Row],[Diameter]],NA())</f>
        <v>#N/A</v>
      </c>
      <c r="AE551" t="e">
        <f>IF(Table13[[#This Row],[Gender]]="F",Table13[[#This Row],[Diameter]],NA())</f>
        <v>#N/A</v>
      </c>
      <c r="AF551">
        <f>IF(Table13[[#This Row],[Gender]]="I",Table13[[#This Row],[Diameter]],NA())</f>
        <v>0.26</v>
      </c>
    </row>
    <row r="552" spans="1:32" x14ac:dyDescent="0.25">
      <c r="A552">
        <v>4172</v>
      </c>
      <c r="B552" t="s">
        <v>47</v>
      </c>
      <c r="C552">
        <v>0.56000000000000005</v>
      </c>
      <c r="D552">
        <v>0.43</v>
      </c>
      <c r="E552">
        <v>0.155</v>
      </c>
      <c r="F552">
        <v>0.86750000000000005</v>
      </c>
      <c r="G552">
        <v>0.4</v>
      </c>
      <c r="H552">
        <v>0.17199999999999999</v>
      </c>
      <c r="I552">
        <v>0.22900000000000001</v>
      </c>
      <c r="J552">
        <v>8</v>
      </c>
      <c r="K552">
        <v>9</v>
      </c>
      <c r="L552" t="s">
        <v>52</v>
      </c>
      <c r="M552" t="s">
        <v>53</v>
      </c>
      <c r="N552" t="s">
        <v>54</v>
      </c>
      <c r="O552">
        <v>6</v>
      </c>
      <c r="P552" t="s">
        <v>79</v>
      </c>
      <c r="Q552">
        <v>14.1</v>
      </c>
      <c r="R552" t="str">
        <f t="array" ref="R55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52" t="e">
        <f>IF(Table13[[#This Row],[Category All]]="Category 1", "Yes",NA())</f>
        <v>#N/A</v>
      </c>
      <c r="T552" t="e">
        <f>IF(Table13[[#This Row],[Category All]]="Category 2", "Yes",NA())</f>
        <v>#N/A</v>
      </c>
      <c r="U552" t="str">
        <f>IF(Table13[[#This Row],[Category All]]="Category 3", "Yes",NA())</f>
        <v>Yes</v>
      </c>
      <c r="V552">
        <f>SUM(1,(1/3)*(Table13[[#This Row],[Length]]-0.5),(1/3)*(Table13[[#This Row],[Diameter]]-0.4),(1/3)*(Table13[[#This Row],[Height]]-0.4)*Table13[[#This Row],[Whole_weight]]*0.5)</f>
        <v>0.99457708333333339</v>
      </c>
      <c r="W552">
        <f t="array" ref="W55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0.99457708333333339</v>
      </c>
      <c r="X552" t="e">
        <f>IF(Table13[[#This Row],[Category All]]="Category 1",Table13[[#This Row],[Base Abalone Value]]*1.5,NA())</f>
        <v>#N/A</v>
      </c>
      <c r="Y552" t="e">
        <f>IF(Table13[[#This Row],[Category All]]="Category 2",Table13[[#This Row],[Base Abalone Value]]*0.8,NA())</f>
        <v>#N/A</v>
      </c>
      <c r="Z552">
        <f>IF(Table13[[#This Row],[Category All]]="Category 3",Table13[[#This Row],[Base Abalone Value]],NA())</f>
        <v>0.99457708333333339</v>
      </c>
      <c r="AA552">
        <f>IF(Table13[[#This Row],[Gender]]="M",Table13[[#This Row],[Whole_weight]],NA())</f>
        <v>0.86750000000000005</v>
      </c>
      <c r="AB552" t="e">
        <f>IF(Table13[[#This Row],[Gender]]="F",Table13[[#This Row],[Whole_weight]],NA())</f>
        <v>#N/A</v>
      </c>
      <c r="AC552" t="e">
        <f>IF(Table13[[#This Row],[Gender]]="I",Table13[[#This Row],[Whole_weight]],NA())</f>
        <v>#N/A</v>
      </c>
      <c r="AD552">
        <f>IF(Table13[[#This Row],[Gender]]="M",Table13[[#This Row],[Diameter]],NA())</f>
        <v>0.43</v>
      </c>
      <c r="AE552" t="e">
        <f>IF(Table13[[#This Row],[Gender]]="F",Table13[[#This Row],[Diameter]],NA())</f>
        <v>#N/A</v>
      </c>
      <c r="AF552" t="e">
        <f>IF(Table13[[#This Row],[Gender]]="I",Table13[[#This Row],[Diameter]],NA())</f>
        <v>#N/A</v>
      </c>
    </row>
    <row r="553" spans="1:32" x14ac:dyDescent="0.25">
      <c r="A553">
        <v>987</v>
      </c>
      <c r="B553" t="s">
        <v>32</v>
      </c>
      <c r="C553">
        <v>0.56999999999999995</v>
      </c>
      <c r="D553">
        <v>0.45500000000000002</v>
      </c>
      <c r="E553">
        <v>0.15</v>
      </c>
      <c r="F553">
        <v>1.107</v>
      </c>
      <c r="G553">
        <v>0.54</v>
      </c>
      <c r="H553">
        <v>0.255</v>
      </c>
      <c r="I553">
        <v>0.27</v>
      </c>
      <c r="J553">
        <v>8</v>
      </c>
      <c r="K553">
        <v>13</v>
      </c>
      <c r="L553" t="s">
        <v>44</v>
      </c>
      <c r="M553" t="s">
        <v>45</v>
      </c>
      <c r="N553" t="s">
        <v>35</v>
      </c>
      <c r="O553">
        <v>6</v>
      </c>
      <c r="P553" t="s">
        <v>79</v>
      </c>
      <c r="Q553">
        <v>14.1</v>
      </c>
      <c r="R553" t="str">
        <f t="array" ref="R55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53" t="e">
        <f>IF(Table13[[#This Row],[Category All]]="Category 1", "Yes",NA())</f>
        <v>#N/A</v>
      </c>
      <c r="T553" t="e">
        <f>IF(Table13[[#This Row],[Category All]]="Category 2", "Yes",NA())</f>
        <v>#N/A</v>
      </c>
      <c r="U553" t="str">
        <f>IF(Table13[[#This Row],[Category All]]="Category 3", "Yes",NA())</f>
        <v>Yes</v>
      </c>
      <c r="V553">
        <f>SUM(1,(1/3)*(Table13[[#This Row],[Length]]-0.5),(1/3)*(Table13[[#This Row],[Diameter]]-0.4),(1/3)*(Table13[[#This Row],[Height]]-0.4)*Table13[[#This Row],[Whole_weight]]*0.5)</f>
        <v>0.99554166666666677</v>
      </c>
      <c r="W553">
        <f t="array" ref="W55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0.99554166666666677</v>
      </c>
      <c r="X553" t="e">
        <f>IF(Table13[[#This Row],[Category All]]="Category 1",Table13[[#This Row],[Base Abalone Value]]*1.5,NA())</f>
        <v>#N/A</v>
      </c>
      <c r="Y553" t="e">
        <f>IF(Table13[[#This Row],[Category All]]="Category 2",Table13[[#This Row],[Base Abalone Value]]*0.8,NA())</f>
        <v>#N/A</v>
      </c>
      <c r="Z553">
        <f>IF(Table13[[#This Row],[Category All]]="Category 3",Table13[[#This Row],[Base Abalone Value]],NA())</f>
        <v>0.99554166666666677</v>
      </c>
      <c r="AA553" t="e">
        <f>IF(Table13[[#This Row],[Gender]]="M",Table13[[#This Row],[Whole_weight]],NA())</f>
        <v>#N/A</v>
      </c>
      <c r="AB553">
        <f>IF(Table13[[#This Row],[Gender]]="F",Table13[[#This Row],[Whole_weight]],NA())</f>
        <v>1.107</v>
      </c>
      <c r="AC553" t="e">
        <f>IF(Table13[[#This Row],[Gender]]="I",Table13[[#This Row],[Whole_weight]],NA())</f>
        <v>#N/A</v>
      </c>
      <c r="AD553" t="e">
        <f>IF(Table13[[#This Row],[Gender]]="M",Table13[[#This Row],[Diameter]],NA())</f>
        <v>#N/A</v>
      </c>
      <c r="AE553">
        <f>IF(Table13[[#This Row],[Gender]]="F",Table13[[#This Row],[Diameter]],NA())</f>
        <v>0.45500000000000002</v>
      </c>
      <c r="AF553" t="e">
        <f>IF(Table13[[#This Row],[Gender]]="I",Table13[[#This Row],[Diameter]],NA())</f>
        <v>#N/A</v>
      </c>
    </row>
    <row r="554" spans="1:32" x14ac:dyDescent="0.25">
      <c r="A554">
        <v>163</v>
      </c>
      <c r="B554" t="s">
        <v>47</v>
      </c>
      <c r="C554">
        <v>0.61</v>
      </c>
      <c r="D554">
        <v>0.48499999999999999</v>
      </c>
      <c r="E554">
        <v>0.17499999999999999</v>
      </c>
      <c r="F554">
        <v>1.2444999999999999</v>
      </c>
      <c r="G554">
        <v>0.54400000000000004</v>
      </c>
      <c r="H554">
        <v>0.29699999999999999</v>
      </c>
      <c r="I554">
        <v>0.34499999999999997</v>
      </c>
      <c r="J554">
        <v>12</v>
      </c>
      <c r="K554">
        <v>7</v>
      </c>
      <c r="L554" t="s">
        <v>67</v>
      </c>
      <c r="M554" t="s">
        <v>68</v>
      </c>
      <c r="N554" t="s">
        <v>69</v>
      </c>
      <c r="O554">
        <v>10</v>
      </c>
      <c r="P554" t="s">
        <v>70</v>
      </c>
      <c r="Q554">
        <v>24.1</v>
      </c>
      <c r="R554" t="str">
        <f t="array" ref="R55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54" t="e">
        <f>IF(Table13[[#This Row],[Category All]]="Category 1", "Yes",NA())</f>
        <v>#N/A</v>
      </c>
      <c r="T554" t="e">
        <f>IF(Table13[[#This Row],[Category All]]="Category 2", "Yes",NA())</f>
        <v>#N/A</v>
      </c>
      <c r="U554" t="str">
        <f>IF(Table13[[#This Row],[Category All]]="Category 3", "Yes",NA())</f>
        <v>Yes</v>
      </c>
      <c r="V554">
        <f>SUM(1,(1/3)*(Table13[[#This Row],[Length]]-0.5),(1/3)*(Table13[[#This Row],[Diameter]]-0.4),(1/3)*(Table13[[#This Row],[Height]]-0.4)*Table13[[#This Row],[Whole_weight]]*0.5)</f>
        <v>1.0183312499999999</v>
      </c>
      <c r="W554">
        <f t="array" ref="W55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1.0183312499999999</v>
      </c>
      <c r="X554" t="e">
        <f>IF(Table13[[#This Row],[Category All]]="Category 1",Table13[[#This Row],[Base Abalone Value]]*1.5,NA())</f>
        <v>#N/A</v>
      </c>
      <c r="Y554" t="e">
        <f>IF(Table13[[#This Row],[Category All]]="Category 2",Table13[[#This Row],[Base Abalone Value]]*0.8,NA())</f>
        <v>#N/A</v>
      </c>
      <c r="Z554">
        <f>IF(Table13[[#This Row],[Category All]]="Category 3",Table13[[#This Row],[Base Abalone Value]],NA())</f>
        <v>1.0183312499999999</v>
      </c>
      <c r="AA554">
        <f>IF(Table13[[#This Row],[Gender]]="M",Table13[[#This Row],[Whole_weight]],NA())</f>
        <v>1.2444999999999999</v>
      </c>
      <c r="AB554" t="e">
        <f>IF(Table13[[#This Row],[Gender]]="F",Table13[[#This Row],[Whole_weight]],NA())</f>
        <v>#N/A</v>
      </c>
      <c r="AC554" t="e">
        <f>IF(Table13[[#This Row],[Gender]]="I",Table13[[#This Row],[Whole_weight]],NA())</f>
        <v>#N/A</v>
      </c>
      <c r="AD554">
        <f>IF(Table13[[#This Row],[Gender]]="M",Table13[[#This Row],[Diameter]],NA())</f>
        <v>0.48499999999999999</v>
      </c>
      <c r="AE554" t="e">
        <f>IF(Table13[[#This Row],[Gender]]="F",Table13[[#This Row],[Diameter]],NA())</f>
        <v>#N/A</v>
      </c>
      <c r="AF554" t="e">
        <f>IF(Table13[[#This Row],[Gender]]="I",Table13[[#This Row],[Diameter]],NA())</f>
        <v>#N/A</v>
      </c>
    </row>
    <row r="555" spans="1:32" x14ac:dyDescent="0.25">
      <c r="A555">
        <v>371</v>
      </c>
      <c r="B555" t="s">
        <v>32</v>
      </c>
      <c r="C555">
        <v>0.65</v>
      </c>
      <c r="D555">
        <v>0.54500000000000004</v>
      </c>
      <c r="E555">
        <v>0.16500000000000001</v>
      </c>
      <c r="F555">
        <v>1.5660000000000001</v>
      </c>
      <c r="G555">
        <v>0.66449999999999998</v>
      </c>
      <c r="H555">
        <v>0.34549999999999997</v>
      </c>
      <c r="I555">
        <v>0.41499999999999998</v>
      </c>
      <c r="J555">
        <v>16</v>
      </c>
      <c r="K555">
        <v>9</v>
      </c>
      <c r="L555" t="s">
        <v>52</v>
      </c>
      <c r="M555" t="s">
        <v>53</v>
      </c>
      <c r="N555" t="s">
        <v>54</v>
      </c>
      <c r="O555">
        <v>2</v>
      </c>
      <c r="P555" t="s">
        <v>39</v>
      </c>
      <c r="Q555">
        <v>18</v>
      </c>
      <c r="R555" t="str">
        <f t="array" ref="R55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55" t="e">
        <f>IF(Table13[[#This Row],[Category All]]="Category 1", "Yes",NA())</f>
        <v>#N/A</v>
      </c>
      <c r="T555" t="e">
        <f>IF(Table13[[#This Row],[Category All]]="Category 2", "Yes",NA())</f>
        <v>#N/A</v>
      </c>
      <c r="U555" t="str">
        <f>IF(Table13[[#This Row],[Category All]]="Category 3", "Yes",NA())</f>
        <v>Yes</v>
      </c>
      <c r="V555">
        <f>SUM(1,(1/3)*(Table13[[#This Row],[Length]]-0.5),(1/3)*(Table13[[#This Row],[Diameter]]-0.4),(1/3)*(Table13[[#This Row],[Height]]-0.4)*Table13[[#This Row],[Whole_weight]]*0.5)</f>
        <v>1.0369983333333335</v>
      </c>
      <c r="W555">
        <f t="array" ref="W55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1.0369983333333335</v>
      </c>
      <c r="X555" t="e">
        <f>IF(Table13[[#This Row],[Category All]]="Category 1",Table13[[#This Row],[Base Abalone Value]]*1.5,NA())</f>
        <v>#N/A</v>
      </c>
      <c r="Y555" t="e">
        <f>IF(Table13[[#This Row],[Category All]]="Category 2",Table13[[#This Row],[Base Abalone Value]]*0.8,NA())</f>
        <v>#N/A</v>
      </c>
      <c r="Z555">
        <f>IF(Table13[[#This Row],[Category All]]="Category 3",Table13[[#This Row],[Base Abalone Value]],NA())</f>
        <v>1.0369983333333335</v>
      </c>
      <c r="AA555" t="e">
        <f>IF(Table13[[#This Row],[Gender]]="M",Table13[[#This Row],[Whole_weight]],NA())</f>
        <v>#N/A</v>
      </c>
      <c r="AB555">
        <f>IF(Table13[[#This Row],[Gender]]="F",Table13[[#This Row],[Whole_weight]],NA())</f>
        <v>1.5660000000000001</v>
      </c>
      <c r="AC555" t="e">
        <f>IF(Table13[[#This Row],[Gender]]="I",Table13[[#This Row],[Whole_weight]],NA())</f>
        <v>#N/A</v>
      </c>
      <c r="AD555" t="e">
        <f>IF(Table13[[#This Row],[Gender]]="M",Table13[[#This Row],[Diameter]],NA())</f>
        <v>#N/A</v>
      </c>
      <c r="AE555">
        <f>IF(Table13[[#This Row],[Gender]]="F",Table13[[#This Row],[Diameter]],NA())</f>
        <v>0.54500000000000004</v>
      </c>
      <c r="AF555" t="e">
        <f>IF(Table13[[#This Row],[Gender]]="I",Table13[[#This Row],[Diameter]],NA())</f>
        <v>#N/A</v>
      </c>
    </row>
    <row r="556" spans="1:32" x14ac:dyDescent="0.25">
      <c r="A556">
        <v>3997</v>
      </c>
      <c r="B556" t="s">
        <v>43</v>
      </c>
      <c r="C556">
        <v>0.315</v>
      </c>
      <c r="D556">
        <v>0.23</v>
      </c>
      <c r="E556">
        <v>0</v>
      </c>
      <c r="F556">
        <v>0.13400000000000001</v>
      </c>
      <c r="G556">
        <v>5.7500000000000002E-2</v>
      </c>
      <c r="H556">
        <v>2.8500000000000001E-2</v>
      </c>
      <c r="I556">
        <v>0.35049999999999998</v>
      </c>
      <c r="J556">
        <v>6</v>
      </c>
      <c r="K556">
        <v>9</v>
      </c>
      <c r="L556" t="s">
        <v>52</v>
      </c>
      <c r="M556" t="s">
        <v>53</v>
      </c>
      <c r="N556" t="s">
        <v>54</v>
      </c>
      <c r="O556">
        <v>5</v>
      </c>
      <c r="P556" t="s">
        <v>46</v>
      </c>
      <c r="Q556">
        <v>12.8</v>
      </c>
      <c r="R556" t="str">
        <f t="array" ref="R55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56" t="e">
        <f>IF(Table13[[#This Row],[Category All]]="Category 1", "Yes",NA())</f>
        <v>#N/A</v>
      </c>
      <c r="T556" t="str">
        <f>IF(Table13[[#This Row],[Category All]]="Category 2", "Yes",NA())</f>
        <v>Yes</v>
      </c>
      <c r="U556" t="e">
        <f>IF(Table13[[#This Row],[Category All]]="Category 3", "Yes",NA())</f>
        <v>#N/A</v>
      </c>
      <c r="V556">
        <f>SUM(1,(1/3)*(Table13[[#This Row],[Length]]-0.5),(1/3)*(Table13[[#This Row],[Diameter]]-0.4),(1/3)*(Table13[[#This Row],[Height]]-0.4)*Table13[[#This Row],[Whole_weight]]*0.5)</f>
        <v>0.87273333333333336</v>
      </c>
      <c r="W556">
        <f t="array" ref="W55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0.69818666666666673</v>
      </c>
      <c r="X556" t="e">
        <f>IF(Table13[[#This Row],[Category All]]="Category 1",Table13[[#This Row],[Base Abalone Value]]*1.5,NA())</f>
        <v>#N/A</v>
      </c>
      <c r="Y556">
        <f>IF(Table13[[#This Row],[Category All]]="Category 2",Table13[[#This Row],[Base Abalone Value]]*0.8,NA())</f>
        <v>0.69818666666666673</v>
      </c>
      <c r="Z556" t="e">
        <f>IF(Table13[[#This Row],[Category All]]="Category 3",Table13[[#This Row],[Base Abalone Value]],NA())</f>
        <v>#N/A</v>
      </c>
      <c r="AA556" t="e">
        <f>IF(Table13[[#This Row],[Gender]]="M",Table13[[#This Row],[Whole_weight]],NA())</f>
        <v>#N/A</v>
      </c>
      <c r="AB556" t="e">
        <f>IF(Table13[[#This Row],[Gender]]="F",Table13[[#This Row],[Whole_weight]],NA())</f>
        <v>#N/A</v>
      </c>
      <c r="AC556">
        <f>IF(Table13[[#This Row],[Gender]]="I",Table13[[#This Row],[Whole_weight]],NA())</f>
        <v>0.13400000000000001</v>
      </c>
      <c r="AD556" t="e">
        <f>IF(Table13[[#This Row],[Gender]]="M",Table13[[#This Row],[Diameter]],NA())</f>
        <v>#N/A</v>
      </c>
      <c r="AE556" t="e">
        <f>IF(Table13[[#This Row],[Gender]]="F",Table13[[#This Row],[Diameter]],NA())</f>
        <v>#N/A</v>
      </c>
      <c r="AF556">
        <f>IF(Table13[[#This Row],[Gender]]="I",Table13[[#This Row],[Diameter]],NA())</f>
        <v>0.23</v>
      </c>
    </row>
    <row r="557" spans="1:32" x14ac:dyDescent="0.25">
      <c r="A557">
        <v>1133</v>
      </c>
      <c r="B557" t="s">
        <v>32</v>
      </c>
      <c r="C557">
        <v>0.56499999999999995</v>
      </c>
      <c r="D557">
        <v>0.45</v>
      </c>
      <c r="E557">
        <v>0.17499999999999999</v>
      </c>
      <c r="F557">
        <v>1.0095000000000001</v>
      </c>
      <c r="G557">
        <v>0.44700000000000001</v>
      </c>
      <c r="H557">
        <v>0.23749999999999999</v>
      </c>
      <c r="I557">
        <v>0.26450000000000001</v>
      </c>
      <c r="J557">
        <v>9</v>
      </c>
      <c r="K557">
        <v>6</v>
      </c>
      <c r="L557" t="s">
        <v>71</v>
      </c>
      <c r="M557" t="s">
        <v>72</v>
      </c>
      <c r="N557" t="s">
        <v>73</v>
      </c>
      <c r="O557">
        <v>4</v>
      </c>
      <c r="P557" t="s">
        <v>42</v>
      </c>
      <c r="Q557">
        <v>6.1</v>
      </c>
      <c r="R557" t="str">
        <f t="array" ref="R55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57" t="e">
        <f>IF(Table13[[#This Row],[Category All]]="Category 1", "Yes",NA())</f>
        <v>#N/A</v>
      </c>
      <c r="T557" t="e">
        <f>IF(Table13[[#This Row],[Category All]]="Category 2", "Yes",NA())</f>
        <v>#N/A</v>
      </c>
      <c r="U557" t="str">
        <f>IF(Table13[[#This Row],[Category All]]="Category 3", "Yes",NA())</f>
        <v>Yes</v>
      </c>
      <c r="V557">
        <f>SUM(1,(1/3)*(Table13[[#This Row],[Length]]-0.5),(1/3)*(Table13[[#This Row],[Diameter]]-0.4),(1/3)*(Table13[[#This Row],[Height]]-0.4)*Table13[[#This Row],[Whole_weight]]*0.5)</f>
        <v>1.0004770833333334</v>
      </c>
      <c r="W557">
        <f t="array" ref="W55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1.0004770833333334</v>
      </c>
      <c r="X557" t="e">
        <f>IF(Table13[[#This Row],[Category All]]="Category 1",Table13[[#This Row],[Base Abalone Value]]*1.5,NA())</f>
        <v>#N/A</v>
      </c>
      <c r="Y557" t="e">
        <f>IF(Table13[[#This Row],[Category All]]="Category 2",Table13[[#This Row],[Base Abalone Value]]*0.8,NA())</f>
        <v>#N/A</v>
      </c>
      <c r="Z557">
        <f>IF(Table13[[#This Row],[Category All]]="Category 3",Table13[[#This Row],[Base Abalone Value]],NA())</f>
        <v>1.0004770833333334</v>
      </c>
      <c r="AA557" t="e">
        <f>IF(Table13[[#This Row],[Gender]]="M",Table13[[#This Row],[Whole_weight]],NA())</f>
        <v>#N/A</v>
      </c>
      <c r="AB557">
        <f>IF(Table13[[#This Row],[Gender]]="F",Table13[[#This Row],[Whole_weight]],NA())</f>
        <v>1.0095000000000001</v>
      </c>
      <c r="AC557" t="e">
        <f>IF(Table13[[#This Row],[Gender]]="I",Table13[[#This Row],[Whole_weight]],NA())</f>
        <v>#N/A</v>
      </c>
      <c r="AD557" t="e">
        <f>IF(Table13[[#This Row],[Gender]]="M",Table13[[#This Row],[Diameter]],NA())</f>
        <v>#N/A</v>
      </c>
      <c r="AE557">
        <f>IF(Table13[[#This Row],[Gender]]="F",Table13[[#This Row],[Diameter]],NA())</f>
        <v>0.45</v>
      </c>
      <c r="AF557" t="e">
        <f>IF(Table13[[#This Row],[Gender]]="I",Table13[[#This Row],[Diameter]],NA())</f>
        <v>#N/A</v>
      </c>
    </row>
    <row r="558" spans="1:32" x14ac:dyDescent="0.25">
      <c r="A558">
        <v>1450</v>
      </c>
      <c r="B558" t="s">
        <v>47</v>
      </c>
      <c r="C558">
        <v>0.45</v>
      </c>
      <c r="D558">
        <v>0.33500000000000002</v>
      </c>
      <c r="E558">
        <v>0.125</v>
      </c>
      <c r="F558">
        <v>0.44750000000000001</v>
      </c>
      <c r="G558">
        <v>0.2165</v>
      </c>
      <c r="H558">
        <v>0.126</v>
      </c>
      <c r="I558">
        <v>0.11</v>
      </c>
      <c r="J558">
        <v>6</v>
      </c>
      <c r="K558">
        <v>9</v>
      </c>
      <c r="L558" t="s">
        <v>52</v>
      </c>
      <c r="M558" t="s">
        <v>53</v>
      </c>
      <c r="N558" t="s">
        <v>54</v>
      </c>
      <c r="O558">
        <v>8</v>
      </c>
      <c r="P558" t="s">
        <v>51</v>
      </c>
      <c r="Q558">
        <v>12.3</v>
      </c>
      <c r="R558" t="str">
        <f t="array" ref="R55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58" t="e">
        <f>IF(Table13[[#This Row],[Category All]]="Category 1", "Yes",NA())</f>
        <v>#N/A</v>
      </c>
      <c r="T558" t="str">
        <f>IF(Table13[[#This Row],[Category All]]="Category 2", "Yes",NA())</f>
        <v>Yes</v>
      </c>
      <c r="U558" t="e">
        <f>IF(Table13[[#This Row],[Category All]]="Category 3", "Yes",NA())</f>
        <v>#N/A</v>
      </c>
      <c r="V558">
        <f>SUM(1,(1/3)*(Table13[[#This Row],[Length]]-0.5),(1/3)*(Table13[[#This Row],[Diameter]]-0.4),(1/3)*(Table13[[#This Row],[Height]]-0.4)*Table13[[#This Row],[Whole_weight]]*0.5)</f>
        <v>0.94115625000000003</v>
      </c>
      <c r="W558">
        <f t="array" ref="W55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0.75292500000000007</v>
      </c>
      <c r="X558" t="e">
        <f>IF(Table13[[#This Row],[Category All]]="Category 1",Table13[[#This Row],[Base Abalone Value]]*1.5,NA())</f>
        <v>#N/A</v>
      </c>
      <c r="Y558">
        <f>IF(Table13[[#This Row],[Category All]]="Category 2",Table13[[#This Row],[Base Abalone Value]]*0.8,NA())</f>
        <v>0.75292500000000007</v>
      </c>
      <c r="Z558" t="e">
        <f>IF(Table13[[#This Row],[Category All]]="Category 3",Table13[[#This Row],[Base Abalone Value]],NA())</f>
        <v>#N/A</v>
      </c>
      <c r="AA558">
        <f>IF(Table13[[#This Row],[Gender]]="M",Table13[[#This Row],[Whole_weight]],NA())</f>
        <v>0.44750000000000001</v>
      </c>
      <c r="AB558" t="e">
        <f>IF(Table13[[#This Row],[Gender]]="F",Table13[[#This Row],[Whole_weight]],NA())</f>
        <v>#N/A</v>
      </c>
      <c r="AC558" t="e">
        <f>IF(Table13[[#This Row],[Gender]]="I",Table13[[#This Row],[Whole_weight]],NA())</f>
        <v>#N/A</v>
      </c>
      <c r="AD558">
        <f>IF(Table13[[#This Row],[Gender]]="M",Table13[[#This Row],[Diameter]],NA())</f>
        <v>0.33500000000000002</v>
      </c>
      <c r="AE558" t="e">
        <f>IF(Table13[[#This Row],[Gender]]="F",Table13[[#This Row],[Diameter]],NA())</f>
        <v>#N/A</v>
      </c>
      <c r="AF558" t="e">
        <f>IF(Table13[[#This Row],[Gender]]="I",Table13[[#This Row],[Diameter]],NA())</f>
        <v>#N/A</v>
      </c>
    </row>
    <row r="559" spans="1:32" x14ac:dyDescent="0.25">
      <c r="A559">
        <v>354</v>
      </c>
      <c r="B559" t="s">
        <v>47</v>
      </c>
      <c r="C559">
        <v>0.57999999999999996</v>
      </c>
      <c r="D559">
        <v>0.45500000000000002</v>
      </c>
      <c r="E559">
        <v>0.17</v>
      </c>
      <c r="F559">
        <v>0.93</v>
      </c>
      <c r="G559">
        <v>0.40799999999999997</v>
      </c>
      <c r="H559">
        <v>0.25900000000000001</v>
      </c>
      <c r="I559">
        <v>0.22</v>
      </c>
      <c r="J559">
        <v>9</v>
      </c>
      <c r="K559">
        <v>2</v>
      </c>
      <c r="L559" t="s">
        <v>64</v>
      </c>
      <c r="M559" t="s">
        <v>65</v>
      </c>
      <c r="N559" t="s">
        <v>66</v>
      </c>
      <c r="O559">
        <v>1</v>
      </c>
      <c r="P559" t="s">
        <v>36</v>
      </c>
      <c r="Q559">
        <v>22.1</v>
      </c>
      <c r="R559" t="str">
        <f t="array" ref="R55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59" t="e">
        <f>IF(Table13[[#This Row],[Category All]]="Category 1", "Yes",NA())</f>
        <v>#N/A</v>
      </c>
      <c r="T559" t="e">
        <f>IF(Table13[[#This Row],[Category All]]="Category 2", "Yes",NA())</f>
        <v>#N/A</v>
      </c>
      <c r="U559" t="str">
        <f>IF(Table13[[#This Row],[Category All]]="Category 3", "Yes",NA())</f>
        <v>Yes</v>
      </c>
      <c r="V559">
        <f>SUM(1,(1/3)*(Table13[[#This Row],[Length]]-0.5),(1/3)*(Table13[[#This Row],[Diameter]]-0.4),(1/3)*(Table13[[#This Row],[Height]]-0.4)*Table13[[#This Row],[Whole_weight]]*0.5)</f>
        <v>1.00935</v>
      </c>
      <c r="W559">
        <f t="array" ref="W55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1.00935</v>
      </c>
      <c r="X559" t="e">
        <f>IF(Table13[[#This Row],[Category All]]="Category 1",Table13[[#This Row],[Base Abalone Value]]*1.5,NA())</f>
        <v>#N/A</v>
      </c>
      <c r="Y559" t="e">
        <f>IF(Table13[[#This Row],[Category All]]="Category 2",Table13[[#This Row],[Base Abalone Value]]*0.8,NA())</f>
        <v>#N/A</v>
      </c>
      <c r="Z559">
        <f>IF(Table13[[#This Row],[Category All]]="Category 3",Table13[[#This Row],[Base Abalone Value]],NA())</f>
        <v>1.00935</v>
      </c>
      <c r="AA559">
        <f>IF(Table13[[#This Row],[Gender]]="M",Table13[[#This Row],[Whole_weight]],NA())</f>
        <v>0.93</v>
      </c>
      <c r="AB559" t="e">
        <f>IF(Table13[[#This Row],[Gender]]="F",Table13[[#This Row],[Whole_weight]],NA())</f>
        <v>#N/A</v>
      </c>
      <c r="AC559" t="e">
        <f>IF(Table13[[#This Row],[Gender]]="I",Table13[[#This Row],[Whole_weight]],NA())</f>
        <v>#N/A</v>
      </c>
      <c r="AD559">
        <f>IF(Table13[[#This Row],[Gender]]="M",Table13[[#This Row],[Diameter]],NA())</f>
        <v>0.45500000000000002</v>
      </c>
      <c r="AE559" t="e">
        <f>IF(Table13[[#This Row],[Gender]]="F",Table13[[#This Row],[Diameter]],NA())</f>
        <v>#N/A</v>
      </c>
      <c r="AF559" t="e">
        <f>IF(Table13[[#This Row],[Gender]]="I",Table13[[#This Row],[Diameter]],NA())</f>
        <v>#N/A</v>
      </c>
    </row>
    <row r="560" spans="1:32" x14ac:dyDescent="0.25">
      <c r="A560">
        <v>585</v>
      </c>
      <c r="B560" t="s">
        <v>32</v>
      </c>
      <c r="C560">
        <v>0.41</v>
      </c>
      <c r="D560">
        <v>0.30499999999999999</v>
      </c>
      <c r="E560">
        <v>0.1</v>
      </c>
      <c r="F560">
        <v>0.36299999999999999</v>
      </c>
      <c r="G560">
        <v>0.17349999999999999</v>
      </c>
      <c r="H560">
        <v>6.5000000000000002E-2</v>
      </c>
      <c r="I560">
        <v>0.11</v>
      </c>
      <c r="J560">
        <v>11</v>
      </c>
      <c r="K560">
        <v>12</v>
      </c>
      <c r="L560" t="s">
        <v>33</v>
      </c>
      <c r="M560" t="s">
        <v>34</v>
      </c>
      <c r="N560" t="s">
        <v>35</v>
      </c>
      <c r="O560">
        <v>10</v>
      </c>
      <c r="P560" t="s">
        <v>70</v>
      </c>
      <c r="Q560">
        <v>24.1</v>
      </c>
      <c r="R560" t="str">
        <f t="array" ref="R56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60" t="e">
        <f>IF(Table13[[#This Row],[Category All]]="Category 1", "Yes",NA())</f>
        <v>#N/A</v>
      </c>
      <c r="T560" t="str">
        <f>IF(Table13[[#This Row],[Category All]]="Category 2", "Yes",NA())</f>
        <v>Yes</v>
      </c>
      <c r="U560" t="e">
        <f>IF(Table13[[#This Row],[Category All]]="Category 3", "Yes",NA())</f>
        <v>#N/A</v>
      </c>
      <c r="V560">
        <f>SUM(1,(1/3)*(Table13[[#This Row],[Length]]-0.5),(1/3)*(Table13[[#This Row],[Diameter]]-0.4),(1/3)*(Table13[[#This Row],[Height]]-0.4)*Table13[[#This Row],[Whole_weight]]*0.5)</f>
        <v>0.92018333333333324</v>
      </c>
      <c r="W560">
        <f t="array" ref="W56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0.73614666666666662</v>
      </c>
      <c r="X560" t="e">
        <f>IF(Table13[[#This Row],[Category All]]="Category 1",Table13[[#This Row],[Base Abalone Value]]*1.5,NA())</f>
        <v>#N/A</v>
      </c>
      <c r="Y560">
        <f>IF(Table13[[#This Row],[Category All]]="Category 2",Table13[[#This Row],[Base Abalone Value]]*0.8,NA())</f>
        <v>0.73614666666666662</v>
      </c>
      <c r="Z560" t="e">
        <f>IF(Table13[[#This Row],[Category All]]="Category 3",Table13[[#This Row],[Base Abalone Value]],NA())</f>
        <v>#N/A</v>
      </c>
      <c r="AA560" t="e">
        <f>IF(Table13[[#This Row],[Gender]]="M",Table13[[#This Row],[Whole_weight]],NA())</f>
        <v>#N/A</v>
      </c>
      <c r="AB560">
        <f>IF(Table13[[#This Row],[Gender]]="F",Table13[[#This Row],[Whole_weight]],NA())</f>
        <v>0.36299999999999999</v>
      </c>
      <c r="AC560" t="e">
        <f>IF(Table13[[#This Row],[Gender]]="I",Table13[[#This Row],[Whole_weight]],NA())</f>
        <v>#N/A</v>
      </c>
      <c r="AD560" t="e">
        <f>IF(Table13[[#This Row],[Gender]]="M",Table13[[#This Row],[Diameter]],NA())</f>
        <v>#N/A</v>
      </c>
      <c r="AE560">
        <f>IF(Table13[[#This Row],[Gender]]="F",Table13[[#This Row],[Diameter]],NA())</f>
        <v>0.30499999999999999</v>
      </c>
      <c r="AF560" t="e">
        <f>IF(Table13[[#This Row],[Gender]]="I",Table13[[#This Row],[Diameter]],NA())</f>
        <v>#N/A</v>
      </c>
    </row>
    <row r="561" spans="1:32" x14ac:dyDescent="0.25">
      <c r="A561">
        <v>1981</v>
      </c>
      <c r="B561" t="s">
        <v>32</v>
      </c>
      <c r="C561">
        <v>0.70499999999999996</v>
      </c>
      <c r="D561">
        <v>0.53500000000000003</v>
      </c>
      <c r="E561">
        <v>0.22</v>
      </c>
      <c r="F561">
        <v>1.8660000000000001</v>
      </c>
      <c r="G561">
        <v>0.92900000000000005</v>
      </c>
      <c r="H561">
        <v>0.38350000000000001</v>
      </c>
      <c r="I561">
        <v>0.4395</v>
      </c>
      <c r="J561">
        <v>10</v>
      </c>
      <c r="K561">
        <v>3</v>
      </c>
      <c r="L561" t="s">
        <v>75</v>
      </c>
      <c r="M561" t="s">
        <v>76</v>
      </c>
      <c r="N561" t="s">
        <v>77</v>
      </c>
      <c r="O561">
        <v>1</v>
      </c>
      <c r="P561" t="s">
        <v>36</v>
      </c>
      <c r="Q561">
        <v>22.1</v>
      </c>
      <c r="R561" t="str">
        <f t="array" ref="R56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61" t="e">
        <f>IF(Table13[[#This Row],[Category All]]="Category 1", "Yes",NA())</f>
        <v>#N/A</v>
      </c>
      <c r="T561" t="e">
        <f>IF(Table13[[#This Row],[Category All]]="Category 2", "Yes",NA())</f>
        <v>#N/A</v>
      </c>
      <c r="U561" t="str">
        <f>IF(Table13[[#This Row],[Category All]]="Category 3", "Yes",NA())</f>
        <v>Yes</v>
      </c>
      <c r="V561">
        <f>SUM(1,(1/3)*(Table13[[#This Row],[Length]]-0.5),(1/3)*(Table13[[#This Row],[Diameter]]-0.4),(1/3)*(Table13[[#This Row],[Height]]-0.4)*Table13[[#This Row],[Whole_weight]]*0.5)</f>
        <v>1.0573533333333334</v>
      </c>
      <c r="W561">
        <f t="array" ref="W56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1.0573533333333334</v>
      </c>
      <c r="X561" t="e">
        <f>IF(Table13[[#This Row],[Category All]]="Category 1",Table13[[#This Row],[Base Abalone Value]]*1.5,NA())</f>
        <v>#N/A</v>
      </c>
      <c r="Y561" t="e">
        <f>IF(Table13[[#This Row],[Category All]]="Category 2",Table13[[#This Row],[Base Abalone Value]]*0.8,NA())</f>
        <v>#N/A</v>
      </c>
      <c r="Z561">
        <f>IF(Table13[[#This Row],[Category All]]="Category 3",Table13[[#This Row],[Base Abalone Value]],NA())</f>
        <v>1.0573533333333334</v>
      </c>
      <c r="AA561" t="e">
        <f>IF(Table13[[#This Row],[Gender]]="M",Table13[[#This Row],[Whole_weight]],NA())</f>
        <v>#N/A</v>
      </c>
      <c r="AB561">
        <f>IF(Table13[[#This Row],[Gender]]="F",Table13[[#This Row],[Whole_weight]],NA())</f>
        <v>1.8660000000000001</v>
      </c>
      <c r="AC561" t="e">
        <f>IF(Table13[[#This Row],[Gender]]="I",Table13[[#This Row],[Whole_weight]],NA())</f>
        <v>#N/A</v>
      </c>
      <c r="AD561" t="e">
        <f>IF(Table13[[#This Row],[Gender]]="M",Table13[[#This Row],[Diameter]],NA())</f>
        <v>#N/A</v>
      </c>
      <c r="AE561">
        <f>IF(Table13[[#This Row],[Gender]]="F",Table13[[#This Row],[Diameter]],NA())</f>
        <v>0.53500000000000003</v>
      </c>
      <c r="AF561" t="e">
        <f>IF(Table13[[#This Row],[Gender]]="I",Table13[[#This Row],[Diameter]],NA())</f>
        <v>#N/A</v>
      </c>
    </row>
    <row r="562" spans="1:32" x14ac:dyDescent="0.25">
      <c r="A562">
        <v>1448</v>
      </c>
      <c r="B562" t="s">
        <v>47</v>
      </c>
      <c r="C562">
        <v>0.44</v>
      </c>
      <c r="D562">
        <v>0.32</v>
      </c>
      <c r="E562">
        <v>0.12</v>
      </c>
      <c r="F562">
        <v>0.45650000000000002</v>
      </c>
      <c r="G562">
        <v>0.24349999999999999</v>
      </c>
      <c r="H562">
        <v>9.1999999999999998E-2</v>
      </c>
      <c r="I562">
        <v>0.10249999999999999</v>
      </c>
      <c r="J562">
        <v>8</v>
      </c>
      <c r="K562">
        <v>6</v>
      </c>
      <c r="L562" t="s">
        <v>71</v>
      </c>
      <c r="M562" t="s">
        <v>72</v>
      </c>
      <c r="N562" t="s">
        <v>73</v>
      </c>
      <c r="O562">
        <v>8</v>
      </c>
      <c r="P562" t="s">
        <v>51</v>
      </c>
      <c r="Q562">
        <v>12.3</v>
      </c>
      <c r="R562" t="str">
        <f t="array" ref="R56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62" t="e">
        <f>IF(Table13[[#This Row],[Category All]]="Category 1", "Yes",NA())</f>
        <v>#N/A</v>
      </c>
      <c r="T562" t="str">
        <f>IF(Table13[[#This Row],[Category All]]="Category 2", "Yes",NA())</f>
        <v>Yes</v>
      </c>
      <c r="U562" t="e">
        <f>IF(Table13[[#This Row],[Category All]]="Category 3", "Yes",NA())</f>
        <v>#N/A</v>
      </c>
      <c r="V562">
        <f>SUM(1,(1/3)*(Table13[[#This Row],[Length]]-0.5),(1/3)*(Table13[[#This Row],[Diameter]]-0.4),(1/3)*(Table13[[#This Row],[Height]]-0.4)*Table13[[#This Row],[Whole_weight]]*0.5)</f>
        <v>0.93203000000000003</v>
      </c>
      <c r="W562">
        <f t="array" ref="W56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0.74562400000000006</v>
      </c>
      <c r="X562" t="e">
        <f>IF(Table13[[#This Row],[Category All]]="Category 1",Table13[[#This Row],[Base Abalone Value]]*1.5,NA())</f>
        <v>#N/A</v>
      </c>
      <c r="Y562">
        <f>IF(Table13[[#This Row],[Category All]]="Category 2",Table13[[#This Row],[Base Abalone Value]]*0.8,NA())</f>
        <v>0.74562400000000006</v>
      </c>
      <c r="Z562" t="e">
        <f>IF(Table13[[#This Row],[Category All]]="Category 3",Table13[[#This Row],[Base Abalone Value]],NA())</f>
        <v>#N/A</v>
      </c>
      <c r="AA562">
        <f>IF(Table13[[#This Row],[Gender]]="M",Table13[[#This Row],[Whole_weight]],NA())</f>
        <v>0.45650000000000002</v>
      </c>
      <c r="AB562" t="e">
        <f>IF(Table13[[#This Row],[Gender]]="F",Table13[[#This Row],[Whole_weight]],NA())</f>
        <v>#N/A</v>
      </c>
      <c r="AC562" t="e">
        <f>IF(Table13[[#This Row],[Gender]]="I",Table13[[#This Row],[Whole_weight]],NA())</f>
        <v>#N/A</v>
      </c>
      <c r="AD562">
        <f>IF(Table13[[#This Row],[Gender]]="M",Table13[[#This Row],[Diameter]],NA())</f>
        <v>0.32</v>
      </c>
      <c r="AE562" t="e">
        <f>IF(Table13[[#This Row],[Gender]]="F",Table13[[#This Row],[Diameter]],NA())</f>
        <v>#N/A</v>
      </c>
      <c r="AF562" t="e">
        <f>IF(Table13[[#This Row],[Gender]]="I",Table13[[#This Row],[Diameter]],NA())</f>
        <v>#N/A</v>
      </c>
    </row>
    <row r="563" spans="1:32" x14ac:dyDescent="0.25">
      <c r="A563">
        <v>2800</v>
      </c>
      <c r="B563" t="s">
        <v>47</v>
      </c>
      <c r="C563">
        <v>0.64</v>
      </c>
      <c r="D563">
        <v>0.495</v>
      </c>
      <c r="E563">
        <v>0.17</v>
      </c>
      <c r="F563">
        <v>1.139</v>
      </c>
      <c r="G563">
        <v>0.53949999999999998</v>
      </c>
      <c r="H563">
        <v>0.28199999999999997</v>
      </c>
      <c r="I563">
        <v>0.28499999999999998</v>
      </c>
      <c r="J563">
        <v>10</v>
      </c>
      <c r="K563">
        <v>5</v>
      </c>
      <c r="L563" t="s">
        <v>58</v>
      </c>
      <c r="M563" t="s">
        <v>59</v>
      </c>
      <c r="N563" t="s">
        <v>60</v>
      </c>
      <c r="O563">
        <v>8</v>
      </c>
      <c r="P563" t="s">
        <v>51</v>
      </c>
      <c r="Q563">
        <v>12.3</v>
      </c>
      <c r="R563" t="str">
        <f t="array" ref="R56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63" t="e">
        <f>IF(Table13[[#This Row],[Category All]]="Category 1", "Yes",NA())</f>
        <v>#N/A</v>
      </c>
      <c r="T563" t="e">
        <f>IF(Table13[[#This Row],[Category All]]="Category 2", "Yes",NA())</f>
        <v>#N/A</v>
      </c>
      <c r="U563" t="str">
        <f>IF(Table13[[#This Row],[Category All]]="Category 3", "Yes",NA())</f>
        <v>Yes</v>
      </c>
      <c r="V563">
        <f>SUM(1,(1/3)*(Table13[[#This Row],[Length]]-0.5),(1/3)*(Table13[[#This Row],[Diameter]]-0.4),(1/3)*(Table13[[#This Row],[Height]]-0.4)*Table13[[#This Row],[Whole_weight]]*0.5)</f>
        <v>1.0346716666666667</v>
      </c>
      <c r="W563">
        <f t="array" ref="W56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1.0346716666666667</v>
      </c>
      <c r="X563" t="e">
        <f>IF(Table13[[#This Row],[Category All]]="Category 1",Table13[[#This Row],[Base Abalone Value]]*1.5,NA())</f>
        <v>#N/A</v>
      </c>
      <c r="Y563" t="e">
        <f>IF(Table13[[#This Row],[Category All]]="Category 2",Table13[[#This Row],[Base Abalone Value]]*0.8,NA())</f>
        <v>#N/A</v>
      </c>
      <c r="Z563">
        <f>IF(Table13[[#This Row],[Category All]]="Category 3",Table13[[#This Row],[Base Abalone Value]],NA())</f>
        <v>1.0346716666666667</v>
      </c>
      <c r="AA563">
        <f>IF(Table13[[#This Row],[Gender]]="M",Table13[[#This Row],[Whole_weight]],NA())</f>
        <v>1.139</v>
      </c>
      <c r="AB563" t="e">
        <f>IF(Table13[[#This Row],[Gender]]="F",Table13[[#This Row],[Whole_weight]],NA())</f>
        <v>#N/A</v>
      </c>
      <c r="AC563" t="e">
        <f>IF(Table13[[#This Row],[Gender]]="I",Table13[[#This Row],[Whole_weight]],NA())</f>
        <v>#N/A</v>
      </c>
      <c r="AD563">
        <f>IF(Table13[[#This Row],[Gender]]="M",Table13[[#This Row],[Diameter]],NA())</f>
        <v>0.495</v>
      </c>
      <c r="AE563" t="e">
        <f>IF(Table13[[#This Row],[Gender]]="F",Table13[[#This Row],[Diameter]],NA())</f>
        <v>#N/A</v>
      </c>
      <c r="AF563" t="e">
        <f>IF(Table13[[#This Row],[Gender]]="I",Table13[[#This Row],[Diameter]],NA())</f>
        <v>#N/A</v>
      </c>
    </row>
    <row r="564" spans="1:32" x14ac:dyDescent="0.25">
      <c r="A564">
        <v>2474</v>
      </c>
      <c r="B564" t="s">
        <v>32</v>
      </c>
      <c r="C564">
        <v>0.61499999999999999</v>
      </c>
      <c r="D564">
        <v>0.47</v>
      </c>
      <c r="E564">
        <v>0.17499999999999999</v>
      </c>
      <c r="F564">
        <v>1.2985</v>
      </c>
      <c r="G564">
        <v>0.51349999999999996</v>
      </c>
      <c r="H564">
        <v>0.34300000000000003</v>
      </c>
      <c r="I564">
        <v>0.32</v>
      </c>
      <c r="J564">
        <v>14</v>
      </c>
      <c r="K564">
        <v>9</v>
      </c>
      <c r="L564" t="s">
        <v>52</v>
      </c>
      <c r="M564" t="s">
        <v>53</v>
      </c>
      <c r="N564" t="s">
        <v>54</v>
      </c>
      <c r="O564">
        <v>3</v>
      </c>
      <c r="P564" t="s">
        <v>80</v>
      </c>
      <c r="Q564">
        <v>3.6</v>
      </c>
      <c r="R564" t="str">
        <f t="array" ref="R56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64" t="e">
        <f>IF(Table13[[#This Row],[Category All]]="Category 1", "Yes",NA())</f>
        <v>#N/A</v>
      </c>
      <c r="T564" t="e">
        <f>IF(Table13[[#This Row],[Category All]]="Category 2", "Yes",NA())</f>
        <v>#N/A</v>
      </c>
      <c r="U564" t="str">
        <f>IF(Table13[[#This Row],[Category All]]="Category 3", "Yes",NA())</f>
        <v>Yes</v>
      </c>
      <c r="V564">
        <f>SUM(1,(1/3)*(Table13[[#This Row],[Length]]-0.5),(1/3)*(Table13[[#This Row],[Diameter]]-0.4),(1/3)*(Table13[[#This Row],[Height]]-0.4)*Table13[[#This Row],[Whole_weight]]*0.5)</f>
        <v>1.0129729166666666</v>
      </c>
      <c r="W564">
        <f t="array" ref="W56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1.0129729166666666</v>
      </c>
      <c r="X564" t="e">
        <f>IF(Table13[[#This Row],[Category All]]="Category 1",Table13[[#This Row],[Base Abalone Value]]*1.5,NA())</f>
        <v>#N/A</v>
      </c>
      <c r="Y564" t="e">
        <f>IF(Table13[[#This Row],[Category All]]="Category 2",Table13[[#This Row],[Base Abalone Value]]*0.8,NA())</f>
        <v>#N/A</v>
      </c>
      <c r="Z564">
        <f>IF(Table13[[#This Row],[Category All]]="Category 3",Table13[[#This Row],[Base Abalone Value]],NA())</f>
        <v>1.0129729166666666</v>
      </c>
      <c r="AA564" t="e">
        <f>IF(Table13[[#This Row],[Gender]]="M",Table13[[#This Row],[Whole_weight]],NA())</f>
        <v>#N/A</v>
      </c>
      <c r="AB564">
        <f>IF(Table13[[#This Row],[Gender]]="F",Table13[[#This Row],[Whole_weight]],NA())</f>
        <v>1.2985</v>
      </c>
      <c r="AC564" t="e">
        <f>IF(Table13[[#This Row],[Gender]]="I",Table13[[#This Row],[Whole_weight]],NA())</f>
        <v>#N/A</v>
      </c>
      <c r="AD564" t="e">
        <f>IF(Table13[[#This Row],[Gender]]="M",Table13[[#This Row],[Diameter]],NA())</f>
        <v>#N/A</v>
      </c>
      <c r="AE564">
        <f>IF(Table13[[#This Row],[Gender]]="F",Table13[[#This Row],[Diameter]],NA())</f>
        <v>0.47</v>
      </c>
      <c r="AF564" t="e">
        <f>IF(Table13[[#This Row],[Gender]]="I",Table13[[#This Row],[Diameter]],NA())</f>
        <v>#N/A</v>
      </c>
    </row>
    <row r="565" spans="1:32" x14ac:dyDescent="0.25">
      <c r="A565">
        <v>468</v>
      </c>
      <c r="B565" t="s">
        <v>47</v>
      </c>
      <c r="C565">
        <v>0.65500000000000003</v>
      </c>
      <c r="D565">
        <v>0.53</v>
      </c>
      <c r="E565">
        <v>0.19500000000000001</v>
      </c>
      <c r="F565">
        <v>1.3879999999999999</v>
      </c>
      <c r="G565">
        <v>0.56699999999999995</v>
      </c>
      <c r="H565">
        <v>0.27350000000000002</v>
      </c>
      <c r="I565">
        <v>0.41</v>
      </c>
      <c r="J565">
        <v>13</v>
      </c>
      <c r="K565">
        <v>15</v>
      </c>
      <c r="L565" t="s">
        <v>81</v>
      </c>
      <c r="M565" t="s">
        <v>82</v>
      </c>
      <c r="N565" t="s">
        <v>35</v>
      </c>
      <c r="O565">
        <v>9</v>
      </c>
      <c r="P565" t="s">
        <v>78</v>
      </c>
      <c r="Q565">
        <v>1.9</v>
      </c>
      <c r="R565" t="str">
        <f t="array" ref="R56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65" t="e">
        <f>IF(Table13[[#This Row],[Category All]]="Category 1", "Yes",NA())</f>
        <v>#N/A</v>
      </c>
      <c r="T565" t="e">
        <f>IF(Table13[[#This Row],[Category All]]="Category 2", "Yes",NA())</f>
        <v>#N/A</v>
      </c>
      <c r="U565" t="str">
        <f>IF(Table13[[#This Row],[Category All]]="Category 3", "Yes",NA())</f>
        <v>Yes</v>
      </c>
      <c r="V565">
        <f>SUM(1,(1/3)*(Table13[[#This Row],[Length]]-0.5),(1/3)*(Table13[[#This Row],[Diameter]]-0.4),(1/3)*(Table13[[#This Row],[Height]]-0.4)*Table13[[#This Row],[Whole_weight]]*0.5)</f>
        <v>1.0475766666666668</v>
      </c>
      <c r="W565">
        <f t="array" ref="W56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1.0475766666666668</v>
      </c>
      <c r="X565" t="e">
        <f>IF(Table13[[#This Row],[Category All]]="Category 1",Table13[[#This Row],[Base Abalone Value]]*1.5,NA())</f>
        <v>#N/A</v>
      </c>
      <c r="Y565" t="e">
        <f>IF(Table13[[#This Row],[Category All]]="Category 2",Table13[[#This Row],[Base Abalone Value]]*0.8,NA())</f>
        <v>#N/A</v>
      </c>
      <c r="Z565">
        <f>IF(Table13[[#This Row],[Category All]]="Category 3",Table13[[#This Row],[Base Abalone Value]],NA())</f>
        <v>1.0475766666666668</v>
      </c>
      <c r="AA565">
        <f>IF(Table13[[#This Row],[Gender]]="M",Table13[[#This Row],[Whole_weight]],NA())</f>
        <v>1.3879999999999999</v>
      </c>
      <c r="AB565" t="e">
        <f>IF(Table13[[#This Row],[Gender]]="F",Table13[[#This Row],[Whole_weight]],NA())</f>
        <v>#N/A</v>
      </c>
      <c r="AC565" t="e">
        <f>IF(Table13[[#This Row],[Gender]]="I",Table13[[#This Row],[Whole_weight]],NA())</f>
        <v>#N/A</v>
      </c>
      <c r="AD565">
        <f>IF(Table13[[#This Row],[Gender]]="M",Table13[[#This Row],[Diameter]],NA())</f>
        <v>0.53</v>
      </c>
      <c r="AE565" t="e">
        <f>IF(Table13[[#This Row],[Gender]]="F",Table13[[#This Row],[Diameter]],NA())</f>
        <v>#N/A</v>
      </c>
      <c r="AF565" t="e">
        <f>IF(Table13[[#This Row],[Gender]]="I",Table13[[#This Row],[Diameter]],NA())</f>
        <v>#N/A</v>
      </c>
    </row>
    <row r="566" spans="1:32" x14ac:dyDescent="0.25">
      <c r="A566">
        <v>3005</v>
      </c>
      <c r="B566" t="s">
        <v>32</v>
      </c>
      <c r="C566">
        <v>0.67</v>
      </c>
      <c r="D566">
        <v>0.51500000000000001</v>
      </c>
      <c r="E566">
        <v>0.17</v>
      </c>
      <c r="F566">
        <v>1.4265000000000001</v>
      </c>
      <c r="G566">
        <v>0.66049999999999998</v>
      </c>
      <c r="H566">
        <v>0.33950000000000002</v>
      </c>
      <c r="I566">
        <v>0.37</v>
      </c>
      <c r="J566">
        <v>11</v>
      </c>
      <c r="K566">
        <v>3</v>
      </c>
      <c r="L566" t="s">
        <v>75</v>
      </c>
      <c r="M566" t="s">
        <v>76</v>
      </c>
      <c r="N566" t="s">
        <v>77</v>
      </c>
      <c r="O566">
        <v>1</v>
      </c>
      <c r="P566" t="s">
        <v>36</v>
      </c>
      <c r="Q566">
        <v>22.1</v>
      </c>
      <c r="R566" t="str">
        <f t="array" ref="R56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66" t="e">
        <f>IF(Table13[[#This Row],[Category All]]="Category 1", "Yes",NA())</f>
        <v>#N/A</v>
      </c>
      <c r="T566" t="e">
        <f>IF(Table13[[#This Row],[Category All]]="Category 2", "Yes",NA())</f>
        <v>#N/A</v>
      </c>
      <c r="U566" t="str">
        <f>IF(Table13[[#This Row],[Category All]]="Category 3", "Yes",NA())</f>
        <v>Yes</v>
      </c>
      <c r="V566">
        <f>SUM(1,(1/3)*(Table13[[#This Row],[Length]]-0.5),(1/3)*(Table13[[#This Row],[Diameter]]-0.4),(1/3)*(Table13[[#This Row],[Height]]-0.4)*Table13[[#This Row],[Whole_weight]]*0.5)</f>
        <v>1.0403175</v>
      </c>
      <c r="W566">
        <f t="array" ref="W56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1.0403175</v>
      </c>
      <c r="X566" t="e">
        <f>IF(Table13[[#This Row],[Category All]]="Category 1",Table13[[#This Row],[Base Abalone Value]]*1.5,NA())</f>
        <v>#N/A</v>
      </c>
      <c r="Y566" t="e">
        <f>IF(Table13[[#This Row],[Category All]]="Category 2",Table13[[#This Row],[Base Abalone Value]]*0.8,NA())</f>
        <v>#N/A</v>
      </c>
      <c r="Z566">
        <f>IF(Table13[[#This Row],[Category All]]="Category 3",Table13[[#This Row],[Base Abalone Value]],NA())</f>
        <v>1.0403175</v>
      </c>
      <c r="AA566" t="e">
        <f>IF(Table13[[#This Row],[Gender]]="M",Table13[[#This Row],[Whole_weight]],NA())</f>
        <v>#N/A</v>
      </c>
      <c r="AB566">
        <f>IF(Table13[[#This Row],[Gender]]="F",Table13[[#This Row],[Whole_weight]],NA())</f>
        <v>1.4265000000000001</v>
      </c>
      <c r="AC566" t="e">
        <f>IF(Table13[[#This Row],[Gender]]="I",Table13[[#This Row],[Whole_weight]],NA())</f>
        <v>#N/A</v>
      </c>
      <c r="AD566" t="e">
        <f>IF(Table13[[#This Row],[Gender]]="M",Table13[[#This Row],[Diameter]],NA())</f>
        <v>#N/A</v>
      </c>
      <c r="AE566">
        <f>IF(Table13[[#This Row],[Gender]]="F",Table13[[#This Row],[Diameter]],NA())</f>
        <v>0.51500000000000001</v>
      </c>
      <c r="AF566" t="e">
        <f>IF(Table13[[#This Row],[Gender]]="I",Table13[[#This Row],[Diameter]],NA())</f>
        <v>#N/A</v>
      </c>
    </row>
    <row r="567" spans="1:32" x14ac:dyDescent="0.25">
      <c r="A567">
        <v>2145</v>
      </c>
      <c r="B567" t="s">
        <v>47</v>
      </c>
      <c r="C567">
        <v>0.45500000000000002</v>
      </c>
      <c r="D567">
        <v>0.35</v>
      </c>
      <c r="E567">
        <v>0.105</v>
      </c>
      <c r="F567">
        <v>0.40100000000000002</v>
      </c>
      <c r="G567">
        <v>0.1575</v>
      </c>
      <c r="H567">
        <v>8.3000000000000004E-2</v>
      </c>
      <c r="I567">
        <v>0.13500000000000001</v>
      </c>
      <c r="J567">
        <v>9</v>
      </c>
      <c r="K567">
        <v>13</v>
      </c>
      <c r="L567" t="s">
        <v>44</v>
      </c>
      <c r="M567" t="s">
        <v>45</v>
      </c>
      <c r="N567" t="s">
        <v>35</v>
      </c>
      <c r="O567">
        <v>6</v>
      </c>
      <c r="P567" t="s">
        <v>79</v>
      </c>
      <c r="Q567">
        <v>14.1</v>
      </c>
      <c r="R567" t="str">
        <f t="array" ref="R56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67" t="e">
        <f>IF(Table13[[#This Row],[Category All]]="Category 1", "Yes",NA())</f>
        <v>#N/A</v>
      </c>
      <c r="T567" t="str">
        <f>IF(Table13[[#This Row],[Category All]]="Category 2", "Yes",NA())</f>
        <v>Yes</v>
      </c>
      <c r="U567" t="e">
        <f>IF(Table13[[#This Row],[Category All]]="Category 3", "Yes",NA())</f>
        <v>#N/A</v>
      </c>
      <c r="V567">
        <f>SUM(1,(1/3)*(Table13[[#This Row],[Length]]-0.5),(1/3)*(Table13[[#This Row],[Diameter]]-0.4),(1/3)*(Table13[[#This Row],[Height]]-0.4)*Table13[[#This Row],[Whole_weight]]*0.5)</f>
        <v>0.94861749999999989</v>
      </c>
      <c r="W567">
        <f t="array" ref="W56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0.75889399999999996</v>
      </c>
      <c r="X567" t="e">
        <f>IF(Table13[[#This Row],[Category All]]="Category 1",Table13[[#This Row],[Base Abalone Value]]*1.5,NA())</f>
        <v>#N/A</v>
      </c>
      <c r="Y567">
        <f>IF(Table13[[#This Row],[Category All]]="Category 2",Table13[[#This Row],[Base Abalone Value]]*0.8,NA())</f>
        <v>0.75889399999999996</v>
      </c>
      <c r="Z567" t="e">
        <f>IF(Table13[[#This Row],[Category All]]="Category 3",Table13[[#This Row],[Base Abalone Value]],NA())</f>
        <v>#N/A</v>
      </c>
      <c r="AA567">
        <f>IF(Table13[[#This Row],[Gender]]="M",Table13[[#This Row],[Whole_weight]],NA())</f>
        <v>0.40100000000000002</v>
      </c>
      <c r="AB567" t="e">
        <f>IF(Table13[[#This Row],[Gender]]="F",Table13[[#This Row],[Whole_weight]],NA())</f>
        <v>#N/A</v>
      </c>
      <c r="AC567" t="e">
        <f>IF(Table13[[#This Row],[Gender]]="I",Table13[[#This Row],[Whole_weight]],NA())</f>
        <v>#N/A</v>
      </c>
      <c r="AD567">
        <f>IF(Table13[[#This Row],[Gender]]="M",Table13[[#This Row],[Diameter]],NA())</f>
        <v>0.35</v>
      </c>
      <c r="AE567" t="e">
        <f>IF(Table13[[#This Row],[Gender]]="F",Table13[[#This Row],[Diameter]],NA())</f>
        <v>#N/A</v>
      </c>
      <c r="AF567" t="e">
        <f>IF(Table13[[#This Row],[Gender]]="I",Table13[[#This Row],[Diameter]],NA())</f>
        <v>#N/A</v>
      </c>
    </row>
    <row r="568" spans="1:32" x14ac:dyDescent="0.25">
      <c r="A568">
        <v>40</v>
      </c>
      <c r="B568" t="s">
        <v>47</v>
      </c>
      <c r="C568">
        <v>0.35499999999999998</v>
      </c>
      <c r="D568">
        <v>0.28999999999999998</v>
      </c>
      <c r="E568">
        <v>0.09</v>
      </c>
      <c r="F568">
        <v>0.32750000000000001</v>
      </c>
      <c r="G568">
        <v>0.13400000000000001</v>
      </c>
      <c r="H568">
        <v>8.5999999999999993E-2</v>
      </c>
      <c r="I568">
        <v>0.09</v>
      </c>
      <c r="J568">
        <v>9</v>
      </c>
      <c r="K568">
        <v>8</v>
      </c>
      <c r="L568" t="s">
        <v>61</v>
      </c>
      <c r="M568" t="s">
        <v>62</v>
      </c>
      <c r="N568" t="s">
        <v>63</v>
      </c>
      <c r="O568">
        <v>4</v>
      </c>
      <c r="P568" t="s">
        <v>42</v>
      </c>
      <c r="Q568">
        <v>6.1</v>
      </c>
      <c r="R568" t="str">
        <f t="array" ref="R56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68" t="e">
        <f>IF(Table13[[#This Row],[Category All]]="Category 1", "Yes",NA())</f>
        <v>#N/A</v>
      </c>
      <c r="T568" t="str">
        <f>IF(Table13[[#This Row],[Category All]]="Category 2", "Yes",NA())</f>
        <v>Yes</v>
      </c>
      <c r="U568" t="e">
        <f>IF(Table13[[#This Row],[Category All]]="Category 3", "Yes",NA())</f>
        <v>#N/A</v>
      </c>
      <c r="V568">
        <f>SUM(1,(1/3)*(Table13[[#This Row],[Length]]-0.5),(1/3)*(Table13[[#This Row],[Diameter]]-0.4),(1/3)*(Table13[[#This Row],[Height]]-0.4)*Table13[[#This Row],[Whole_weight]]*0.5)</f>
        <v>0.89807916666666665</v>
      </c>
      <c r="W568">
        <f t="array" ref="W56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0.71846333333333334</v>
      </c>
      <c r="X568" t="e">
        <f>IF(Table13[[#This Row],[Category All]]="Category 1",Table13[[#This Row],[Base Abalone Value]]*1.5,NA())</f>
        <v>#N/A</v>
      </c>
      <c r="Y568">
        <f>IF(Table13[[#This Row],[Category All]]="Category 2",Table13[[#This Row],[Base Abalone Value]]*0.8,NA())</f>
        <v>0.71846333333333334</v>
      </c>
      <c r="Z568" t="e">
        <f>IF(Table13[[#This Row],[Category All]]="Category 3",Table13[[#This Row],[Base Abalone Value]],NA())</f>
        <v>#N/A</v>
      </c>
      <c r="AA568">
        <f>IF(Table13[[#This Row],[Gender]]="M",Table13[[#This Row],[Whole_weight]],NA())</f>
        <v>0.32750000000000001</v>
      </c>
      <c r="AB568" t="e">
        <f>IF(Table13[[#This Row],[Gender]]="F",Table13[[#This Row],[Whole_weight]],NA())</f>
        <v>#N/A</v>
      </c>
      <c r="AC568" t="e">
        <f>IF(Table13[[#This Row],[Gender]]="I",Table13[[#This Row],[Whole_weight]],NA())</f>
        <v>#N/A</v>
      </c>
      <c r="AD568">
        <f>IF(Table13[[#This Row],[Gender]]="M",Table13[[#This Row],[Diameter]],NA())</f>
        <v>0.28999999999999998</v>
      </c>
      <c r="AE568" t="e">
        <f>IF(Table13[[#This Row],[Gender]]="F",Table13[[#This Row],[Diameter]],NA())</f>
        <v>#N/A</v>
      </c>
      <c r="AF568" t="e">
        <f>IF(Table13[[#This Row],[Gender]]="I",Table13[[#This Row],[Diameter]],NA())</f>
        <v>#N/A</v>
      </c>
    </row>
    <row r="569" spans="1:32" x14ac:dyDescent="0.25">
      <c r="A569">
        <v>332</v>
      </c>
      <c r="B569" t="s">
        <v>32</v>
      </c>
      <c r="C569">
        <v>0.4</v>
      </c>
      <c r="D569">
        <v>0.32500000000000001</v>
      </c>
      <c r="E569">
        <v>0.12</v>
      </c>
      <c r="F569">
        <v>0.31850000000000001</v>
      </c>
      <c r="G569">
        <v>0.13400000000000001</v>
      </c>
      <c r="H569">
        <v>5.6500000000000002E-2</v>
      </c>
      <c r="I569">
        <v>9.5000000000000001E-2</v>
      </c>
      <c r="J569">
        <v>8</v>
      </c>
      <c r="K569">
        <v>11</v>
      </c>
      <c r="L569" t="s">
        <v>37</v>
      </c>
      <c r="M569" t="s">
        <v>38</v>
      </c>
      <c r="N569" t="s">
        <v>35</v>
      </c>
      <c r="O569">
        <v>3</v>
      </c>
      <c r="P569" t="s">
        <v>80</v>
      </c>
      <c r="Q569">
        <v>3.6</v>
      </c>
      <c r="R569" t="str">
        <f t="array" ref="R56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69" t="e">
        <f>IF(Table13[[#This Row],[Category All]]="Category 1", "Yes",NA())</f>
        <v>#N/A</v>
      </c>
      <c r="T569" t="str">
        <f>IF(Table13[[#This Row],[Category All]]="Category 2", "Yes",NA())</f>
        <v>Yes</v>
      </c>
      <c r="U569" t="e">
        <f>IF(Table13[[#This Row],[Category All]]="Category 3", "Yes",NA())</f>
        <v>#N/A</v>
      </c>
      <c r="V569">
        <f>SUM(1,(1/3)*(Table13[[#This Row],[Length]]-0.5),(1/3)*(Table13[[#This Row],[Diameter]]-0.4),(1/3)*(Table13[[#This Row],[Height]]-0.4)*Table13[[#This Row],[Whole_weight]]*0.5)</f>
        <v>0.92680333333333331</v>
      </c>
      <c r="W569">
        <f t="array" ref="W56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0.74144266666666669</v>
      </c>
      <c r="X569" t="e">
        <f>IF(Table13[[#This Row],[Category All]]="Category 1",Table13[[#This Row],[Base Abalone Value]]*1.5,NA())</f>
        <v>#N/A</v>
      </c>
      <c r="Y569">
        <f>IF(Table13[[#This Row],[Category All]]="Category 2",Table13[[#This Row],[Base Abalone Value]]*0.8,NA())</f>
        <v>0.74144266666666669</v>
      </c>
      <c r="Z569" t="e">
        <f>IF(Table13[[#This Row],[Category All]]="Category 3",Table13[[#This Row],[Base Abalone Value]],NA())</f>
        <v>#N/A</v>
      </c>
      <c r="AA569" t="e">
        <f>IF(Table13[[#This Row],[Gender]]="M",Table13[[#This Row],[Whole_weight]],NA())</f>
        <v>#N/A</v>
      </c>
      <c r="AB569">
        <f>IF(Table13[[#This Row],[Gender]]="F",Table13[[#This Row],[Whole_weight]],NA())</f>
        <v>0.31850000000000001</v>
      </c>
      <c r="AC569" t="e">
        <f>IF(Table13[[#This Row],[Gender]]="I",Table13[[#This Row],[Whole_weight]],NA())</f>
        <v>#N/A</v>
      </c>
      <c r="AD569" t="e">
        <f>IF(Table13[[#This Row],[Gender]]="M",Table13[[#This Row],[Diameter]],NA())</f>
        <v>#N/A</v>
      </c>
      <c r="AE569">
        <f>IF(Table13[[#This Row],[Gender]]="F",Table13[[#This Row],[Diameter]],NA())</f>
        <v>0.32500000000000001</v>
      </c>
      <c r="AF569" t="e">
        <f>IF(Table13[[#This Row],[Gender]]="I",Table13[[#This Row],[Diameter]],NA())</f>
        <v>#N/A</v>
      </c>
    </row>
    <row r="570" spans="1:32" x14ac:dyDescent="0.25">
      <c r="A570">
        <v>1894</v>
      </c>
      <c r="B570" t="s">
        <v>43</v>
      </c>
      <c r="C570">
        <v>0.56499999999999995</v>
      </c>
      <c r="D570">
        <v>0.46</v>
      </c>
      <c r="E570">
        <v>0.155</v>
      </c>
      <c r="F570">
        <v>0.87150000000000005</v>
      </c>
      <c r="G570">
        <v>0.3755</v>
      </c>
      <c r="H570">
        <v>0.215</v>
      </c>
      <c r="I570">
        <v>0.25</v>
      </c>
      <c r="J570">
        <v>10</v>
      </c>
      <c r="K570">
        <v>5</v>
      </c>
      <c r="L570" t="s">
        <v>58</v>
      </c>
      <c r="M570" t="s">
        <v>59</v>
      </c>
      <c r="N570" t="s">
        <v>60</v>
      </c>
      <c r="O570">
        <v>6</v>
      </c>
      <c r="P570" t="s">
        <v>79</v>
      </c>
      <c r="Q570">
        <v>14.1</v>
      </c>
      <c r="R570" t="str">
        <f t="array" ref="R57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70" t="e">
        <f>IF(Table13[[#This Row],[Category All]]="Category 1", "Yes",NA())</f>
        <v>#N/A</v>
      </c>
      <c r="T570" t="str">
        <f>IF(Table13[[#This Row],[Category All]]="Category 2", "Yes",NA())</f>
        <v>Yes</v>
      </c>
      <c r="U570" t="e">
        <f>IF(Table13[[#This Row],[Category All]]="Category 3", "Yes",NA())</f>
        <v>#N/A</v>
      </c>
      <c r="V570">
        <f>SUM(1,(1/3)*(Table13[[#This Row],[Length]]-0.5),(1/3)*(Table13[[#This Row],[Diameter]]-0.4),(1/3)*(Table13[[#This Row],[Height]]-0.4)*Table13[[#This Row],[Whole_weight]]*0.5)</f>
        <v>1.0060804166666668</v>
      </c>
      <c r="W570">
        <f t="array" ref="W57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0.80486433333333351</v>
      </c>
      <c r="X570" t="e">
        <f>IF(Table13[[#This Row],[Category All]]="Category 1",Table13[[#This Row],[Base Abalone Value]]*1.5,NA())</f>
        <v>#N/A</v>
      </c>
      <c r="Y570">
        <f>IF(Table13[[#This Row],[Category All]]="Category 2",Table13[[#This Row],[Base Abalone Value]]*0.8,NA())</f>
        <v>0.80486433333333351</v>
      </c>
      <c r="Z570" t="e">
        <f>IF(Table13[[#This Row],[Category All]]="Category 3",Table13[[#This Row],[Base Abalone Value]],NA())</f>
        <v>#N/A</v>
      </c>
      <c r="AA570" t="e">
        <f>IF(Table13[[#This Row],[Gender]]="M",Table13[[#This Row],[Whole_weight]],NA())</f>
        <v>#N/A</v>
      </c>
      <c r="AB570" t="e">
        <f>IF(Table13[[#This Row],[Gender]]="F",Table13[[#This Row],[Whole_weight]],NA())</f>
        <v>#N/A</v>
      </c>
      <c r="AC570">
        <f>IF(Table13[[#This Row],[Gender]]="I",Table13[[#This Row],[Whole_weight]],NA())</f>
        <v>0.87150000000000005</v>
      </c>
      <c r="AD570" t="e">
        <f>IF(Table13[[#This Row],[Gender]]="M",Table13[[#This Row],[Diameter]],NA())</f>
        <v>#N/A</v>
      </c>
      <c r="AE570" t="e">
        <f>IF(Table13[[#This Row],[Gender]]="F",Table13[[#This Row],[Diameter]],NA())</f>
        <v>#N/A</v>
      </c>
      <c r="AF570">
        <f>IF(Table13[[#This Row],[Gender]]="I",Table13[[#This Row],[Diameter]],NA())</f>
        <v>0.46</v>
      </c>
    </row>
    <row r="571" spans="1:32" x14ac:dyDescent="0.25">
      <c r="A571">
        <v>2017</v>
      </c>
      <c r="B571" t="s">
        <v>47</v>
      </c>
      <c r="C571">
        <v>0.505</v>
      </c>
      <c r="D571">
        <v>0.39</v>
      </c>
      <c r="E571">
        <v>0.12</v>
      </c>
      <c r="F571">
        <v>0.65300000000000002</v>
      </c>
      <c r="G571">
        <v>0.33150000000000002</v>
      </c>
      <c r="H571">
        <v>0.13850000000000001</v>
      </c>
      <c r="I571">
        <v>0.16700000000000001</v>
      </c>
      <c r="J571">
        <v>9</v>
      </c>
      <c r="K571">
        <v>11</v>
      </c>
      <c r="L571" t="s">
        <v>37</v>
      </c>
      <c r="M571" t="s">
        <v>38</v>
      </c>
      <c r="N571" t="s">
        <v>35</v>
      </c>
      <c r="O571">
        <v>3</v>
      </c>
      <c r="P571" t="s">
        <v>80</v>
      </c>
      <c r="Q571">
        <v>3.6</v>
      </c>
      <c r="R571" t="str">
        <f t="array" ref="R57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71" t="e">
        <f>IF(Table13[[#This Row],[Category All]]="Category 1", "Yes",NA())</f>
        <v>#N/A</v>
      </c>
      <c r="T571" t="str">
        <f>IF(Table13[[#This Row],[Category All]]="Category 2", "Yes",NA())</f>
        <v>Yes</v>
      </c>
      <c r="U571" t="e">
        <f>IF(Table13[[#This Row],[Category All]]="Category 3", "Yes",NA())</f>
        <v>#N/A</v>
      </c>
      <c r="V571">
        <f>SUM(1,(1/3)*(Table13[[#This Row],[Length]]-0.5),(1/3)*(Table13[[#This Row],[Diameter]]-0.4),(1/3)*(Table13[[#This Row],[Height]]-0.4)*Table13[[#This Row],[Whole_weight]]*0.5)</f>
        <v>0.96786000000000005</v>
      </c>
      <c r="W571">
        <f t="array" ref="W57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0.77428800000000009</v>
      </c>
      <c r="X571" t="e">
        <f>IF(Table13[[#This Row],[Category All]]="Category 1",Table13[[#This Row],[Base Abalone Value]]*1.5,NA())</f>
        <v>#N/A</v>
      </c>
      <c r="Y571">
        <f>IF(Table13[[#This Row],[Category All]]="Category 2",Table13[[#This Row],[Base Abalone Value]]*0.8,NA())</f>
        <v>0.77428800000000009</v>
      </c>
      <c r="Z571" t="e">
        <f>IF(Table13[[#This Row],[Category All]]="Category 3",Table13[[#This Row],[Base Abalone Value]],NA())</f>
        <v>#N/A</v>
      </c>
      <c r="AA571">
        <f>IF(Table13[[#This Row],[Gender]]="M",Table13[[#This Row],[Whole_weight]],NA())</f>
        <v>0.65300000000000002</v>
      </c>
      <c r="AB571" t="e">
        <f>IF(Table13[[#This Row],[Gender]]="F",Table13[[#This Row],[Whole_weight]],NA())</f>
        <v>#N/A</v>
      </c>
      <c r="AC571" t="e">
        <f>IF(Table13[[#This Row],[Gender]]="I",Table13[[#This Row],[Whole_weight]],NA())</f>
        <v>#N/A</v>
      </c>
      <c r="AD571">
        <f>IF(Table13[[#This Row],[Gender]]="M",Table13[[#This Row],[Diameter]],NA())</f>
        <v>0.39</v>
      </c>
      <c r="AE571" t="e">
        <f>IF(Table13[[#This Row],[Gender]]="F",Table13[[#This Row],[Diameter]],NA())</f>
        <v>#N/A</v>
      </c>
      <c r="AF571" t="e">
        <f>IF(Table13[[#This Row],[Gender]]="I",Table13[[#This Row],[Diameter]],NA())</f>
        <v>#N/A</v>
      </c>
    </row>
    <row r="572" spans="1:32" x14ac:dyDescent="0.25">
      <c r="A572">
        <v>844</v>
      </c>
      <c r="B572" t="s">
        <v>47</v>
      </c>
      <c r="C572">
        <v>0.505</v>
      </c>
      <c r="D572">
        <v>0.44</v>
      </c>
      <c r="E572">
        <v>0.14000000000000001</v>
      </c>
      <c r="F572">
        <v>0.82750000000000001</v>
      </c>
      <c r="G572">
        <v>0.34150000000000003</v>
      </c>
      <c r="H572">
        <v>0.1855</v>
      </c>
      <c r="I572">
        <v>0.23899999999999999</v>
      </c>
      <c r="J572">
        <v>8</v>
      </c>
      <c r="K572">
        <v>13</v>
      </c>
      <c r="L572" t="s">
        <v>44</v>
      </c>
      <c r="M572" t="s">
        <v>45</v>
      </c>
      <c r="N572" t="s">
        <v>35</v>
      </c>
      <c r="O572">
        <v>2</v>
      </c>
      <c r="P572" t="s">
        <v>39</v>
      </c>
      <c r="Q572">
        <v>18</v>
      </c>
      <c r="R572" t="str">
        <f t="array" ref="R57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72" t="e">
        <f>IF(Table13[[#This Row],[Category All]]="Category 1", "Yes",NA())</f>
        <v>#N/A</v>
      </c>
      <c r="T572" t="str">
        <f>IF(Table13[[#This Row],[Category All]]="Category 2", "Yes",NA())</f>
        <v>Yes</v>
      </c>
      <c r="U572" t="e">
        <f>IF(Table13[[#This Row],[Category All]]="Category 3", "Yes",NA())</f>
        <v>#N/A</v>
      </c>
      <c r="V572">
        <f>SUM(1,(1/3)*(Table13[[#This Row],[Length]]-0.5),(1/3)*(Table13[[#This Row],[Diameter]]-0.4),(1/3)*(Table13[[#This Row],[Height]]-0.4)*Table13[[#This Row],[Whole_weight]]*0.5)</f>
        <v>0.9791416666666668</v>
      </c>
      <c r="W572">
        <f t="array" ref="W57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0.78331333333333353</v>
      </c>
      <c r="X572" t="e">
        <f>IF(Table13[[#This Row],[Category All]]="Category 1",Table13[[#This Row],[Base Abalone Value]]*1.5,NA())</f>
        <v>#N/A</v>
      </c>
      <c r="Y572">
        <f>IF(Table13[[#This Row],[Category All]]="Category 2",Table13[[#This Row],[Base Abalone Value]]*0.8,NA())</f>
        <v>0.78331333333333353</v>
      </c>
      <c r="Z572" t="e">
        <f>IF(Table13[[#This Row],[Category All]]="Category 3",Table13[[#This Row],[Base Abalone Value]],NA())</f>
        <v>#N/A</v>
      </c>
      <c r="AA572">
        <f>IF(Table13[[#This Row],[Gender]]="M",Table13[[#This Row],[Whole_weight]],NA())</f>
        <v>0.82750000000000001</v>
      </c>
      <c r="AB572" t="e">
        <f>IF(Table13[[#This Row],[Gender]]="F",Table13[[#This Row],[Whole_weight]],NA())</f>
        <v>#N/A</v>
      </c>
      <c r="AC572" t="e">
        <f>IF(Table13[[#This Row],[Gender]]="I",Table13[[#This Row],[Whole_weight]],NA())</f>
        <v>#N/A</v>
      </c>
      <c r="AD572">
        <f>IF(Table13[[#This Row],[Gender]]="M",Table13[[#This Row],[Diameter]],NA())</f>
        <v>0.44</v>
      </c>
      <c r="AE572" t="e">
        <f>IF(Table13[[#This Row],[Gender]]="F",Table13[[#This Row],[Diameter]],NA())</f>
        <v>#N/A</v>
      </c>
      <c r="AF572" t="e">
        <f>IF(Table13[[#This Row],[Gender]]="I",Table13[[#This Row],[Diameter]],NA())</f>
        <v>#N/A</v>
      </c>
    </row>
    <row r="573" spans="1:32" x14ac:dyDescent="0.25">
      <c r="A573">
        <v>3264</v>
      </c>
      <c r="B573" t="s">
        <v>47</v>
      </c>
      <c r="C573">
        <v>0.56499999999999995</v>
      </c>
      <c r="D573">
        <v>0.45</v>
      </c>
      <c r="E573">
        <v>0.115</v>
      </c>
      <c r="F573">
        <v>0.90849999999999997</v>
      </c>
      <c r="G573">
        <v>0.39800000000000002</v>
      </c>
      <c r="H573">
        <v>0.19700000000000001</v>
      </c>
      <c r="I573">
        <v>0.28999999999999998</v>
      </c>
      <c r="J573">
        <v>17</v>
      </c>
      <c r="K573">
        <v>3</v>
      </c>
      <c r="L573" t="s">
        <v>75</v>
      </c>
      <c r="M573" t="s">
        <v>76</v>
      </c>
      <c r="N573" t="s">
        <v>77</v>
      </c>
      <c r="O573">
        <v>9</v>
      </c>
      <c r="P573" t="s">
        <v>78</v>
      </c>
      <c r="Q573">
        <v>1.9</v>
      </c>
      <c r="R573" t="str">
        <f t="array" ref="R57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73" t="e">
        <f>IF(Table13[[#This Row],[Category All]]="Category 1", "Yes",NA())</f>
        <v>#N/A</v>
      </c>
      <c r="T573" t="str">
        <f>IF(Table13[[#This Row],[Category All]]="Category 2", "Yes",NA())</f>
        <v>Yes</v>
      </c>
      <c r="U573" t="e">
        <f>IF(Table13[[#This Row],[Category All]]="Category 3", "Yes",NA())</f>
        <v>#N/A</v>
      </c>
      <c r="V573">
        <f>SUM(1,(1/3)*(Table13[[#This Row],[Length]]-0.5),(1/3)*(Table13[[#This Row],[Diameter]]-0.4),(1/3)*(Table13[[#This Row],[Height]]-0.4)*Table13[[#This Row],[Whole_weight]]*0.5)</f>
        <v>0.99517958333333334</v>
      </c>
      <c r="W573">
        <f t="array" ref="W57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0.79614366666666669</v>
      </c>
      <c r="X573" t="e">
        <f>IF(Table13[[#This Row],[Category All]]="Category 1",Table13[[#This Row],[Base Abalone Value]]*1.5,NA())</f>
        <v>#N/A</v>
      </c>
      <c r="Y573">
        <f>IF(Table13[[#This Row],[Category All]]="Category 2",Table13[[#This Row],[Base Abalone Value]]*0.8,NA())</f>
        <v>0.79614366666666669</v>
      </c>
      <c r="Z573" t="e">
        <f>IF(Table13[[#This Row],[Category All]]="Category 3",Table13[[#This Row],[Base Abalone Value]],NA())</f>
        <v>#N/A</v>
      </c>
      <c r="AA573">
        <f>IF(Table13[[#This Row],[Gender]]="M",Table13[[#This Row],[Whole_weight]],NA())</f>
        <v>0.90849999999999997</v>
      </c>
      <c r="AB573" t="e">
        <f>IF(Table13[[#This Row],[Gender]]="F",Table13[[#This Row],[Whole_weight]],NA())</f>
        <v>#N/A</v>
      </c>
      <c r="AC573" t="e">
        <f>IF(Table13[[#This Row],[Gender]]="I",Table13[[#This Row],[Whole_weight]],NA())</f>
        <v>#N/A</v>
      </c>
      <c r="AD573">
        <f>IF(Table13[[#This Row],[Gender]]="M",Table13[[#This Row],[Diameter]],NA())</f>
        <v>0.45</v>
      </c>
      <c r="AE573" t="e">
        <f>IF(Table13[[#This Row],[Gender]]="F",Table13[[#This Row],[Diameter]],NA())</f>
        <v>#N/A</v>
      </c>
      <c r="AF573" t="e">
        <f>IF(Table13[[#This Row],[Gender]]="I",Table13[[#This Row],[Diameter]],NA())</f>
        <v>#N/A</v>
      </c>
    </row>
    <row r="574" spans="1:32" x14ac:dyDescent="0.25">
      <c r="A574">
        <v>235</v>
      </c>
      <c r="B574" t="s">
        <v>43</v>
      </c>
      <c r="C574">
        <v>0.44</v>
      </c>
      <c r="D574">
        <v>0.35</v>
      </c>
      <c r="E574">
        <v>0.13500000000000001</v>
      </c>
      <c r="F574">
        <v>0.435</v>
      </c>
      <c r="G574">
        <v>0.18149999999999999</v>
      </c>
      <c r="H574">
        <v>8.3000000000000004E-2</v>
      </c>
      <c r="I574">
        <v>0.125</v>
      </c>
      <c r="J574">
        <v>12</v>
      </c>
      <c r="K574">
        <v>5</v>
      </c>
      <c r="L574" t="s">
        <v>58</v>
      </c>
      <c r="M574" t="s">
        <v>59</v>
      </c>
      <c r="N574" t="s">
        <v>60</v>
      </c>
      <c r="O574">
        <v>5</v>
      </c>
      <c r="P574" t="s">
        <v>46</v>
      </c>
      <c r="Q574">
        <v>12.8</v>
      </c>
      <c r="R574" t="str">
        <f t="array" ref="R57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74" t="e">
        <f>IF(Table13[[#This Row],[Category All]]="Category 1", "Yes",NA())</f>
        <v>#N/A</v>
      </c>
      <c r="T574" t="str">
        <f>IF(Table13[[#This Row],[Category All]]="Category 2", "Yes",NA())</f>
        <v>Yes</v>
      </c>
      <c r="U574" t="e">
        <f>IF(Table13[[#This Row],[Category All]]="Category 3", "Yes",NA())</f>
        <v>#N/A</v>
      </c>
      <c r="V574">
        <f>SUM(1,(1/3)*(Table13[[#This Row],[Length]]-0.5),(1/3)*(Table13[[#This Row],[Diameter]]-0.4),(1/3)*(Table13[[#This Row],[Height]]-0.4)*Table13[[#This Row],[Whole_weight]]*0.5)</f>
        <v>0.9441208333333333</v>
      </c>
      <c r="W574">
        <f t="array" ref="W57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0.75529666666666673</v>
      </c>
      <c r="X574" t="e">
        <f>IF(Table13[[#This Row],[Category All]]="Category 1",Table13[[#This Row],[Base Abalone Value]]*1.5,NA())</f>
        <v>#N/A</v>
      </c>
      <c r="Y574">
        <f>IF(Table13[[#This Row],[Category All]]="Category 2",Table13[[#This Row],[Base Abalone Value]]*0.8,NA())</f>
        <v>0.75529666666666673</v>
      </c>
      <c r="Z574" t="e">
        <f>IF(Table13[[#This Row],[Category All]]="Category 3",Table13[[#This Row],[Base Abalone Value]],NA())</f>
        <v>#N/A</v>
      </c>
      <c r="AA574" t="e">
        <f>IF(Table13[[#This Row],[Gender]]="M",Table13[[#This Row],[Whole_weight]],NA())</f>
        <v>#N/A</v>
      </c>
      <c r="AB574" t="e">
        <f>IF(Table13[[#This Row],[Gender]]="F",Table13[[#This Row],[Whole_weight]],NA())</f>
        <v>#N/A</v>
      </c>
      <c r="AC574">
        <f>IF(Table13[[#This Row],[Gender]]="I",Table13[[#This Row],[Whole_weight]],NA())</f>
        <v>0.435</v>
      </c>
      <c r="AD574" t="e">
        <f>IF(Table13[[#This Row],[Gender]]="M",Table13[[#This Row],[Diameter]],NA())</f>
        <v>#N/A</v>
      </c>
      <c r="AE574" t="e">
        <f>IF(Table13[[#This Row],[Gender]]="F",Table13[[#This Row],[Diameter]],NA())</f>
        <v>#N/A</v>
      </c>
      <c r="AF574">
        <f>IF(Table13[[#This Row],[Gender]]="I",Table13[[#This Row],[Diameter]],NA())</f>
        <v>0.35</v>
      </c>
    </row>
    <row r="575" spans="1:32" x14ac:dyDescent="0.25">
      <c r="A575">
        <v>2634</v>
      </c>
      <c r="B575" t="s">
        <v>43</v>
      </c>
      <c r="C575">
        <v>0.42499999999999999</v>
      </c>
      <c r="D575">
        <v>0.33</v>
      </c>
      <c r="E575">
        <v>0.115</v>
      </c>
      <c r="F575">
        <v>0.32650000000000001</v>
      </c>
      <c r="G575">
        <v>0.13150000000000001</v>
      </c>
      <c r="H575">
        <v>7.6999999999999999E-2</v>
      </c>
      <c r="I575">
        <v>0.10299999999999999</v>
      </c>
      <c r="J575">
        <v>6</v>
      </c>
      <c r="K575">
        <v>8</v>
      </c>
      <c r="L575" t="s">
        <v>61</v>
      </c>
      <c r="M575" t="s">
        <v>62</v>
      </c>
      <c r="N575" t="s">
        <v>63</v>
      </c>
      <c r="O575">
        <v>4</v>
      </c>
      <c r="P575" t="s">
        <v>42</v>
      </c>
      <c r="Q575">
        <v>6.1</v>
      </c>
      <c r="R575" t="str">
        <f t="array" ref="R57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75" t="e">
        <f>IF(Table13[[#This Row],[Category All]]="Category 1", "Yes",NA())</f>
        <v>#N/A</v>
      </c>
      <c r="T575" t="str">
        <f>IF(Table13[[#This Row],[Category All]]="Category 2", "Yes",NA())</f>
        <v>Yes</v>
      </c>
      <c r="U575" t="e">
        <f>IF(Table13[[#This Row],[Category All]]="Category 3", "Yes",NA())</f>
        <v>#N/A</v>
      </c>
      <c r="V575">
        <f>SUM(1,(1/3)*(Table13[[#This Row],[Length]]-0.5),(1/3)*(Table13[[#This Row],[Diameter]]-0.4),(1/3)*(Table13[[#This Row],[Height]]-0.4)*Table13[[#This Row],[Whole_weight]]*0.5)</f>
        <v>0.9361579166666667</v>
      </c>
      <c r="W575">
        <f t="array" ref="W57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0.74892633333333336</v>
      </c>
      <c r="X575" t="e">
        <f>IF(Table13[[#This Row],[Category All]]="Category 1",Table13[[#This Row],[Base Abalone Value]]*1.5,NA())</f>
        <v>#N/A</v>
      </c>
      <c r="Y575">
        <f>IF(Table13[[#This Row],[Category All]]="Category 2",Table13[[#This Row],[Base Abalone Value]]*0.8,NA())</f>
        <v>0.74892633333333336</v>
      </c>
      <c r="Z575" t="e">
        <f>IF(Table13[[#This Row],[Category All]]="Category 3",Table13[[#This Row],[Base Abalone Value]],NA())</f>
        <v>#N/A</v>
      </c>
      <c r="AA575" t="e">
        <f>IF(Table13[[#This Row],[Gender]]="M",Table13[[#This Row],[Whole_weight]],NA())</f>
        <v>#N/A</v>
      </c>
      <c r="AB575" t="e">
        <f>IF(Table13[[#This Row],[Gender]]="F",Table13[[#This Row],[Whole_weight]],NA())</f>
        <v>#N/A</v>
      </c>
      <c r="AC575">
        <f>IF(Table13[[#This Row],[Gender]]="I",Table13[[#This Row],[Whole_weight]],NA())</f>
        <v>0.32650000000000001</v>
      </c>
      <c r="AD575" t="e">
        <f>IF(Table13[[#This Row],[Gender]]="M",Table13[[#This Row],[Diameter]],NA())</f>
        <v>#N/A</v>
      </c>
      <c r="AE575" t="e">
        <f>IF(Table13[[#This Row],[Gender]]="F",Table13[[#This Row],[Diameter]],NA())</f>
        <v>#N/A</v>
      </c>
      <c r="AF575">
        <f>IF(Table13[[#This Row],[Gender]]="I",Table13[[#This Row],[Diameter]],NA())</f>
        <v>0.33</v>
      </c>
    </row>
    <row r="576" spans="1:32" x14ac:dyDescent="0.25">
      <c r="A576">
        <v>2532</v>
      </c>
      <c r="B576" t="s">
        <v>47</v>
      </c>
      <c r="C576">
        <v>0.60499999999999998</v>
      </c>
      <c r="D576">
        <v>0.47499999999999998</v>
      </c>
      <c r="E576">
        <v>0.17499999999999999</v>
      </c>
      <c r="F576">
        <v>1.2010000000000001</v>
      </c>
      <c r="G576">
        <v>0.53949999999999998</v>
      </c>
      <c r="H576">
        <v>0.27500000000000002</v>
      </c>
      <c r="I576">
        <v>0.309</v>
      </c>
      <c r="J576">
        <v>10</v>
      </c>
      <c r="K576">
        <v>10</v>
      </c>
      <c r="L576" t="s">
        <v>48</v>
      </c>
      <c r="M576" t="s">
        <v>49</v>
      </c>
      <c r="N576" t="s">
        <v>50</v>
      </c>
      <c r="O576">
        <v>10</v>
      </c>
      <c r="P576" t="s">
        <v>70</v>
      </c>
      <c r="Q576">
        <v>24.1</v>
      </c>
      <c r="R576" t="str">
        <f t="array" ref="R57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76" t="e">
        <f>IF(Table13[[#This Row],[Category All]]="Category 1", "Yes",NA())</f>
        <v>#N/A</v>
      </c>
      <c r="T576" t="e">
        <f>IF(Table13[[#This Row],[Category All]]="Category 2", "Yes",NA())</f>
        <v>#N/A</v>
      </c>
      <c r="U576" t="str">
        <f>IF(Table13[[#This Row],[Category All]]="Category 3", "Yes",NA())</f>
        <v>Yes</v>
      </c>
      <c r="V576">
        <f>SUM(1,(1/3)*(Table13[[#This Row],[Length]]-0.5),(1/3)*(Table13[[#This Row],[Diameter]]-0.4),(1/3)*(Table13[[#This Row],[Height]]-0.4)*Table13[[#This Row],[Whole_weight]]*0.5)</f>
        <v>1.0149624999999998</v>
      </c>
      <c r="W576">
        <f t="array" ref="W57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1.0149624999999998</v>
      </c>
      <c r="X576" t="e">
        <f>IF(Table13[[#This Row],[Category All]]="Category 1",Table13[[#This Row],[Base Abalone Value]]*1.5,NA())</f>
        <v>#N/A</v>
      </c>
      <c r="Y576" t="e">
        <f>IF(Table13[[#This Row],[Category All]]="Category 2",Table13[[#This Row],[Base Abalone Value]]*0.8,NA())</f>
        <v>#N/A</v>
      </c>
      <c r="Z576">
        <f>IF(Table13[[#This Row],[Category All]]="Category 3",Table13[[#This Row],[Base Abalone Value]],NA())</f>
        <v>1.0149624999999998</v>
      </c>
      <c r="AA576">
        <f>IF(Table13[[#This Row],[Gender]]="M",Table13[[#This Row],[Whole_weight]],NA())</f>
        <v>1.2010000000000001</v>
      </c>
      <c r="AB576" t="e">
        <f>IF(Table13[[#This Row],[Gender]]="F",Table13[[#This Row],[Whole_weight]],NA())</f>
        <v>#N/A</v>
      </c>
      <c r="AC576" t="e">
        <f>IF(Table13[[#This Row],[Gender]]="I",Table13[[#This Row],[Whole_weight]],NA())</f>
        <v>#N/A</v>
      </c>
      <c r="AD576">
        <f>IF(Table13[[#This Row],[Gender]]="M",Table13[[#This Row],[Diameter]],NA())</f>
        <v>0.47499999999999998</v>
      </c>
      <c r="AE576" t="e">
        <f>IF(Table13[[#This Row],[Gender]]="F",Table13[[#This Row],[Diameter]],NA())</f>
        <v>#N/A</v>
      </c>
      <c r="AF576" t="e">
        <f>IF(Table13[[#This Row],[Gender]]="I",Table13[[#This Row],[Diameter]],NA())</f>
        <v>#N/A</v>
      </c>
    </row>
    <row r="577" spans="1:32" x14ac:dyDescent="0.25">
      <c r="A577">
        <v>2505</v>
      </c>
      <c r="B577" t="s">
        <v>43</v>
      </c>
      <c r="C577">
        <v>0.31</v>
      </c>
      <c r="D577">
        <v>0.24</v>
      </c>
      <c r="E577">
        <v>0.105</v>
      </c>
      <c r="F577">
        <v>0.28849999999999998</v>
      </c>
      <c r="G577">
        <v>0.11799999999999999</v>
      </c>
      <c r="H577">
        <v>6.5000000000000002E-2</v>
      </c>
      <c r="I577">
        <v>8.3000000000000004E-2</v>
      </c>
      <c r="J577">
        <v>6</v>
      </c>
      <c r="K577">
        <v>7</v>
      </c>
      <c r="L577" t="s">
        <v>67</v>
      </c>
      <c r="M577" t="s">
        <v>68</v>
      </c>
      <c r="N577" t="s">
        <v>69</v>
      </c>
      <c r="O577">
        <v>9</v>
      </c>
      <c r="P577" t="s">
        <v>78</v>
      </c>
      <c r="Q577">
        <v>1.9</v>
      </c>
      <c r="R577" t="str">
        <f t="array" ref="R57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77" t="e">
        <f>IF(Table13[[#This Row],[Category All]]="Category 1", "Yes",NA())</f>
        <v>#N/A</v>
      </c>
      <c r="T577" t="str">
        <f>IF(Table13[[#This Row],[Category All]]="Category 2", "Yes",NA())</f>
        <v>Yes</v>
      </c>
      <c r="U577" t="e">
        <f>IF(Table13[[#This Row],[Category All]]="Category 3", "Yes",NA())</f>
        <v>#N/A</v>
      </c>
      <c r="V577">
        <f>SUM(1,(1/3)*(Table13[[#This Row],[Length]]-0.5),(1/3)*(Table13[[#This Row],[Diameter]]-0.4),(1/3)*(Table13[[#This Row],[Height]]-0.4)*Table13[[#This Row],[Whole_weight]]*0.5)</f>
        <v>0.86914874999999991</v>
      </c>
      <c r="W577">
        <f t="array" ref="W57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0.69531900000000002</v>
      </c>
      <c r="X577" t="e">
        <f>IF(Table13[[#This Row],[Category All]]="Category 1",Table13[[#This Row],[Base Abalone Value]]*1.5,NA())</f>
        <v>#N/A</v>
      </c>
      <c r="Y577">
        <f>IF(Table13[[#This Row],[Category All]]="Category 2",Table13[[#This Row],[Base Abalone Value]]*0.8,NA())</f>
        <v>0.69531900000000002</v>
      </c>
      <c r="Z577" t="e">
        <f>IF(Table13[[#This Row],[Category All]]="Category 3",Table13[[#This Row],[Base Abalone Value]],NA())</f>
        <v>#N/A</v>
      </c>
      <c r="AA577" t="e">
        <f>IF(Table13[[#This Row],[Gender]]="M",Table13[[#This Row],[Whole_weight]],NA())</f>
        <v>#N/A</v>
      </c>
      <c r="AB577" t="e">
        <f>IF(Table13[[#This Row],[Gender]]="F",Table13[[#This Row],[Whole_weight]],NA())</f>
        <v>#N/A</v>
      </c>
      <c r="AC577">
        <f>IF(Table13[[#This Row],[Gender]]="I",Table13[[#This Row],[Whole_weight]],NA())</f>
        <v>0.28849999999999998</v>
      </c>
      <c r="AD577" t="e">
        <f>IF(Table13[[#This Row],[Gender]]="M",Table13[[#This Row],[Diameter]],NA())</f>
        <v>#N/A</v>
      </c>
      <c r="AE577" t="e">
        <f>IF(Table13[[#This Row],[Gender]]="F",Table13[[#This Row],[Diameter]],NA())</f>
        <v>#N/A</v>
      </c>
      <c r="AF577">
        <f>IF(Table13[[#This Row],[Gender]]="I",Table13[[#This Row],[Diameter]],NA())</f>
        <v>0.24</v>
      </c>
    </row>
    <row r="578" spans="1:32" x14ac:dyDescent="0.25">
      <c r="A578">
        <v>537</v>
      </c>
      <c r="B578" t="s">
        <v>43</v>
      </c>
      <c r="C578">
        <v>0.52</v>
      </c>
      <c r="D578">
        <v>0.40500000000000003</v>
      </c>
      <c r="E578">
        <v>0.14000000000000001</v>
      </c>
      <c r="F578">
        <v>0.57750000000000001</v>
      </c>
      <c r="G578">
        <v>0.2</v>
      </c>
      <c r="H578">
        <v>0.14499999999999999</v>
      </c>
      <c r="I578">
        <v>0.17899999999999999</v>
      </c>
      <c r="J578">
        <v>11</v>
      </c>
      <c r="K578">
        <v>5</v>
      </c>
      <c r="L578" t="s">
        <v>58</v>
      </c>
      <c r="M578" t="s">
        <v>59</v>
      </c>
      <c r="N578" t="s">
        <v>60</v>
      </c>
      <c r="O578">
        <v>5</v>
      </c>
      <c r="P578" t="s">
        <v>46</v>
      </c>
      <c r="Q578">
        <v>12.8</v>
      </c>
      <c r="R578" t="str">
        <f t="array" ref="R57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78" t="e">
        <f>IF(Table13[[#This Row],[Category All]]="Category 1", "Yes",NA())</f>
        <v>#N/A</v>
      </c>
      <c r="T578" t="str">
        <f>IF(Table13[[#This Row],[Category All]]="Category 2", "Yes",NA())</f>
        <v>Yes</v>
      </c>
      <c r="U578" t="e">
        <f>IF(Table13[[#This Row],[Category All]]="Category 3", "Yes",NA())</f>
        <v>#N/A</v>
      </c>
      <c r="V578">
        <f>SUM(1,(1/3)*(Table13[[#This Row],[Length]]-0.5),(1/3)*(Table13[[#This Row],[Diameter]]-0.4),(1/3)*(Table13[[#This Row],[Height]]-0.4)*Table13[[#This Row],[Whole_weight]]*0.5)</f>
        <v>0.98330833333333334</v>
      </c>
      <c r="W578">
        <f t="array" ref="W57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0.78664666666666672</v>
      </c>
      <c r="X578" t="e">
        <f>IF(Table13[[#This Row],[Category All]]="Category 1",Table13[[#This Row],[Base Abalone Value]]*1.5,NA())</f>
        <v>#N/A</v>
      </c>
      <c r="Y578">
        <f>IF(Table13[[#This Row],[Category All]]="Category 2",Table13[[#This Row],[Base Abalone Value]]*0.8,NA())</f>
        <v>0.78664666666666672</v>
      </c>
      <c r="Z578" t="e">
        <f>IF(Table13[[#This Row],[Category All]]="Category 3",Table13[[#This Row],[Base Abalone Value]],NA())</f>
        <v>#N/A</v>
      </c>
      <c r="AA578" t="e">
        <f>IF(Table13[[#This Row],[Gender]]="M",Table13[[#This Row],[Whole_weight]],NA())</f>
        <v>#N/A</v>
      </c>
      <c r="AB578" t="e">
        <f>IF(Table13[[#This Row],[Gender]]="F",Table13[[#This Row],[Whole_weight]],NA())</f>
        <v>#N/A</v>
      </c>
      <c r="AC578">
        <f>IF(Table13[[#This Row],[Gender]]="I",Table13[[#This Row],[Whole_weight]],NA())</f>
        <v>0.57750000000000001</v>
      </c>
      <c r="AD578" t="e">
        <f>IF(Table13[[#This Row],[Gender]]="M",Table13[[#This Row],[Diameter]],NA())</f>
        <v>#N/A</v>
      </c>
      <c r="AE578" t="e">
        <f>IF(Table13[[#This Row],[Gender]]="F",Table13[[#This Row],[Diameter]],NA())</f>
        <v>#N/A</v>
      </c>
      <c r="AF578">
        <f>IF(Table13[[#This Row],[Gender]]="I",Table13[[#This Row],[Diameter]],NA())</f>
        <v>0.40500000000000003</v>
      </c>
    </row>
    <row r="579" spans="1:32" x14ac:dyDescent="0.25">
      <c r="A579">
        <v>1458</v>
      </c>
      <c r="B579" t="s">
        <v>32</v>
      </c>
      <c r="C579">
        <v>0.47499999999999998</v>
      </c>
      <c r="D579">
        <v>0.36499999999999999</v>
      </c>
      <c r="E579">
        <v>0.115</v>
      </c>
      <c r="F579">
        <v>0.56599999999999995</v>
      </c>
      <c r="G579">
        <v>0.28100000000000003</v>
      </c>
      <c r="H579">
        <v>0.11700000000000001</v>
      </c>
      <c r="I579">
        <v>0.13350000000000001</v>
      </c>
      <c r="J579">
        <v>7</v>
      </c>
      <c r="K579">
        <v>1</v>
      </c>
      <c r="L579" t="s">
        <v>40</v>
      </c>
      <c r="M579" t="s">
        <v>41</v>
      </c>
      <c r="N579" t="s">
        <v>35</v>
      </c>
      <c r="O579">
        <v>10</v>
      </c>
      <c r="P579" t="s">
        <v>70</v>
      </c>
      <c r="Q579">
        <v>24.1</v>
      </c>
      <c r="R579" t="str">
        <f t="array" ref="R57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79" t="e">
        <f>IF(Table13[[#This Row],[Category All]]="Category 1", "Yes",NA())</f>
        <v>#N/A</v>
      </c>
      <c r="T579" t="str">
        <f>IF(Table13[[#This Row],[Category All]]="Category 2", "Yes",NA())</f>
        <v>Yes</v>
      </c>
      <c r="U579" t="e">
        <f>IF(Table13[[#This Row],[Category All]]="Category 3", "Yes",NA())</f>
        <v>#N/A</v>
      </c>
      <c r="V579">
        <f>SUM(1,(1/3)*(Table13[[#This Row],[Length]]-0.5),(1/3)*(Table13[[#This Row],[Diameter]]-0.4),(1/3)*(Table13[[#This Row],[Height]]-0.4)*Table13[[#This Row],[Whole_weight]]*0.5)</f>
        <v>0.95311499999999993</v>
      </c>
      <c r="W579">
        <f t="array" ref="W57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0.76249199999999995</v>
      </c>
      <c r="X579" t="e">
        <f>IF(Table13[[#This Row],[Category All]]="Category 1",Table13[[#This Row],[Base Abalone Value]]*1.5,NA())</f>
        <v>#N/A</v>
      </c>
      <c r="Y579">
        <f>IF(Table13[[#This Row],[Category All]]="Category 2",Table13[[#This Row],[Base Abalone Value]]*0.8,NA())</f>
        <v>0.76249199999999995</v>
      </c>
      <c r="Z579" t="e">
        <f>IF(Table13[[#This Row],[Category All]]="Category 3",Table13[[#This Row],[Base Abalone Value]],NA())</f>
        <v>#N/A</v>
      </c>
      <c r="AA579" t="e">
        <f>IF(Table13[[#This Row],[Gender]]="M",Table13[[#This Row],[Whole_weight]],NA())</f>
        <v>#N/A</v>
      </c>
      <c r="AB579">
        <f>IF(Table13[[#This Row],[Gender]]="F",Table13[[#This Row],[Whole_weight]],NA())</f>
        <v>0.56599999999999995</v>
      </c>
      <c r="AC579" t="e">
        <f>IF(Table13[[#This Row],[Gender]]="I",Table13[[#This Row],[Whole_weight]],NA())</f>
        <v>#N/A</v>
      </c>
      <c r="AD579" t="e">
        <f>IF(Table13[[#This Row],[Gender]]="M",Table13[[#This Row],[Diameter]],NA())</f>
        <v>#N/A</v>
      </c>
      <c r="AE579">
        <f>IF(Table13[[#This Row],[Gender]]="F",Table13[[#This Row],[Diameter]],NA())</f>
        <v>0.36499999999999999</v>
      </c>
      <c r="AF579" t="e">
        <f>IF(Table13[[#This Row],[Gender]]="I",Table13[[#This Row],[Diameter]],NA())</f>
        <v>#N/A</v>
      </c>
    </row>
    <row r="580" spans="1:32" x14ac:dyDescent="0.25">
      <c r="A580">
        <v>3345</v>
      </c>
      <c r="B580" t="s">
        <v>43</v>
      </c>
      <c r="C580">
        <v>0.495</v>
      </c>
      <c r="D580">
        <v>0.38</v>
      </c>
      <c r="E580">
        <v>0.14499999999999999</v>
      </c>
      <c r="F580">
        <v>0.51500000000000001</v>
      </c>
      <c r="G580">
        <v>0.17499999999999999</v>
      </c>
      <c r="H580">
        <v>9.8000000000000004E-2</v>
      </c>
      <c r="I580">
        <v>0.21199999999999999</v>
      </c>
      <c r="J580">
        <v>13</v>
      </c>
      <c r="K580">
        <v>15</v>
      </c>
      <c r="L580" t="s">
        <v>81</v>
      </c>
      <c r="M580" t="s">
        <v>82</v>
      </c>
      <c r="N580" t="s">
        <v>35</v>
      </c>
      <c r="O580">
        <v>8</v>
      </c>
      <c r="P580" t="s">
        <v>51</v>
      </c>
      <c r="Q580">
        <v>12.3</v>
      </c>
      <c r="R580" t="str">
        <f t="array" ref="R58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80" t="e">
        <f>IF(Table13[[#This Row],[Category All]]="Category 1", "Yes",NA())</f>
        <v>#N/A</v>
      </c>
      <c r="T580" t="str">
        <f>IF(Table13[[#This Row],[Category All]]="Category 2", "Yes",NA())</f>
        <v>Yes</v>
      </c>
      <c r="U580" t="e">
        <f>IF(Table13[[#This Row],[Category All]]="Category 3", "Yes",NA())</f>
        <v>#N/A</v>
      </c>
      <c r="V580">
        <f>SUM(1,(1/3)*(Table13[[#This Row],[Length]]-0.5),(1/3)*(Table13[[#This Row],[Diameter]]-0.4),(1/3)*(Table13[[#This Row],[Height]]-0.4)*Table13[[#This Row],[Whole_weight]]*0.5)</f>
        <v>0.96977916666666664</v>
      </c>
      <c r="W580">
        <f t="array" ref="W58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0.77582333333333331</v>
      </c>
      <c r="X580" t="e">
        <f>IF(Table13[[#This Row],[Category All]]="Category 1",Table13[[#This Row],[Base Abalone Value]]*1.5,NA())</f>
        <v>#N/A</v>
      </c>
      <c r="Y580">
        <f>IF(Table13[[#This Row],[Category All]]="Category 2",Table13[[#This Row],[Base Abalone Value]]*0.8,NA())</f>
        <v>0.77582333333333331</v>
      </c>
      <c r="Z580" t="e">
        <f>IF(Table13[[#This Row],[Category All]]="Category 3",Table13[[#This Row],[Base Abalone Value]],NA())</f>
        <v>#N/A</v>
      </c>
      <c r="AA580" t="e">
        <f>IF(Table13[[#This Row],[Gender]]="M",Table13[[#This Row],[Whole_weight]],NA())</f>
        <v>#N/A</v>
      </c>
      <c r="AB580" t="e">
        <f>IF(Table13[[#This Row],[Gender]]="F",Table13[[#This Row],[Whole_weight]],NA())</f>
        <v>#N/A</v>
      </c>
      <c r="AC580">
        <f>IF(Table13[[#This Row],[Gender]]="I",Table13[[#This Row],[Whole_weight]],NA())</f>
        <v>0.51500000000000001</v>
      </c>
      <c r="AD580" t="e">
        <f>IF(Table13[[#This Row],[Gender]]="M",Table13[[#This Row],[Diameter]],NA())</f>
        <v>#N/A</v>
      </c>
      <c r="AE580" t="e">
        <f>IF(Table13[[#This Row],[Gender]]="F",Table13[[#This Row],[Diameter]],NA())</f>
        <v>#N/A</v>
      </c>
      <c r="AF580">
        <f>IF(Table13[[#This Row],[Gender]]="I",Table13[[#This Row],[Diameter]],NA())</f>
        <v>0.38</v>
      </c>
    </row>
    <row r="581" spans="1:32" x14ac:dyDescent="0.25">
      <c r="A581">
        <v>3792</v>
      </c>
      <c r="B581" t="s">
        <v>32</v>
      </c>
      <c r="C581">
        <v>0.65</v>
      </c>
      <c r="D581">
        <v>0.495</v>
      </c>
      <c r="E581">
        <v>0.17499999999999999</v>
      </c>
      <c r="F581">
        <v>1.2270000000000001</v>
      </c>
      <c r="G581">
        <v>0.52800000000000002</v>
      </c>
      <c r="H581">
        <v>0.25800000000000001</v>
      </c>
      <c r="I581">
        <v>0.37</v>
      </c>
      <c r="J581">
        <v>11</v>
      </c>
      <c r="K581">
        <v>14</v>
      </c>
      <c r="L581" t="s">
        <v>55</v>
      </c>
      <c r="M581" t="s">
        <v>56</v>
      </c>
      <c r="N581" t="s">
        <v>57</v>
      </c>
      <c r="O581">
        <v>5</v>
      </c>
      <c r="P581" t="s">
        <v>46</v>
      </c>
      <c r="Q581">
        <v>12.8</v>
      </c>
      <c r="R581" t="str">
        <f t="array" ref="R58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81" t="e">
        <f>IF(Table13[[#This Row],[Category All]]="Category 1", "Yes",NA())</f>
        <v>#N/A</v>
      </c>
      <c r="T581" t="e">
        <f>IF(Table13[[#This Row],[Category All]]="Category 2", "Yes",NA())</f>
        <v>#N/A</v>
      </c>
      <c r="U581" t="str">
        <f>IF(Table13[[#This Row],[Category All]]="Category 3", "Yes",NA())</f>
        <v>Yes</v>
      </c>
      <c r="V581">
        <f>SUM(1,(1/3)*(Table13[[#This Row],[Length]]-0.5),(1/3)*(Table13[[#This Row],[Diameter]]-0.4),(1/3)*(Table13[[#This Row],[Height]]-0.4)*Table13[[#This Row],[Whole_weight]]*0.5)</f>
        <v>1.0356541666666668</v>
      </c>
      <c r="W581">
        <f t="array" ref="W58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1.0356541666666668</v>
      </c>
      <c r="X581" t="e">
        <f>IF(Table13[[#This Row],[Category All]]="Category 1",Table13[[#This Row],[Base Abalone Value]]*1.5,NA())</f>
        <v>#N/A</v>
      </c>
      <c r="Y581" t="e">
        <f>IF(Table13[[#This Row],[Category All]]="Category 2",Table13[[#This Row],[Base Abalone Value]]*0.8,NA())</f>
        <v>#N/A</v>
      </c>
      <c r="Z581">
        <f>IF(Table13[[#This Row],[Category All]]="Category 3",Table13[[#This Row],[Base Abalone Value]],NA())</f>
        <v>1.0356541666666668</v>
      </c>
      <c r="AA581" t="e">
        <f>IF(Table13[[#This Row],[Gender]]="M",Table13[[#This Row],[Whole_weight]],NA())</f>
        <v>#N/A</v>
      </c>
      <c r="AB581">
        <f>IF(Table13[[#This Row],[Gender]]="F",Table13[[#This Row],[Whole_weight]],NA())</f>
        <v>1.2270000000000001</v>
      </c>
      <c r="AC581" t="e">
        <f>IF(Table13[[#This Row],[Gender]]="I",Table13[[#This Row],[Whole_weight]],NA())</f>
        <v>#N/A</v>
      </c>
      <c r="AD581" t="e">
        <f>IF(Table13[[#This Row],[Gender]]="M",Table13[[#This Row],[Diameter]],NA())</f>
        <v>#N/A</v>
      </c>
      <c r="AE581">
        <f>IF(Table13[[#This Row],[Gender]]="F",Table13[[#This Row],[Diameter]],NA())</f>
        <v>0.495</v>
      </c>
      <c r="AF581" t="e">
        <f>IF(Table13[[#This Row],[Gender]]="I",Table13[[#This Row],[Diameter]],NA())</f>
        <v>#N/A</v>
      </c>
    </row>
    <row r="582" spans="1:32" x14ac:dyDescent="0.25">
      <c r="A582">
        <v>2567</v>
      </c>
      <c r="B582" t="s">
        <v>32</v>
      </c>
      <c r="C582">
        <v>0.45500000000000002</v>
      </c>
      <c r="D582">
        <v>0.35</v>
      </c>
      <c r="E582">
        <v>0.12</v>
      </c>
      <c r="F582">
        <v>0.45550000000000002</v>
      </c>
      <c r="G582">
        <v>0.19450000000000001</v>
      </c>
      <c r="H582">
        <v>0.1045</v>
      </c>
      <c r="I582">
        <v>0.13750000000000001</v>
      </c>
      <c r="J582">
        <v>7</v>
      </c>
      <c r="K582">
        <v>1</v>
      </c>
      <c r="L582" t="s">
        <v>40</v>
      </c>
      <c r="M582" t="s">
        <v>41</v>
      </c>
      <c r="N582" t="s">
        <v>35</v>
      </c>
      <c r="O582">
        <v>3</v>
      </c>
      <c r="P582" t="s">
        <v>80</v>
      </c>
      <c r="Q582">
        <v>3.6</v>
      </c>
      <c r="R582" t="str">
        <f t="array" ref="R58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82" t="e">
        <f>IF(Table13[[#This Row],[Category All]]="Category 1", "Yes",NA())</f>
        <v>#N/A</v>
      </c>
      <c r="T582" t="str">
        <f>IF(Table13[[#This Row],[Category All]]="Category 2", "Yes",NA())</f>
        <v>Yes</v>
      </c>
      <c r="U582" t="e">
        <f>IF(Table13[[#This Row],[Category All]]="Category 3", "Yes",NA())</f>
        <v>#N/A</v>
      </c>
      <c r="V582">
        <f>SUM(1,(1/3)*(Table13[[#This Row],[Length]]-0.5),(1/3)*(Table13[[#This Row],[Diameter]]-0.4),(1/3)*(Table13[[#This Row],[Height]]-0.4)*Table13[[#This Row],[Whole_weight]]*0.5)</f>
        <v>0.94707666666666657</v>
      </c>
      <c r="W582">
        <f t="array" ref="W58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0.7576613333333333</v>
      </c>
      <c r="X582" t="e">
        <f>IF(Table13[[#This Row],[Category All]]="Category 1",Table13[[#This Row],[Base Abalone Value]]*1.5,NA())</f>
        <v>#N/A</v>
      </c>
      <c r="Y582">
        <f>IF(Table13[[#This Row],[Category All]]="Category 2",Table13[[#This Row],[Base Abalone Value]]*0.8,NA())</f>
        <v>0.7576613333333333</v>
      </c>
      <c r="Z582" t="e">
        <f>IF(Table13[[#This Row],[Category All]]="Category 3",Table13[[#This Row],[Base Abalone Value]],NA())</f>
        <v>#N/A</v>
      </c>
      <c r="AA582" t="e">
        <f>IF(Table13[[#This Row],[Gender]]="M",Table13[[#This Row],[Whole_weight]],NA())</f>
        <v>#N/A</v>
      </c>
      <c r="AB582">
        <f>IF(Table13[[#This Row],[Gender]]="F",Table13[[#This Row],[Whole_weight]],NA())</f>
        <v>0.45550000000000002</v>
      </c>
      <c r="AC582" t="e">
        <f>IF(Table13[[#This Row],[Gender]]="I",Table13[[#This Row],[Whole_weight]],NA())</f>
        <v>#N/A</v>
      </c>
      <c r="AD582" t="e">
        <f>IF(Table13[[#This Row],[Gender]]="M",Table13[[#This Row],[Diameter]],NA())</f>
        <v>#N/A</v>
      </c>
      <c r="AE582">
        <f>IF(Table13[[#This Row],[Gender]]="F",Table13[[#This Row],[Diameter]],NA())</f>
        <v>0.35</v>
      </c>
      <c r="AF582" t="e">
        <f>IF(Table13[[#This Row],[Gender]]="I",Table13[[#This Row],[Diameter]],NA())</f>
        <v>#N/A</v>
      </c>
    </row>
    <row r="583" spans="1:32" x14ac:dyDescent="0.25">
      <c r="A583">
        <v>2315</v>
      </c>
      <c r="B583" t="s">
        <v>32</v>
      </c>
      <c r="C583">
        <v>0.57999999999999996</v>
      </c>
      <c r="D583">
        <v>0.47499999999999998</v>
      </c>
      <c r="E583">
        <v>0.13500000000000001</v>
      </c>
      <c r="F583">
        <v>0.92500000000000004</v>
      </c>
      <c r="G583">
        <v>0.39100000000000001</v>
      </c>
      <c r="H583">
        <v>0.16500000000000001</v>
      </c>
      <c r="I583">
        <v>0.27500000000000002</v>
      </c>
      <c r="J583">
        <v>14</v>
      </c>
      <c r="K583">
        <v>10</v>
      </c>
      <c r="L583" t="s">
        <v>48</v>
      </c>
      <c r="M583" t="s">
        <v>49</v>
      </c>
      <c r="N583" t="s">
        <v>50</v>
      </c>
      <c r="O583">
        <v>6</v>
      </c>
      <c r="P583" t="s">
        <v>79</v>
      </c>
      <c r="Q583">
        <v>14.1</v>
      </c>
      <c r="R583" t="str">
        <f t="array" ref="R58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83" t="e">
        <f>IF(Table13[[#This Row],[Category All]]="Category 1", "Yes",NA())</f>
        <v>#N/A</v>
      </c>
      <c r="T583" t="str">
        <f>IF(Table13[[#This Row],[Category All]]="Category 2", "Yes",NA())</f>
        <v>Yes</v>
      </c>
      <c r="U583" t="e">
        <f>IF(Table13[[#This Row],[Category All]]="Category 3", "Yes",NA())</f>
        <v>#N/A</v>
      </c>
      <c r="V583">
        <f>SUM(1,(1/3)*(Table13[[#This Row],[Length]]-0.5),(1/3)*(Table13[[#This Row],[Diameter]]-0.4),(1/3)*(Table13[[#This Row],[Height]]-0.4)*Table13[[#This Row],[Whole_weight]]*0.5)</f>
        <v>1.0108124999999999</v>
      </c>
      <c r="W583">
        <f t="array" ref="W58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0.80864999999999998</v>
      </c>
      <c r="X583" t="e">
        <f>IF(Table13[[#This Row],[Category All]]="Category 1",Table13[[#This Row],[Base Abalone Value]]*1.5,NA())</f>
        <v>#N/A</v>
      </c>
      <c r="Y583">
        <f>IF(Table13[[#This Row],[Category All]]="Category 2",Table13[[#This Row],[Base Abalone Value]]*0.8,NA())</f>
        <v>0.80864999999999998</v>
      </c>
      <c r="Z583" t="e">
        <f>IF(Table13[[#This Row],[Category All]]="Category 3",Table13[[#This Row],[Base Abalone Value]],NA())</f>
        <v>#N/A</v>
      </c>
      <c r="AA583" t="e">
        <f>IF(Table13[[#This Row],[Gender]]="M",Table13[[#This Row],[Whole_weight]],NA())</f>
        <v>#N/A</v>
      </c>
      <c r="AB583">
        <f>IF(Table13[[#This Row],[Gender]]="F",Table13[[#This Row],[Whole_weight]],NA())</f>
        <v>0.92500000000000004</v>
      </c>
      <c r="AC583" t="e">
        <f>IF(Table13[[#This Row],[Gender]]="I",Table13[[#This Row],[Whole_weight]],NA())</f>
        <v>#N/A</v>
      </c>
      <c r="AD583" t="e">
        <f>IF(Table13[[#This Row],[Gender]]="M",Table13[[#This Row],[Diameter]],NA())</f>
        <v>#N/A</v>
      </c>
      <c r="AE583">
        <f>IF(Table13[[#This Row],[Gender]]="F",Table13[[#This Row],[Diameter]],NA())</f>
        <v>0.47499999999999998</v>
      </c>
      <c r="AF583" t="e">
        <f>IF(Table13[[#This Row],[Gender]]="I",Table13[[#This Row],[Diameter]],NA())</f>
        <v>#N/A</v>
      </c>
    </row>
    <row r="584" spans="1:32" x14ac:dyDescent="0.25">
      <c r="A584">
        <v>3021</v>
      </c>
      <c r="B584" t="s">
        <v>43</v>
      </c>
      <c r="C584">
        <v>0.45</v>
      </c>
      <c r="D584">
        <v>0.34</v>
      </c>
      <c r="E584">
        <v>0.125</v>
      </c>
      <c r="F584">
        <v>0.40450000000000003</v>
      </c>
      <c r="G584">
        <v>0.17100000000000001</v>
      </c>
      <c r="H584">
        <v>7.0000000000000007E-2</v>
      </c>
      <c r="I584">
        <v>0.13450000000000001</v>
      </c>
      <c r="J584">
        <v>8</v>
      </c>
      <c r="K584">
        <v>15</v>
      </c>
      <c r="L584" t="s">
        <v>81</v>
      </c>
      <c r="M584" t="s">
        <v>82</v>
      </c>
      <c r="N584" t="s">
        <v>35</v>
      </c>
      <c r="O584">
        <v>10</v>
      </c>
      <c r="P584" t="s">
        <v>70</v>
      </c>
      <c r="Q584">
        <v>24.1</v>
      </c>
      <c r="R584" t="str">
        <f t="array" ref="R58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84" t="e">
        <f>IF(Table13[[#This Row],[Category All]]="Category 1", "Yes",NA())</f>
        <v>#N/A</v>
      </c>
      <c r="T584" t="str">
        <f>IF(Table13[[#This Row],[Category All]]="Category 2", "Yes",NA())</f>
        <v>Yes</v>
      </c>
      <c r="U584" t="e">
        <f>IF(Table13[[#This Row],[Category All]]="Category 3", "Yes",NA())</f>
        <v>#N/A</v>
      </c>
      <c r="V584">
        <f>SUM(1,(1/3)*(Table13[[#This Row],[Length]]-0.5),(1/3)*(Table13[[#This Row],[Diameter]]-0.4),(1/3)*(Table13[[#This Row],[Height]]-0.4)*Table13[[#This Row],[Whole_weight]]*0.5)</f>
        <v>0.94479374999999999</v>
      </c>
      <c r="W584">
        <f t="array" ref="W58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0.75583500000000003</v>
      </c>
      <c r="X584" t="e">
        <f>IF(Table13[[#This Row],[Category All]]="Category 1",Table13[[#This Row],[Base Abalone Value]]*1.5,NA())</f>
        <v>#N/A</v>
      </c>
      <c r="Y584">
        <f>IF(Table13[[#This Row],[Category All]]="Category 2",Table13[[#This Row],[Base Abalone Value]]*0.8,NA())</f>
        <v>0.75583500000000003</v>
      </c>
      <c r="Z584" t="e">
        <f>IF(Table13[[#This Row],[Category All]]="Category 3",Table13[[#This Row],[Base Abalone Value]],NA())</f>
        <v>#N/A</v>
      </c>
      <c r="AA584" t="e">
        <f>IF(Table13[[#This Row],[Gender]]="M",Table13[[#This Row],[Whole_weight]],NA())</f>
        <v>#N/A</v>
      </c>
      <c r="AB584" t="e">
        <f>IF(Table13[[#This Row],[Gender]]="F",Table13[[#This Row],[Whole_weight]],NA())</f>
        <v>#N/A</v>
      </c>
      <c r="AC584">
        <f>IF(Table13[[#This Row],[Gender]]="I",Table13[[#This Row],[Whole_weight]],NA())</f>
        <v>0.40450000000000003</v>
      </c>
      <c r="AD584" t="e">
        <f>IF(Table13[[#This Row],[Gender]]="M",Table13[[#This Row],[Diameter]],NA())</f>
        <v>#N/A</v>
      </c>
      <c r="AE584" t="e">
        <f>IF(Table13[[#This Row],[Gender]]="F",Table13[[#This Row],[Diameter]],NA())</f>
        <v>#N/A</v>
      </c>
      <c r="AF584">
        <f>IF(Table13[[#This Row],[Gender]]="I",Table13[[#This Row],[Diameter]],NA())</f>
        <v>0.34</v>
      </c>
    </row>
    <row r="585" spans="1:32" x14ac:dyDescent="0.25">
      <c r="A585">
        <v>232</v>
      </c>
      <c r="B585" t="s">
        <v>47</v>
      </c>
      <c r="C585">
        <v>0.56499999999999995</v>
      </c>
      <c r="D585">
        <v>0.44</v>
      </c>
      <c r="E585">
        <v>0.17499999999999999</v>
      </c>
      <c r="F585">
        <v>0.90249999999999997</v>
      </c>
      <c r="G585">
        <v>0.31</v>
      </c>
      <c r="H585">
        <v>0.193</v>
      </c>
      <c r="I585">
        <v>0.32500000000000001</v>
      </c>
      <c r="J585">
        <v>14</v>
      </c>
      <c r="K585">
        <v>5</v>
      </c>
      <c r="L585" t="s">
        <v>58</v>
      </c>
      <c r="M585" t="s">
        <v>59</v>
      </c>
      <c r="N585" t="s">
        <v>60</v>
      </c>
      <c r="O585">
        <v>7</v>
      </c>
      <c r="P585" t="s">
        <v>74</v>
      </c>
      <c r="Q585">
        <v>2.5</v>
      </c>
      <c r="R585" t="str">
        <f t="array" ref="R58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85" t="e">
        <f>IF(Table13[[#This Row],[Category All]]="Category 1", "Yes",NA())</f>
        <v>#N/A</v>
      </c>
      <c r="T585" t="str">
        <f>IF(Table13[[#This Row],[Category All]]="Category 2", "Yes",NA())</f>
        <v>Yes</v>
      </c>
      <c r="U585" t="e">
        <f>IF(Table13[[#This Row],[Category All]]="Category 3", "Yes",NA())</f>
        <v>#N/A</v>
      </c>
      <c r="V585">
        <f>SUM(1,(1/3)*(Table13[[#This Row],[Length]]-0.5),(1/3)*(Table13[[#This Row],[Diameter]]-0.4),(1/3)*(Table13[[#This Row],[Height]]-0.4)*Table13[[#This Row],[Whole_weight]]*0.5)</f>
        <v>1.0011562500000002</v>
      </c>
      <c r="W585">
        <f t="array" ref="W58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0.80092500000000022</v>
      </c>
      <c r="X585" t="e">
        <f>IF(Table13[[#This Row],[Category All]]="Category 1",Table13[[#This Row],[Base Abalone Value]]*1.5,NA())</f>
        <v>#N/A</v>
      </c>
      <c r="Y585">
        <f>IF(Table13[[#This Row],[Category All]]="Category 2",Table13[[#This Row],[Base Abalone Value]]*0.8,NA())</f>
        <v>0.80092500000000022</v>
      </c>
      <c r="Z585" t="e">
        <f>IF(Table13[[#This Row],[Category All]]="Category 3",Table13[[#This Row],[Base Abalone Value]],NA())</f>
        <v>#N/A</v>
      </c>
      <c r="AA585">
        <f>IF(Table13[[#This Row],[Gender]]="M",Table13[[#This Row],[Whole_weight]],NA())</f>
        <v>0.90249999999999997</v>
      </c>
      <c r="AB585" t="e">
        <f>IF(Table13[[#This Row],[Gender]]="F",Table13[[#This Row],[Whole_weight]],NA())</f>
        <v>#N/A</v>
      </c>
      <c r="AC585" t="e">
        <f>IF(Table13[[#This Row],[Gender]]="I",Table13[[#This Row],[Whole_weight]],NA())</f>
        <v>#N/A</v>
      </c>
      <c r="AD585">
        <f>IF(Table13[[#This Row],[Gender]]="M",Table13[[#This Row],[Diameter]],NA())</f>
        <v>0.44</v>
      </c>
      <c r="AE585" t="e">
        <f>IF(Table13[[#This Row],[Gender]]="F",Table13[[#This Row],[Diameter]],NA())</f>
        <v>#N/A</v>
      </c>
      <c r="AF585" t="e">
        <f>IF(Table13[[#This Row],[Gender]]="I",Table13[[#This Row],[Diameter]],NA())</f>
        <v>#N/A</v>
      </c>
    </row>
    <row r="586" spans="1:32" x14ac:dyDescent="0.25">
      <c r="A586">
        <v>25</v>
      </c>
      <c r="B586" t="s">
        <v>32</v>
      </c>
      <c r="C586">
        <v>0.61499999999999999</v>
      </c>
      <c r="D586">
        <v>0.48</v>
      </c>
      <c r="E586">
        <v>0.16500000000000001</v>
      </c>
      <c r="F586">
        <v>1.1615</v>
      </c>
      <c r="G586">
        <v>0.51300000000000001</v>
      </c>
      <c r="H586">
        <v>0.30099999999999999</v>
      </c>
      <c r="I586">
        <v>0.30499999999999999</v>
      </c>
      <c r="J586">
        <v>10</v>
      </c>
      <c r="K586">
        <v>3</v>
      </c>
      <c r="L586" t="s">
        <v>75</v>
      </c>
      <c r="M586" t="s">
        <v>76</v>
      </c>
      <c r="N586" t="s">
        <v>77</v>
      </c>
      <c r="O586">
        <v>2</v>
      </c>
      <c r="P586" t="s">
        <v>39</v>
      </c>
      <c r="Q586">
        <v>18</v>
      </c>
      <c r="R586" t="str">
        <f t="array" ref="R58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86" t="e">
        <f>IF(Table13[[#This Row],[Category All]]="Category 1", "Yes",NA())</f>
        <v>#N/A</v>
      </c>
      <c r="T586" t="e">
        <f>IF(Table13[[#This Row],[Category All]]="Category 2", "Yes",NA())</f>
        <v>#N/A</v>
      </c>
      <c r="U586" t="str">
        <f>IF(Table13[[#This Row],[Category All]]="Category 3", "Yes",NA())</f>
        <v>Yes</v>
      </c>
      <c r="V586">
        <f>SUM(1,(1/3)*(Table13[[#This Row],[Length]]-0.5),(1/3)*(Table13[[#This Row],[Diameter]]-0.4),(1/3)*(Table13[[#This Row],[Height]]-0.4)*Table13[[#This Row],[Whole_weight]]*0.5)</f>
        <v>1.0195079166666665</v>
      </c>
      <c r="W586">
        <f t="array" ref="W58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1.0195079166666665</v>
      </c>
      <c r="X586" t="e">
        <f>IF(Table13[[#This Row],[Category All]]="Category 1",Table13[[#This Row],[Base Abalone Value]]*1.5,NA())</f>
        <v>#N/A</v>
      </c>
      <c r="Y586" t="e">
        <f>IF(Table13[[#This Row],[Category All]]="Category 2",Table13[[#This Row],[Base Abalone Value]]*0.8,NA())</f>
        <v>#N/A</v>
      </c>
      <c r="Z586">
        <f>IF(Table13[[#This Row],[Category All]]="Category 3",Table13[[#This Row],[Base Abalone Value]],NA())</f>
        <v>1.0195079166666665</v>
      </c>
      <c r="AA586" t="e">
        <f>IF(Table13[[#This Row],[Gender]]="M",Table13[[#This Row],[Whole_weight]],NA())</f>
        <v>#N/A</v>
      </c>
      <c r="AB586">
        <f>IF(Table13[[#This Row],[Gender]]="F",Table13[[#This Row],[Whole_weight]],NA())</f>
        <v>1.1615</v>
      </c>
      <c r="AC586" t="e">
        <f>IF(Table13[[#This Row],[Gender]]="I",Table13[[#This Row],[Whole_weight]],NA())</f>
        <v>#N/A</v>
      </c>
      <c r="AD586" t="e">
        <f>IF(Table13[[#This Row],[Gender]]="M",Table13[[#This Row],[Diameter]],NA())</f>
        <v>#N/A</v>
      </c>
      <c r="AE586">
        <f>IF(Table13[[#This Row],[Gender]]="F",Table13[[#This Row],[Diameter]],NA())</f>
        <v>0.48</v>
      </c>
      <c r="AF586" t="e">
        <f>IF(Table13[[#This Row],[Gender]]="I",Table13[[#This Row],[Diameter]],NA())</f>
        <v>#N/A</v>
      </c>
    </row>
    <row r="587" spans="1:32" x14ac:dyDescent="0.25">
      <c r="A587">
        <v>55</v>
      </c>
      <c r="B587" t="s">
        <v>47</v>
      </c>
      <c r="C587">
        <v>0.40500000000000003</v>
      </c>
      <c r="D587">
        <v>0.31</v>
      </c>
      <c r="E587">
        <v>0.1</v>
      </c>
      <c r="F587">
        <v>0.38500000000000001</v>
      </c>
      <c r="G587">
        <v>0.17299999999999999</v>
      </c>
      <c r="H587">
        <v>9.1499999999999998E-2</v>
      </c>
      <c r="I587">
        <v>0.11</v>
      </c>
      <c r="J587">
        <v>7</v>
      </c>
      <c r="K587">
        <v>4</v>
      </c>
      <c r="L587" t="s">
        <v>84</v>
      </c>
      <c r="M587" t="s">
        <v>85</v>
      </c>
      <c r="N587" t="s">
        <v>86</v>
      </c>
      <c r="O587">
        <v>7</v>
      </c>
      <c r="P587" t="s">
        <v>74</v>
      </c>
      <c r="Q587">
        <v>2.5</v>
      </c>
      <c r="R587" t="str">
        <f t="array" ref="R58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87" t="e">
        <f>IF(Table13[[#This Row],[Category All]]="Category 1", "Yes",NA())</f>
        <v>#N/A</v>
      </c>
      <c r="T587" t="str">
        <f>IF(Table13[[#This Row],[Category All]]="Category 2", "Yes",NA())</f>
        <v>Yes</v>
      </c>
      <c r="U587" t="e">
        <f>IF(Table13[[#This Row],[Category All]]="Category 3", "Yes",NA())</f>
        <v>#N/A</v>
      </c>
      <c r="V587">
        <f>SUM(1,(1/3)*(Table13[[#This Row],[Length]]-0.5),(1/3)*(Table13[[#This Row],[Diameter]]-0.4),(1/3)*(Table13[[#This Row],[Height]]-0.4)*Table13[[#This Row],[Whole_weight]]*0.5)</f>
        <v>0.91908333333333336</v>
      </c>
      <c r="W587">
        <f t="array" ref="W58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0.73526666666666673</v>
      </c>
      <c r="X587" t="e">
        <f>IF(Table13[[#This Row],[Category All]]="Category 1",Table13[[#This Row],[Base Abalone Value]]*1.5,NA())</f>
        <v>#N/A</v>
      </c>
      <c r="Y587">
        <f>IF(Table13[[#This Row],[Category All]]="Category 2",Table13[[#This Row],[Base Abalone Value]]*0.8,NA())</f>
        <v>0.73526666666666673</v>
      </c>
      <c r="Z587" t="e">
        <f>IF(Table13[[#This Row],[Category All]]="Category 3",Table13[[#This Row],[Base Abalone Value]],NA())</f>
        <v>#N/A</v>
      </c>
      <c r="AA587">
        <f>IF(Table13[[#This Row],[Gender]]="M",Table13[[#This Row],[Whole_weight]],NA())</f>
        <v>0.38500000000000001</v>
      </c>
      <c r="AB587" t="e">
        <f>IF(Table13[[#This Row],[Gender]]="F",Table13[[#This Row],[Whole_weight]],NA())</f>
        <v>#N/A</v>
      </c>
      <c r="AC587" t="e">
        <f>IF(Table13[[#This Row],[Gender]]="I",Table13[[#This Row],[Whole_weight]],NA())</f>
        <v>#N/A</v>
      </c>
      <c r="AD587">
        <f>IF(Table13[[#This Row],[Gender]]="M",Table13[[#This Row],[Diameter]],NA())</f>
        <v>0.31</v>
      </c>
      <c r="AE587" t="e">
        <f>IF(Table13[[#This Row],[Gender]]="F",Table13[[#This Row],[Diameter]],NA())</f>
        <v>#N/A</v>
      </c>
      <c r="AF587" t="e">
        <f>IF(Table13[[#This Row],[Gender]]="I",Table13[[#This Row],[Diameter]],NA())</f>
        <v>#N/A</v>
      </c>
    </row>
    <row r="588" spans="1:32" x14ac:dyDescent="0.25">
      <c r="A588">
        <v>2414</v>
      </c>
      <c r="B588" t="s">
        <v>32</v>
      </c>
      <c r="C588">
        <v>0.505</v>
      </c>
      <c r="D588">
        <v>0.38</v>
      </c>
      <c r="E588">
        <v>0.14499999999999999</v>
      </c>
      <c r="F588">
        <v>0.65100000000000002</v>
      </c>
      <c r="G588">
        <v>0.29349999999999998</v>
      </c>
      <c r="H588">
        <v>0.19</v>
      </c>
      <c r="I588">
        <v>0.17</v>
      </c>
      <c r="J588">
        <v>12</v>
      </c>
      <c r="K588">
        <v>12</v>
      </c>
      <c r="L588" t="s">
        <v>33</v>
      </c>
      <c r="M588" t="s">
        <v>34</v>
      </c>
      <c r="N588" t="s">
        <v>35</v>
      </c>
      <c r="O588">
        <v>4</v>
      </c>
      <c r="P588" t="s">
        <v>42</v>
      </c>
      <c r="Q588">
        <v>6.1</v>
      </c>
      <c r="R588" t="str">
        <f t="array" ref="R58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88" t="e">
        <f>IF(Table13[[#This Row],[Category All]]="Category 1", "Yes",NA())</f>
        <v>#N/A</v>
      </c>
      <c r="T588" t="str">
        <f>IF(Table13[[#This Row],[Category All]]="Category 2", "Yes",NA())</f>
        <v>Yes</v>
      </c>
      <c r="U588" t="e">
        <f>IF(Table13[[#This Row],[Category All]]="Category 3", "Yes",NA())</f>
        <v>#N/A</v>
      </c>
      <c r="V588">
        <f>SUM(1,(1/3)*(Table13[[#This Row],[Length]]-0.5),(1/3)*(Table13[[#This Row],[Diameter]]-0.4),(1/3)*(Table13[[#This Row],[Height]]-0.4)*Table13[[#This Row],[Whole_weight]]*0.5)</f>
        <v>0.96733250000000004</v>
      </c>
      <c r="W588">
        <f t="array" ref="W58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0.77386600000000005</v>
      </c>
      <c r="X588" t="e">
        <f>IF(Table13[[#This Row],[Category All]]="Category 1",Table13[[#This Row],[Base Abalone Value]]*1.5,NA())</f>
        <v>#N/A</v>
      </c>
      <c r="Y588">
        <f>IF(Table13[[#This Row],[Category All]]="Category 2",Table13[[#This Row],[Base Abalone Value]]*0.8,NA())</f>
        <v>0.77386600000000005</v>
      </c>
      <c r="Z588" t="e">
        <f>IF(Table13[[#This Row],[Category All]]="Category 3",Table13[[#This Row],[Base Abalone Value]],NA())</f>
        <v>#N/A</v>
      </c>
      <c r="AA588" t="e">
        <f>IF(Table13[[#This Row],[Gender]]="M",Table13[[#This Row],[Whole_weight]],NA())</f>
        <v>#N/A</v>
      </c>
      <c r="AB588">
        <f>IF(Table13[[#This Row],[Gender]]="F",Table13[[#This Row],[Whole_weight]],NA())</f>
        <v>0.65100000000000002</v>
      </c>
      <c r="AC588" t="e">
        <f>IF(Table13[[#This Row],[Gender]]="I",Table13[[#This Row],[Whole_weight]],NA())</f>
        <v>#N/A</v>
      </c>
      <c r="AD588" t="e">
        <f>IF(Table13[[#This Row],[Gender]]="M",Table13[[#This Row],[Diameter]],NA())</f>
        <v>#N/A</v>
      </c>
      <c r="AE588">
        <f>IF(Table13[[#This Row],[Gender]]="F",Table13[[#This Row],[Diameter]],NA())</f>
        <v>0.38</v>
      </c>
      <c r="AF588" t="e">
        <f>IF(Table13[[#This Row],[Gender]]="I",Table13[[#This Row],[Diameter]],NA())</f>
        <v>#N/A</v>
      </c>
    </row>
    <row r="589" spans="1:32" x14ac:dyDescent="0.25">
      <c r="A589">
        <v>3320</v>
      </c>
      <c r="B589" t="s">
        <v>32</v>
      </c>
      <c r="C589">
        <v>0.70499999999999996</v>
      </c>
      <c r="D589">
        <v>0.55500000000000005</v>
      </c>
      <c r="E589">
        <v>0.2</v>
      </c>
      <c r="F589">
        <v>1.4684999999999999</v>
      </c>
      <c r="G589">
        <v>0.47149999999999997</v>
      </c>
      <c r="H589">
        <v>0.32350000000000001</v>
      </c>
      <c r="I589">
        <v>0.52</v>
      </c>
      <c r="J589">
        <v>19</v>
      </c>
      <c r="K589">
        <v>10</v>
      </c>
      <c r="L589" t="s">
        <v>48</v>
      </c>
      <c r="M589" t="s">
        <v>49</v>
      </c>
      <c r="N589" t="s">
        <v>50</v>
      </c>
      <c r="O589">
        <v>4</v>
      </c>
      <c r="P589" t="s">
        <v>42</v>
      </c>
      <c r="Q589">
        <v>6.1</v>
      </c>
      <c r="R589" t="str">
        <f t="array" ref="R58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89" t="e">
        <f>IF(Table13[[#This Row],[Category All]]="Category 1", "Yes",NA())</f>
        <v>#N/A</v>
      </c>
      <c r="T589" t="str">
        <f>IF(Table13[[#This Row],[Category All]]="Category 2", "Yes",NA())</f>
        <v>Yes</v>
      </c>
      <c r="U589" t="e">
        <f>IF(Table13[[#This Row],[Category All]]="Category 3", "Yes",NA())</f>
        <v>#N/A</v>
      </c>
      <c r="V589">
        <f>SUM(1,(1/3)*(Table13[[#This Row],[Length]]-0.5),(1/3)*(Table13[[#This Row],[Diameter]]-0.4),(1/3)*(Table13[[#This Row],[Height]]-0.4)*Table13[[#This Row],[Whole_weight]]*0.5)</f>
        <v>1.0710500000000001</v>
      </c>
      <c r="W589">
        <f t="array" ref="W58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0.85684000000000005</v>
      </c>
      <c r="X589" t="e">
        <f>IF(Table13[[#This Row],[Category All]]="Category 1",Table13[[#This Row],[Base Abalone Value]]*1.5,NA())</f>
        <v>#N/A</v>
      </c>
      <c r="Y589">
        <f>IF(Table13[[#This Row],[Category All]]="Category 2",Table13[[#This Row],[Base Abalone Value]]*0.8,NA())</f>
        <v>0.85684000000000005</v>
      </c>
      <c r="Z589" t="e">
        <f>IF(Table13[[#This Row],[Category All]]="Category 3",Table13[[#This Row],[Base Abalone Value]],NA())</f>
        <v>#N/A</v>
      </c>
      <c r="AA589" t="e">
        <f>IF(Table13[[#This Row],[Gender]]="M",Table13[[#This Row],[Whole_weight]],NA())</f>
        <v>#N/A</v>
      </c>
      <c r="AB589">
        <f>IF(Table13[[#This Row],[Gender]]="F",Table13[[#This Row],[Whole_weight]],NA())</f>
        <v>1.4684999999999999</v>
      </c>
      <c r="AC589" t="e">
        <f>IF(Table13[[#This Row],[Gender]]="I",Table13[[#This Row],[Whole_weight]],NA())</f>
        <v>#N/A</v>
      </c>
      <c r="AD589" t="e">
        <f>IF(Table13[[#This Row],[Gender]]="M",Table13[[#This Row],[Diameter]],NA())</f>
        <v>#N/A</v>
      </c>
      <c r="AE589">
        <f>IF(Table13[[#This Row],[Gender]]="F",Table13[[#This Row],[Diameter]],NA())</f>
        <v>0.55500000000000005</v>
      </c>
      <c r="AF589" t="e">
        <f>IF(Table13[[#This Row],[Gender]]="I",Table13[[#This Row],[Diameter]],NA())</f>
        <v>#N/A</v>
      </c>
    </row>
    <row r="590" spans="1:32" x14ac:dyDescent="0.25">
      <c r="A590">
        <v>1528</v>
      </c>
      <c r="B590" t="s">
        <v>47</v>
      </c>
      <c r="C590">
        <v>0.72</v>
      </c>
      <c r="D590">
        <v>0.56499999999999995</v>
      </c>
      <c r="E590">
        <v>0.2</v>
      </c>
      <c r="F590">
        <v>2.1055000000000001</v>
      </c>
      <c r="G590">
        <v>1.0169999999999999</v>
      </c>
      <c r="H590">
        <v>0.36299999999999999</v>
      </c>
      <c r="I590">
        <v>0.49399999999999999</v>
      </c>
      <c r="J590">
        <v>12</v>
      </c>
      <c r="K590">
        <v>6</v>
      </c>
      <c r="L590" t="s">
        <v>71</v>
      </c>
      <c r="M590" t="s">
        <v>72</v>
      </c>
      <c r="N590" t="s">
        <v>73</v>
      </c>
      <c r="O590">
        <v>8</v>
      </c>
      <c r="P590" t="s">
        <v>51</v>
      </c>
      <c r="Q590">
        <v>12.3</v>
      </c>
      <c r="R590" t="str">
        <f t="array" ref="R59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90" t="e">
        <f>IF(Table13[[#This Row],[Category All]]="Category 1", "Yes",NA())</f>
        <v>#N/A</v>
      </c>
      <c r="T590" t="e">
        <f>IF(Table13[[#This Row],[Category All]]="Category 2", "Yes",NA())</f>
        <v>#N/A</v>
      </c>
      <c r="U590" t="str">
        <f>IF(Table13[[#This Row],[Category All]]="Category 3", "Yes",NA())</f>
        <v>Yes</v>
      </c>
      <c r="V590">
        <f>SUM(1,(1/3)*(Table13[[#This Row],[Length]]-0.5),(1/3)*(Table13[[#This Row],[Diameter]]-0.4),(1/3)*(Table13[[#This Row],[Height]]-0.4)*Table13[[#This Row],[Whole_weight]]*0.5)</f>
        <v>1.0581499999999999</v>
      </c>
      <c r="W590">
        <f t="array" ref="W59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1.0581499999999999</v>
      </c>
      <c r="X590" t="e">
        <f>IF(Table13[[#This Row],[Category All]]="Category 1",Table13[[#This Row],[Base Abalone Value]]*1.5,NA())</f>
        <v>#N/A</v>
      </c>
      <c r="Y590" t="e">
        <f>IF(Table13[[#This Row],[Category All]]="Category 2",Table13[[#This Row],[Base Abalone Value]]*0.8,NA())</f>
        <v>#N/A</v>
      </c>
      <c r="Z590">
        <f>IF(Table13[[#This Row],[Category All]]="Category 3",Table13[[#This Row],[Base Abalone Value]],NA())</f>
        <v>1.0581499999999999</v>
      </c>
      <c r="AA590">
        <f>IF(Table13[[#This Row],[Gender]]="M",Table13[[#This Row],[Whole_weight]],NA())</f>
        <v>2.1055000000000001</v>
      </c>
      <c r="AB590" t="e">
        <f>IF(Table13[[#This Row],[Gender]]="F",Table13[[#This Row],[Whole_weight]],NA())</f>
        <v>#N/A</v>
      </c>
      <c r="AC590" t="e">
        <f>IF(Table13[[#This Row],[Gender]]="I",Table13[[#This Row],[Whole_weight]],NA())</f>
        <v>#N/A</v>
      </c>
      <c r="AD590">
        <f>IF(Table13[[#This Row],[Gender]]="M",Table13[[#This Row],[Diameter]],NA())</f>
        <v>0.56499999999999995</v>
      </c>
      <c r="AE590" t="e">
        <f>IF(Table13[[#This Row],[Gender]]="F",Table13[[#This Row],[Diameter]],NA())</f>
        <v>#N/A</v>
      </c>
      <c r="AF590" t="e">
        <f>IF(Table13[[#This Row],[Gender]]="I",Table13[[#This Row],[Diameter]],NA())</f>
        <v>#N/A</v>
      </c>
    </row>
    <row r="591" spans="1:32" x14ac:dyDescent="0.25">
      <c r="A591">
        <v>3011</v>
      </c>
      <c r="B591" t="s">
        <v>43</v>
      </c>
      <c r="C591">
        <v>0.375</v>
      </c>
      <c r="D591">
        <v>0.26</v>
      </c>
      <c r="E591">
        <v>0.08</v>
      </c>
      <c r="F591">
        <v>0.20749999999999999</v>
      </c>
      <c r="G591">
        <v>0.09</v>
      </c>
      <c r="H591">
        <v>4.1500000000000002E-2</v>
      </c>
      <c r="I591">
        <v>7.0000000000000007E-2</v>
      </c>
      <c r="J591">
        <v>6</v>
      </c>
      <c r="K591">
        <v>1</v>
      </c>
      <c r="L591" t="s">
        <v>40</v>
      </c>
      <c r="M591" t="s">
        <v>41</v>
      </c>
      <c r="N591" t="s">
        <v>35</v>
      </c>
      <c r="O591">
        <v>7</v>
      </c>
      <c r="P591" t="s">
        <v>74</v>
      </c>
      <c r="Q591">
        <v>2.5</v>
      </c>
      <c r="R591" t="str">
        <f t="array" ref="R59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91" t="e">
        <f>IF(Table13[[#This Row],[Category All]]="Category 1", "Yes",NA())</f>
        <v>#N/A</v>
      </c>
      <c r="T591" t="str">
        <f>IF(Table13[[#This Row],[Category All]]="Category 2", "Yes",NA())</f>
        <v>Yes</v>
      </c>
      <c r="U591" t="e">
        <f>IF(Table13[[#This Row],[Category All]]="Category 3", "Yes",NA())</f>
        <v>#N/A</v>
      </c>
      <c r="V591">
        <f>SUM(1,(1/3)*(Table13[[#This Row],[Length]]-0.5),(1/3)*(Table13[[#This Row],[Diameter]]-0.4),(1/3)*(Table13[[#This Row],[Height]]-0.4)*Table13[[#This Row],[Whole_weight]]*0.5)</f>
        <v>0.90060000000000007</v>
      </c>
      <c r="W591">
        <f t="array" ref="W59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0.72048000000000012</v>
      </c>
      <c r="X591" t="e">
        <f>IF(Table13[[#This Row],[Category All]]="Category 1",Table13[[#This Row],[Base Abalone Value]]*1.5,NA())</f>
        <v>#N/A</v>
      </c>
      <c r="Y591">
        <f>IF(Table13[[#This Row],[Category All]]="Category 2",Table13[[#This Row],[Base Abalone Value]]*0.8,NA())</f>
        <v>0.72048000000000012</v>
      </c>
      <c r="Z591" t="e">
        <f>IF(Table13[[#This Row],[Category All]]="Category 3",Table13[[#This Row],[Base Abalone Value]],NA())</f>
        <v>#N/A</v>
      </c>
      <c r="AA591" t="e">
        <f>IF(Table13[[#This Row],[Gender]]="M",Table13[[#This Row],[Whole_weight]],NA())</f>
        <v>#N/A</v>
      </c>
      <c r="AB591" t="e">
        <f>IF(Table13[[#This Row],[Gender]]="F",Table13[[#This Row],[Whole_weight]],NA())</f>
        <v>#N/A</v>
      </c>
      <c r="AC591">
        <f>IF(Table13[[#This Row],[Gender]]="I",Table13[[#This Row],[Whole_weight]],NA())</f>
        <v>0.20749999999999999</v>
      </c>
      <c r="AD591" t="e">
        <f>IF(Table13[[#This Row],[Gender]]="M",Table13[[#This Row],[Diameter]],NA())</f>
        <v>#N/A</v>
      </c>
      <c r="AE591" t="e">
        <f>IF(Table13[[#This Row],[Gender]]="F",Table13[[#This Row],[Diameter]],NA())</f>
        <v>#N/A</v>
      </c>
      <c r="AF591">
        <f>IF(Table13[[#This Row],[Gender]]="I",Table13[[#This Row],[Diameter]],NA())</f>
        <v>0.26</v>
      </c>
    </row>
    <row r="592" spans="1:32" x14ac:dyDescent="0.25">
      <c r="A592">
        <v>653</v>
      </c>
      <c r="B592" t="s">
        <v>43</v>
      </c>
      <c r="C592">
        <v>0.47</v>
      </c>
      <c r="D592">
        <v>0.35</v>
      </c>
      <c r="E592">
        <v>0.13</v>
      </c>
      <c r="F592">
        <v>0.46600000000000003</v>
      </c>
      <c r="G592">
        <v>0.1845</v>
      </c>
      <c r="H592">
        <v>9.9000000000000005E-2</v>
      </c>
      <c r="I592">
        <v>0.14499999999999999</v>
      </c>
      <c r="J592">
        <v>11</v>
      </c>
      <c r="K592">
        <v>5</v>
      </c>
      <c r="L592" t="s">
        <v>58</v>
      </c>
      <c r="M592" t="s">
        <v>59</v>
      </c>
      <c r="N592" t="s">
        <v>60</v>
      </c>
      <c r="O592">
        <v>4</v>
      </c>
      <c r="P592" t="s">
        <v>42</v>
      </c>
      <c r="Q592">
        <v>6.1</v>
      </c>
      <c r="R592" t="str">
        <f t="array" ref="R59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92" t="e">
        <f>IF(Table13[[#This Row],[Category All]]="Category 1", "Yes",NA())</f>
        <v>#N/A</v>
      </c>
      <c r="T592" t="str">
        <f>IF(Table13[[#This Row],[Category All]]="Category 2", "Yes",NA())</f>
        <v>Yes</v>
      </c>
      <c r="U592" t="e">
        <f>IF(Table13[[#This Row],[Category All]]="Category 3", "Yes",NA())</f>
        <v>#N/A</v>
      </c>
      <c r="V592">
        <f>SUM(1,(1/3)*(Table13[[#This Row],[Length]]-0.5),(1/3)*(Table13[[#This Row],[Diameter]]-0.4),(1/3)*(Table13[[#This Row],[Height]]-0.4)*Table13[[#This Row],[Whole_weight]]*0.5)</f>
        <v>0.95236333333333323</v>
      </c>
      <c r="W592">
        <f t="array" ref="W59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0.7618906666666666</v>
      </c>
      <c r="X592" t="e">
        <f>IF(Table13[[#This Row],[Category All]]="Category 1",Table13[[#This Row],[Base Abalone Value]]*1.5,NA())</f>
        <v>#N/A</v>
      </c>
      <c r="Y592">
        <f>IF(Table13[[#This Row],[Category All]]="Category 2",Table13[[#This Row],[Base Abalone Value]]*0.8,NA())</f>
        <v>0.7618906666666666</v>
      </c>
      <c r="Z592" t="e">
        <f>IF(Table13[[#This Row],[Category All]]="Category 3",Table13[[#This Row],[Base Abalone Value]],NA())</f>
        <v>#N/A</v>
      </c>
      <c r="AA592" t="e">
        <f>IF(Table13[[#This Row],[Gender]]="M",Table13[[#This Row],[Whole_weight]],NA())</f>
        <v>#N/A</v>
      </c>
      <c r="AB592" t="e">
        <f>IF(Table13[[#This Row],[Gender]]="F",Table13[[#This Row],[Whole_weight]],NA())</f>
        <v>#N/A</v>
      </c>
      <c r="AC592">
        <f>IF(Table13[[#This Row],[Gender]]="I",Table13[[#This Row],[Whole_weight]],NA())</f>
        <v>0.46600000000000003</v>
      </c>
      <c r="AD592" t="e">
        <f>IF(Table13[[#This Row],[Gender]]="M",Table13[[#This Row],[Diameter]],NA())</f>
        <v>#N/A</v>
      </c>
      <c r="AE592" t="e">
        <f>IF(Table13[[#This Row],[Gender]]="F",Table13[[#This Row],[Diameter]],NA())</f>
        <v>#N/A</v>
      </c>
      <c r="AF592">
        <f>IF(Table13[[#This Row],[Gender]]="I",Table13[[#This Row],[Diameter]],NA())</f>
        <v>0.35</v>
      </c>
    </row>
    <row r="593" spans="1:32" x14ac:dyDescent="0.25">
      <c r="A593">
        <v>238</v>
      </c>
      <c r="B593" t="s">
        <v>43</v>
      </c>
      <c r="C593">
        <v>0.13</v>
      </c>
      <c r="D593">
        <v>0.1</v>
      </c>
      <c r="E593">
        <v>0.03</v>
      </c>
      <c r="F593">
        <v>1.2999999999999999E-2</v>
      </c>
      <c r="G593">
        <v>4.4999999999999997E-3</v>
      </c>
      <c r="H593">
        <v>3.0000000000000001E-3</v>
      </c>
      <c r="I593">
        <v>4.0000000000000001E-3</v>
      </c>
      <c r="J593">
        <v>3</v>
      </c>
      <c r="K593">
        <v>1</v>
      </c>
      <c r="L593" t="s">
        <v>40</v>
      </c>
      <c r="M593" t="s">
        <v>41</v>
      </c>
      <c r="N593" t="s">
        <v>35</v>
      </c>
      <c r="O593">
        <v>6</v>
      </c>
      <c r="P593" t="s">
        <v>79</v>
      </c>
      <c r="Q593">
        <v>14.1</v>
      </c>
      <c r="R593" t="str">
        <f t="array" ref="R59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93" t="e">
        <f>IF(Table13[[#This Row],[Category All]]="Category 1", "Yes",NA())</f>
        <v>#N/A</v>
      </c>
      <c r="T593" t="str">
        <f>IF(Table13[[#This Row],[Category All]]="Category 2", "Yes",NA())</f>
        <v>Yes</v>
      </c>
      <c r="U593" t="e">
        <f>IF(Table13[[#This Row],[Category All]]="Category 3", "Yes",NA())</f>
        <v>#N/A</v>
      </c>
      <c r="V593">
        <f>SUM(1,(1/3)*(Table13[[#This Row],[Length]]-0.5),(1/3)*(Table13[[#This Row],[Diameter]]-0.4),(1/3)*(Table13[[#This Row],[Height]]-0.4)*Table13[[#This Row],[Whole_weight]]*0.5)</f>
        <v>0.77586500000000003</v>
      </c>
      <c r="W593">
        <f t="array" ref="W59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0.62069200000000002</v>
      </c>
      <c r="X593" t="e">
        <f>IF(Table13[[#This Row],[Category All]]="Category 1",Table13[[#This Row],[Base Abalone Value]]*1.5,NA())</f>
        <v>#N/A</v>
      </c>
      <c r="Y593">
        <f>IF(Table13[[#This Row],[Category All]]="Category 2",Table13[[#This Row],[Base Abalone Value]]*0.8,NA())</f>
        <v>0.62069200000000002</v>
      </c>
      <c r="Z593" t="e">
        <f>IF(Table13[[#This Row],[Category All]]="Category 3",Table13[[#This Row],[Base Abalone Value]],NA())</f>
        <v>#N/A</v>
      </c>
      <c r="AA593" t="e">
        <f>IF(Table13[[#This Row],[Gender]]="M",Table13[[#This Row],[Whole_weight]],NA())</f>
        <v>#N/A</v>
      </c>
      <c r="AB593" t="e">
        <f>IF(Table13[[#This Row],[Gender]]="F",Table13[[#This Row],[Whole_weight]],NA())</f>
        <v>#N/A</v>
      </c>
      <c r="AC593">
        <f>IF(Table13[[#This Row],[Gender]]="I",Table13[[#This Row],[Whole_weight]],NA())</f>
        <v>1.2999999999999999E-2</v>
      </c>
      <c r="AD593" t="e">
        <f>IF(Table13[[#This Row],[Gender]]="M",Table13[[#This Row],[Diameter]],NA())</f>
        <v>#N/A</v>
      </c>
      <c r="AE593" t="e">
        <f>IF(Table13[[#This Row],[Gender]]="F",Table13[[#This Row],[Diameter]],NA())</f>
        <v>#N/A</v>
      </c>
      <c r="AF593">
        <f>IF(Table13[[#This Row],[Gender]]="I",Table13[[#This Row],[Diameter]],NA())</f>
        <v>0.1</v>
      </c>
    </row>
    <row r="594" spans="1:32" x14ac:dyDescent="0.25">
      <c r="A594">
        <v>2005</v>
      </c>
      <c r="B594" t="s">
        <v>43</v>
      </c>
      <c r="C594">
        <v>0.375</v>
      </c>
      <c r="D594">
        <v>0.27500000000000002</v>
      </c>
      <c r="E594">
        <v>8.5000000000000006E-2</v>
      </c>
      <c r="F594">
        <v>0.22</v>
      </c>
      <c r="G594">
        <v>0.109</v>
      </c>
      <c r="H594">
        <v>0.05</v>
      </c>
      <c r="I594">
        <v>6.0499999999999998E-2</v>
      </c>
      <c r="J594">
        <v>7</v>
      </c>
      <c r="K594">
        <v>15</v>
      </c>
      <c r="L594" t="s">
        <v>81</v>
      </c>
      <c r="M594" t="s">
        <v>82</v>
      </c>
      <c r="N594" t="s">
        <v>35</v>
      </c>
      <c r="O594">
        <v>9</v>
      </c>
      <c r="P594" t="s">
        <v>78</v>
      </c>
      <c r="Q594">
        <v>1.9</v>
      </c>
      <c r="R594" t="str">
        <f t="array" ref="R59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94" t="e">
        <f>IF(Table13[[#This Row],[Category All]]="Category 1", "Yes",NA())</f>
        <v>#N/A</v>
      </c>
      <c r="T594" t="str">
        <f>IF(Table13[[#This Row],[Category All]]="Category 2", "Yes",NA())</f>
        <v>Yes</v>
      </c>
      <c r="U594" t="e">
        <f>IF(Table13[[#This Row],[Category All]]="Category 3", "Yes",NA())</f>
        <v>#N/A</v>
      </c>
      <c r="V594">
        <f>SUM(1,(1/3)*(Table13[[#This Row],[Length]]-0.5),(1/3)*(Table13[[#This Row],[Diameter]]-0.4),(1/3)*(Table13[[#This Row],[Height]]-0.4)*Table13[[#This Row],[Whole_weight]]*0.5)</f>
        <v>0.90511666666666679</v>
      </c>
      <c r="W594">
        <f t="array" ref="W59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0.72409333333333348</v>
      </c>
      <c r="X594" t="e">
        <f>IF(Table13[[#This Row],[Category All]]="Category 1",Table13[[#This Row],[Base Abalone Value]]*1.5,NA())</f>
        <v>#N/A</v>
      </c>
      <c r="Y594">
        <f>IF(Table13[[#This Row],[Category All]]="Category 2",Table13[[#This Row],[Base Abalone Value]]*0.8,NA())</f>
        <v>0.72409333333333348</v>
      </c>
      <c r="Z594" t="e">
        <f>IF(Table13[[#This Row],[Category All]]="Category 3",Table13[[#This Row],[Base Abalone Value]],NA())</f>
        <v>#N/A</v>
      </c>
      <c r="AA594" t="e">
        <f>IF(Table13[[#This Row],[Gender]]="M",Table13[[#This Row],[Whole_weight]],NA())</f>
        <v>#N/A</v>
      </c>
      <c r="AB594" t="e">
        <f>IF(Table13[[#This Row],[Gender]]="F",Table13[[#This Row],[Whole_weight]],NA())</f>
        <v>#N/A</v>
      </c>
      <c r="AC594">
        <f>IF(Table13[[#This Row],[Gender]]="I",Table13[[#This Row],[Whole_weight]],NA())</f>
        <v>0.22</v>
      </c>
      <c r="AD594" t="e">
        <f>IF(Table13[[#This Row],[Gender]]="M",Table13[[#This Row],[Diameter]],NA())</f>
        <v>#N/A</v>
      </c>
      <c r="AE594" t="e">
        <f>IF(Table13[[#This Row],[Gender]]="F",Table13[[#This Row],[Diameter]],NA())</f>
        <v>#N/A</v>
      </c>
      <c r="AF594">
        <f>IF(Table13[[#This Row],[Gender]]="I",Table13[[#This Row],[Diameter]],NA())</f>
        <v>0.27500000000000002</v>
      </c>
    </row>
    <row r="595" spans="1:32" x14ac:dyDescent="0.25">
      <c r="A595">
        <v>1451</v>
      </c>
      <c r="B595" t="s">
        <v>43</v>
      </c>
      <c r="C595">
        <v>0.45500000000000002</v>
      </c>
      <c r="D595">
        <v>0.33500000000000002</v>
      </c>
      <c r="E595">
        <v>0.13500000000000001</v>
      </c>
      <c r="F595">
        <v>0.501</v>
      </c>
      <c r="G595">
        <v>0.27400000000000002</v>
      </c>
      <c r="H595">
        <v>9.9500000000000005E-2</v>
      </c>
      <c r="I595">
        <v>0.1065</v>
      </c>
      <c r="J595">
        <v>7</v>
      </c>
      <c r="K595">
        <v>12</v>
      </c>
      <c r="L595" t="s">
        <v>33</v>
      </c>
      <c r="M595" t="s">
        <v>34</v>
      </c>
      <c r="N595" t="s">
        <v>35</v>
      </c>
      <c r="O595">
        <v>1</v>
      </c>
      <c r="P595" t="s">
        <v>36</v>
      </c>
      <c r="Q595">
        <v>22.1</v>
      </c>
      <c r="R595" t="str">
        <f t="array" ref="R59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95" t="e">
        <f>IF(Table13[[#This Row],[Category All]]="Category 1", "Yes",NA())</f>
        <v>#N/A</v>
      </c>
      <c r="T595" t="str">
        <f>IF(Table13[[#This Row],[Category All]]="Category 2", "Yes",NA())</f>
        <v>Yes</v>
      </c>
      <c r="U595" t="e">
        <f>IF(Table13[[#This Row],[Category All]]="Category 3", "Yes",NA())</f>
        <v>#N/A</v>
      </c>
      <c r="V595">
        <f>SUM(1,(1/3)*(Table13[[#This Row],[Length]]-0.5),(1/3)*(Table13[[#This Row],[Diameter]]-0.4),(1/3)*(Table13[[#This Row],[Height]]-0.4)*Table13[[#This Row],[Whole_weight]]*0.5)</f>
        <v>0.94120583333333341</v>
      </c>
      <c r="W595">
        <f t="array" ref="W59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0.75296466666666673</v>
      </c>
      <c r="X595" t="e">
        <f>IF(Table13[[#This Row],[Category All]]="Category 1",Table13[[#This Row],[Base Abalone Value]]*1.5,NA())</f>
        <v>#N/A</v>
      </c>
      <c r="Y595">
        <f>IF(Table13[[#This Row],[Category All]]="Category 2",Table13[[#This Row],[Base Abalone Value]]*0.8,NA())</f>
        <v>0.75296466666666673</v>
      </c>
      <c r="Z595" t="e">
        <f>IF(Table13[[#This Row],[Category All]]="Category 3",Table13[[#This Row],[Base Abalone Value]],NA())</f>
        <v>#N/A</v>
      </c>
      <c r="AA595" t="e">
        <f>IF(Table13[[#This Row],[Gender]]="M",Table13[[#This Row],[Whole_weight]],NA())</f>
        <v>#N/A</v>
      </c>
      <c r="AB595" t="e">
        <f>IF(Table13[[#This Row],[Gender]]="F",Table13[[#This Row],[Whole_weight]],NA())</f>
        <v>#N/A</v>
      </c>
      <c r="AC595">
        <f>IF(Table13[[#This Row],[Gender]]="I",Table13[[#This Row],[Whole_weight]],NA())</f>
        <v>0.501</v>
      </c>
      <c r="AD595" t="e">
        <f>IF(Table13[[#This Row],[Gender]]="M",Table13[[#This Row],[Diameter]],NA())</f>
        <v>#N/A</v>
      </c>
      <c r="AE595" t="e">
        <f>IF(Table13[[#This Row],[Gender]]="F",Table13[[#This Row],[Diameter]],NA())</f>
        <v>#N/A</v>
      </c>
      <c r="AF595">
        <f>IF(Table13[[#This Row],[Gender]]="I",Table13[[#This Row],[Diameter]],NA())</f>
        <v>0.33500000000000002</v>
      </c>
    </row>
    <row r="596" spans="1:32" x14ac:dyDescent="0.25">
      <c r="A596">
        <v>1087</v>
      </c>
      <c r="B596" t="s">
        <v>43</v>
      </c>
      <c r="C596">
        <v>0.44500000000000001</v>
      </c>
      <c r="D596">
        <v>0.33500000000000002</v>
      </c>
      <c r="E596">
        <v>0.11</v>
      </c>
      <c r="F596">
        <v>0.41099999999999998</v>
      </c>
      <c r="G596">
        <v>0.19850000000000001</v>
      </c>
      <c r="H596">
        <v>9.35E-2</v>
      </c>
      <c r="I596">
        <v>0.109</v>
      </c>
      <c r="J596">
        <v>8</v>
      </c>
      <c r="K596">
        <v>10</v>
      </c>
      <c r="L596" t="s">
        <v>48</v>
      </c>
      <c r="M596" t="s">
        <v>49</v>
      </c>
      <c r="N596" t="s">
        <v>50</v>
      </c>
      <c r="O596">
        <v>7</v>
      </c>
      <c r="P596" t="s">
        <v>74</v>
      </c>
      <c r="Q596">
        <v>2.5</v>
      </c>
      <c r="R596" t="str">
        <f t="array" ref="R59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96" t="e">
        <f>IF(Table13[[#This Row],[Category All]]="Category 1", "Yes",NA())</f>
        <v>#N/A</v>
      </c>
      <c r="T596" t="str">
        <f>IF(Table13[[#This Row],[Category All]]="Category 2", "Yes",NA())</f>
        <v>Yes</v>
      </c>
      <c r="U596" t="e">
        <f>IF(Table13[[#This Row],[Category All]]="Category 3", "Yes",NA())</f>
        <v>#N/A</v>
      </c>
      <c r="V596">
        <f>SUM(1,(1/3)*(Table13[[#This Row],[Length]]-0.5),(1/3)*(Table13[[#This Row],[Diameter]]-0.4),(1/3)*(Table13[[#This Row],[Height]]-0.4)*Table13[[#This Row],[Whole_weight]]*0.5)</f>
        <v>0.94013499999999994</v>
      </c>
      <c r="W596">
        <f t="array" ref="W59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0.752108</v>
      </c>
      <c r="X596" t="e">
        <f>IF(Table13[[#This Row],[Category All]]="Category 1",Table13[[#This Row],[Base Abalone Value]]*1.5,NA())</f>
        <v>#N/A</v>
      </c>
      <c r="Y596">
        <f>IF(Table13[[#This Row],[Category All]]="Category 2",Table13[[#This Row],[Base Abalone Value]]*0.8,NA())</f>
        <v>0.752108</v>
      </c>
      <c r="Z596" t="e">
        <f>IF(Table13[[#This Row],[Category All]]="Category 3",Table13[[#This Row],[Base Abalone Value]],NA())</f>
        <v>#N/A</v>
      </c>
      <c r="AA596" t="e">
        <f>IF(Table13[[#This Row],[Gender]]="M",Table13[[#This Row],[Whole_weight]],NA())</f>
        <v>#N/A</v>
      </c>
      <c r="AB596" t="e">
        <f>IF(Table13[[#This Row],[Gender]]="F",Table13[[#This Row],[Whole_weight]],NA())</f>
        <v>#N/A</v>
      </c>
      <c r="AC596">
        <f>IF(Table13[[#This Row],[Gender]]="I",Table13[[#This Row],[Whole_weight]],NA())</f>
        <v>0.41099999999999998</v>
      </c>
      <c r="AD596" t="e">
        <f>IF(Table13[[#This Row],[Gender]]="M",Table13[[#This Row],[Diameter]],NA())</f>
        <v>#N/A</v>
      </c>
      <c r="AE596" t="e">
        <f>IF(Table13[[#This Row],[Gender]]="F",Table13[[#This Row],[Diameter]],NA())</f>
        <v>#N/A</v>
      </c>
      <c r="AF596">
        <f>IF(Table13[[#This Row],[Gender]]="I",Table13[[#This Row],[Diameter]],NA())</f>
        <v>0.33500000000000002</v>
      </c>
    </row>
    <row r="597" spans="1:32" x14ac:dyDescent="0.25">
      <c r="A597">
        <v>1672</v>
      </c>
      <c r="B597" t="s">
        <v>47</v>
      </c>
      <c r="C597">
        <v>0.61</v>
      </c>
      <c r="D597">
        <v>0.47</v>
      </c>
      <c r="E597">
        <v>0.16</v>
      </c>
      <c r="F597">
        <v>1.022</v>
      </c>
      <c r="G597">
        <v>0.44900000000000001</v>
      </c>
      <c r="H597">
        <v>0.23449999999999999</v>
      </c>
      <c r="I597">
        <v>0.29449999999999998</v>
      </c>
      <c r="J597">
        <v>9</v>
      </c>
      <c r="K597">
        <v>9</v>
      </c>
      <c r="L597" t="s">
        <v>52</v>
      </c>
      <c r="M597" t="s">
        <v>53</v>
      </c>
      <c r="N597" t="s">
        <v>54</v>
      </c>
      <c r="O597">
        <v>10</v>
      </c>
      <c r="P597" t="s">
        <v>70</v>
      </c>
      <c r="Q597">
        <v>24.1</v>
      </c>
      <c r="R597" t="str">
        <f t="array" ref="R59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97" t="e">
        <f>IF(Table13[[#This Row],[Category All]]="Category 1", "Yes",NA())</f>
        <v>#N/A</v>
      </c>
      <c r="T597" t="e">
        <f>IF(Table13[[#This Row],[Category All]]="Category 2", "Yes",NA())</f>
        <v>#N/A</v>
      </c>
      <c r="U597" t="str">
        <f>IF(Table13[[#This Row],[Category All]]="Category 3", "Yes",NA())</f>
        <v>Yes</v>
      </c>
      <c r="V597">
        <f>SUM(1,(1/3)*(Table13[[#This Row],[Length]]-0.5),(1/3)*(Table13[[#This Row],[Diameter]]-0.4),(1/3)*(Table13[[#This Row],[Height]]-0.4)*Table13[[#This Row],[Whole_weight]]*0.5)</f>
        <v>1.01912</v>
      </c>
      <c r="W597">
        <f t="array" ref="W59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1.01912</v>
      </c>
      <c r="X597" t="e">
        <f>IF(Table13[[#This Row],[Category All]]="Category 1",Table13[[#This Row],[Base Abalone Value]]*1.5,NA())</f>
        <v>#N/A</v>
      </c>
      <c r="Y597" t="e">
        <f>IF(Table13[[#This Row],[Category All]]="Category 2",Table13[[#This Row],[Base Abalone Value]]*0.8,NA())</f>
        <v>#N/A</v>
      </c>
      <c r="Z597">
        <f>IF(Table13[[#This Row],[Category All]]="Category 3",Table13[[#This Row],[Base Abalone Value]],NA())</f>
        <v>1.01912</v>
      </c>
      <c r="AA597">
        <f>IF(Table13[[#This Row],[Gender]]="M",Table13[[#This Row],[Whole_weight]],NA())</f>
        <v>1.022</v>
      </c>
      <c r="AB597" t="e">
        <f>IF(Table13[[#This Row],[Gender]]="F",Table13[[#This Row],[Whole_weight]],NA())</f>
        <v>#N/A</v>
      </c>
      <c r="AC597" t="e">
        <f>IF(Table13[[#This Row],[Gender]]="I",Table13[[#This Row],[Whole_weight]],NA())</f>
        <v>#N/A</v>
      </c>
      <c r="AD597">
        <f>IF(Table13[[#This Row],[Gender]]="M",Table13[[#This Row],[Diameter]],NA())</f>
        <v>0.47</v>
      </c>
      <c r="AE597" t="e">
        <f>IF(Table13[[#This Row],[Gender]]="F",Table13[[#This Row],[Diameter]],NA())</f>
        <v>#N/A</v>
      </c>
      <c r="AF597" t="e">
        <f>IF(Table13[[#This Row],[Gender]]="I",Table13[[#This Row],[Diameter]],NA())</f>
        <v>#N/A</v>
      </c>
    </row>
    <row r="598" spans="1:32" x14ac:dyDescent="0.25">
      <c r="A598">
        <v>1920</v>
      </c>
      <c r="B598" t="s">
        <v>43</v>
      </c>
      <c r="C598">
        <v>0.60499999999999998</v>
      </c>
      <c r="D598">
        <v>0.49</v>
      </c>
      <c r="E598">
        <v>0.16500000000000001</v>
      </c>
      <c r="F598">
        <v>1.071</v>
      </c>
      <c r="G598">
        <v>0.48199999999999998</v>
      </c>
      <c r="H598">
        <v>0.19350000000000001</v>
      </c>
      <c r="I598">
        <v>0.35199999999999998</v>
      </c>
      <c r="J598">
        <v>10</v>
      </c>
      <c r="K598">
        <v>2</v>
      </c>
      <c r="L598" t="s">
        <v>64</v>
      </c>
      <c r="M598" t="s">
        <v>65</v>
      </c>
      <c r="N598" t="s">
        <v>66</v>
      </c>
      <c r="O598">
        <v>10</v>
      </c>
      <c r="P598" t="s">
        <v>70</v>
      </c>
      <c r="Q598">
        <v>24.1</v>
      </c>
      <c r="R598" t="str">
        <f t="array" ref="R59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98" t="e">
        <f>IF(Table13[[#This Row],[Category All]]="Category 1", "Yes",NA())</f>
        <v>#N/A</v>
      </c>
      <c r="T598" t="e">
        <f>IF(Table13[[#This Row],[Category All]]="Category 2", "Yes",NA())</f>
        <v>#N/A</v>
      </c>
      <c r="U598" t="str">
        <f>IF(Table13[[#This Row],[Category All]]="Category 3", "Yes",NA())</f>
        <v>Yes</v>
      </c>
      <c r="V598">
        <f>SUM(1,(1/3)*(Table13[[#This Row],[Length]]-0.5),(1/3)*(Table13[[#This Row],[Diameter]]-0.4),(1/3)*(Table13[[#This Row],[Height]]-0.4)*Table13[[#This Row],[Whole_weight]]*0.5)</f>
        <v>1.0230524999999999</v>
      </c>
      <c r="W598">
        <f t="array" ref="W59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1.0230524999999999</v>
      </c>
      <c r="X598" t="e">
        <f>IF(Table13[[#This Row],[Category All]]="Category 1",Table13[[#This Row],[Base Abalone Value]]*1.5,NA())</f>
        <v>#N/A</v>
      </c>
      <c r="Y598" t="e">
        <f>IF(Table13[[#This Row],[Category All]]="Category 2",Table13[[#This Row],[Base Abalone Value]]*0.8,NA())</f>
        <v>#N/A</v>
      </c>
      <c r="Z598">
        <f>IF(Table13[[#This Row],[Category All]]="Category 3",Table13[[#This Row],[Base Abalone Value]],NA())</f>
        <v>1.0230524999999999</v>
      </c>
      <c r="AA598" t="e">
        <f>IF(Table13[[#This Row],[Gender]]="M",Table13[[#This Row],[Whole_weight]],NA())</f>
        <v>#N/A</v>
      </c>
      <c r="AB598" t="e">
        <f>IF(Table13[[#This Row],[Gender]]="F",Table13[[#This Row],[Whole_weight]],NA())</f>
        <v>#N/A</v>
      </c>
      <c r="AC598">
        <f>IF(Table13[[#This Row],[Gender]]="I",Table13[[#This Row],[Whole_weight]],NA())</f>
        <v>1.071</v>
      </c>
      <c r="AD598" t="e">
        <f>IF(Table13[[#This Row],[Gender]]="M",Table13[[#This Row],[Diameter]],NA())</f>
        <v>#N/A</v>
      </c>
      <c r="AE598" t="e">
        <f>IF(Table13[[#This Row],[Gender]]="F",Table13[[#This Row],[Diameter]],NA())</f>
        <v>#N/A</v>
      </c>
      <c r="AF598">
        <f>IF(Table13[[#This Row],[Gender]]="I",Table13[[#This Row],[Diameter]],NA())</f>
        <v>0.49</v>
      </c>
    </row>
    <row r="599" spans="1:32" x14ac:dyDescent="0.25">
      <c r="A599">
        <v>1356</v>
      </c>
      <c r="B599" t="s">
        <v>32</v>
      </c>
      <c r="C599">
        <v>0.6</v>
      </c>
      <c r="D599">
        <v>0.46500000000000002</v>
      </c>
      <c r="E599">
        <v>0.155</v>
      </c>
      <c r="F599">
        <v>1.04</v>
      </c>
      <c r="G599">
        <v>0.47549999999999998</v>
      </c>
      <c r="H599">
        <v>0.25</v>
      </c>
      <c r="I599">
        <v>0.28000000000000003</v>
      </c>
      <c r="J599">
        <v>11</v>
      </c>
      <c r="K599">
        <v>9</v>
      </c>
      <c r="L599" t="s">
        <v>52</v>
      </c>
      <c r="M599" t="s">
        <v>53</v>
      </c>
      <c r="N599" t="s">
        <v>54</v>
      </c>
      <c r="O599">
        <v>4</v>
      </c>
      <c r="P599" t="s">
        <v>42</v>
      </c>
      <c r="Q599">
        <v>6.1</v>
      </c>
      <c r="R599" t="str">
        <f t="array" ref="R59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99" t="e">
        <f>IF(Table13[[#This Row],[Category All]]="Category 1", "Yes",NA())</f>
        <v>#N/A</v>
      </c>
      <c r="T599" t="e">
        <f>IF(Table13[[#This Row],[Category All]]="Category 2", "Yes",NA())</f>
        <v>#N/A</v>
      </c>
      <c r="U599" t="str">
        <f>IF(Table13[[#This Row],[Category All]]="Category 3", "Yes",NA())</f>
        <v>Yes</v>
      </c>
      <c r="V599">
        <f>SUM(1,(1/3)*(Table13[[#This Row],[Length]]-0.5),(1/3)*(Table13[[#This Row],[Diameter]]-0.4),(1/3)*(Table13[[#This Row],[Height]]-0.4)*Table13[[#This Row],[Whole_weight]]*0.5)</f>
        <v>1.0125333333333333</v>
      </c>
      <c r="W599">
        <f t="array" ref="W59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1.0125333333333333</v>
      </c>
      <c r="X599" t="e">
        <f>IF(Table13[[#This Row],[Category All]]="Category 1",Table13[[#This Row],[Base Abalone Value]]*1.5,NA())</f>
        <v>#N/A</v>
      </c>
      <c r="Y599" t="e">
        <f>IF(Table13[[#This Row],[Category All]]="Category 2",Table13[[#This Row],[Base Abalone Value]]*0.8,NA())</f>
        <v>#N/A</v>
      </c>
      <c r="Z599">
        <f>IF(Table13[[#This Row],[Category All]]="Category 3",Table13[[#This Row],[Base Abalone Value]],NA())</f>
        <v>1.0125333333333333</v>
      </c>
      <c r="AA599" t="e">
        <f>IF(Table13[[#This Row],[Gender]]="M",Table13[[#This Row],[Whole_weight]],NA())</f>
        <v>#N/A</v>
      </c>
      <c r="AB599">
        <f>IF(Table13[[#This Row],[Gender]]="F",Table13[[#This Row],[Whole_weight]],NA())</f>
        <v>1.04</v>
      </c>
      <c r="AC599" t="e">
        <f>IF(Table13[[#This Row],[Gender]]="I",Table13[[#This Row],[Whole_weight]],NA())</f>
        <v>#N/A</v>
      </c>
      <c r="AD599" t="e">
        <f>IF(Table13[[#This Row],[Gender]]="M",Table13[[#This Row],[Diameter]],NA())</f>
        <v>#N/A</v>
      </c>
      <c r="AE599">
        <f>IF(Table13[[#This Row],[Gender]]="F",Table13[[#This Row],[Diameter]],NA())</f>
        <v>0.46500000000000002</v>
      </c>
      <c r="AF599" t="e">
        <f>IF(Table13[[#This Row],[Gender]]="I",Table13[[#This Row],[Diameter]],NA())</f>
        <v>#N/A</v>
      </c>
    </row>
    <row r="600" spans="1:32" x14ac:dyDescent="0.25">
      <c r="A600">
        <v>3567</v>
      </c>
      <c r="B600" t="s">
        <v>47</v>
      </c>
      <c r="C600">
        <v>0.57499999999999996</v>
      </c>
      <c r="D600">
        <v>0.45</v>
      </c>
      <c r="E600">
        <v>0.155</v>
      </c>
      <c r="F600">
        <v>0.88600000000000001</v>
      </c>
      <c r="G600">
        <v>0.36049999999999999</v>
      </c>
      <c r="H600">
        <v>0.21099999999999999</v>
      </c>
      <c r="I600">
        <v>0.25750000000000001</v>
      </c>
      <c r="J600">
        <v>9</v>
      </c>
      <c r="K600">
        <v>13</v>
      </c>
      <c r="L600" t="s">
        <v>44</v>
      </c>
      <c r="M600" t="s">
        <v>45</v>
      </c>
      <c r="N600" t="s">
        <v>35</v>
      </c>
      <c r="O600">
        <v>4</v>
      </c>
      <c r="P600" t="s">
        <v>42</v>
      </c>
      <c r="Q600">
        <v>6.1</v>
      </c>
      <c r="R600" t="str">
        <f t="array" ref="R60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00" t="e">
        <f>IF(Table13[[#This Row],[Category All]]="Category 1", "Yes",NA())</f>
        <v>#N/A</v>
      </c>
      <c r="T600" t="str">
        <f>IF(Table13[[#This Row],[Category All]]="Category 2", "Yes",NA())</f>
        <v>Yes</v>
      </c>
      <c r="U600" t="e">
        <f>IF(Table13[[#This Row],[Category All]]="Category 3", "Yes",NA())</f>
        <v>#N/A</v>
      </c>
      <c r="V600">
        <f>SUM(1,(1/3)*(Table13[[#This Row],[Length]]-0.5),(1/3)*(Table13[[#This Row],[Diameter]]-0.4),(1/3)*(Table13[[#This Row],[Height]]-0.4)*Table13[[#This Row],[Whole_weight]]*0.5)</f>
        <v>1.0054883333333331</v>
      </c>
      <c r="W600">
        <f t="array" ref="W60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0.80439066666666648</v>
      </c>
      <c r="X600" t="e">
        <f>IF(Table13[[#This Row],[Category All]]="Category 1",Table13[[#This Row],[Base Abalone Value]]*1.5,NA())</f>
        <v>#N/A</v>
      </c>
      <c r="Y600">
        <f>IF(Table13[[#This Row],[Category All]]="Category 2",Table13[[#This Row],[Base Abalone Value]]*0.8,NA())</f>
        <v>0.80439066666666648</v>
      </c>
      <c r="Z600" t="e">
        <f>IF(Table13[[#This Row],[Category All]]="Category 3",Table13[[#This Row],[Base Abalone Value]],NA())</f>
        <v>#N/A</v>
      </c>
      <c r="AA600">
        <f>IF(Table13[[#This Row],[Gender]]="M",Table13[[#This Row],[Whole_weight]],NA())</f>
        <v>0.88600000000000001</v>
      </c>
      <c r="AB600" t="e">
        <f>IF(Table13[[#This Row],[Gender]]="F",Table13[[#This Row],[Whole_weight]],NA())</f>
        <v>#N/A</v>
      </c>
      <c r="AC600" t="e">
        <f>IF(Table13[[#This Row],[Gender]]="I",Table13[[#This Row],[Whole_weight]],NA())</f>
        <v>#N/A</v>
      </c>
      <c r="AD600">
        <f>IF(Table13[[#This Row],[Gender]]="M",Table13[[#This Row],[Diameter]],NA())</f>
        <v>0.45</v>
      </c>
      <c r="AE600" t="e">
        <f>IF(Table13[[#This Row],[Gender]]="F",Table13[[#This Row],[Diameter]],NA())</f>
        <v>#N/A</v>
      </c>
      <c r="AF600" t="e">
        <f>IF(Table13[[#This Row],[Gender]]="I",Table13[[#This Row],[Diameter]],NA())</f>
        <v>#N/A</v>
      </c>
    </row>
    <row r="601" spans="1:32" x14ac:dyDescent="0.25">
      <c r="A601">
        <v>230</v>
      </c>
      <c r="B601" t="s">
        <v>32</v>
      </c>
      <c r="C601">
        <v>0.53</v>
      </c>
      <c r="D601">
        <v>0.41499999999999998</v>
      </c>
      <c r="E601">
        <v>0.16</v>
      </c>
      <c r="F601">
        <v>0.78300000000000003</v>
      </c>
      <c r="G601">
        <v>0.29349999999999998</v>
      </c>
      <c r="H601">
        <v>0.158</v>
      </c>
      <c r="I601">
        <v>0.245</v>
      </c>
      <c r="J601">
        <v>15</v>
      </c>
      <c r="K601">
        <v>12</v>
      </c>
      <c r="L601" t="s">
        <v>33</v>
      </c>
      <c r="M601" t="s">
        <v>34</v>
      </c>
      <c r="N601" t="s">
        <v>35</v>
      </c>
      <c r="O601">
        <v>4</v>
      </c>
      <c r="P601" t="s">
        <v>42</v>
      </c>
      <c r="Q601">
        <v>6.1</v>
      </c>
      <c r="R601" t="str">
        <f t="array" ref="R60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01" t="e">
        <f>IF(Table13[[#This Row],[Category All]]="Category 1", "Yes",NA())</f>
        <v>#N/A</v>
      </c>
      <c r="T601" t="str">
        <f>IF(Table13[[#This Row],[Category All]]="Category 2", "Yes",NA())</f>
        <v>Yes</v>
      </c>
      <c r="U601" t="e">
        <f>IF(Table13[[#This Row],[Category All]]="Category 3", "Yes",NA())</f>
        <v>#N/A</v>
      </c>
      <c r="V601">
        <f>SUM(1,(1/3)*(Table13[[#This Row],[Length]]-0.5),(1/3)*(Table13[[#This Row],[Diameter]]-0.4),(1/3)*(Table13[[#This Row],[Height]]-0.4)*Table13[[#This Row],[Whole_weight]]*0.5)</f>
        <v>0.98367999999999989</v>
      </c>
      <c r="W601">
        <f t="array" ref="W60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0.78694399999999998</v>
      </c>
      <c r="X601" t="e">
        <f>IF(Table13[[#This Row],[Category All]]="Category 1",Table13[[#This Row],[Base Abalone Value]]*1.5,NA())</f>
        <v>#N/A</v>
      </c>
      <c r="Y601">
        <f>IF(Table13[[#This Row],[Category All]]="Category 2",Table13[[#This Row],[Base Abalone Value]]*0.8,NA())</f>
        <v>0.78694399999999998</v>
      </c>
      <c r="Z601" t="e">
        <f>IF(Table13[[#This Row],[Category All]]="Category 3",Table13[[#This Row],[Base Abalone Value]],NA())</f>
        <v>#N/A</v>
      </c>
      <c r="AA601" t="e">
        <f>IF(Table13[[#This Row],[Gender]]="M",Table13[[#This Row],[Whole_weight]],NA())</f>
        <v>#N/A</v>
      </c>
      <c r="AB601">
        <f>IF(Table13[[#This Row],[Gender]]="F",Table13[[#This Row],[Whole_weight]],NA())</f>
        <v>0.78300000000000003</v>
      </c>
      <c r="AC601" t="e">
        <f>IF(Table13[[#This Row],[Gender]]="I",Table13[[#This Row],[Whole_weight]],NA())</f>
        <v>#N/A</v>
      </c>
      <c r="AD601" t="e">
        <f>IF(Table13[[#This Row],[Gender]]="M",Table13[[#This Row],[Diameter]],NA())</f>
        <v>#N/A</v>
      </c>
      <c r="AE601">
        <f>IF(Table13[[#This Row],[Gender]]="F",Table13[[#This Row],[Diameter]],NA())</f>
        <v>0.41499999999999998</v>
      </c>
      <c r="AF601" t="e">
        <f>IF(Table13[[#This Row],[Gender]]="I",Table13[[#This Row],[Diameter]],NA())</f>
        <v>#N/A</v>
      </c>
    </row>
    <row r="602" spans="1:32" x14ac:dyDescent="0.25">
      <c r="A602">
        <v>2654</v>
      </c>
      <c r="B602" t="s">
        <v>43</v>
      </c>
      <c r="C602">
        <v>0.52</v>
      </c>
      <c r="D602">
        <v>0.39500000000000002</v>
      </c>
      <c r="E602">
        <v>0.13500000000000001</v>
      </c>
      <c r="F602">
        <v>0.63300000000000001</v>
      </c>
      <c r="G602">
        <v>0.29849999999999999</v>
      </c>
      <c r="H602">
        <v>0.1295</v>
      </c>
      <c r="I602">
        <v>0.17499999999999999</v>
      </c>
      <c r="J602">
        <v>9</v>
      </c>
      <c r="K602">
        <v>6</v>
      </c>
      <c r="L602" t="s">
        <v>71</v>
      </c>
      <c r="M602" t="s">
        <v>72</v>
      </c>
      <c r="N602" t="s">
        <v>73</v>
      </c>
      <c r="O602">
        <v>2</v>
      </c>
      <c r="P602" t="s">
        <v>39</v>
      </c>
      <c r="Q602">
        <v>18</v>
      </c>
      <c r="R602" t="str">
        <f t="array" ref="R60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02" t="e">
        <f>IF(Table13[[#This Row],[Category All]]="Category 1", "Yes",NA())</f>
        <v>#N/A</v>
      </c>
      <c r="T602" t="str">
        <f>IF(Table13[[#This Row],[Category All]]="Category 2", "Yes",NA())</f>
        <v>Yes</v>
      </c>
      <c r="U602" t="e">
        <f>IF(Table13[[#This Row],[Category All]]="Category 3", "Yes",NA())</f>
        <v>#N/A</v>
      </c>
      <c r="V602">
        <f>SUM(1,(1/3)*(Table13[[#This Row],[Length]]-0.5),(1/3)*(Table13[[#This Row],[Diameter]]-0.4),(1/3)*(Table13[[#This Row],[Height]]-0.4)*Table13[[#This Row],[Whole_weight]]*0.5)</f>
        <v>0.97704249999999992</v>
      </c>
      <c r="W602">
        <f t="array" ref="W60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0.78163399999999994</v>
      </c>
      <c r="X602" t="e">
        <f>IF(Table13[[#This Row],[Category All]]="Category 1",Table13[[#This Row],[Base Abalone Value]]*1.5,NA())</f>
        <v>#N/A</v>
      </c>
      <c r="Y602">
        <f>IF(Table13[[#This Row],[Category All]]="Category 2",Table13[[#This Row],[Base Abalone Value]]*0.8,NA())</f>
        <v>0.78163399999999994</v>
      </c>
      <c r="Z602" t="e">
        <f>IF(Table13[[#This Row],[Category All]]="Category 3",Table13[[#This Row],[Base Abalone Value]],NA())</f>
        <v>#N/A</v>
      </c>
      <c r="AA602" t="e">
        <f>IF(Table13[[#This Row],[Gender]]="M",Table13[[#This Row],[Whole_weight]],NA())</f>
        <v>#N/A</v>
      </c>
      <c r="AB602" t="e">
        <f>IF(Table13[[#This Row],[Gender]]="F",Table13[[#This Row],[Whole_weight]],NA())</f>
        <v>#N/A</v>
      </c>
      <c r="AC602">
        <f>IF(Table13[[#This Row],[Gender]]="I",Table13[[#This Row],[Whole_weight]],NA())</f>
        <v>0.63300000000000001</v>
      </c>
      <c r="AD602" t="e">
        <f>IF(Table13[[#This Row],[Gender]]="M",Table13[[#This Row],[Diameter]],NA())</f>
        <v>#N/A</v>
      </c>
      <c r="AE602" t="e">
        <f>IF(Table13[[#This Row],[Gender]]="F",Table13[[#This Row],[Diameter]],NA())</f>
        <v>#N/A</v>
      </c>
      <c r="AF602">
        <f>IF(Table13[[#This Row],[Gender]]="I",Table13[[#This Row],[Diameter]],NA())</f>
        <v>0.39500000000000002</v>
      </c>
    </row>
    <row r="603" spans="1:32" x14ac:dyDescent="0.25">
      <c r="A603">
        <v>885</v>
      </c>
      <c r="B603" t="s">
        <v>47</v>
      </c>
      <c r="C603">
        <v>0.66</v>
      </c>
      <c r="D603">
        <v>0.52</v>
      </c>
      <c r="E603">
        <v>0.19</v>
      </c>
      <c r="F603">
        <v>1.5580000000000001</v>
      </c>
      <c r="G603">
        <v>0.755</v>
      </c>
      <c r="H603">
        <v>0.29799999999999999</v>
      </c>
      <c r="I603">
        <v>0.4</v>
      </c>
      <c r="J603">
        <v>10</v>
      </c>
      <c r="K603">
        <v>14</v>
      </c>
      <c r="L603" t="s">
        <v>55</v>
      </c>
      <c r="M603" t="s">
        <v>56</v>
      </c>
      <c r="N603" t="s">
        <v>57</v>
      </c>
      <c r="O603">
        <v>6</v>
      </c>
      <c r="P603" t="s">
        <v>79</v>
      </c>
      <c r="Q603">
        <v>14.1</v>
      </c>
      <c r="R603" t="str">
        <f t="array" ref="R60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03" t="e">
        <f>IF(Table13[[#This Row],[Category All]]="Category 1", "Yes",NA())</f>
        <v>#N/A</v>
      </c>
      <c r="T603" t="e">
        <f>IF(Table13[[#This Row],[Category All]]="Category 2", "Yes",NA())</f>
        <v>#N/A</v>
      </c>
      <c r="U603" t="str">
        <f>IF(Table13[[#This Row],[Category All]]="Category 3", "Yes",NA())</f>
        <v>Yes</v>
      </c>
      <c r="V603">
        <f>SUM(1,(1/3)*(Table13[[#This Row],[Length]]-0.5),(1/3)*(Table13[[#This Row],[Diameter]]-0.4),(1/3)*(Table13[[#This Row],[Height]]-0.4)*Table13[[#This Row],[Whole_weight]]*0.5)</f>
        <v>1.0388033333333333</v>
      </c>
      <c r="W603">
        <f t="array" ref="W60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1.0388033333333333</v>
      </c>
      <c r="X603" t="e">
        <f>IF(Table13[[#This Row],[Category All]]="Category 1",Table13[[#This Row],[Base Abalone Value]]*1.5,NA())</f>
        <v>#N/A</v>
      </c>
      <c r="Y603" t="e">
        <f>IF(Table13[[#This Row],[Category All]]="Category 2",Table13[[#This Row],[Base Abalone Value]]*0.8,NA())</f>
        <v>#N/A</v>
      </c>
      <c r="Z603">
        <f>IF(Table13[[#This Row],[Category All]]="Category 3",Table13[[#This Row],[Base Abalone Value]],NA())</f>
        <v>1.0388033333333333</v>
      </c>
      <c r="AA603">
        <f>IF(Table13[[#This Row],[Gender]]="M",Table13[[#This Row],[Whole_weight]],NA())</f>
        <v>1.5580000000000001</v>
      </c>
      <c r="AB603" t="e">
        <f>IF(Table13[[#This Row],[Gender]]="F",Table13[[#This Row],[Whole_weight]],NA())</f>
        <v>#N/A</v>
      </c>
      <c r="AC603" t="e">
        <f>IF(Table13[[#This Row],[Gender]]="I",Table13[[#This Row],[Whole_weight]],NA())</f>
        <v>#N/A</v>
      </c>
      <c r="AD603">
        <f>IF(Table13[[#This Row],[Gender]]="M",Table13[[#This Row],[Diameter]],NA())</f>
        <v>0.52</v>
      </c>
      <c r="AE603" t="e">
        <f>IF(Table13[[#This Row],[Gender]]="F",Table13[[#This Row],[Diameter]],NA())</f>
        <v>#N/A</v>
      </c>
      <c r="AF603" t="e">
        <f>IF(Table13[[#This Row],[Gender]]="I",Table13[[#This Row],[Diameter]],NA())</f>
        <v>#N/A</v>
      </c>
    </row>
    <row r="604" spans="1:32" x14ac:dyDescent="0.25">
      <c r="A604">
        <v>528</v>
      </c>
      <c r="B604" t="s">
        <v>32</v>
      </c>
      <c r="C604">
        <v>0.56999999999999995</v>
      </c>
      <c r="D604">
        <v>0.44500000000000001</v>
      </c>
      <c r="E604">
        <v>0.155</v>
      </c>
      <c r="F604">
        <v>0.73299999999999998</v>
      </c>
      <c r="G604">
        <v>0.28199999999999997</v>
      </c>
      <c r="H604">
        <v>0.159</v>
      </c>
      <c r="I604">
        <v>0.23499999999999999</v>
      </c>
      <c r="J604">
        <v>14</v>
      </c>
      <c r="K604">
        <v>13</v>
      </c>
      <c r="L604" t="s">
        <v>44</v>
      </c>
      <c r="M604" t="s">
        <v>45</v>
      </c>
      <c r="N604" t="s">
        <v>35</v>
      </c>
      <c r="O604">
        <v>4</v>
      </c>
      <c r="P604" t="s">
        <v>42</v>
      </c>
      <c r="Q604">
        <v>6.1</v>
      </c>
      <c r="R604" t="str">
        <f t="array" ref="R60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04" t="e">
        <f>IF(Table13[[#This Row],[Category All]]="Category 1", "Yes",NA())</f>
        <v>#N/A</v>
      </c>
      <c r="T604" t="str">
        <f>IF(Table13[[#This Row],[Category All]]="Category 2", "Yes",NA())</f>
        <v>Yes</v>
      </c>
      <c r="U604" t="e">
        <f>IF(Table13[[#This Row],[Category All]]="Category 3", "Yes",NA())</f>
        <v>#N/A</v>
      </c>
      <c r="V604">
        <f>SUM(1,(1/3)*(Table13[[#This Row],[Length]]-0.5),(1/3)*(Table13[[#This Row],[Diameter]]-0.4),(1/3)*(Table13[[#This Row],[Height]]-0.4)*Table13[[#This Row],[Whole_weight]]*0.5)</f>
        <v>1.0084025000000001</v>
      </c>
      <c r="W604">
        <f t="array" ref="W60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0.80672200000000016</v>
      </c>
      <c r="X604" t="e">
        <f>IF(Table13[[#This Row],[Category All]]="Category 1",Table13[[#This Row],[Base Abalone Value]]*1.5,NA())</f>
        <v>#N/A</v>
      </c>
      <c r="Y604">
        <f>IF(Table13[[#This Row],[Category All]]="Category 2",Table13[[#This Row],[Base Abalone Value]]*0.8,NA())</f>
        <v>0.80672200000000016</v>
      </c>
      <c r="Z604" t="e">
        <f>IF(Table13[[#This Row],[Category All]]="Category 3",Table13[[#This Row],[Base Abalone Value]],NA())</f>
        <v>#N/A</v>
      </c>
      <c r="AA604" t="e">
        <f>IF(Table13[[#This Row],[Gender]]="M",Table13[[#This Row],[Whole_weight]],NA())</f>
        <v>#N/A</v>
      </c>
      <c r="AB604">
        <f>IF(Table13[[#This Row],[Gender]]="F",Table13[[#This Row],[Whole_weight]],NA())</f>
        <v>0.73299999999999998</v>
      </c>
      <c r="AC604" t="e">
        <f>IF(Table13[[#This Row],[Gender]]="I",Table13[[#This Row],[Whole_weight]],NA())</f>
        <v>#N/A</v>
      </c>
      <c r="AD604" t="e">
        <f>IF(Table13[[#This Row],[Gender]]="M",Table13[[#This Row],[Diameter]],NA())</f>
        <v>#N/A</v>
      </c>
      <c r="AE604">
        <f>IF(Table13[[#This Row],[Gender]]="F",Table13[[#This Row],[Diameter]],NA())</f>
        <v>0.44500000000000001</v>
      </c>
      <c r="AF604" t="e">
        <f>IF(Table13[[#This Row],[Gender]]="I",Table13[[#This Row],[Diameter]],NA())</f>
        <v>#N/A</v>
      </c>
    </row>
    <row r="605" spans="1:32" x14ac:dyDescent="0.25">
      <c r="A605">
        <v>2023</v>
      </c>
      <c r="B605" t="s">
        <v>32</v>
      </c>
      <c r="C605">
        <v>0.53</v>
      </c>
      <c r="D605">
        <v>0.43</v>
      </c>
      <c r="E605">
        <v>0.15</v>
      </c>
      <c r="F605">
        <v>0.74099999999999999</v>
      </c>
      <c r="G605">
        <v>0.32500000000000001</v>
      </c>
      <c r="H605">
        <v>0.1855</v>
      </c>
      <c r="I605">
        <v>0.19600000000000001</v>
      </c>
      <c r="J605">
        <v>9</v>
      </c>
      <c r="K605">
        <v>4</v>
      </c>
      <c r="L605" t="s">
        <v>84</v>
      </c>
      <c r="M605" t="s">
        <v>85</v>
      </c>
      <c r="N605" t="s">
        <v>86</v>
      </c>
      <c r="O605">
        <v>3</v>
      </c>
      <c r="P605" t="s">
        <v>80</v>
      </c>
      <c r="Q605">
        <v>3.6</v>
      </c>
      <c r="R605" t="str">
        <f t="array" ref="R60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05" t="e">
        <f>IF(Table13[[#This Row],[Category All]]="Category 1", "Yes",NA())</f>
        <v>#N/A</v>
      </c>
      <c r="T605" t="str">
        <f>IF(Table13[[#This Row],[Category All]]="Category 2", "Yes",NA())</f>
        <v>Yes</v>
      </c>
      <c r="U605" t="e">
        <f>IF(Table13[[#This Row],[Category All]]="Category 3", "Yes",NA())</f>
        <v>#N/A</v>
      </c>
      <c r="V605">
        <f>SUM(1,(1/3)*(Table13[[#This Row],[Length]]-0.5),(1/3)*(Table13[[#This Row],[Diameter]]-0.4),(1/3)*(Table13[[#This Row],[Height]]-0.4)*Table13[[#This Row],[Whole_weight]]*0.5)</f>
        <v>0.98912500000000003</v>
      </c>
      <c r="W605">
        <f t="array" ref="W60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0.79130000000000011</v>
      </c>
      <c r="X605" t="e">
        <f>IF(Table13[[#This Row],[Category All]]="Category 1",Table13[[#This Row],[Base Abalone Value]]*1.5,NA())</f>
        <v>#N/A</v>
      </c>
      <c r="Y605">
        <f>IF(Table13[[#This Row],[Category All]]="Category 2",Table13[[#This Row],[Base Abalone Value]]*0.8,NA())</f>
        <v>0.79130000000000011</v>
      </c>
      <c r="Z605" t="e">
        <f>IF(Table13[[#This Row],[Category All]]="Category 3",Table13[[#This Row],[Base Abalone Value]],NA())</f>
        <v>#N/A</v>
      </c>
      <c r="AA605" t="e">
        <f>IF(Table13[[#This Row],[Gender]]="M",Table13[[#This Row],[Whole_weight]],NA())</f>
        <v>#N/A</v>
      </c>
      <c r="AB605">
        <f>IF(Table13[[#This Row],[Gender]]="F",Table13[[#This Row],[Whole_weight]],NA())</f>
        <v>0.74099999999999999</v>
      </c>
      <c r="AC605" t="e">
        <f>IF(Table13[[#This Row],[Gender]]="I",Table13[[#This Row],[Whole_weight]],NA())</f>
        <v>#N/A</v>
      </c>
      <c r="AD605" t="e">
        <f>IF(Table13[[#This Row],[Gender]]="M",Table13[[#This Row],[Diameter]],NA())</f>
        <v>#N/A</v>
      </c>
      <c r="AE605">
        <f>IF(Table13[[#This Row],[Gender]]="F",Table13[[#This Row],[Diameter]],NA())</f>
        <v>0.43</v>
      </c>
      <c r="AF605" t="e">
        <f>IF(Table13[[#This Row],[Gender]]="I",Table13[[#This Row],[Diameter]],NA())</f>
        <v>#N/A</v>
      </c>
    </row>
    <row r="606" spans="1:32" x14ac:dyDescent="0.25">
      <c r="A606">
        <v>854</v>
      </c>
      <c r="B606" t="s">
        <v>47</v>
      </c>
      <c r="C606">
        <v>0.56999999999999995</v>
      </c>
      <c r="D606">
        <v>0.45500000000000002</v>
      </c>
      <c r="E606">
        <v>0.15</v>
      </c>
      <c r="F606">
        <v>0.95199999999999996</v>
      </c>
      <c r="G606">
        <v>0.38950000000000001</v>
      </c>
      <c r="H606">
        <v>0.2155</v>
      </c>
      <c r="I606">
        <v>0.27450000000000002</v>
      </c>
      <c r="J606">
        <v>9</v>
      </c>
      <c r="K606">
        <v>14</v>
      </c>
      <c r="L606" t="s">
        <v>55</v>
      </c>
      <c r="M606" t="s">
        <v>56</v>
      </c>
      <c r="N606" t="s">
        <v>57</v>
      </c>
      <c r="O606">
        <v>5</v>
      </c>
      <c r="P606" t="s">
        <v>46</v>
      </c>
      <c r="Q606">
        <v>12.8</v>
      </c>
      <c r="R606" t="str">
        <f t="array" ref="R60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06" t="e">
        <f>IF(Table13[[#This Row],[Category All]]="Category 1", "Yes",NA())</f>
        <v>#N/A</v>
      </c>
      <c r="T606" t="str">
        <f>IF(Table13[[#This Row],[Category All]]="Category 2", "Yes",NA())</f>
        <v>Yes</v>
      </c>
      <c r="U606" t="e">
        <f>IF(Table13[[#This Row],[Category All]]="Category 3", "Yes",NA())</f>
        <v>#N/A</v>
      </c>
      <c r="V606">
        <f>SUM(1,(1/3)*(Table13[[#This Row],[Length]]-0.5),(1/3)*(Table13[[#This Row],[Diameter]]-0.4),(1/3)*(Table13[[#This Row],[Height]]-0.4)*Table13[[#This Row],[Whole_weight]]*0.5)</f>
        <v>1.002</v>
      </c>
      <c r="W606">
        <f t="array" ref="W60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0.80160000000000009</v>
      </c>
      <c r="X606" t="e">
        <f>IF(Table13[[#This Row],[Category All]]="Category 1",Table13[[#This Row],[Base Abalone Value]]*1.5,NA())</f>
        <v>#N/A</v>
      </c>
      <c r="Y606">
        <f>IF(Table13[[#This Row],[Category All]]="Category 2",Table13[[#This Row],[Base Abalone Value]]*0.8,NA())</f>
        <v>0.80160000000000009</v>
      </c>
      <c r="Z606" t="e">
        <f>IF(Table13[[#This Row],[Category All]]="Category 3",Table13[[#This Row],[Base Abalone Value]],NA())</f>
        <v>#N/A</v>
      </c>
      <c r="AA606">
        <f>IF(Table13[[#This Row],[Gender]]="M",Table13[[#This Row],[Whole_weight]],NA())</f>
        <v>0.95199999999999996</v>
      </c>
      <c r="AB606" t="e">
        <f>IF(Table13[[#This Row],[Gender]]="F",Table13[[#This Row],[Whole_weight]],NA())</f>
        <v>#N/A</v>
      </c>
      <c r="AC606" t="e">
        <f>IF(Table13[[#This Row],[Gender]]="I",Table13[[#This Row],[Whole_weight]],NA())</f>
        <v>#N/A</v>
      </c>
      <c r="AD606">
        <f>IF(Table13[[#This Row],[Gender]]="M",Table13[[#This Row],[Diameter]],NA())</f>
        <v>0.45500000000000002</v>
      </c>
      <c r="AE606" t="e">
        <f>IF(Table13[[#This Row],[Gender]]="F",Table13[[#This Row],[Diameter]],NA())</f>
        <v>#N/A</v>
      </c>
      <c r="AF606" t="e">
        <f>IF(Table13[[#This Row],[Gender]]="I",Table13[[#This Row],[Diameter]],NA())</f>
        <v>#N/A</v>
      </c>
    </row>
    <row r="607" spans="1:32" x14ac:dyDescent="0.25">
      <c r="A607">
        <v>2649</v>
      </c>
      <c r="B607" t="s">
        <v>47</v>
      </c>
      <c r="C607">
        <v>0.5</v>
      </c>
      <c r="D607">
        <v>0.38</v>
      </c>
      <c r="E607">
        <v>0.12</v>
      </c>
      <c r="F607">
        <v>0.57650000000000001</v>
      </c>
      <c r="G607">
        <v>0.27300000000000002</v>
      </c>
      <c r="H607">
        <v>0.13500000000000001</v>
      </c>
      <c r="I607">
        <v>0.14499999999999999</v>
      </c>
      <c r="J607">
        <v>9</v>
      </c>
      <c r="K607">
        <v>12</v>
      </c>
      <c r="L607" t="s">
        <v>33</v>
      </c>
      <c r="M607" t="s">
        <v>34</v>
      </c>
      <c r="N607" t="s">
        <v>35</v>
      </c>
      <c r="O607">
        <v>7</v>
      </c>
      <c r="P607" t="s">
        <v>74</v>
      </c>
      <c r="Q607">
        <v>2.5</v>
      </c>
      <c r="R607" t="str">
        <f t="array" ref="R60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07" t="e">
        <f>IF(Table13[[#This Row],[Category All]]="Category 1", "Yes",NA())</f>
        <v>#N/A</v>
      </c>
      <c r="T607" t="str">
        <f>IF(Table13[[#This Row],[Category All]]="Category 2", "Yes",NA())</f>
        <v>Yes</v>
      </c>
      <c r="U607" t="e">
        <f>IF(Table13[[#This Row],[Category All]]="Category 3", "Yes",NA())</f>
        <v>#N/A</v>
      </c>
      <c r="V607">
        <f>SUM(1,(1/3)*(Table13[[#This Row],[Length]]-0.5),(1/3)*(Table13[[#This Row],[Diameter]]-0.4),(1/3)*(Table13[[#This Row],[Height]]-0.4)*Table13[[#This Row],[Whole_weight]]*0.5)</f>
        <v>0.9664299999999999</v>
      </c>
      <c r="W607">
        <f t="array" ref="W60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0.77314399999999994</v>
      </c>
      <c r="X607" t="e">
        <f>IF(Table13[[#This Row],[Category All]]="Category 1",Table13[[#This Row],[Base Abalone Value]]*1.5,NA())</f>
        <v>#N/A</v>
      </c>
      <c r="Y607">
        <f>IF(Table13[[#This Row],[Category All]]="Category 2",Table13[[#This Row],[Base Abalone Value]]*0.8,NA())</f>
        <v>0.77314399999999994</v>
      </c>
      <c r="Z607" t="e">
        <f>IF(Table13[[#This Row],[Category All]]="Category 3",Table13[[#This Row],[Base Abalone Value]],NA())</f>
        <v>#N/A</v>
      </c>
      <c r="AA607">
        <f>IF(Table13[[#This Row],[Gender]]="M",Table13[[#This Row],[Whole_weight]],NA())</f>
        <v>0.57650000000000001</v>
      </c>
      <c r="AB607" t="e">
        <f>IF(Table13[[#This Row],[Gender]]="F",Table13[[#This Row],[Whole_weight]],NA())</f>
        <v>#N/A</v>
      </c>
      <c r="AC607" t="e">
        <f>IF(Table13[[#This Row],[Gender]]="I",Table13[[#This Row],[Whole_weight]],NA())</f>
        <v>#N/A</v>
      </c>
      <c r="AD607">
        <f>IF(Table13[[#This Row],[Gender]]="M",Table13[[#This Row],[Diameter]],NA())</f>
        <v>0.38</v>
      </c>
      <c r="AE607" t="e">
        <f>IF(Table13[[#This Row],[Gender]]="F",Table13[[#This Row],[Diameter]],NA())</f>
        <v>#N/A</v>
      </c>
      <c r="AF607" t="e">
        <f>IF(Table13[[#This Row],[Gender]]="I",Table13[[#This Row],[Diameter]],NA())</f>
        <v>#N/A</v>
      </c>
    </row>
    <row r="608" spans="1:32" x14ac:dyDescent="0.25">
      <c r="A608">
        <v>2603</v>
      </c>
      <c r="B608" t="s">
        <v>47</v>
      </c>
      <c r="C608">
        <v>0.61499999999999999</v>
      </c>
      <c r="D608">
        <v>0.47</v>
      </c>
      <c r="E608">
        <v>0.155</v>
      </c>
      <c r="F608">
        <v>1.2</v>
      </c>
      <c r="G608">
        <v>0.50849999999999995</v>
      </c>
      <c r="H608">
        <v>0.32</v>
      </c>
      <c r="I608">
        <v>0.29199999999999998</v>
      </c>
      <c r="J608">
        <v>8</v>
      </c>
      <c r="K608">
        <v>10</v>
      </c>
      <c r="L608" t="s">
        <v>48</v>
      </c>
      <c r="M608" t="s">
        <v>49</v>
      </c>
      <c r="N608" t="s">
        <v>50</v>
      </c>
      <c r="O608">
        <v>6</v>
      </c>
      <c r="P608" t="s">
        <v>79</v>
      </c>
      <c r="Q608">
        <v>14.1</v>
      </c>
      <c r="R608" t="str">
        <f t="array" ref="R60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08" t="e">
        <f>IF(Table13[[#This Row],[Category All]]="Category 1", "Yes",NA())</f>
        <v>#N/A</v>
      </c>
      <c r="T608" t="e">
        <f>IF(Table13[[#This Row],[Category All]]="Category 2", "Yes",NA())</f>
        <v>#N/A</v>
      </c>
      <c r="U608" t="str">
        <f>IF(Table13[[#This Row],[Category All]]="Category 3", "Yes",NA())</f>
        <v>Yes</v>
      </c>
      <c r="V608">
        <f>SUM(1,(1/3)*(Table13[[#This Row],[Length]]-0.5),(1/3)*(Table13[[#This Row],[Diameter]]-0.4),(1/3)*(Table13[[#This Row],[Height]]-0.4)*Table13[[#This Row],[Whole_weight]]*0.5)</f>
        <v>1.0126666666666666</v>
      </c>
      <c r="W608">
        <f t="array" ref="W60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1.0126666666666666</v>
      </c>
      <c r="X608" t="e">
        <f>IF(Table13[[#This Row],[Category All]]="Category 1",Table13[[#This Row],[Base Abalone Value]]*1.5,NA())</f>
        <v>#N/A</v>
      </c>
      <c r="Y608" t="e">
        <f>IF(Table13[[#This Row],[Category All]]="Category 2",Table13[[#This Row],[Base Abalone Value]]*0.8,NA())</f>
        <v>#N/A</v>
      </c>
      <c r="Z608">
        <f>IF(Table13[[#This Row],[Category All]]="Category 3",Table13[[#This Row],[Base Abalone Value]],NA())</f>
        <v>1.0126666666666666</v>
      </c>
      <c r="AA608">
        <f>IF(Table13[[#This Row],[Gender]]="M",Table13[[#This Row],[Whole_weight]],NA())</f>
        <v>1.2</v>
      </c>
      <c r="AB608" t="e">
        <f>IF(Table13[[#This Row],[Gender]]="F",Table13[[#This Row],[Whole_weight]],NA())</f>
        <v>#N/A</v>
      </c>
      <c r="AC608" t="e">
        <f>IF(Table13[[#This Row],[Gender]]="I",Table13[[#This Row],[Whole_weight]],NA())</f>
        <v>#N/A</v>
      </c>
      <c r="AD608">
        <f>IF(Table13[[#This Row],[Gender]]="M",Table13[[#This Row],[Diameter]],NA())</f>
        <v>0.47</v>
      </c>
      <c r="AE608" t="e">
        <f>IF(Table13[[#This Row],[Gender]]="F",Table13[[#This Row],[Diameter]],NA())</f>
        <v>#N/A</v>
      </c>
      <c r="AF608" t="e">
        <f>IF(Table13[[#This Row],[Gender]]="I",Table13[[#This Row],[Diameter]],NA())</f>
        <v>#N/A</v>
      </c>
    </row>
    <row r="609" spans="1:32" x14ac:dyDescent="0.25">
      <c r="A609">
        <v>2557</v>
      </c>
      <c r="B609" t="s">
        <v>43</v>
      </c>
      <c r="C609">
        <v>0.38</v>
      </c>
      <c r="D609">
        <v>0.28499999999999998</v>
      </c>
      <c r="E609">
        <v>8.5000000000000006E-2</v>
      </c>
      <c r="F609">
        <v>0.23699999999999999</v>
      </c>
      <c r="G609">
        <v>0.115</v>
      </c>
      <c r="H609">
        <v>4.0500000000000001E-2</v>
      </c>
      <c r="I609">
        <v>7.0000000000000007E-2</v>
      </c>
      <c r="J609">
        <v>6</v>
      </c>
      <c r="K609">
        <v>4</v>
      </c>
      <c r="L609" t="s">
        <v>84</v>
      </c>
      <c r="M609" t="s">
        <v>85</v>
      </c>
      <c r="N609" t="s">
        <v>86</v>
      </c>
      <c r="O609">
        <v>5</v>
      </c>
      <c r="P609" t="s">
        <v>46</v>
      </c>
      <c r="Q609">
        <v>12.8</v>
      </c>
      <c r="R609" t="str">
        <f t="array" ref="R60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09" t="e">
        <f>IF(Table13[[#This Row],[Category All]]="Category 1", "Yes",NA())</f>
        <v>#N/A</v>
      </c>
      <c r="T609" t="str">
        <f>IF(Table13[[#This Row],[Category All]]="Category 2", "Yes",NA())</f>
        <v>Yes</v>
      </c>
      <c r="U609" t="e">
        <f>IF(Table13[[#This Row],[Category All]]="Category 3", "Yes",NA())</f>
        <v>#N/A</v>
      </c>
      <c r="V609">
        <f>SUM(1,(1/3)*(Table13[[#This Row],[Length]]-0.5),(1/3)*(Table13[[#This Row],[Diameter]]-0.4),(1/3)*(Table13[[#This Row],[Height]]-0.4)*Table13[[#This Row],[Whole_weight]]*0.5)</f>
        <v>0.90922416666666661</v>
      </c>
      <c r="W609">
        <f t="array" ref="W60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0.72737933333333338</v>
      </c>
      <c r="X609" t="e">
        <f>IF(Table13[[#This Row],[Category All]]="Category 1",Table13[[#This Row],[Base Abalone Value]]*1.5,NA())</f>
        <v>#N/A</v>
      </c>
      <c r="Y609">
        <f>IF(Table13[[#This Row],[Category All]]="Category 2",Table13[[#This Row],[Base Abalone Value]]*0.8,NA())</f>
        <v>0.72737933333333338</v>
      </c>
      <c r="Z609" t="e">
        <f>IF(Table13[[#This Row],[Category All]]="Category 3",Table13[[#This Row],[Base Abalone Value]],NA())</f>
        <v>#N/A</v>
      </c>
      <c r="AA609" t="e">
        <f>IF(Table13[[#This Row],[Gender]]="M",Table13[[#This Row],[Whole_weight]],NA())</f>
        <v>#N/A</v>
      </c>
      <c r="AB609" t="e">
        <f>IF(Table13[[#This Row],[Gender]]="F",Table13[[#This Row],[Whole_weight]],NA())</f>
        <v>#N/A</v>
      </c>
      <c r="AC609">
        <f>IF(Table13[[#This Row],[Gender]]="I",Table13[[#This Row],[Whole_weight]],NA())</f>
        <v>0.23699999999999999</v>
      </c>
      <c r="AD609" t="e">
        <f>IF(Table13[[#This Row],[Gender]]="M",Table13[[#This Row],[Diameter]],NA())</f>
        <v>#N/A</v>
      </c>
      <c r="AE609" t="e">
        <f>IF(Table13[[#This Row],[Gender]]="F",Table13[[#This Row],[Diameter]],NA())</f>
        <v>#N/A</v>
      </c>
      <c r="AF609">
        <f>IF(Table13[[#This Row],[Gender]]="I",Table13[[#This Row],[Diameter]],NA())</f>
        <v>0.28499999999999998</v>
      </c>
    </row>
    <row r="610" spans="1:32" x14ac:dyDescent="0.25">
      <c r="A610">
        <v>936</v>
      </c>
      <c r="B610" t="s">
        <v>43</v>
      </c>
      <c r="C610">
        <v>0.45</v>
      </c>
      <c r="D610">
        <v>0.34499999999999997</v>
      </c>
      <c r="E610">
        <v>0.11</v>
      </c>
      <c r="F610">
        <v>0.47</v>
      </c>
      <c r="G610">
        <v>0.23549999999999999</v>
      </c>
      <c r="H610">
        <v>8.5500000000000007E-2</v>
      </c>
      <c r="I610">
        <v>0.1135</v>
      </c>
      <c r="J610">
        <v>7</v>
      </c>
      <c r="K610">
        <v>5</v>
      </c>
      <c r="L610" t="s">
        <v>58</v>
      </c>
      <c r="M610" t="s">
        <v>59</v>
      </c>
      <c r="N610" t="s">
        <v>60</v>
      </c>
      <c r="O610">
        <v>2</v>
      </c>
      <c r="P610" t="s">
        <v>39</v>
      </c>
      <c r="Q610">
        <v>18</v>
      </c>
      <c r="R610" t="str">
        <f t="array" ref="R61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10" t="e">
        <f>IF(Table13[[#This Row],[Category All]]="Category 1", "Yes",NA())</f>
        <v>#N/A</v>
      </c>
      <c r="T610" t="str">
        <f>IF(Table13[[#This Row],[Category All]]="Category 2", "Yes",NA())</f>
        <v>Yes</v>
      </c>
      <c r="U610" t="e">
        <f>IF(Table13[[#This Row],[Category All]]="Category 3", "Yes",NA())</f>
        <v>#N/A</v>
      </c>
      <c r="V610">
        <f>SUM(1,(1/3)*(Table13[[#This Row],[Length]]-0.5),(1/3)*(Table13[[#This Row],[Diameter]]-0.4),(1/3)*(Table13[[#This Row],[Height]]-0.4)*Table13[[#This Row],[Whole_weight]]*0.5)</f>
        <v>0.94228333333333336</v>
      </c>
      <c r="W610">
        <f t="array" ref="W61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0.75382666666666676</v>
      </c>
      <c r="X610" t="e">
        <f>IF(Table13[[#This Row],[Category All]]="Category 1",Table13[[#This Row],[Base Abalone Value]]*1.5,NA())</f>
        <v>#N/A</v>
      </c>
      <c r="Y610">
        <f>IF(Table13[[#This Row],[Category All]]="Category 2",Table13[[#This Row],[Base Abalone Value]]*0.8,NA())</f>
        <v>0.75382666666666676</v>
      </c>
      <c r="Z610" t="e">
        <f>IF(Table13[[#This Row],[Category All]]="Category 3",Table13[[#This Row],[Base Abalone Value]],NA())</f>
        <v>#N/A</v>
      </c>
      <c r="AA610" t="e">
        <f>IF(Table13[[#This Row],[Gender]]="M",Table13[[#This Row],[Whole_weight]],NA())</f>
        <v>#N/A</v>
      </c>
      <c r="AB610" t="e">
        <f>IF(Table13[[#This Row],[Gender]]="F",Table13[[#This Row],[Whole_weight]],NA())</f>
        <v>#N/A</v>
      </c>
      <c r="AC610">
        <f>IF(Table13[[#This Row],[Gender]]="I",Table13[[#This Row],[Whole_weight]],NA())</f>
        <v>0.47</v>
      </c>
      <c r="AD610" t="e">
        <f>IF(Table13[[#This Row],[Gender]]="M",Table13[[#This Row],[Diameter]],NA())</f>
        <v>#N/A</v>
      </c>
      <c r="AE610" t="e">
        <f>IF(Table13[[#This Row],[Gender]]="F",Table13[[#This Row],[Diameter]],NA())</f>
        <v>#N/A</v>
      </c>
      <c r="AF610">
        <f>IF(Table13[[#This Row],[Gender]]="I",Table13[[#This Row],[Diameter]],NA())</f>
        <v>0.34499999999999997</v>
      </c>
    </row>
    <row r="611" spans="1:32" x14ac:dyDescent="0.25">
      <c r="A611">
        <v>768</v>
      </c>
      <c r="B611" t="s">
        <v>47</v>
      </c>
      <c r="C611">
        <v>0.34499999999999997</v>
      </c>
      <c r="D611">
        <v>0.27</v>
      </c>
      <c r="E611">
        <v>9.5000000000000001E-2</v>
      </c>
      <c r="F611">
        <v>0.19700000000000001</v>
      </c>
      <c r="G611">
        <v>6.6500000000000004E-2</v>
      </c>
      <c r="H611">
        <v>0.05</v>
      </c>
      <c r="I611">
        <v>7.0000000000000007E-2</v>
      </c>
      <c r="J611">
        <v>9</v>
      </c>
      <c r="K611">
        <v>14</v>
      </c>
      <c r="L611" t="s">
        <v>55</v>
      </c>
      <c r="M611" t="s">
        <v>56</v>
      </c>
      <c r="N611" t="s">
        <v>57</v>
      </c>
      <c r="O611">
        <v>9</v>
      </c>
      <c r="P611" t="s">
        <v>78</v>
      </c>
      <c r="Q611">
        <v>1.9</v>
      </c>
      <c r="R611" t="str">
        <f t="array" ref="R61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11" t="e">
        <f>IF(Table13[[#This Row],[Category All]]="Category 1", "Yes",NA())</f>
        <v>#N/A</v>
      </c>
      <c r="T611" t="str">
        <f>IF(Table13[[#This Row],[Category All]]="Category 2", "Yes",NA())</f>
        <v>Yes</v>
      </c>
      <c r="U611" t="e">
        <f>IF(Table13[[#This Row],[Category All]]="Category 3", "Yes",NA())</f>
        <v>#N/A</v>
      </c>
      <c r="V611">
        <f>SUM(1,(1/3)*(Table13[[#This Row],[Length]]-0.5),(1/3)*(Table13[[#This Row],[Diameter]]-0.4),(1/3)*(Table13[[#This Row],[Height]]-0.4)*Table13[[#This Row],[Whole_weight]]*0.5)</f>
        <v>0.89498583333333337</v>
      </c>
      <c r="W611">
        <f t="array" ref="W61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0.71598866666666672</v>
      </c>
      <c r="X611" t="e">
        <f>IF(Table13[[#This Row],[Category All]]="Category 1",Table13[[#This Row],[Base Abalone Value]]*1.5,NA())</f>
        <v>#N/A</v>
      </c>
      <c r="Y611">
        <f>IF(Table13[[#This Row],[Category All]]="Category 2",Table13[[#This Row],[Base Abalone Value]]*0.8,NA())</f>
        <v>0.71598866666666672</v>
      </c>
      <c r="Z611" t="e">
        <f>IF(Table13[[#This Row],[Category All]]="Category 3",Table13[[#This Row],[Base Abalone Value]],NA())</f>
        <v>#N/A</v>
      </c>
      <c r="AA611">
        <f>IF(Table13[[#This Row],[Gender]]="M",Table13[[#This Row],[Whole_weight]],NA())</f>
        <v>0.19700000000000001</v>
      </c>
      <c r="AB611" t="e">
        <f>IF(Table13[[#This Row],[Gender]]="F",Table13[[#This Row],[Whole_weight]],NA())</f>
        <v>#N/A</v>
      </c>
      <c r="AC611" t="e">
        <f>IF(Table13[[#This Row],[Gender]]="I",Table13[[#This Row],[Whole_weight]],NA())</f>
        <v>#N/A</v>
      </c>
      <c r="AD611">
        <f>IF(Table13[[#This Row],[Gender]]="M",Table13[[#This Row],[Diameter]],NA())</f>
        <v>0.27</v>
      </c>
      <c r="AE611" t="e">
        <f>IF(Table13[[#This Row],[Gender]]="F",Table13[[#This Row],[Diameter]],NA())</f>
        <v>#N/A</v>
      </c>
      <c r="AF611" t="e">
        <f>IF(Table13[[#This Row],[Gender]]="I",Table13[[#This Row],[Diameter]],NA())</f>
        <v>#N/A</v>
      </c>
    </row>
    <row r="612" spans="1:32" x14ac:dyDescent="0.25">
      <c r="A612">
        <v>3149</v>
      </c>
      <c r="B612" t="s">
        <v>32</v>
      </c>
      <c r="C612">
        <v>0.71</v>
      </c>
      <c r="D612">
        <v>0.53</v>
      </c>
      <c r="E612">
        <v>0.19500000000000001</v>
      </c>
      <c r="F612">
        <v>1.8745000000000001</v>
      </c>
      <c r="G612">
        <v>0.67549999999999999</v>
      </c>
      <c r="H612">
        <v>0.40649999999999997</v>
      </c>
      <c r="I612">
        <v>0.6855</v>
      </c>
      <c r="J612">
        <v>12</v>
      </c>
      <c r="K612">
        <v>14</v>
      </c>
      <c r="L612" t="s">
        <v>55</v>
      </c>
      <c r="M612" t="s">
        <v>56</v>
      </c>
      <c r="N612" t="s">
        <v>57</v>
      </c>
      <c r="O612">
        <v>6</v>
      </c>
      <c r="P612" t="s">
        <v>79</v>
      </c>
      <c r="Q612">
        <v>14.1</v>
      </c>
      <c r="R612" t="str">
        <f t="array" ref="R61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12" t="e">
        <f>IF(Table13[[#This Row],[Category All]]="Category 1", "Yes",NA())</f>
        <v>#N/A</v>
      </c>
      <c r="T612" t="e">
        <f>IF(Table13[[#This Row],[Category All]]="Category 2", "Yes",NA())</f>
        <v>#N/A</v>
      </c>
      <c r="U612" t="str">
        <f>IF(Table13[[#This Row],[Category All]]="Category 3", "Yes",NA())</f>
        <v>Yes</v>
      </c>
      <c r="V612">
        <f>SUM(1,(1/3)*(Table13[[#This Row],[Length]]-0.5),(1/3)*(Table13[[#This Row],[Diameter]]-0.4),(1/3)*(Table13[[#This Row],[Height]]-0.4)*Table13[[#This Row],[Whole_weight]]*0.5)</f>
        <v>1.0492879166666667</v>
      </c>
      <c r="W612">
        <f t="array" ref="W61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1.0492879166666667</v>
      </c>
      <c r="X612" t="e">
        <f>IF(Table13[[#This Row],[Category All]]="Category 1",Table13[[#This Row],[Base Abalone Value]]*1.5,NA())</f>
        <v>#N/A</v>
      </c>
      <c r="Y612" t="e">
        <f>IF(Table13[[#This Row],[Category All]]="Category 2",Table13[[#This Row],[Base Abalone Value]]*0.8,NA())</f>
        <v>#N/A</v>
      </c>
      <c r="Z612">
        <f>IF(Table13[[#This Row],[Category All]]="Category 3",Table13[[#This Row],[Base Abalone Value]],NA())</f>
        <v>1.0492879166666667</v>
      </c>
      <c r="AA612" t="e">
        <f>IF(Table13[[#This Row],[Gender]]="M",Table13[[#This Row],[Whole_weight]],NA())</f>
        <v>#N/A</v>
      </c>
      <c r="AB612">
        <f>IF(Table13[[#This Row],[Gender]]="F",Table13[[#This Row],[Whole_weight]],NA())</f>
        <v>1.8745000000000001</v>
      </c>
      <c r="AC612" t="e">
        <f>IF(Table13[[#This Row],[Gender]]="I",Table13[[#This Row],[Whole_weight]],NA())</f>
        <v>#N/A</v>
      </c>
      <c r="AD612" t="e">
        <f>IF(Table13[[#This Row],[Gender]]="M",Table13[[#This Row],[Diameter]],NA())</f>
        <v>#N/A</v>
      </c>
      <c r="AE612">
        <f>IF(Table13[[#This Row],[Gender]]="F",Table13[[#This Row],[Diameter]],NA())</f>
        <v>0.53</v>
      </c>
      <c r="AF612" t="e">
        <f>IF(Table13[[#This Row],[Gender]]="I",Table13[[#This Row],[Diameter]],NA())</f>
        <v>#N/A</v>
      </c>
    </row>
    <row r="613" spans="1:32" x14ac:dyDescent="0.25">
      <c r="A613">
        <v>2377</v>
      </c>
      <c r="B613" t="s">
        <v>32</v>
      </c>
      <c r="C613">
        <v>0.43</v>
      </c>
      <c r="D613">
        <v>0.34</v>
      </c>
      <c r="E613">
        <v>0.11</v>
      </c>
      <c r="F613">
        <v>0.38200000000000001</v>
      </c>
      <c r="G613">
        <v>0.154</v>
      </c>
      <c r="H613">
        <v>9.5500000000000002E-2</v>
      </c>
      <c r="I613">
        <v>0.109</v>
      </c>
      <c r="J613">
        <v>8</v>
      </c>
      <c r="K613">
        <v>10</v>
      </c>
      <c r="L613" t="s">
        <v>48</v>
      </c>
      <c r="M613" t="s">
        <v>49</v>
      </c>
      <c r="N613" t="s">
        <v>50</v>
      </c>
      <c r="O613">
        <v>8</v>
      </c>
      <c r="P613" t="s">
        <v>51</v>
      </c>
      <c r="Q613">
        <v>12.3</v>
      </c>
      <c r="R613" t="str">
        <f t="array" ref="R61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13" t="e">
        <f>IF(Table13[[#This Row],[Category All]]="Category 1", "Yes",NA())</f>
        <v>#N/A</v>
      </c>
      <c r="T613" t="str">
        <f>IF(Table13[[#This Row],[Category All]]="Category 2", "Yes",NA())</f>
        <v>Yes</v>
      </c>
      <c r="U613" t="e">
        <f>IF(Table13[[#This Row],[Category All]]="Category 3", "Yes",NA())</f>
        <v>#N/A</v>
      </c>
      <c r="V613">
        <f>SUM(1,(1/3)*(Table13[[#This Row],[Length]]-0.5),(1/3)*(Table13[[#This Row],[Diameter]]-0.4),(1/3)*(Table13[[#This Row],[Height]]-0.4)*Table13[[#This Row],[Whole_weight]]*0.5)</f>
        <v>0.93820333333333328</v>
      </c>
      <c r="W613">
        <f t="array" ref="W61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0.75056266666666671</v>
      </c>
      <c r="X613" t="e">
        <f>IF(Table13[[#This Row],[Category All]]="Category 1",Table13[[#This Row],[Base Abalone Value]]*1.5,NA())</f>
        <v>#N/A</v>
      </c>
      <c r="Y613">
        <f>IF(Table13[[#This Row],[Category All]]="Category 2",Table13[[#This Row],[Base Abalone Value]]*0.8,NA())</f>
        <v>0.75056266666666671</v>
      </c>
      <c r="Z613" t="e">
        <f>IF(Table13[[#This Row],[Category All]]="Category 3",Table13[[#This Row],[Base Abalone Value]],NA())</f>
        <v>#N/A</v>
      </c>
      <c r="AA613" t="e">
        <f>IF(Table13[[#This Row],[Gender]]="M",Table13[[#This Row],[Whole_weight]],NA())</f>
        <v>#N/A</v>
      </c>
      <c r="AB613">
        <f>IF(Table13[[#This Row],[Gender]]="F",Table13[[#This Row],[Whole_weight]],NA())</f>
        <v>0.38200000000000001</v>
      </c>
      <c r="AC613" t="e">
        <f>IF(Table13[[#This Row],[Gender]]="I",Table13[[#This Row],[Whole_weight]],NA())</f>
        <v>#N/A</v>
      </c>
      <c r="AD613" t="e">
        <f>IF(Table13[[#This Row],[Gender]]="M",Table13[[#This Row],[Diameter]],NA())</f>
        <v>#N/A</v>
      </c>
      <c r="AE613">
        <f>IF(Table13[[#This Row],[Gender]]="F",Table13[[#This Row],[Diameter]],NA())</f>
        <v>0.34</v>
      </c>
      <c r="AF613" t="e">
        <f>IF(Table13[[#This Row],[Gender]]="I",Table13[[#This Row],[Diameter]],NA())</f>
        <v>#N/A</v>
      </c>
    </row>
    <row r="614" spans="1:32" x14ac:dyDescent="0.25">
      <c r="A614">
        <v>818</v>
      </c>
      <c r="B614" t="s">
        <v>43</v>
      </c>
      <c r="C614">
        <v>0.35</v>
      </c>
      <c r="D614">
        <v>0.27</v>
      </c>
      <c r="E614">
        <v>0.09</v>
      </c>
      <c r="F614">
        <v>0.20549999999999999</v>
      </c>
      <c r="G614">
        <v>7.4999999999999997E-2</v>
      </c>
      <c r="H614">
        <v>5.7500000000000002E-2</v>
      </c>
      <c r="I614">
        <v>6.2E-2</v>
      </c>
      <c r="J614">
        <v>6</v>
      </c>
      <c r="K614">
        <v>7</v>
      </c>
      <c r="L614" t="s">
        <v>67</v>
      </c>
      <c r="M614" t="s">
        <v>68</v>
      </c>
      <c r="N614" t="s">
        <v>69</v>
      </c>
      <c r="O614">
        <v>1</v>
      </c>
      <c r="P614" t="s">
        <v>36</v>
      </c>
      <c r="Q614">
        <v>22.1</v>
      </c>
      <c r="R614" t="str">
        <f t="array" ref="R61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14" t="e">
        <f>IF(Table13[[#This Row],[Category All]]="Category 1", "Yes",NA())</f>
        <v>#N/A</v>
      </c>
      <c r="T614" t="str">
        <f>IF(Table13[[#This Row],[Category All]]="Category 2", "Yes",NA())</f>
        <v>Yes</v>
      </c>
      <c r="U614" t="e">
        <f>IF(Table13[[#This Row],[Category All]]="Category 3", "Yes",NA())</f>
        <v>#N/A</v>
      </c>
      <c r="V614">
        <f>SUM(1,(1/3)*(Table13[[#This Row],[Length]]-0.5),(1/3)*(Table13[[#This Row],[Diameter]]-0.4),(1/3)*(Table13[[#This Row],[Height]]-0.4)*Table13[[#This Row],[Whole_weight]]*0.5)</f>
        <v>0.89604916666666667</v>
      </c>
      <c r="W614">
        <f t="array" ref="W61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0.71683933333333338</v>
      </c>
      <c r="X614" t="e">
        <f>IF(Table13[[#This Row],[Category All]]="Category 1",Table13[[#This Row],[Base Abalone Value]]*1.5,NA())</f>
        <v>#N/A</v>
      </c>
      <c r="Y614">
        <f>IF(Table13[[#This Row],[Category All]]="Category 2",Table13[[#This Row],[Base Abalone Value]]*0.8,NA())</f>
        <v>0.71683933333333338</v>
      </c>
      <c r="Z614" t="e">
        <f>IF(Table13[[#This Row],[Category All]]="Category 3",Table13[[#This Row],[Base Abalone Value]],NA())</f>
        <v>#N/A</v>
      </c>
      <c r="AA614" t="e">
        <f>IF(Table13[[#This Row],[Gender]]="M",Table13[[#This Row],[Whole_weight]],NA())</f>
        <v>#N/A</v>
      </c>
      <c r="AB614" t="e">
        <f>IF(Table13[[#This Row],[Gender]]="F",Table13[[#This Row],[Whole_weight]],NA())</f>
        <v>#N/A</v>
      </c>
      <c r="AC614">
        <f>IF(Table13[[#This Row],[Gender]]="I",Table13[[#This Row],[Whole_weight]],NA())</f>
        <v>0.20549999999999999</v>
      </c>
      <c r="AD614" t="e">
        <f>IF(Table13[[#This Row],[Gender]]="M",Table13[[#This Row],[Diameter]],NA())</f>
        <v>#N/A</v>
      </c>
      <c r="AE614" t="e">
        <f>IF(Table13[[#This Row],[Gender]]="F",Table13[[#This Row],[Diameter]],NA())</f>
        <v>#N/A</v>
      </c>
      <c r="AF614">
        <f>IF(Table13[[#This Row],[Gender]]="I",Table13[[#This Row],[Diameter]],NA())</f>
        <v>0.27</v>
      </c>
    </row>
    <row r="615" spans="1:32" x14ac:dyDescent="0.25">
      <c r="A615">
        <v>2223</v>
      </c>
      <c r="B615" t="s">
        <v>32</v>
      </c>
      <c r="C615">
        <v>0.625</v>
      </c>
      <c r="D615">
        <v>0.52500000000000002</v>
      </c>
      <c r="E615">
        <v>0.19500000000000001</v>
      </c>
      <c r="F615">
        <v>1.3520000000000001</v>
      </c>
      <c r="G615">
        <v>0.45050000000000001</v>
      </c>
      <c r="H615">
        <v>0.2445</v>
      </c>
      <c r="I615">
        <v>0.53</v>
      </c>
      <c r="J615">
        <v>13</v>
      </c>
      <c r="K615">
        <v>5</v>
      </c>
      <c r="L615" t="s">
        <v>58</v>
      </c>
      <c r="M615" t="s">
        <v>59</v>
      </c>
      <c r="N615" t="s">
        <v>60</v>
      </c>
      <c r="O615">
        <v>3</v>
      </c>
      <c r="P615" t="s">
        <v>80</v>
      </c>
      <c r="Q615">
        <v>3.6</v>
      </c>
      <c r="R615" t="str">
        <f t="array" ref="R61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15" t="e">
        <f>IF(Table13[[#This Row],[Category All]]="Category 1", "Yes",NA())</f>
        <v>#N/A</v>
      </c>
      <c r="T615" t="e">
        <f>IF(Table13[[#This Row],[Category All]]="Category 2", "Yes",NA())</f>
        <v>#N/A</v>
      </c>
      <c r="U615" t="str">
        <f>IF(Table13[[#This Row],[Category All]]="Category 3", "Yes",NA())</f>
        <v>Yes</v>
      </c>
      <c r="V615">
        <f>SUM(1,(1/3)*(Table13[[#This Row],[Length]]-0.5),(1/3)*(Table13[[#This Row],[Diameter]]-0.4),(1/3)*(Table13[[#This Row],[Height]]-0.4)*Table13[[#This Row],[Whole_weight]]*0.5)</f>
        <v>1.0371400000000002</v>
      </c>
      <c r="W615">
        <f t="array" ref="W61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1.0371400000000002</v>
      </c>
      <c r="X615" t="e">
        <f>IF(Table13[[#This Row],[Category All]]="Category 1",Table13[[#This Row],[Base Abalone Value]]*1.5,NA())</f>
        <v>#N/A</v>
      </c>
      <c r="Y615" t="e">
        <f>IF(Table13[[#This Row],[Category All]]="Category 2",Table13[[#This Row],[Base Abalone Value]]*0.8,NA())</f>
        <v>#N/A</v>
      </c>
      <c r="Z615">
        <f>IF(Table13[[#This Row],[Category All]]="Category 3",Table13[[#This Row],[Base Abalone Value]],NA())</f>
        <v>1.0371400000000002</v>
      </c>
      <c r="AA615" t="e">
        <f>IF(Table13[[#This Row],[Gender]]="M",Table13[[#This Row],[Whole_weight]],NA())</f>
        <v>#N/A</v>
      </c>
      <c r="AB615">
        <f>IF(Table13[[#This Row],[Gender]]="F",Table13[[#This Row],[Whole_weight]],NA())</f>
        <v>1.3520000000000001</v>
      </c>
      <c r="AC615" t="e">
        <f>IF(Table13[[#This Row],[Gender]]="I",Table13[[#This Row],[Whole_weight]],NA())</f>
        <v>#N/A</v>
      </c>
      <c r="AD615" t="e">
        <f>IF(Table13[[#This Row],[Gender]]="M",Table13[[#This Row],[Diameter]],NA())</f>
        <v>#N/A</v>
      </c>
      <c r="AE615">
        <f>IF(Table13[[#This Row],[Gender]]="F",Table13[[#This Row],[Diameter]],NA())</f>
        <v>0.52500000000000002</v>
      </c>
      <c r="AF615" t="e">
        <f>IF(Table13[[#This Row],[Gender]]="I",Table13[[#This Row],[Diameter]],NA())</f>
        <v>#N/A</v>
      </c>
    </row>
    <row r="616" spans="1:32" x14ac:dyDescent="0.25">
      <c r="A616">
        <v>2582</v>
      </c>
      <c r="B616" t="s">
        <v>32</v>
      </c>
      <c r="C616">
        <v>0.53</v>
      </c>
      <c r="D616">
        <v>0.42</v>
      </c>
      <c r="E616">
        <v>0.17</v>
      </c>
      <c r="F616">
        <v>0.82799999999999996</v>
      </c>
      <c r="G616">
        <v>0.41</v>
      </c>
      <c r="H616">
        <v>0.20799999999999999</v>
      </c>
      <c r="I616">
        <v>0.15049999999999999</v>
      </c>
      <c r="J616">
        <v>6</v>
      </c>
      <c r="K616">
        <v>9</v>
      </c>
      <c r="L616" t="s">
        <v>52</v>
      </c>
      <c r="M616" t="s">
        <v>53</v>
      </c>
      <c r="N616" t="s">
        <v>54</v>
      </c>
      <c r="O616">
        <v>2</v>
      </c>
      <c r="P616" t="s">
        <v>39</v>
      </c>
      <c r="Q616">
        <v>18</v>
      </c>
      <c r="R616" t="str">
        <f t="array" ref="R61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16" t="e">
        <f>IF(Table13[[#This Row],[Category All]]="Category 1", "Yes",NA())</f>
        <v>#N/A</v>
      </c>
      <c r="T616" t="e">
        <f>IF(Table13[[#This Row],[Category All]]="Category 2", "Yes",NA())</f>
        <v>#N/A</v>
      </c>
      <c r="U616" t="str">
        <f>IF(Table13[[#This Row],[Category All]]="Category 3", "Yes",NA())</f>
        <v>Yes</v>
      </c>
      <c r="V616">
        <f>SUM(1,(1/3)*(Table13[[#This Row],[Length]]-0.5),(1/3)*(Table13[[#This Row],[Diameter]]-0.4),(1/3)*(Table13[[#This Row],[Height]]-0.4)*Table13[[#This Row],[Whole_weight]]*0.5)</f>
        <v>0.98492666666666662</v>
      </c>
      <c r="W616">
        <f t="array" ref="W61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0.98492666666666662</v>
      </c>
      <c r="X616" t="e">
        <f>IF(Table13[[#This Row],[Category All]]="Category 1",Table13[[#This Row],[Base Abalone Value]]*1.5,NA())</f>
        <v>#N/A</v>
      </c>
      <c r="Y616" t="e">
        <f>IF(Table13[[#This Row],[Category All]]="Category 2",Table13[[#This Row],[Base Abalone Value]]*0.8,NA())</f>
        <v>#N/A</v>
      </c>
      <c r="Z616">
        <f>IF(Table13[[#This Row],[Category All]]="Category 3",Table13[[#This Row],[Base Abalone Value]],NA())</f>
        <v>0.98492666666666662</v>
      </c>
      <c r="AA616" t="e">
        <f>IF(Table13[[#This Row],[Gender]]="M",Table13[[#This Row],[Whole_weight]],NA())</f>
        <v>#N/A</v>
      </c>
      <c r="AB616">
        <f>IF(Table13[[#This Row],[Gender]]="F",Table13[[#This Row],[Whole_weight]],NA())</f>
        <v>0.82799999999999996</v>
      </c>
      <c r="AC616" t="e">
        <f>IF(Table13[[#This Row],[Gender]]="I",Table13[[#This Row],[Whole_weight]],NA())</f>
        <v>#N/A</v>
      </c>
      <c r="AD616" t="e">
        <f>IF(Table13[[#This Row],[Gender]]="M",Table13[[#This Row],[Diameter]],NA())</f>
        <v>#N/A</v>
      </c>
      <c r="AE616">
        <f>IF(Table13[[#This Row],[Gender]]="F",Table13[[#This Row],[Diameter]],NA())</f>
        <v>0.42</v>
      </c>
      <c r="AF616" t="e">
        <f>IF(Table13[[#This Row],[Gender]]="I",Table13[[#This Row],[Diameter]],NA())</f>
        <v>#N/A</v>
      </c>
    </row>
    <row r="617" spans="1:32" x14ac:dyDescent="0.25">
      <c r="A617">
        <v>2777</v>
      </c>
      <c r="B617" t="s">
        <v>47</v>
      </c>
      <c r="C617">
        <v>0.58499999999999996</v>
      </c>
      <c r="D617">
        <v>0.46500000000000002</v>
      </c>
      <c r="E617">
        <v>0.16500000000000001</v>
      </c>
      <c r="F617">
        <v>0.88500000000000001</v>
      </c>
      <c r="G617">
        <v>0.40250000000000002</v>
      </c>
      <c r="H617">
        <v>0.16250000000000001</v>
      </c>
      <c r="I617">
        <v>0.27400000000000002</v>
      </c>
      <c r="J617">
        <v>10</v>
      </c>
      <c r="K617">
        <v>12</v>
      </c>
      <c r="L617" t="s">
        <v>33</v>
      </c>
      <c r="M617" t="s">
        <v>34</v>
      </c>
      <c r="N617" t="s">
        <v>35</v>
      </c>
      <c r="O617">
        <v>8</v>
      </c>
      <c r="P617" t="s">
        <v>51</v>
      </c>
      <c r="Q617">
        <v>12.3</v>
      </c>
      <c r="R617" t="str">
        <f t="array" ref="R61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17" t="e">
        <f>IF(Table13[[#This Row],[Category All]]="Category 1", "Yes",NA())</f>
        <v>#N/A</v>
      </c>
      <c r="T617" t="e">
        <f>IF(Table13[[#This Row],[Category All]]="Category 2", "Yes",NA())</f>
        <v>#N/A</v>
      </c>
      <c r="U617" t="str">
        <f>IF(Table13[[#This Row],[Category All]]="Category 3", "Yes",NA())</f>
        <v>Yes</v>
      </c>
      <c r="V617">
        <f>SUM(1,(1/3)*(Table13[[#This Row],[Length]]-0.5),(1/3)*(Table13[[#This Row],[Diameter]]-0.4),(1/3)*(Table13[[#This Row],[Height]]-0.4)*Table13[[#This Row],[Whole_weight]]*0.5)</f>
        <v>1.0153375</v>
      </c>
      <c r="W617">
        <f t="array" ref="W61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1.0153375</v>
      </c>
      <c r="X617" t="e">
        <f>IF(Table13[[#This Row],[Category All]]="Category 1",Table13[[#This Row],[Base Abalone Value]]*1.5,NA())</f>
        <v>#N/A</v>
      </c>
      <c r="Y617" t="e">
        <f>IF(Table13[[#This Row],[Category All]]="Category 2",Table13[[#This Row],[Base Abalone Value]]*0.8,NA())</f>
        <v>#N/A</v>
      </c>
      <c r="Z617">
        <f>IF(Table13[[#This Row],[Category All]]="Category 3",Table13[[#This Row],[Base Abalone Value]],NA())</f>
        <v>1.0153375</v>
      </c>
      <c r="AA617">
        <f>IF(Table13[[#This Row],[Gender]]="M",Table13[[#This Row],[Whole_weight]],NA())</f>
        <v>0.88500000000000001</v>
      </c>
      <c r="AB617" t="e">
        <f>IF(Table13[[#This Row],[Gender]]="F",Table13[[#This Row],[Whole_weight]],NA())</f>
        <v>#N/A</v>
      </c>
      <c r="AC617" t="e">
        <f>IF(Table13[[#This Row],[Gender]]="I",Table13[[#This Row],[Whole_weight]],NA())</f>
        <v>#N/A</v>
      </c>
      <c r="AD617">
        <f>IF(Table13[[#This Row],[Gender]]="M",Table13[[#This Row],[Diameter]],NA())</f>
        <v>0.46500000000000002</v>
      </c>
      <c r="AE617" t="e">
        <f>IF(Table13[[#This Row],[Gender]]="F",Table13[[#This Row],[Diameter]],NA())</f>
        <v>#N/A</v>
      </c>
      <c r="AF617" t="e">
        <f>IF(Table13[[#This Row],[Gender]]="I",Table13[[#This Row],[Diameter]],NA())</f>
        <v>#N/A</v>
      </c>
    </row>
    <row r="618" spans="1:32" x14ac:dyDescent="0.25">
      <c r="A618">
        <v>975</v>
      </c>
      <c r="B618" t="s">
        <v>32</v>
      </c>
      <c r="C618">
        <v>0.53</v>
      </c>
      <c r="D618">
        <v>0.42499999999999999</v>
      </c>
      <c r="E618">
        <v>0.13</v>
      </c>
      <c r="F618">
        <v>0.75849999999999995</v>
      </c>
      <c r="G618">
        <v>0.32500000000000001</v>
      </c>
      <c r="H618">
        <v>0.19700000000000001</v>
      </c>
      <c r="I618">
        <v>0.20499999999999999</v>
      </c>
      <c r="J618">
        <v>8</v>
      </c>
      <c r="K618">
        <v>2</v>
      </c>
      <c r="L618" t="s">
        <v>64</v>
      </c>
      <c r="M618" t="s">
        <v>65</v>
      </c>
      <c r="N618" t="s">
        <v>66</v>
      </c>
      <c r="O618">
        <v>1</v>
      </c>
      <c r="P618" t="s">
        <v>36</v>
      </c>
      <c r="Q618">
        <v>22.1</v>
      </c>
      <c r="R618" t="str">
        <f t="array" ref="R61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18" t="e">
        <f>IF(Table13[[#This Row],[Category All]]="Category 1", "Yes",NA())</f>
        <v>#N/A</v>
      </c>
      <c r="T618" t="str">
        <f>IF(Table13[[#This Row],[Category All]]="Category 2", "Yes",NA())</f>
        <v>Yes</v>
      </c>
      <c r="U618" t="e">
        <f>IF(Table13[[#This Row],[Category All]]="Category 3", "Yes",NA())</f>
        <v>#N/A</v>
      </c>
      <c r="V618">
        <f>SUM(1,(1/3)*(Table13[[#This Row],[Length]]-0.5),(1/3)*(Table13[[#This Row],[Diameter]]-0.4),(1/3)*(Table13[[#This Row],[Height]]-0.4)*Table13[[#This Row],[Whole_weight]]*0.5)</f>
        <v>0.9842008333333333</v>
      </c>
      <c r="W618">
        <f t="array" ref="W61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0.78736066666666671</v>
      </c>
      <c r="X618" t="e">
        <f>IF(Table13[[#This Row],[Category All]]="Category 1",Table13[[#This Row],[Base Abalone Value]]*1.5,NA())</f>
        <v>#N/A</v>
      </c>
      <c r="Y618">
        <f>IF(Table13[[#This Row],[Category All]]="Category 2",Table13[[#This Row],[Base Abalone Value]]*0.8,NA())</f>
        <v>0.78736066666666671</v>
      </c>
      <c r="Z618" t="e">
        <f>IF(Table13[[#This Row],[Category All]]="Category 3",Table13[[#This Row],[Base Abalone Value]],NA())</f>
        <v>#N/A</v>
      </c>
      <c r="AA618" t="e">
        <f>IF(Table13[[#This Row],[Gender]]="M",Table13[[#This Row],[Whole_weight]],NA())</f>
        <v>#N/A</v>
      </c>
      <c r="AB618">
        <f>IF(Table13[[#This Row],[Gender]]="F",Table13[[#This Row],[Whole_weight]],NA())</f>
        <v>0.75849999999999995</v>
      </c>
      <c r="AC618" t="e">
        <f>IF(Table13[[#This Row],[Gender]]="I",Table13[[#This Row],[Whole_weight]],NA())</f>
        <v>#N/A</v>
      </c>
      <c r="AD618" t="e">
        <f>IF(Table13[[#This Row],[Gender]]="M",Table13[[#This Row],[Diameter]],NA())</f>
        <v>#N/A</v>
      </c>
      <c r="AE618">
        <f>IF(Table13[[#This Row],[Gender]]="F",Table13[[#This Row],[Diameter]],NA())</f>
        <v>0.42499999999999999</v>
      </c>
      <c r="AF618" t="e">
        <f>IF(Table13[[#This Row],[Gender]]="I",Table13[[#This Row],[Diameter]],NA())</f>
        <v>#N/A</v>
      </c>
    </row>
    <row r="619" spans="1:32" x14ac:dyDescent="0.25">
      <c r="A619">
        <v>1574</v>
      </c>
      <c r="B619" t="s">
        <v>43</v>
      </c>
      <c r="C619">
        <v>0.48</v>
      </c>
      <c r="D619">
        <v>0.37</v>
      </c>
      <c r="E619">
        <v>0.12</v>
      </c>
      <c r="F619">
        <v>0.53600000000000003</v>
      </c>
      <c r="G619">
        <v>0.251</v>
      </c>
      <c r="H619">
        <v>0.114</v>
      </c>
      <c r="I619">
        <v>0.15</v>
      </c>
      <c r="J619">
        <v>8</v>
      </c>
      <c r="K619">
        <v>2</v>
      </c>
      <c r="L619" t="s">
        <v>64</v>
      </c>
      <c r="M619" t="s">
        <v>65</v>
      </c>
      <c r="N619" t="s">
        <v>66</v>
      </c>
      <c r="O619">
        <v>2</v>
      </c>
      <c r="P619" t="s">
        <v>39</v>
      </c>
      <c r="Q619">
        <v>18</v>
      </c>
      <c r="R619" t="str">
        <f t="array" ref="R61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19" t="e">
        <f>IF(Table13[[#This Row],[Category All]]="Category 1", "Yes",NA())</f>
        <v>#N/A</v>
      </c>
      <c r="T619" t="str">
        <f>IF(Table13[[#This Row],[Category All]]="Category 2", "Yes",NA())</f>
        <v>Yes</v>
      </c>
      <c r="U619" t="e">
        <f>IF(Table13[[#This Row],[Category All]]="Category 3", "Yes",NA())</f>
        <v>#N/A</v>
      </c>
      <c r="V619">
        <f>SUM(1,(1/3)*(Table13[[#This Row],[Length]]-0.5),(1/3)*(Table13[[#This Row],[Diameter]]-0.4),(1/3)*(Table13[[#This Row],[Height]]-0.4)*Table13[[#This Row],[Whole_weight]]*0.5)</f>
        <v>0.95831999999999995</v>
      </c>
      <c r="W619">
        <f t="array" ref="W61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0.766656</v>
      </c>
      <c r="X619" t="e">
        <f>IF(Table13[[#This Row],[Category All]]="Category 1",Table13[[#This Row],[Base Abalone Value]]*1.5,NA())</f>
        <v>#N/A</v>
      </c>
      <c r="Y619">
        <f>IF(Table13[[#This Row],[Category All]]="Category 2",Table13[[#This Row],[Base Abalone Value]]*0.8,NA())</f>
        <v>0.766656</v>
      </c>
      <c r="Z619" t="e">
        <f>IF(Table13[[#This Row],[Category All]]="Category 3",Table13[[#This Row],[Base Abalone Value]],NA())</f>
        <v>#N/A</v>
      </c>
      <c r="AA619" t="e">
        <f>IF(Table13[[#This Row],[Gender]]="M",Table13[[#This Row],[Whole_weight]],NA())</f>
        <v>#N/A</v>
      </c>
      <c r="AB619" t="e">
        <f>IF(Table13[[#This Row],[Gender]]="F",Table13[[#This Row],[Whole_weight]],NA())</f>
        <v>#N/A</v>
      </c>
      <c r="AC619">
        <f>IF(Table13[[#This Row],[Gender]]="I",Table13[[#This Row],[Whole_weight]],NA())</f>
        <v>0.53600000000000003</v>
      </c>
      <c r="AD619" t="e">
        <f>IF(Table13[[#This Row],[Gender]]="M",Table13[[#This Row],[Diameter]],NA())</f>
        <v>#N/A</v>
      </c>
      <c r="AE619" t="e">
        <f>IF(Table13[[#This Row],[Gender]]="F",Table13[[#This Row],[Diameter]],NA())</f>
        <v>#N/A</v>
      </c>
      <c r="AF619">
        <f>IF(Table13[[#This Row],[Gender]]="I",Table13[[#This Row],[Diameter]],NA())</f>
        <v>0.37</v>
      </c>
    </row>
    <row r="620" spans="1:32" x14ac:dyDescent="0.25">
      <c r="A620">
        <v>3580</v>
      </c>
      <c r="B620" t="s">
        <v>32</v>
      </c>
      <c r="C620">
        <v>0.6</v>
      </c>
      <c r="D620">
        <v>0.48499999999999999</v>
      </c>
      <c r="E620">
        <v>0.14499999999999999</v>
      </c>
      <c r="F620">
        <v>0.77600000000000002</v>
      </c>
      <c r="G620">
        <v>0.35449999999999998</v>
      </c>
      <c r="H620">
        <v>0.1585</v>
      </c>
      <c r="I620">
        <v>0.23899999999999999</v>
      </c>
      <c r="J620">
        <v>9</v>
      </c>
      <c r="K620">
        <v>13</v>
      </c>
      <c r="L620" t="s">
        <v>44</v>
      </c>
      <c r="M620" t="s">
        <v>45</v>
      </c>
      <c r="N620" t="s">
        <v>35</v>
      </c>
      <c r="O620">
        <v>3</v>
      </c>
      <c r="P620" t="s">
        <v>80</v>
      </c>
      <c r="Q620">
        <v>3.6</v>
      </c>
      <c r="R620" t="str">
        <f t="array" ref="R62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20" t="e">
        <f>IF(Table13[[#This Row],[Category All]]="Category 1", "Yes",NA())</f>
        <v>#N/A</v>
      </c>
      <c r="T620" t="str">
        <f>IF(Table13[[#This Row],[Category All]]="Category 2", "Yes",NA())</f>
        <v>Yes</v>
      </c>
      <c r="U620" t="e">
        <f>IF(Table13[[#This Row],[Category All]]="Category 3", "Yes",NA())</f>
        <v>#N/A</v>
      </c>
      <c r="V620">
        <f>SUM(1,(1/3)*(Table13[[#This Row],[Length]]-0.5),(1/3)*(Table13[[#This Row],[Diameter]]-0.4),(1/3)*(Table13[[#This Row],[Height]]-0.4)*Table13[[#This Row],[Whole_weight]]*0.5)</f>
        <v>1.0286866666666665</v>
      </c>
      <c r="W620">
        <f t="array" ref="W62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0.82294933333333331</v>
      </c>
      <c r="X620" t="e">
        <f>IF(Table13[[#This Row],[Category All]]="Category 1",Table13[[#This Row],[Base Abalone Value]]*1.5,NA())</f>
        <v>#N/A</v>
      </c>
      <c r="Y620">
        <f>IF(Table13[[#This Row],[Category All]]="Category 2",Table13[[#This Row],[Base Abalone Value]]*0.8,NA())</f>
        <v>0.82294933333333331</v>
      </c>
      <c r="Z620" t="e">
        <f>IF(Table13[[#This Row],[Category All]]="Category 3",Table13[[#This Row],[Base Abalone Value]],NA())</f>
        <v>#N/A</v>
      </c>
      <c r="AA620" t="e">
        <f>IF(Table13[[#This Row],[Gender]]="M",Table13[[#This Row],[Whole_weight]],NA())</f>
        <v>#N/A</v>
      </c>
      <c r="AB620">
        <f>IF(Table13[[#This Row],[Gender]]="F",Table13[[#This Row],[Whole_weight]],NA())</f>
        <v>0.77600000000000002</v>
      </c>
      <c r="AC620" t="e">
        <f>IF(Table13[[#This Row],[Gender]]="I",Table13[[#This Row],[Whole_weight]],NA())</f>
        <v>#N/A</v>
      </c>
      <c r="AD620" t="e">
        <f>IF(Table13[[#This Row],[Gender]]="M",Table13[[#This Row],[Diameter]],NA())</f>
        <v>#N/A</v>
      </c>
      <c r="AE620">
        <f>IF(Table13[[#This Row],[Gender]]="F",Table13[[#This Row],[Diameter]],NA())</f>
        <v>0.48499999999999999</v>
      </c>
      <c r="AF620" t="e">
        <f>IF(Table13[[#This Row],[Gender]]="I",Table13[[#This Row],[Diameter]],NA())</f>
        <v>#N/A</v>
      </c>
    </row>
    <row r="621" spans="1:32" x14ac:dyDescent="0.25">
      <c r="A621">
        <v>3664</v>
      </c>
      <c r="B621" t="s">
        <v>43</v>
      </c>
      <c r="C621">
        <v>0.55000000000000004</v>
      </c>
      <c r="D621">
        <v>0.4</v>
      </c>
      <c r="E621">
        <v>0.13500000000000001</v>
      </c>
      <c r="F621">
        <v>0.71699999999999997</v>
      </c>
      <c r="G621">
        <v>0.33150000000000002</v>
      </c>
      <c r="H621">
        <v>0.14949999999999999</v>
      </c>
      <c r="I621">
        <v>0.221</v>
      </c>
      <c r="J621">
        <v>9</v>
      </c>
      <c r="K621">
        <v>1</v>
      </c>
      <c r="L621" t="s">
        <v>40</v>
      </c>
      <c r="M621" t="s">
        <v>41</v>
      </c>
      <c r="N621" t="s">
        <v>35</v>
      </c>
      <c r="O621">
        <v>8</v>
      </c>
      <c r="P621" t="s">
        <v>51</v>
      </c>
      <c r="Q621">
        <v>12.3</v>
      </c>
      <c r="R621" t="str">
        <f t="array" ref="R62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21" t="e">
        <f>IF(Table13[[#This Row],[Category All]]="Category 1", "Yes",NA())</f>
        <v>#N/A</v>
      </c>
      <c r="T621" t="str">
        <f>IF(Table13[[#This Row],[Category All]]="Category 2", "Yes",NA())</f>
        <v>Yes</v>
      </c>
      <c r="U621" t="e">
        <f>IF(Table13[[#This Row],[Category All]]="Category 3", "Yes",NA())</f>
        <v>#N/A</v>
      </c>
      <c r="V621">
        <f>SUM(1,(1/3)*(Table13[[#This Row],[Length]]-0.5),(1/3)*(Table13[[#This Row],[Diameter]]-0.4),(1/3)*(Table13[[#This Row],[Height]]-0.4)*Table13[[#This Row],[Whole_weight]]*0.5)</f>
        <v>0.98499916666666665</v>
      </c>
      <c r="W621">
        <f t="array" ref="W62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0.78799933333333338</v>
      </c>
      <c r="X621" t="e">
        <f>IF(Table13[[#This Row],[Category All]]="Category 1",Table13[[#This Row],[Base Abalone Value]]*1.5,NA())</f>
        <v>#N/A</v>
      </c>
      <c r="Y621">
        <f>IF(Table13[[#This Row],[Category All]]="Category 2",Table13[[#This Row],[Base Abalone Value]]*0.8,NA())</f>
        <v>0.78799933333333338</v>
      </c>
      <c r="Z621" t="e">
        <f>IF(Table13[[#This Row],[Category All]]="Category 3",Table13[[#This Row],[Base Abalone Value]],NA())</f>
        <v>#N/A</v>
      </c>
      <c r="AA621" t="e">
        <f>IF(Table13[[#This Row],[Gender]]="M",Table13[[#This Row],[Whole_weight]],NA())</f>
        <v>#N/A</v>
      </c>
      <c r="AB621" t="e">
        <f>IF(Table13[[#This Row],[Gender]]="F",Table13[[#This Row],[Whole_weight]],NA())</f>
        <v>#N/A</v>
      </c>
      <c r="AC621">
        <f>IF(Table13[[#This Row],[Gender]]="I",Table13[[#This Row],[Whole_weight]],NA())</f>
        <v>0.71699999999999997</v>
      </c>
      <c r="AD621" t="e">
        <f>IF(Table13[[#This Row],[Gender]]="M",Table13[[#This Row],[Diameter]],NA())</f>
        <v>#N/A</v>
      </c>
      <c r="AE621" t="e">
        <f>IF(Table13[[#This Row],[Gender]]="F",Table13[[#This Row],[Diameter]],NA())</f>
        <v>#N/A</v>
      </c>
      <c r="AF621">
        <f>IF(Table13[[#This Row],[Gender]]="I",Table13[[#This Row],[Diameter]],NA())</f>
        <v>0.4</v>
      </c>
    </row>
    <row r="622" spans="1:32" x14ac:dyDescent="0.25">
      <c r="A622">
        <v>1456</v>
      </c>
      <c r="B622" t="s">
        <v>47</v>
      </c>
      <c r="C622">
        <v>0.47499999999999998</v>
      </c>
      <c r="D622">
        <v>0.37</v>
      </c>
      <c r="E622">
        <v>0.125</v>
      </c>
      <c r="F622">
        <v>0.64900000000000002</v>
      </c>
      <c r="G622">
        <v>0.34699999999999998</v>
      </c>
      <c r="H622">
        <v>0.13600000000000001</v>
      </c>
      <c r="I622">
        <v>0.14199999999999999</v>
      </c>
      <c r="J622">
        <v>8</v>
      </c>
      <c r="K622">
        <v>4</v>
      </c>
      <c r="L622" t="s">
        <v>84</v>
      </c>
      <c r="M622" t="s">
        <v>85</v>
      </c>
      <c r="N622" t="s">
        <v>86</v>
      </c>
      <c r="O622">
        <v>9</v>
      </c>
      <c r="P622" t="s">
        <v>78</v>
      </c>
      <c r="Q622">
        <v>1.9</v>
      </c>
      <c r="R622" t="str">
        <f t="array" ref="R62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22" t="e">
        <f>IF(Table13[[#This Row],[Category All]]="Category 1", "Yes",NA())</f>
        <v>#N/A</v>
      </c>
      <c r="T622" t="str">
        <f>IF(Table13[[#This Row],[Category All]]="Category 2", "Yes",NA())</f>
        <v>Yes</v>
      </c>
      <c r="U622" t="e">
        <f>IF(Table13[[#This Row],[Category All]]="Category 3", "Yes",NA())</f>
        <v>#N/A</v>
      </c>
      <c r="V622">
        <f>SUM(1,(1/3)*(Table13[[#This Row],[Length]]-0.5),(1/3)*(Table13[[#This Row],[Diameter]]-0.4),(1/3)*(Table13[[#This Row],[Height]]-0.4)*Table13[[#This Row],[Whole_weight]]*0.5)</f>
        <v>0.95192083333333333</v>
      </c>
      <c r="W622">
        <f t="array" ref="W62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0.76153666666666675</v>
      </c>
      <c r="X622" t="e">
        <f>IF(Table13[[#This Row],[Category All]]="Category 1",Table13[[#This Row],[Base Abalone Value]]*1.5,NA())</f>
        <v>#N/A</v>
      </c>
      <c r="Y622">
        <f>IF(Table13[[#This Row],[Category All]]="Category 2",Table13[[#This Row],[Base Abalone Value]]*0.8,NA())</f>
        <v>0.76153666666666675</v>
      </c>
      <c r="Z622" t="e">
        <f>IF(Table13[[#This Row],[Category All]]="Category 3",Table13[[#This Row],[Base Abalone Value]],NA())</f>
        <v>#N/A</v>
      </c>
      <c r="AA622">
        <f>IF(Table13[[#This Row],[Gender]]="M",Table13[[#This Row],[Whole_weight]],NA())</f>
        <v>0.64900000000000002</v>
      </c>
      <c r="AB622" t="e">
        <f>IF(Table13[[#This Row],[Gender]]="F",Table13[[#This Row],[Whole_weight]],NA())</f>
        <v>#N/A</v>
      </c>
      <c r="AC622" t="e">
        <f>IF(Table13[[#This Row],[Gender]]="I",Table13[[#This Row],[Whole_weight]],NA())</f>
        <v>#N/A</v>
      </c>
      <c r="AD622">
        <f>IF(Table13[[#This Row],[Gender]]="M",Table13[[#This Row],[Diameter]],NA())</f>
        <v>0.37</v>
      </c>
      <c r="AE622" t="e">
        <f>IF(Table13[[#This Row],[Gender]]="F",Table13[[#This Row],[Diameter]],NA())</f>
        <v>#N/A</v>
      </c>
      <c r="AF622" t="e">
        <f>IF(Table13[[#This Row],[Gender]]="I",Table13[[#This Row],[Diameter]],NA())</f>
        <v>#N/A</v>
      </c>
    </row>
    <row r="623" spans="1:32" x14ac:dyDescent="0.25">
      <c r="A623">
        <v>2422</v>
      </c>
      <c r="B623" t="s">
        <v>43</v>
      </c>
      <c r="C623">
        <v>0.52</v>
      </c>
      <c r="D623">
        <v>0.41499999999999998</v>
      </c>
      <c r="E623">
        <v>0.16</v>
      </c>
      <c r="F623">
        <v>0.59499999999999997</v>
      </c>
      <c r="G623">
        <v>0.21049999999999999</v>
      </c>
      <c r="H623">
        <v>0.14199999999999999</v>
      </c>
      <c r="I623">
        <v>0.26</v>
      </c>
      <c r="J623">
        <v>15</v>
      </c>
      <c r="K623">
        <v>10</v>
      </c>
      <c r="L623" t="s">
        <v>48</v>
      </c>
      <c r="M623" t="s">
        <v>49</v>
      </c>
      <c r="N623" t="s">
        <v>50</v>
      </c>
      <c r="O623">
        <v>9</v>
      </c>
      <c r="P623" t="s">
        <v>78</v>
      </c>
      <c r="Q623">
        <v>1.9</v>
      </c>
      <c r="R623" t="str">
        <f t="array" ref="R62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23" t="e">
        <f>IF(Table13[[#This Row],[Category All]]="Category 1", "Yes",NA())</f>
        <v>#N/A</v>
      </c>
      <c r="T623" t="str">
        <f>IF(Table13[[#This Row],[Category All]]="Category 2", "Yes",NA())</f>
        <v>Yes</v>
      </c>
      <c r="U623" t="e">
        <f>IF(Table13[[#This Row],[Category All]]="Category 3", "Yes",NA())</f>
        <v>#N/A</v>
      </c>
      <c r="V623">
        <f>SUM(1,(1/3)*(Table13[[#This Row],[Length]]-0.5),(1/3)*(Table13[[#This Row],[Diameter]]-0.4),(1/3)*(Table13[[#This Row],[Height]]-0.4)*Table13[[#This Row],[Whole_weight]]*0.5)</f>
        <v>0.98786666666666645</v>
      </c>
      <c r="W623">
        <f t="array" ref="W62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0.79029333333333318</v>
      </c>
      <c r="X623" t="e">
        <f>IF(Table13[[#This Row],[Category All]]="Category 1",Table13[[#This Row],[Base Abalone Value]]*1.5,NA())</f>
        <v>#N/A</v>
      </c>
      <c r="Y623">
        <f>IF(Table13[[#This Row],[Category All]]="Category 2",Table13[[#This Row],[Base Abalone Value]]*0.8,NA())</f>
        <v>0.79029333333333318</v>
      </c>
      <c r="Z623" t="e">
        <f>IF(Table13[[#This Row],[Category All]]="Category 3",Table13[[#This Row],[Base Abalone Value]],NA())</f>
        <v>#N/A</v>
      </c>
      <c r="AA623" t="e">
        <f>IF(Table13[[#This Row],[Gender]]="M",Table13[[#This Row],[Whole_weight]],NA())</f>
        <v>#N/A</v>
      </c>
      <c r="AB623" t="e">
        <f>IF(Table13[[#This Row],[Gender]]="F",Table13[[#This Row],[Whole_weight]],NA())</f>
        <v>#N/A</v>
      </c>
      <c r="AC623">
        <f>IF(Table13[[#This Row],[Gender]]="I",Table13[[#This Row],[Whole_weight]],NA())</f>
        <v>0.59499999999999997</v>
      </c>
      <c r="AD623" t="e">
        <f>IF(Table13[[#This Row],[Gender]]="M",Table13[[#This Row],[Diameter]],NA())</f>
        <v>#N/A</v>
      </c>
      <c r="AE623" t="e">
        <f>IF(Table13[[#This Row],[Gender]]="F",Table13[[#This Row],[Diameter]],NA())</f>
        <v>#N/A</v>
      </c>
      <c r="AF623">
        <f>IF(Table13[[#This Row],[Gender]]="I",Table13[[#This Row],[Diameter]],NA())</f>
        <v>0.41499999999999998</v>
      </c>
    </row>
    <row r="624" spans="1:32" x14ac:dyDescent="0.25">
      <c r="A624">
        <v>2926</v>
      </c>
      <c r="B624" t="s">
        <v>43</v>
      </c>
      <c r="C624">
        <v>0.60499999999999998</v>
      </c>
      <c r="D624">
        <v>0.48</v>
      </c>
      <c r="E624">
        <v>0.155</v>
      </c>
      <c r="F624">
        <v>0.99950000000000006</v>
      </c>
      <c r="G624">
        <v>0.42499999999999999</v>
      </c>
      <c r="H624">
        <v>0.19850000000000001</v>
      </c>
      <c r="I624">
        <v>0.3</v>
      </c>
      <c r="J624">
        <v>10</v>
      </c>
      <c r="K624">
        <v>15</v>
      </c>
      <c r="L624" t="s">
        <v>81</v>
      </c>
      <c r="M624" t="s">
        <v>82</v>
      </c>
      <c r="N624" t="s">
        <v>35</v>
      </c>
      <c r="O624">
        <v>6</v>
      </c>
      <c r="P624" t="s">
        <v>79</v>
      </c>
      <c r="Q624">
        <v>14.1</v>
      </c>
      <c r="R624" t="str">
        <f t="array" ref="R62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24" t="e">
        <f>IF(Table13[[#This Row],[Category All]]="Category 1", "Yes",NA())</f>
        <v>#N/A</v>
      </c>
      <c r="T624" t="e">
        <f>IF(Table13[[#This Row],[Category All]]="Category 2", "Yes",NA())</f>
        <v>#N/A</v>
      </c>
      <c r="U624" t="str">
        <f>IF(Table13[[#This Row],[Category All]]="Category 3", "Yes",NA())</f>
        <v>Yes</v>
      </c>
      <c r="V624">
        <f>SUM(1,(1/3)*(Table13[[#This Row],[Length]]-0.5),(1/3)*(Table13[[#This Row],[Diameter]]-0.4),(1/3)*(Table13[[#This Row],[Height]]-0.4)*Table13[[#This Row],[Whole_weight]]*0.5)</f>
        <v>1.0208537499999999</v>
      </c>
      <c r="W624">
        <f t="array" ref="W62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1.0208537499999999</v>
      </c>
      <c r="X624" t="e">
        <f>IF(Table13[[#This Row],[Category All]]="Category 1",Table13[[#This Row],[Base Abalone Value]]*1.5,NA())</f>
        <v>#N/A</v>
      </c>
      <c r="Y624" t="e">
        <f>IF(Table13[[#This Row],[Category All]]="Category 2",Table13[[#This Row],[Base Abalone Value]]*0.8,NA())</f>
        <v>#N/A</v>
      </c>
      <c r="Z624">
        <f>IF(Table13[[#This Row],[Category All]]="Category 3",Table13[[#This Row],[Base Abalone Value]],NA())</f>
        <v>1.0208537499999999</v>
      </c>
      <c r="AA624" t="e">
        <f>IF(Table13[[#This Row],[Gender]]="M",Table13[[#This Row],[Whole_weight]],NA())</f>
        <v>#N/A</v>
      </c>
      <c r="AB624" t="e">
        <f>IF(Table13[[#This Row],[Gender]]="F",Table13[[#This Row],[Whole_weight]],NA())</f>
        <v>#N/A</v>
      </c>
      <c r="AC624">
        <f>IF(Table13[[#This Row],[Gender]]="I",Table13[[#This Row],[Whole_weight]],NA())</f>
        <v>0.99950000000000006</v>
      </c>
      <c r="AD624" t="e">
        <f>IF(Table13[[#This Row],[Gender]]="M",Table13[[#This Row],[Diameter]],NA())</f>
        <v>#N/A</v>
      </c>
      <c r="AE624" t="e">
        <f>IF(Table13[[#This Row],[Gender]]="F",Table13[[#This Row],[Diameter]],NA())</f>
        <v>#N/A</v>
      </c>
      <c r="AF624">
        <f>IF(Table13[[#This Row],[Gender]]="I",Table13[[#This Row],[Diameter]],NA())</f>
        <v>0.48</v>
      </c>
    </row>
    <row r="625" spans="1:32" x14ac:dyDescent="0.25">
      <c r="A625">
        <v>2263</v>
      </c>
      <c r="B625" t="s">
        <v>32</v>
      </c>
      <c r="C625">
        <v>0.57999999999999996</v>
      </c>
      <c r="D625">
        <v>0.45500000000000002</v>
      </c>
      <c r="E625">
        <v>0.16</v>
      </c>
      <c r="F625">
        <v>0.92149999999999999</v>
      </c>
      <c r="G625">
        <v>0.312</v>
      </c>
      <c r="H625">
        <v>0.19600000000000001</v>
      </c>
      <c r="I625">
        <v>0.3</v>
      </c>
      <c r="J625">
        <v>17</v>
      </c>
      <c r="K625">
        <v>13</v>
      </c>
      <c r="L625" t="s">
        <v>44</v>
      </c>
      <c r="M625" t="s">
        <v>45</v>
      </c>
      <c r="N625" t="s">
        <v>35</v>
      </c>
      <c r="O625">
        <v>10</v>
      </c>
      <c r="P625" t="s">
        <v>70</v>
      </c>
      <c r="Q625">
        <v>24.1</v>
      </c>
      <c r="R625" t="str">
        <f t="array" ref="R62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25" t="e">
        <f>IF(Table13[[#This Row],[Category All]]="Category 1", "Yes",NA())</f>
        <v>#N/A</v>
      </c>
      <c r="T625" t="str">
        <f>IF(Table13[[#This Row],[Category All]]="Category 2", "Yes",NA())</f>
        <v>Yes</v>
      </c>
      <c r="U625" t="e">
        <f>IF(Table13[[#This Row],[Category All]]="Category 3", "Yes",NA())</f>
        <v>#N/A</v>
      </c>
      <c r="V625">
        <f>SUM(1,(1/3)*(Table13[[#This Row],[Length]]-0.5),(1/3)*(Table13[[#This Row],[Diameter]]-0.4),(1/3)*(Table13[[#This Row],[Height]]-0.4)*Table13[[#This Row],[Whole_weight]]*0.5)</f>
        <v>1.00814</v>
      </c>
      <c r="W625">
        <f t="array" ref="W62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0.80651200000000012</v>
      </c>
      <c r="X625" t="e">
        <f>IF(Table13[[#This Row],[Category All]]="Category 1",Table13[[#This Row],[Base Abalone Value]]*1.5,NA())</f>
        <v>#N/A</v>
      </c>
      <c r="Y625">
        <f>IF(Table13[[#This Row],[Category All]]="Category 2",Table13[[#This Row],[Base Abalone Value]]*0.8,NA())</f>
        <v>0.80651200000000012</v>
      </c>
      <c r="Z625" t="e">
        <f>IF(Table13[[#This Row],[Category All]]="Category 3",Table13[[#This Row],[Base Abalone Value]],NA())</f>
        <v>#N/A</v>
      </c>
      <c r="AA625" t="e">
        <f>IF(Table13[[#This Row],[Gender]]="M",Table13[[#This Row],[Whole_weight]],NA())</f>
        <v>#N/A</v>
      </c>
      <c r="AB625">
        <f>IF(Table13[[#This Row],[Gender]]="F",Table13[[#This Row],[Whole_weight]],NA())</f>
        <v>0.92149999999999999</v>
      </c>
      <c r="AC625" t="e">
        <f>IF(Table13[[#This Row],[Gender]]="I",Table13[[#This Row],[Whole_weight]],NA())</f>
        <v>#N/A</v>
      </c>
      <c r="AD625" t="e">
        <f>IF(Table13[[#This Row],[Gender]]="M",Table13[[#This Row],[Diameter]],NA())</f>
        <v>#N/A</v>
      </c>
      <c r="AE625">
        <f>IF(Table13[[#This Row],[Gender]]="F",Table13[[#This Row],[Diameter]],NA())</f>
        <v>0.45500000000000002</v>
      </c>
      <c r="AF625" t="e">
        <f>IF(Table13[[#This Row],[Gender]]="I",Table13[[#This Row],[Diameter]],NA())</f>
        <v>#N/A</v>
      </c>
    </row>
    <row r="626" spans="1:32" x14ac:dyDescent="0.25">
      <c r="A626">
        <v>2745</v>
      </c>
      <c r="B626" t="s">
        <v>47</v>
      </c>
      <c r="C626">
        <v>0.48</v>
      </c>
      <c r="D626">
        <v>0.375</v>
      </c>
      <c r="E626">
        <v>0.12</v>
      </c>
      <c r="F626">
        <v>0.58950000000000002</v>
      </c>
      <c r="G626">
        <v>0.2535</v>
      </c>
      <c r="H626">
        <v>0.128</v>
      </c>
      <c r="I626">
        <v>0.17199999999999999</v>
      </c>
      <c r="J626">
        <v>11</v>
      </c>
      <c r="K626">
        <v>7</v>
      </c>
      <c r="L626" t="s">
        <v>67</v>
      </c>
      <c r="M626" t="s">
        <v>68</v>
      </c>
      <c r="N626" t="s">
        <v>69</v>
      </c>
      <c r="O626">
        <v>2</v>
      </c>
      <c r="P626" t="s">
        <v>39</v>
      </c>
      <c r="Q626">
        <v>18</v>
      </c>
      <c r="R626" t="str">
        <f t="array" ref="R62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26" t="e">
        <f>IF(Table13[[#This Row],[Category All]]="Category 1", "Yes",NA())</f>
        <v>#N/A</v>
      </c>
      <c r="T626" t="str">
        <f>IF(Table13[[#This Row],[Category All]]="Category 2", "Yes",NA())</f>
        <v>Yes</v>
      </c>
      <c r="U626" t="e">
        <f>IF(Table13[[#This Row],[Category All]]="Category 3", "Yes",NA())</f>
        <v>#N/A</v>
      </c>
      <c r="V626">
        <f>SUM(1,(1/3)*(Table13[[#This Row],[Length]]-0.5),(1/3)*(Table13[[#This Row],[Diameter]]-0.4),(1/3)*(Table13[[#This Row],[Height]]-0.4)*Table13[[#This Row],[Whole_weight]]*0.5)</f>
        <v>0.95748999999999995</v>
      </c>
      <c r="W626">
        <f t="array" ref="W62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0.76599200000000001</v>
      </c>
      <c r="X626" t="e">
        <f>IF(Table13[[#This Row],[Category All]]="Category 1",Table13[[#This Row],[Base Abalone Value]]*1.5,NA())</f>
        <v>#N/A</v>
      </c>
      <c r="Y626">
        <f>IF(Table13[[#This Row],[Category All]]="Category 2",Table13[[#This Row],[Base Abalone Value]]*0.8,NA())</f>
        <v>0.76599200000000001</v>
      </c>
      <c r="Z626" t="e">
        <f>IF(Table13[[#This Row],[Category All]]="Category 3",Table13[[#This Row],[Base Abalone Value]],NA())</f>
        <v>#N/A</v>
      </c>
      <c r="AA626">
        <f>IF(Table13[[#This Row],[Gender]]="M",Table13[[#This Row],[Whole_weight]],NA())</f>
        <v>0.58950000000000002</v>
      </c>
      <c r="AB626" t="e">
        <f>IF(Table13[[#This Row],[Gender]]="F",Table13[[#This Row],[Whole_weight]],NA())</f>
        <v>#N/A</v>
      </c>
      <c r="AC626" t="e">
        <f>IF(Table13[[#This Row],[Gender]]="I",Table13[[#This Row],[Whole_weight]],NA())</f>
        <v>#N/A</v>
      </c>
      <c r="AD626">
        <f>IF(Table13[[#This Row],[Gender]]="M",Table13[[#This Row],[Diameter]],NA())</f>
        <v>0.375</v>
      </c>
      <c r="AE626" t="e">
        <f>IF(Table13[[#This Row],[Gender]]="F",Table13[[#This Row],[Diameter]],NA())</f>
        <v>#N/A</v>
      </c>
      <c r="AF626" t="e">
        <f>IF(Table13[[#This Row],[Gender]]="I",Table13[[#This Row],[Diameter]],NA())</f>
        <v>#N/A</v>
      </c>
    </row>
    <row r="627" spans="1:32" x14ac:dyDescent="0.25">
      <c r="A627">
        <v>3007</v>
      </c>
      <c r="B627" t="s">
        <v>47</v>
      </c>
      <c r="C627">
        <v>0.7</v>
      </c>
      <c r="D627">
        <v>0.54500000000000004</v>
      </c>
      <c r="E627">
        <v>0.185</v>
      </c>
      <c r="F627">
        <v>1.6134999999999999</v>
      </c>
      <c r="G627">
        <v>0.75</v>
      </c>
      <c r="H627">
        <v>0.40350000000000003</v>
      </c>
      <c r="I627">
        <v>0.36849999999999999</v>
      </c>
      <c r="J627">
        <v>11</v>
      </c>
      <c r="K627">
        <v>15</v>
      </c>
      <c r="L627" t="s">
        <v>81</v>
      </c>
      <c r="M627" t="s">
        <v>82</v>
      </c>
      <c r="N627" t="s">
        <v>35</v>
      </c>
      <c r="O627">
        <v>2</v>
      </c>
      <c r="P627" t="s">
        <v>39</v>
      </c>
      <c r="Q627">
        <v>18</v>
      </c>
      <c r="R627" t="str">
        <f t="array" ref="R62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27" t="e">
        <f>IF(Table13[[#This Row],[Category All]]="Category 1", "Yes",NA())</f>
        <v>#N/A</v>
      </c>
      <c r="T627" t="e">
        <f>IF(Table13[[#This Row],[Category All]]="Category 2", "Yes",NA())</f>
        <v>#N/A</v>
      </c>
      <c r="U627" t="str">
        <f>IF(Table13[[#This Row],[Category All]]="Category 3", "Yes",NA())</f>
        <v>Yes</v>
      </c>
      <c r="V627">
        <f>SUM(1,(1/3)*(Table13[[#This Row],[Length]]-0.5),(1/3)*(Table13[[#This Row],[Diameter]]-0.4),(1/3)*(Table13[[#This Row],[Height]]-0.4)*Table13[[#This Row],[Whole_weight]]*0.5)</f>
        <v>1.0571829166666666</v>
      </c>
      <c r="W627">
        <f t="array" ref="W62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1.0571829166666666</v>
      </c>
      <c r="X627" t="e">
        <f>IF(Table13[[#This Row],[Category All]]="Category 1",Table13[[#This Row],[Base Abalone Value]]*1.5,NA())</f>
        <v>#N/A</v>
      </c>
      <c r="Y627" t="e">
        <f>IF(Table13[[#This Row],[Category All]]="Category 2",Table13[[#This Row],[Base Abalone Value]]*0.8,NA())</f>
        <v>#N/A</v>
      </c>
      <c r="Z627">
        <f>IF(Table13[[#This Row],[Category All]]="Category 3",Table13[[#This Row],[Base Abalone Value]],NA())</f>
        <v>1.0571829166666666</v>
      </c>
      <c r="AA627">
        <f>IF(Table13[[#This Row],[Gender]]="M",Table13[[#This Row],[Whole_weight]],NA())</f>
        <v>1.6134999999999999</v>
      </c>
      <c r="AB627" t="e">
        <f>IF(Table13[[#This Row],[Gender]]="F",Table13[[#This Row],[Whole_weight]],NA())</f>
        <v>#N/A</v>
      </c>
      <c r="AC627" t="e">
        <f>IF(Table13[[#This Row],[Gender]]="I",Table13[[#This Row],[Whole_weight]],NA())</f>
        <v>#N/A</v>
      </c>
      <c r="AD627">
        <f>IF(Table13[[#This Row],[Gender]]="M",Table13[[#This Row],[Diameter]],NA())</f>
        <v>0.54500000000000004</v>
      </c>
      <c r="AE627" t="e">
        <f>IF(Table13[[#This Row],[Gender]]="F",Table13[[#This Row],[Diameter]],NA())</f>
        <v>#N/A</v>
      </c>
      <c r="AF627" t="e">
        <f>IF(Table13[[#This Row],[Gender]]="I",Table13[[#This Row],[Diameter]],NA())</f>
        <v>#N/A</v>
      </c>
    </row>
    <row r="628" spans="1:32" x14ac:dyDescent="0.25">
      <c r="A628">
        <v>83</v>
      </c>
      <c r="B628" t="s">
        <v>32</v>
      </c>
      <c r="C628">
        <v>0.52</v>
      </c>
      <c r="D628">
        <v>0.42499999999999999</v>
      </c>
      <c r="E628">
        <v>0.16500000000000001</v>
      </c>
      <c r="F628">
        <v>0.98850000000000005</v>
      </c>
      <c r="G628">
        <v>0.39600000000000002</v>
      </c>
      <c r="H628">
        <v>0.22500000000000001</v>
      </c>
      <c r="I628">
        <v>0.32</v>
      </c>
      <c r="J628">
        <v>16</v>
      </c>
      <c r="K628">
        <v>6</v>
      </c>
      <c r="L628" t="s">
        <v>71</v>
      </c>
      <c r="M628" t="s">
        <v>72</v>
      </c>
      <c r="N628" t="s">
        <v>73</v>
      </c>
      <c r="O628">
        <v>2</v>
      </c>
      <c r="P628" t="s">
        <v>39</v>
      </c>
      <c r="Q628">
        <v>18</v>
      </c>
      <c r="R628" t="str">
        <f t="array" ref="R62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28" t="e">
        <f>IF(Table13[[#This Row],[Category All]]="Category 1", "Yes",NA())</f>
        <v>#N/A</v>
      </c>
      <c r="T628" t="str">
        <f>IF(Table13[[#This Row],[Category All]]="Category 2", "Yes",NA())</f>
        <v>Yes</v>
      </c>
      <c r="U628" t="e">
        <f>IF(Table13[[#This Row],[Category All]]="Category 3", "Yes",NA())</f>
        <v>#N/A</v>
      </c>
      <c r="V628">
        <f>SUM(1,(1/3)*(Table13[[#This Row],[Length]]-0.5),(1/3)*(Table13[[#This Row],[Diameter]]-0.4),(1/3)*(Table13[[#This Row],[Height]]-0.4)*Table13[[#This Row],[Whole_weight]]*0.5)</f>
        <v>0.97628374999999989</v>
      </c>
      <c r="W628">
        <f t="array" ref="W62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0.78102699999999992</v>
      </c>
      <c r="X628" t="e">
        <f>IF(Table13[[#This Row],[Category All]]="Category 1",Table13[[#This Row],[Base Abalone Value]]*1.5,NA())</f>
        <v>#N/A</v>
      </c>
      <c r="Y628">
        <f>IF(Table13[[#This Row],[Category All]]="Category 2",Table13[[#This Row],[Base Abalone Value]]*0.8,NA())</f>
        <v>0.78102699999999992</v>
      </c>
      <c r="Z628" t="e">
        <f>IF(Table13[[#This Row],[Category All]]="Category 3",Table13[[#This Row],[Base Abalone Value]],NA())</f>
        <v>#N/A</v>
      </c>
      <c r="AA628" t="e">
        <f>IF(Table13[[#This Row],[Gender]]="M",Table13[[#This Row],[Whole_weight]],NA())</f>
        <v>#N/A</v>
      </c>
      <c r="AB628">
        <f>IF(Table13[[#This Row],[Gender]]="F",Table13[[#This Row],[Whole_weight]],NA())</f>
        <v>0.98850000000000005</v>
      </c>
      <c r="AC628" t="e">
        <f>IF(Table13[[#This Row],[Gender]]="I",Table13[[#This Row],[Whole_weight]],NA())</f>
        <v>#N/A</v>
      </c>
      <c r="AD628" t="e">
        <f>IF(Table13[[#This Row],[Gender]]="M",Table13[[#This Row],[Diameter]],NA())</f>
        <v>#N/A</v>
      </c>
      <c r="AE628">
        <f>IF(Table13[[#This Row],[Gender]]="F",Table13[[#This Row],[Diameter]],NA())</f>
        <v>0.42499999999999999</v>
      </c>
      <c r="AF628" t="e">
        <f>IF(Table13[[#This Row],[Gender]]="I",Table13[[#This Row],[Diameter]],NA())</f>
        <v>#N/A</v>
      </c>
    </row>
    <row r="629" spans="1:32" x14ac:dyDescent="0.25">
      <c r="A629">
        <v>2705</v>
      </c>
      <c r="B629" t="s">
        <v>47</v>
      </c>
      <c r="C629">
        <v>0.7</v>
      </c>
      <c r="D629">
        <v>0.52500000000000002</v>
      </c>
      <c r="E629">
        <v>0.17499999999999999</v>
      </c>
      <c r="F629">
        <v>1.7585</v>
      </c>
      <c r="G629">
        <v>0.87450000000000006</v>
      </c>
      <c r="H629">
        <v>0.36149999999999999</v>
      </c>
      <c r="I629">
        <v>0.47</v>
      </c>
      <c r="J629">
        <v>10</v>
      </c>
      <c r="K629">
        <v>15</v>
      </c>
      <c r="L629" t="s">
        <v>81</v>
      </c>
      <c r="M629" t="s">
        <v>82</v>
      </c>
      <c r="N629" t="s">
        <v>35</v>
      </c>
      <c r="O629">
        <v>4</v>
      </c>
      <c r="P629" t="s">
        <v>42</v>
      </c>
      <c r="Q629">
        <v>6.1</v>
      </c>
      <c r="R629" t="str">
        <f t="array" ref="R62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29" t="e">
        <f>IF(Table13[[#This Row],[Category All]]="Category 1", "Yes",NA())</f>
        <v>#N/A</v>
      </c>
      <c r="T629" t="e">
        <f>IF(Table13[[#This Row],[Category All]]="Category 2", "Yes",NA())</f>
        <v>#N/A</v>
      </c>
      <c r="U629" t="str">
        <f>IF(Table13[[#This Row],[Category All]]="Category 3", "Yes",NA())</f>
        <v>Yes</v>
      </c>
      <c r="V629">
        <f>SUM(1,(1/3)*(Table13[[#This Row],[Length]]-0.5),(1/3)*(Table13[[#This Row],[Diameter]]-0.4),(1/3)*(Table13[[#This Row],[Height]]-0.4)*Table13[[#This Row],[Whole_weight]]*0.5)</f>
        <v>1.0423895833333334</v>
      </c>
      <c r="W629">
        <f t="array" ref="W62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1.0423895833333334</v>
      </c>
      <c r="X629" t="e">
        <f>IF(Table13[[#This Row],[Category All]]="Category 1",Table13[[#This Row],[Base Abalone Value]]*1.5,NA())</f>
        <v>#N/A</v>
      </c>
      <c r="Y629" t="e">
        <f>IF(Table13[[#This Row],[Category All]]="Category 2",Table13[[#This Row],[Base Abalone Value]]*0.8,NA())</f>
        <v>#N/A</v>
      </c>
      <c r="Z629">
        <f>IF(Table13[[#This Row],[Category All]]="Category 3",Table13[[#This Row],[Base Abalone Value]],NA())</f>
        <v>1.0423895833333334</v>
      </c>
      <c r="AA629">
        <f>IF(Table13[[#This Row],[Gender]]="M",Table13[[#This Row],[Whole_weight]],NA())</f>
        <v>1.7585</v>
      </c>
      <c r="AB629" t="e">
        <f>IF(Table13[[#This Row],[Gender]]="F",Table13[[#This Row],[Whole_weight]],NA())</f>
        <v>#N/A</v>
      </c>
      <c r="AC629" t="e">
        <f>IF(Table13[[#This Row],[Gender]]="I",Table13[[#This Row],[Whole_weight]],NA())</f>
        <v>#N/A</v>
      </c>
      <c r="AD629">
        <f>IF(Table13[[#This Row],[Gender]]="M",Table13[[#This Row],[Diameter]],NA())</f>
        <v>0.52500000000000002</v>
      </c>
      <c r="AE629" t="e">
        <f>IF(Table13[[#This Row],[Gender]]="F",Table13[[#This Row],[Diameter]],NA())</f>
        <v>#N/A</v>
      </c>
      <c r="AF629" t="e">
        <f>IF(Table13[[#This Row],[Gender]]="I",Table13[[#This Row],[Diameter]],NA())</f>
        <v>#N/A</v>
      </c>
    </row>
    <row r="630" spans="1:32" x14ac:dyDescent="0.25">
      <c r="A630">
        <v>1972</v>
      </c>
      <c r="B630" t="s">
        <v>32</v>
      </c>
      <c r="C630">
        <v>0.67500000000000004</v>
      </c>
      <c r="D630">
        <v>0.51</v>
      </c>
      <c r="E630">
        <v>0.185</v>
      </c>
      <c r="F630">
        <v>1.4730000000000001</v>
      </c>
      <c r="G630">
        <v>0.62949999999999995</v>
      </c>
      <c r="H630">
        <v>0.30249999999999999</v>
      </c>
      <c r="I630">
        <v>0.42449999999999999</v>
      </c>
      <c r="J630">
        <v>11</v>
      </c>
      <c r="K630">
        <v>7</v>
      </c>
      <c r="L630" t="s">
        <v>67</v>
      </c>
      <c r="M630" t="s">
        <v>68</v>
      </c>
      <c r="N630" t="s">
        <v>69</v>
      </c>
      <c r="O630">
        <v>6</v>
      </c>
      <c r="P630" t="s">
        <v>79</v>
      </c>
      <c r="Q630">
        <v>14.1</v>
      </c>
      <c r="R630" t="str">
        <f t="array" ref="R63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30" t="e">
        <f>IF(Table13[[#This Row],[Category All]]="Category 1", "Yes",NA())</f>
        <v>#N/A</v>
      </c>
      <c r="T630" t="e">
        <f>IF(Table13[[#This Row],[Category All]]="Category 2", "Yes",NA())</f>
        <v>#N/A</v>
      </c>
      <c r="U630" t="str">
        <f>IF(Table13[[#This Row],[Category All]]="Category 3", "Yes",NA())</f>
        <v>Yes</v>
      </c>
      <c r="V630">
        <f>SUM(1,(1/3)*(Table13[[#This Row],[Length]]-0.5),(1/3)*(Table13[[#This Row],[Diameter]]-0.4),(1/3)*(Table13[[#This Row],[Height]]-0.4)*Table13[[#This Row],[Whole_weight]]*0.5)</f>
        <v>1.0422175</v>
      </c>
      <c r="W630">
        <f t="array" ref="W63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1.0422175</v>
      </c>
      <c r="X630" t="e">
        <f>IF(Table13[[#This Row],[Category All]]="Category 1",Table13[[#This Row],[Base Abalone Value]]*1.5,NA())</f>
        <v>#N/A</v>
      </c>
      <c r="Y630" t="e">
        <f>IF(Table13[[#This Row],[Category All]]="Category 2",Table13[[#This Row],[Base Abalone Value]]*0.8,NA())</f>
        <v>#N/A</v>
      </c>
      <c r="Z630">
        <f>IF(Table13[[#This Row],[Category All]]="Category 3",Table13[[#This Row],[Base Abalone Value]],NA())</f>
        <v>1.0422175</v>
      </c>
      <c r="AA630" t="e">
        <f>IF(Table13[[#This Row],[Gender]]="M",Table13[[#This Row],[Whole_weight]],NA())</f>
        <v>#N/A</v>
      </c>
      <c r="AB630">
        <f>IF(Table13[[#This Row],[Gender]]="F",Table13[[#This Row],[Whole_weight]],NA())</f>
        <v>1.4730000000000001</v>
      </c>
      <c r="AC630" t="e">
        <f>IF(Table13[[#This Row],[Gender]]="I",Table13[[#This Row],[Whole_weight]],NA())</f>
        <v>#N/A</v>
      </c>
      <c r="AD630" t="e">
        <f>IF(Table13[[#This Row],[Gender]]="M",Table13[[#This Row],[Diameter]],NA())</f>
        <v>#N/A</v>
      </c>
      <c r="AE630">
        <f>IF(Table13[[#This Row],[Gender]]="F",Table13[[#This Row],[Diameter]],NA())</f>
        <v>0.51</v>
      </c>
      <c r="AF630" t="e">
        <f>IF(Table13[[#This Row],[Gender]]="I",Table13[[#This Row],[Diameter]],NA())</f>
        <v>#N/A</v>
      </c>
    </row>
    <row r="631" spans="1:32" x14ac:dyDescent="0.25">
      <c r="A631">
        <v>4010</v>
      </c>
      <c r="B631" t="s">
        <v>47</v>
      </c>
      <c r="C631">
        <v>0.61</v>
      </c>
      <c r="D631">
        <v>0.49</v>
      </c>
      <c r="E631">
        <v>0.16</v>
      </c>
      <c r="F631">
        <v>1.1459999999999999</v>
      </c>
      <c r="G631">
        <v>0.59699999999999998</v>
      </c>
      <c r="H631">
        <v>0.246</v>
      </c>
      <c r="I631">
        <v>0.26500000000000001</v>
      </c>
      <c r="J631">
        <v>8</v>
      </c>
      <c r="K631">
        <v>11</v>
      </c>
      <c r="L631" t="s">
        <v>37</v>
      </c>
      <c r="M631" t="s">
        <v>38</v>
      </c>
      <c r="N631" t="s">
        <v>35</v>
      </c>
      <c r="O631">
        <v>6</v>
      </c>
      <c r="P631" t="s">
        <v>79</v>
      </c>
      <c r="Q631">
        <v>14.1</v>
      </c>
      <c r="R631" t="str">
        <f t="array" ref="R63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31" t="e">
        <f>IF(Table13[[#This Row],[Category All]]="Category 1", "Yes",NA())</f>
        <v>#N/A</v>
      </c>
      <c r="T631" t="e">
        <f>IF(Table13[[#This Row],[Category All]]="Category 2", "Yes",NA())</f>
        <v>#N/A</v>
      </c>
      <c r="U631" t="str">
        <f>IF(Table13[[#This Row],[Category All]]="Category 3", "Yes",NA())</f>
        <v>Yes</v>
      </c>
      <c r="V631">
        <f>SUM(1,(1/3)*(Table13[[#This Row],[Length]]-0.5),(1/3)*(Table13[[#This Row],[Diameter]]-0.4),(1/3)*(Table13[[#This Row],[Height]]-0.4)*Table13[[#This Row],[Whole_weight]]*0.5)</f>
        <v>1.0208266666666665</v>
      </c>
      <c r="W631">
        <f t="array" ref="W63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1.0208266666666665</v>
      </c>
      <c r="X631" t="e">
        <f>IF(Table13[[#This Row],[Category All]]="Category 1",Table13[[#This Row],[Base Abalone Value]]*1.5,NA())</f>
        <v>#N/A</v>
      </c>
      <c r="Y631" t="e">
        <f>IF(Table13[[#This Row],[Category All]]="Category 2",Table13[[#This Row],[Base Abalone Value]]*0.8,NA())</f>
        <v>#N/A</v>
      </c>
      <c r="Z631">
        <f>IF(Table13[[#This Row],[Category All]]="Category 3",Table13[[#This Row],[Base Abalone Value]],NA())</f>
        <v>1.0208266666666665</v>
      </c>
      <c r="AA631">
        <f>IF(Table13[[#This Row],[Gender]]="M",Table13[[#This Row],[Whole_weight]],NA())</f>
        <v>1.1459999999999999</v>
      </c>
      <c r="AB631" t="e">
        <f>IF(Table13[[#This Row],[Gender]]="F",Table13[[#This Row],[Whole_weight]],NA())</f>
        <v>#N/A</v>
      </c>
      <c r="AC631" t="e">
        <f>IF(Table13[[#This Row],[Gender]]="I",Table13[[#This Row],[Whole_weight]],NA())</f>
        <v>#N/A</v>
      </c>
      <c r="AD631">
        <f>IF(Table13[[#This Row],[Gender]]="M",Table13[[#This Row],[Diameter]],NA())</f>
        <v>0.49</v>
      </c>
      <c r="AE631" t="e">
        <f>IF(Table13[[#This Row],[Gender]]="F",Table13[[#This Row],[Diameter]],NA())</f>
        <v>#N/A</v>
      </c>
      <c r="AF631" t="e">
        <f>IF(Table13[[#This Row],[Gender]]="I",Table13[[#This Row],[Diameter]],NA())</f>
        <v>#N/A</v>
      </c>
    </row>
    <row r="632" spans="1:32" x14ac:dyDescent="0.25">
      <c r="A632">
        <v>882</v>
      </c>
      <c r="B632" t="s">
        <v>47</v>
      </c>
      <c r="C632">
        <v>0.65500000000000003</v>
      </c>
      <c r="D632">
        <v>0.52</v>
      </c>
      <c r="E632">
        <v>0.16500000000000001</v>
      </c>
      <c r="F632">
        <v>1.4095</v>
      </c>
      <c r="G632">
        <v>0.58599999999999997</v>
      </c>
      <c r="H632">
        <v>0.29099999999999998</v>
      </c>
      <c r="I632">
        <v>0.40500000000000003</v>
      </c>
      <c r="J632">
        <v>9</v>
      </c>
      <c r="K632">
        <v>10</v>
      </c>
      <c r="L632" t="s">
        <v>48</v>
      </c>
      <c r="M632" t="s">
        <v>49</v>
      </c>
      <c r="N632" t="s">
        <v>50</v>
      </c>
      <c r="O632">
        <v>1</v>
      </c>
      <c r="P632" t="s">
        <v>36</v>
      </c>
      <c r="Q632">
        <v>22.1</v>
      </c>
      <c r="R632" t="str">
        <f t="array" ref="R63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32" t="e">
        <f>IF(Table13[[#This Row],[Category All]]="Category 1", "Yes",NA())</f>
        <v>#N/A</v>
      </c>
      <c r="T632" t="e">
        <f>IF(Table13[[#This Row],[Category All]]="Category 2", "Yes",NA())</f>
        <v>#N/A</v>
      </c>
      <c r="U632" t="str">
        <f>IF(Table13[[#This Row],[Category All]]="Category 3", "Yes",NA())</f>
        <v>Yes</v>
      </c>
      <c r="V632">
        <f>SUM(1,(1/3)*(Table13[[#This Row],[Length]]-0.5),(1/3)*(Table13[[#This Row],[Diameter]]-0.4),(1/3)*(Table13[[#This Row],[Height]]-0.4)*Table13[[#This Row],[Whole_weight]]*0.5)</f>
        <v>1.0364612500000001</v>
      </c>
      <c r="W632">
        <f t="array" ref="W63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1.0364612500000001</v>
      </c>
      <c r="X632" t="e">
        <f>IF(Table13[[#This Row],[Category All]]="Category 1",Table13[[#This Row],[Base Abalone Value]]*1.5,NA())</f>
        <v>#N/A</v>
      </c>
      <c r="Y632" t="e">
        <f>IF(Table13[[#This Row],[Category All]]="Category 2",Table13[[#This Row],[Base Abalone Value]]*0.8,NA())</f>
        <v>#N/A</v>
      </c>
      <c r="Z632">
        <f>IF(Table13[[#This Row],[Category All]]="Category 3",Table13[[#This Row],[Base Abalone Value]],NA())</f>
        <v>1.0364612500000001</v>
      </c>
      <c r="AA632">
        <f>IF(Table13[[#This Row],[Gender]]="M",Table13[[#This Row],[Whole_weight]],NA())</f>
        <v>1.4095</v>
      </c>
      <c r="AB632" t="e">
        <f>IF(Table13[[#This Row],[Gender]]="F",Table13[[#This Row],[Whole_weight]],NA())</f>
        <v>#N/A</v>
      </c>
      <c r="AC632" t="e">
        <f>IF(Table13[[#This Row],[Gender]]="I",Table13[[#This Row],[Whole_weight]],NA())</f>
        <v>#N/A</v>
      </c>
      <c r="AD632">
        <f>IF(Table13[[#This Row],[Gender]]="M",Table13[[#This Row],[Diameter]],NA())</f>
        <v>0.52</v>
      </c>
      <c r="AE632" t="e">
        <f>IF(Table13[[#This Row],[Gender]]="F",Table13[[#This Row],[Diameter]],NA())</f>
        <v>#N/A</v>
      </c>
      <c r="AF632" t="e">
        <f>IF(Table13[[#This Row],[Gender]]="I",Table13[[#This Row],[Diameter]],NA())</f>
        <v>#N/A</v>
      </c>
    </row>
    <row r="633" spans="1:32" x14ac:dyDescent="0.25">
      <c r="A633">
        <v>455</v>
      </c>
      <c r="B633" t="s">
        <v>32</v>
      </c>
      <c r="C633">
        <v>0.64500000000000002</v>
      </c>
      <c r="D633">
        <v>0.55000000000000004</v>
      </c>
      <c r="E633">
        <v>0.17499999999999999</v>
      </c>
      <c r="F633">
        <v>1.2915000000000001</v>
      </c>
      <c r="G633">
        <v>0.56999999999999995</v>
      </c>
      <c r="H633">
        <v>0.30449999999999999</v>
      </c>
      <c r="I633">
        <v>0.33</v>
      </c>
      <c r="J633">
        <v>14</v>
      </c>
      <c r="K633">
        <v>6</v>
      </c>
      <c r="L633" t="s">
        <v>71</v>
      </c>
      <c r="M633" t="s">
        <v>72</v>
      </c>
      <c r="N633" t="s">
        <v>73</v>
      </c>
      <c r="O633">
        <v>10</v>
      </c>
      <c r="P633" t="s">
        <v>70</v>
      </c>
      <c r="Q633">
        <v>24.1</v>
      </c>
      <c r="R633" t="str">
        <f t="array" ref="R63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33" t="e">
        <f>IF(Table13[[#This Row],[Category All]]="Category 1", "Yes",NA())</f>
        <v>#N/A</v>
      </c>
      <c r="T633" t="e">
        <f>IF(Table13[[#This Row],[Category All]]="Category 2", "Yes",NA())</f>
        <v>#N/A</v>
      </c>
      <c r="U633" t="str">
        <f>IF(Table13[[#This Row],[Category All]]="Category 3", "Yes",NA())</f>
        <v>Yes</v>
      </c>
      <c r="V633">
        <f>SUM(1,(1/3)*(Table13[[#This Row],[Length]]-0.5),(1/3)*(Table13[[#This Row],[Diameter]]-0.4),(1/3)*(Table13[[#This Row],[Height]]-0.4)*Table13[[#This Row],[Whole_weight]]*0.5)</f>
        <v>1.0499020833333335</v>
      </c>
      <c r="W633">
        <f t="array" ref="W63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1.0499020833333335</v>
      </c>
      <c r="X633" t="e">
        <f>IF(Table13[[#This Row],[Category All]]="Category 1",Table13[[#This Row],[Base Abalone Value]]*1.5,NA())</f>
        <v>#N/A</v>
      </c>
      <c r="Y633" t="e">
        <f>IF(Table13[[#This Row],[Category All]]="Category 2",Table13[[#This Row],[Base Abalone Value]]*0.8,NA())</f>
        <v>#N/A</v>
      </c>
      <c r="Z633">
        <f>IF(Table13[[#This Row],[Category All]]="Category 3",Table13[[#This Row],[Base Abalone Value]],NA())</f>
        <v>1.0499020833333335</v>
      </c>
      <c r="AA633" t="e">
        <f>IF(Table13[[#This Row],[Gender]]="M",Table13[[#This Row],[Whole_weight]],NA())</f>
        <v>#N/A</v>
      </c>
      <c r="AB633">
        <f>IF(Table13[[#This Row],[Gender]]="F",Table13[[#This Row],[Whole_weight]],NA())</f>
        <v>1.2915000000000001</v>
      </c>
      <c r="AC633" t="e">
        <f>IF(Table13[[#This Row],[Gender]]="I",Table13[[#This Row],[Whole_weight]],NA())</f>
        <v>#N/A</v>
      </c>
      <c r="AD633" t="e">
        <f>IF(Table13[[#This Row],[Gender]]="M",Table13[[#This Row],[Diameter]],NA())</f>
        <v>#N/A</v>
      </c>
      <c r="AE633">
        <f>IF(Table13[[#This Row],[Gender]]="F",Table13[[#This Row],[Diameter]],NA())</f>
        <v>0.55000000000000004</v>
      </c>
      <c r="AF633" t="e">
        <f>IF(Table13[[#This Row],[Gender]]="I",Table13[[#This Row],[Diameter]],NA())</f>
        <v>#N/A</v>
      </c>
    </row>
    <row r="634" spans="1:32" x14ac:dyDescent="0.25">
      <c r="A634">
        <v>3683</v>
      </c>
      <c r="B634" t="s">
        <v>47</v>
      </c>
      <c r="C634">
        <v>0.62</v>
      </c>
      <c r="D634">
        <v>0.5</v>
      </c>
      <c r="E634">
        <v>0.18</v>
      </c>
      <c r="F634">
        <v>1.3915</v>
      </c>
      <c r="G634">
        <v>0.72599999999999998</v>
      </c>
      <c r="H634">
        <v>0.27950000000000003</v>
      </c>
      <c r="I634">
        <v>0.33200000000000002</v>
      </c>
      <c r="J634">
        <v>11</v>
      </c>
      <c r="K634">
        <v>9</v>
      </c>
      <c r="L634" t="s">
        <v>52</v>
      </c>
      <c r="M634" t="s">
        <v>53</v>
      </c>
      <c r="N634" t="s">
        <v>54</v>
      </c>
      <c r="O634">
        <v>1</v>
      </c>
      <c r="P634" t="s">
        <v>36</v>
      </c>
      <c r="Q634">
        <v>22.1</v>
      </c>
      <c r="R634" t="str">
        <f t="array" ref="R63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34" t="e">
        <f>IF(Table13[[#This Row],[Category All]]="Category 1", "Yes",NA())</f>
        <v>#N/A</v>
      </c>
      <c r="T634" t="e">
        <f>IF(Table13[[#This Row],[Category All]]="Category 2", "Yes",NA())</f>
        <v>#N/A</v>
      </c>
      <c r="U634" t="str">
        <f>IF(Table13[[#This Row],[Category All]]="Category 3", "Yes",NA())</f>
        <v>Yes</v>
      </c>
      <c r="V634">
        <f>SUM(1,(1/3)*(Table13[[#This Row],[Length]]-0.5),(1/3)*(Table13[[#This Row],[Diameter]]-0.4),(1/3)*(Table13[[#This Row],[Height]]-0.4)*Table13[[#This Row],[Whole_weight]]*0.5)</f>
        <v>1.0223116666666665</v>
      </c>
      <c r="W634">
        <f t="array" ref="W63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1.0223116666666665</v>
      </c>
      <c r="X634" t="e">
        <f>IF(Table13[[#This Row],[Category All]]="Category 1",Table13[[#This Row],[Base Abalone Value]]*1.5,NA())</f>
        <v>#N/A</v>
      </c>
      <c r="Y634" t="e">
        <f>IF(Table13[[#This Row],[Category All]]="Category 2",Table13[[#This Row],[Base Abalone Value]]*0.8,NA())</f>
        <v>#N/A</v>
      </c>
      <c r="Z634">
        <f>IF(Table13[[#This Row],[Category All]]="Category 3",Table13[[#This Row],[Base Abalone Value]],NA())</f>
        <v>1.0223116666666665</v>
      </c>
      <c r="AA634">
        <f>IF(Table13[[#This Row],[Gender]]="M",Table13[[#This Row],[Whole_weight]],NA())</f>
        <v>1.3915</v>
      </c>
      <c r="AB634" t="e">
        <f>IF(Table13[[#This Row],[Gender]]="F",Table13[[#This Row],[Whole_weight]],NA())</f>
        <v>#N/A</v>
      </c>
      <c r="AC634" t="e">
        <f>IF(Table13[[#This Row],[Gender]]="I",Table13[[#This Row],[Whole_weight]],NA())</f>
        <v>#N/A</v>
      </c>
      <c r="AD634">
        <f>IF(Table13[[#This Row],[Gender]]="M",Table13[[#This Row],[Diameter]],NA())</f>
        <v>0.5</v>
      </c>
      <c r="AE634" t="e">
        <f>IF(Table13[[#This Row],[Gender]]="F",Table13[[#This Row],[Diameter]],NA())</f>
        <v>#N/A</v>
      </c>
      <c r="AF634" t="e">
        <f>IF(Table13[[#This Row],[Gender]]="I",Table13[[#This Row],[Diameter]],NA())</f>
        <v>#N/A</v>
      </c>
    </row>
    <row r="635" spans="1:32" x14ac:dyDescent="0.25">
      <c r="A635">
        <v>1335</v>
      </c>
      <c r="B635" t="s">
        <v>32</v>
      </c>
      <c r="C635">
        <v>0.57499999999999996</v>
      </c>
      <c r="D635">
        <v>0.42</v>
      </c>
      <c r="E635">
        <v>0.13500000000000001</v>
      </c>
      <c r="F635">
        <v>0.85699999999999998</v>
      </c>
      <c r="G635">
        <v>0.46100000000000002</v>
      </c>
      <c r="H635">
        <v>0.14699999999999999</v>
      </c>
      <c r="I635">
        <v>0.21249999999999999</v>
      </c>
      <c r="J635">
        <v>10</v>
      </c>
      <c r="K635">
        <v>13</v>
      </c>
      <c r="L635" t="s">
        <v>44</v>
      </c>
      <c r="M635" t="s">
        <v>45</v>
      </c>
      <c r="N635" t="s">
        <v>35</v>
      </c>
      <c r="O635">
        <v>10</v>
      </c>
      <c r="P635" t="s">
        <v>70</v>
      </c>
      <c r="Q635">
        <v>24.1</v>
      </c>
      <c r="R635" t="str">
        <f t="array" ref="R63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35" t="e">
        <f>IF(Table13[[#This Row],[Category All]]="Category 1", "Yes",NA())</f>
        <v>#N/A</v>
      </c>
      <c r="T635" t="e">
        <f>IF(Table13[[#This Row],[Category All]]="Category 2", "Yes",NA())</f>
        <v>#N/A</v>
      </c>
      <c r="U635" t="str">
        <f>IF(Table13[[#This Row],[Category All]]="Category 3", "Yes",NA())</f>
        <v>Yes</v>
      </c>
      <c r="V635">
        <f>SUM(1,(1/3)*(Table13[[#This Row],[Length]]-0.5),(1/3)*(Table13[[#This Row],[Diameter]]-0.4),(1/3)*(Table13[[#This Row],[Height]]-0.4)*Table13[[#This Row],[Whole_weight]]*0.5)</f>
        <v>0.99381583333333312</v>
      </c>
      <c r="W635">
        <f t="array" ref="W63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0.99381583333333312</v>
      </c>
      <c r="X635" t="e">
        <f>IF(Table13[[#This Row],[Category All]]="Category 1",Table13[[#This Row],[Base Abalone Value]]*1.5,NA())</f>
        <v>#N/A</v>
      </c>
      <c r="Y635" t="e">
        <f>IF(Table13[[#This Row],[Category All]]="Category 2",Table13[[#This Row],[Base Abalone Value]]*0.8,NA())</f>
        <v>#N/A</v>
      </c>
      <c r="Z635">
        <f>IF(Table13[[#This Row],[Category All]]="Category 3",Table13[[#This Row],[Base Abalone Value]],NA())</f>
        <v>0.99381583333333312</v>
      </c>
      <c r="AA635" t="e">
        <f>IF(Table13[[#This Row],[Gender]]="M",Table13[[#This Row],[Whole_weight]],NA())</f>
        <v>#N/A</v>
      </c>
      <c r="AB635">
        <f>IF(Table13[[#This Row],[Gender]]="F",Table13[[#This Row],[Whole_weight]],NA())</f>
        <v>0.85699999999999998</v>
      </c>
      <c r="AC635" t="e">
        <f>IF(Table13[[#This Row],[Gender]]="I",Table13[[#This Row],[Whole_weight]],NA())</f>
        <v>#N/A</v>
      </c>
      <c r="AD635" t="e">
        <f>IF(Table13[[#This Row],[Gender]]="M",Table13[[#This Row],[Diameter]],NA())</f>
        <v>#N/A</v>
      </c>
      <c r="AE635">
        <f>IF(Table13[[#This Row],[Gender]]="F",Table13[[#This Row],[Diameter]],NA())</f>
        <v>0.42</v>
      </c>
      <c r="AF635" t="e">
        <f>IF(Table13[[#This Row],[Gender]]="I",Table13[[#This Row],[Diameter]],NA())</f>
        <v>#N/A</v>
      </c>
    </row>
    <row r="636" spans="1:32" x14ac:dyDescent="0.25">
      <c r="A636">
        <v>2289</v>
      </c>
      <c r="B636" t="s">
        <v>43</v>
      </c>
      <c r="C636">
        <v>0.33</v>
      </c>
      <c r="D636">
        <v>0.26500000000000001</v>
      </c>
      <c r="E636">
        <v>0.09</v>
      </c>
      <c r="F636">
        <v>0.18</v>
      </c>
      <c r="G636">
        <v>6.8000000000000005E-2</v>
      </c>
      <c r="H636">
        <v>3.5999999999999997E-2</v>
      </c>
      <c r="I636">
        <v>0.06</v>
      </c>
      <c r="J636">
        <v>6</v>
      </c>
      <c r="K636">
        <v>10</v>
      </c>
      <c r="L636" t="s">
        <v>48</v>
      </c>
      <c r="M636" t="s">
        <v>49</v>
      </c>
      <c r="N636" t="s">
        <v>50</v>
      </c>
      <c r="O636">
        <v>9</v>
      </c>
      <c r="P636" t="s">
        <v>78</v>
      </c>
      <c r="Q636">
        <v>1.9</v>
      </c>
      <c r="R636" t="str">
        <f t="array" ref="R63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36" t="e">
        <f>IF(Table13[[#This Row],[Category All]]="Category 1", "Yes",NA())</f>
        <v>#N/A</v>
      </c>
      <c r="T636" t="str">
        <f>IF(Table13[[#This Row],[Category All]]="Category 2", "Yes",NA())</f>
        <v>Yes</v>
      </c>
      <c r="U636" t="e">
        <f>IF(Table13[[#This Row],[Category All]]="Category 3", "Yes",NA())</f>
        <v>#N/A</v>
      </c>
      <c r="V636">
        <f>SUM(1,(1/3)*(Table13[[#This Row],[Length]]-0.5),(1/3)*(Table13[[#This Row],[Diameter]]-0.4),(1/3)*(Table13[[#This Row],[Height]]-0.4)*Table13[[#This Row],[Whole_weight]]*0.5)</f>
        <v>0.88903333333333334</v>
      </c>
      <c r="W636">
        <f t="array" ref="W63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0.71122666666666667</v>
      </c>
      <c r="X636" t="e">
        <f>IF(Table13[[#This Row],[Category All]]="Category 1",Table13[[#This Row],[Base Abalone Value]]*1.5,NA())</f>
        <v>#N/A</v>
      </c>
      <c r="Y636">
        <f>IF(Table13[[#This Row],[Category All]]="Category 2",Table13[[#This Row],[Base Abalone Value]]*0.8,NA())</f>
        <v>0.71122666666666667</v>
      </c>
      <c r="Z636" t="e">
        <f>IF(Table13[[#This Row],[Category All]]="Category 3",Table13[[#This Row],[Base Abalone Value]],NA())</f>
        <v>#N/A</v>
      </c>
      <c r="AA636" t="e">
        <f>IF(Table13[[#This Row],[Gender]]="M",Table13[[#This Row],[Whole_weight]],NA())</f>
        <v>#N/A</v>
      </c>
      <c r="AB636" t="e">
        <f>IF(Table13[[#This Row],[Gender]]="F",Table13[[#This Row],[Whole_weight]],NA())</f>
        <v>#N/A</v>
      </c>
      <c r="AC636">
        <f>IF(Table13[[#This Row],[Gender]]="I",Table13[[#This Row],[Whole_weight]],NA())</f>
        <v>0.18</v>
      </c>
      <c r="AD636" t="e">
        <f>IF(Table13[[#This Row],[Gender]]="M",Table13[[#This Row],[Diameter]],NA())</f>
        <v>#N/A</v>
      </c>
      <c r="AE636" t="e">
        <f>IF(Table13[[#This Row],[Gender]]="F",Table13[[#This Row],[Diameter]],NA())</f>
        <v>#N/A</v>
      </c>
      <c r="AF636">
        <f>IF(Table13[[#This Row],[Gender]]="I",Table13[[#This Row],[Diameter]],NA())</f>
        <v>0.26500000000000001</v>
      </c>
    </row>
    <row r="637" spans="1:32" x14ac:dyDescent="0.25">
      <c r="A637">
        <v>3342</v>
      </c>
      <c r="B637" t="s">
        <v>32</v>
      </c>
      <c r="C637">
        <v>0.49</v>
      </c>
      <c r="D637">
        <v>0.39</v>
      </c>
      <c r="E637">
        <v>0.13500000000000001</v>
      </c>
      <c r="F637">
        <v>0.59</v>
      </c>
      <c r="G637">
        <v>0.215</v>
      </c>
      <c r="H637">
        <v>0.125</v>
      </c>
      <c r="I637">
        <v>0.1845</v>
      </c>
      <c r="J637">
        <v>12</v>
      </c>
      <c r="K637">
        <v>3</v>
      </c>
      <c r="L637" t="s">
        <v>75</v>
      </c>
      <c r="M637" t="s">
        <v>76</v>
      </c>
      <c r="N637" t="s">
        <v>77</v>
      </c>
      <c r="O637">
        <v>6</v>
      </c>
      <c r="P637" t="s">
        <v>79</v>
      </c>
      <c r="Q637">
        <v>14.1</v>
      </c>
      <c r="R637" t="str">
        <f t="array" ref="R63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37" t="e">
        <f>IF(Table13[[#This Row],[Category All]]="Category 1", "Yes",NA())</f>
        <v>#N/A</v>
      </c>
      <c r="T637" t="str">
        <f>IF(Table13[[#This Row],[Category All]]="Category 2", "Yes",NA())</f>
        <v>Yes</v>
      </c>
      <c r="U637" t="e">
        <f>IF(Table13[[#This Row],[Category All]]="Category 3", "Yes",NA())</f>
        <v>#N/A</v>
      </c>
      <c r="V637">
        <f>SUM(1,(1/3)*(Table13[[#This Row],[Length]]-0.5),(1/3)*(Table13[[#This Row],[Diameter]]-0.4),(1/3)*(Table13[[#This Row],[Height]]-0.4)*Table13[[#This Row],[Whole_weight]]*0.5)</f>
        <v>0.96727500000000011</v>
      </c>
      <c r="W637">
        <f t="array" ref="W63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0.77382000000000017</v>
      </c>
      <c r="X637" t="e">
        <f>IF(Table13[[#This Row],[Category All]]="Category 1",Table13[[#This Row],[Base Abalone Value]]*1.5,NA())</f>
        <v>#N/A</v>
      </c>
      <c r="Y637">
        <f>IF(Table13[[#This Row],[Category All]]="Category 2",Table13[[#This Row],[Base Abalone Value]]*0.8,NA())</f>
        <v>0.77382000000000017</v>
      </c>
      <c r="Z637" t="e">
        <f>IF(Table13[[#This Row],[Category All]]="Category 3",Table13[[#This Row],[Base Abalone Value]],NA())</f>
        <v>#N/A</v>
      </c>
      <c r="AA637" t="e">
        <f>IF(Table13[[#This Row],[Gender]]="M",Table13[[#This Row],[Whole_weight]],NA())</f>
        <v>#N/A</v>
      </c>
      <c r="AB637">
        <f>IF(Table13[[#This Row],[Gender]]="F",Table13[[#This Row],[Whole_weight]],NA())</f>
        <v>0.59</v>
      </c>
      <c r="AC637" t="e">
        <f>IF(Table13[[#This Row],[Gender]]="I",Table13[[#This Row],[Whole_weight]],NA())</f>
        <v>#N/A</v>
      </c>
      <c r="AD637" t="e">
        <f>IF(Table13[[#This Row],[Gender]]="M",Table13[[#This Row],[Diameter]],NA())</f>
        <v>#N/A</v>
      </c>
      <c r="AE637">
        <f>IF(Table13[[#This Row],[Gender]]="F",Table13[[#This Row],[Diameter]],NA())</f>
        <v>0.39</v>
      </c>
      <c r="AF637" t="e">
        <f>IF(Table13[[#This Row],[Gender]]="I",Table13[[#This Row],[Diameter]],NA())</f>
        <v>#N/A</v>
      </c>
    </row>
    <row r="638" spans="1:32" x14ac:dyDescent="0.25">
      <c r="A638">
        <v>783</v>
      </c>
      <c r="B638" t="s">
        <v>47</v>
      </c>
      <c r="C638">
        <v>0.51500000000000001</v>
      </c>
      <c r="D638">
        <v>0.435</v>
      </c>
      <c r="E638">
        <v>0.14499999999999999</v>
      </c>
      <c r="F638">
        <v>0.88149999999999995</v>
      </c>
      <c r="G638">
        <v>0.29199999999999998</v>
      </c>
      <c r="H638">
        <v>0.20599999999999999</v>
      </c>
      <c r="I638">
        <v>0.255</v>
      </c>
      <c r="J638">
        <v>10</v>
      </c>
      <c r="K638">
        <v>14</v>
      </c>
      <c r="L638" t="s">
        <v>55</v>
      </c>
      <c r="M638" t="s">
        <v>56</v>
      </c>
      <c r="N638" t="s">
        <v>57</v>
      </c>
      <c r="O638">
        <v>5</v>
      </c>
      <c r="P638" t="s">
        <v>46</v>
      </c>
      <c r="Q638">
        <v>12.8</v>
      </c>
      <c r="R638" t="str">
        <f t="array" ref="R63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38" t="e">
        <f>IF(Table13[[#This Row],[Category All]]="Category 1", "Yes",NA())</f>
        <v>#N/A</v>
      </c>
      <c r="T638" t="str">
        <f>IF(Table13[[#This Row],[Category All]]="Category 2", "Yes",NA())</f>
        <v>Yes</v>
      </c>
      <c r="U638" t="e">
        <f>IF(Table13[[#This Row],[Category All]]="Category 3", "Yes",NA())</f>
        <v>#N/A</v>
      </c>
      <c r="V638">
        <f>SUM(1,(1/3)*(Table13[[#This Row],[Length]]-0.5),(1/3)*(Table13[[#This Row],[Diameter]]-0.4),(1/3)*(Table13[[#This Row],[Height]]-0.4)*Table13[[#This Row],[Whole_weight]]*0.5)</f>
        <v>0.97920291666666659</v>
      </c>
      <c r="W638">
        <f t="array" ref="W63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0.78336233333333327</v>
      </c>
      <c r="X638" t="e">
        <f>IF(Table13[[#This Row],[Category All]]="Category 1",Table13[[#This Row],[Base Abalone Value]]*1.5,NA())</f>
        <v>#N/A</v>
      </c>
      <c r="Y638">
        <f>IF(Table13[[#This Row],[Category All]]="Category 2",Table13[[#This Row],[Base Abalone Value]]*0.8,NA())</f>
        <v>0.78336233333333327</v>
      </c>
      <c r="Z638" t="e">
        <f>IF(Table13[[#This Row],[Category All]]="Category 3",Table13[[#This Row],[Base Abalone Value]],NA())</f>
        <v>#N/A</v>
      </c>
      <c r="AA638">
        <f>IF(Table13[[#This Row],[Gender]]="M",Table13[[#This Row],[Whole_weight]],NA())</f>
        <v>0.88149999999999995</v>
      </c>
      <c r="AB638" t="e">
        <f>IF(Table13[[#This Row],[Gender]]="F",Table13[[#This Row],[Whole_weight]],NA())</f>
        <v>#N/A</v>
      </c>
      <c r="AC638" t="e">
        <f>IF(Table13[[#This Row],[Gender]]="I",Table13[[#This Row],[Whole_weight]],NA())</f>
        <v>#N/A</v>
      </c>
      <c r="AD638">
        <f>IF(Table13[[#This Row],[Gender]]="M",Table13[[#This Row],[Diameter]],NA())</f>
        <v>0.435</v>
      </c>
      <c r="AE638" t="e">
        <f>IF(Table13[[#This Row],[Gender]]="F",Table13[[#This Row],[Diameter]],NA())</f>
        <v>#N/A</v>
      </c>
      <c r="AF638" t="e">
        <f>IF(Table13[[#This Row],[Gender]]="I",Table13[[#This Row],[Diameter]],NA())</f>
        <v>#N/A</v>
      </c>
    </row>
    <row r="639" spans="1:32" x14ac:dyDescent="0.25">
      <c r="A639">
        <v>3078</v>
      </c>
      <c r="B639" t="s">
        <v>47</v>
      </c>
      <c r="C639">
        <v>0.68500000000000005</v>
      </c>
      <c r="D639">
        <v>0.51</v>
      </c>
      <c r="E639">
        <v>0.16500000000000001</v>
      </c>
      <c r="F639">
        <v>1.5449999999999999</v>
      </c>
      <c r="G639">
        <v>0.68600000000000005</v>
      </c>
      <c r="H639">
        <v>0.3775</v>
      </c>
      <c r="I639">
        <v>0.40550000000000003</v>
      </c>
      <c r="J639">
        <v>10</v>
      </c>
      <c r="K639">
        <v>9</v>
      </c>
      <c r="L639" t="s">
        <v>52</v>
      </c>
      <c r="M639" t="s">
        <v>53</v>
      </c>
      <c r="N639" t="s">
        <v>54</v>
      </c>
      <c r="O639">
        <v>9</v>
      </c>
      <c r="P639" t="s">
        <v>78</v>
      </c>
      <c r="Q639">
        <v>1.9</v>
      </c>
      <c r="R639" t="str">
        <f t="array" ref="R63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39" t="e">
        <f>IF(Table13[[#This Row],[Category All]]="Category 1", "Yes",NA())</f>
        <v>#N/A</v>
      </c>
      <c r="T639" t="e">
        <f>IF(Table13[[#This Row],[Category All]]="Category 2", "Yes",NA())</f>
        <v>#N/A</v>
      </c>
      <c r="U639" t="str">
        <f>IF(Table13[[#This Row],[Category All]]="Category 3", "Yes",NA())</f>
        <v>Yes</v>
      </c>
      <c r="V639">
        <f>SUM(1,(1/3)*(Table13[[#This Row],[Length]]-0.5),(1/3)*(Table13[[#This Row],[Diameter]]-0.4),(1/3)*(Table13[[#This Row],[Height]]-0.4)*Table13[[#This Row],[Whole_weight]]*0.5)</f>
        <v>1.0378208333333334</v>
      </c>
      <c r="W639">
        <f t="array" ref="W63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1.0378208333333334</v>
      </c>
      <c r="X639" t="e">
        <f>IF(Table13[[#This Row],[Category All]]="Category 1",Table13[[#This Row],[Base Abalone Value]]*1.5,NA())</f>
        <v>#N/A</v>
      </c>
      <c r="Y639" t="e">
        <f>IF(Table13[[#This Row],[Category All]]="Category 2",Table13[[#This Row],[Base Abalone Value]]*0.8,NA())</f>
        <v>#N/A</v>
      </c>
      <c r="Z639">
        <f>IF(Table13[[#This Row],[Category All]]="Category 3",Table13[[#This Row],[Base Abalone Value]],NA())</f>
        <v>1.0378208333333334</v>
      </c>
      <c r="AA639">
        <f>IF(Table13[[#This Row],[Gender]]="M",Table13[[#This Row],[Whole_weight]],NA())</f>
        <v>1.5449999999999999</v>
      </c>
      <c r="AB639" t="e">
        <f>IF(Table13[[#This Row],[Gender]]="F",Table13[[#This Row],[Whole_weight]],NA())</f>
        <v>#N/A</v>
      </c>
      <c r="AC639" t="e">
        <f>IF(Table13[[#This Row],[Gender]]="I",Table13[[#This Row],[Whole_weight]],NA())</f>
        <v>#N/A</v>
      </c>
      <c r="AD639">
        <f>IF(Table13[[#This Row],[Gender]]="M",Table13[[#This Row],[Diameter]],NA())</f>
        <v>0.51</v>
      </c>
      <c r="AE639" t="e">
        <f>IF(Table13[[#This Row],[Gender]]="F",Table13[[#This Row],[Diameter]],NA())</f>
        <v>#N/A</v>
      </c>
      <c r="AF639" t="e">
        <f>IF(Table13[[#This Row],[Gender]]="I",Table13[[#This Row],[Diameter]],NA())</f>
        <v>#N/A</v>
      </c>
    </row>
    <row r="640" spans="1:32" x14ac:dyDescent="0.25">
      <c r="A640">
        <v>2155</v>
      </c>
      <c r="B640" t="s">
        <v>47</v>
      </c>
      <c r="C640">
        <v>0.55000000000000004</v>
      </c>
      <c r="D640">
        <v>0.44</v>
      </c>
      <c r="E640">
        <v>0.13500000000000001</v>
      </c>
      <c r="F640">
        <v>0.879</v>
      </c>
      <c r="G640">
        <v>0.36799999999999999</v>
      </c>
      <c r="H640">
        <v>0.20949999999999999</v>
      </c>
      <c r="I640">
        <v>0.26500000000000001</v>
      </c>
      <c r="J640">
        <v>10</v>
      </c>
      <c r="K640">
        <v>8</v>
      </c>
      <c r="L640" t="s">
        <v>61</v>
      </c>
      <c r="M640" t="s">
        <v>62</v>
      </c>
      <c r="N640" t="s">
        <v>63</v>
      </c>
      <c r="O640">
        <v>7</v>
      </c>
      <c r="P640" t="s">
        <v>74</v>
      </c>
      <c r="Q640">
        <v>2.5</v>
      </c>
      <c r="R640" t="str">
        <f t="array" ref="R64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40" t="e">
        <f>IF(Table13[[#This Row],[Category All]]="Category 1", "Yes",NA())</f>
        <v>#N/A</v>
      </c>
      <c r="T640" t="str">
        <f>IF(Table13[[#This Row],[Category All]]="Category 2", "Yes",NA())</f>
        <v>Yes</v>
      </c>
      <c r="U640" t="e">
        <f>IF(Table13[[#This Row],[Category All]]="Category 3", "Yes",NA())</f>
        <v>#N/A</v>
      </c>
      <c r="V640">
        <f>SUM(1,(1/3)*(Table13[[#This Row],[Length]]-0.5),(1/3)*(Table13[[#This Row],[Diameter]]-0.4),(1/3)*(Table13[[#This Row],[Height]]-0.4)*Table13[[#This Row],[Whole_weight]]*0.5)</f>
        <v>0.99117750000000004</v>
      </c>
      <c r="W640">
        <f t="array" ref="W64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0.79294200000000004</v>
      </c>
      <c r="X640" t="e">
        <f>IF(Table13[[#This Row],[Category All]]="Category 1",Table13[[#This Row],[Base Abalone Value]]*1.5,NA())</f>
        <v>#N/A</v>
      </c>
      <c r="Y640">
        <f>IF(Table13[[#This Row],[Category All]]="Category 2",Table13[[#This Row],[Base Abalone Value]]*0.8,NA())</f>
        <v>0.79294200000000004</v>
      </c>
      <c r="Z640" t="e">
        <f>IF(Table13[[#This Row],[Category All]]="Category 3",Table13[[#This Row],[Base Abalone Value]],NA())</f>
        <v>#N/A</v>
      </c>
      <c r="AA640">
        <f>IF(Table13[[#This Row],[Gender]]="M",Table13[[#This Row],[Whole_weight]],NA())</f>
        <v>0.879</v>
      </c>
      <c r="AB640" t="e">
        <f>IF(Table13[[#This Row],[Gender]]="F",Table13[[#This Row],[Whole_weight]],NA())</f>
        <v>#N/A</v>
      </c>
      <c r="AC640" t="e">
        <f>IF(Table13[[#This Row],[Gender]]="I",Table13[[#This Row],[Whole_weight]],NA())</f>
        <v>#N/A</v>
      </c>
      <c r="AD640">
        <f>IF(Table13[[#This Row],[Gender]]="M",Table13[[#This Row],[Diameter]],NA())</f>
        <v>0.44</v>
      </c>
      <c r="AE640" t="e">
        <f>IF(Table13[[#This Row],[Gender]]="F",Table13[[#This Row],[Diameter]],NA())</f>
        <v>#N/A</v>
      </c>
      <c r="AF640" t="e">
        <f>IF(Table13[[#This Row],[Gender]]="I",Table13[[#This Row],[Diameter]],NA())</f>
        <v>#N/A</v>
      </c>
    </row>
    <row r="641" spans="1:32" x14ac:dyDescent="0.25">
      <c r="A641">
        <v>947</v>
      </c>
      <c r="B641" t="s">
        <v>32</v>
      </c>
      <c r="C641">
        <v>0.47</v>
      </c>
      <c r="D641">
        <v>0.36499999999999999</v>
      </c>
      <c r="E641">
        <v>0.12</v>
      </c>
      <c r="F641">
        <v>0.58199999999999996</v>
      </c>
      <c r="G641">
        <v>0.28999999999999998</v>
      </c>
      <c r="H641">
        <v>9.1999999999999998E-2</v>
      </c>
      <c r="I641">
        <v>0.14599999999999999</v>
      </c>
      <c r="J641">
        <v>8</v>
      </c>
      <c r="K641">
        <v>14</v>
      </c>
      <c r="L641" t="s">
        <v>55</v>
      </c>
      <c r="M641" t="s">
        <v>56</v>
      </c>
      <c r="N641" t="s">
        <v>57</v>
      </c>
      <c r="O641">
        <v>6</v>
      </c>
      <c r="P641" t="s">
        <v>79</v>
      </c>
      <c r="Q641">
        <v>14.1</v>
      </c>
      <c r="R641" t="str">
        <f t="array" ref="R64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41" t="e">
        <f>IF(Table13[[#This Row],[Category All]]="Category 1", "Yes",NA())</f>
        <v>#N/A</v>
      </c>
      <c r="T641" t="str">
        <f>IF(Table13[[#This Row],[Category All]]="Category 2", "Yes",NA())</f>
        <v>Yes</v>
      </c>
      <c r="U641" t="e">
        <f>IF(Table13[[#This Row],[Category All]]="Category 3", "Yes",NA())</f>
        <v>#N/A</v>
      </c>
      <c r="V641">
        <f>SUM(1,(1/3)*(Table13[[#This Row],[Length]]-0.5),(1/3)*(Table13[[#This Row],[Diameter]]-0.4),(1/3)*(Table13[[#This Row],[Height]]-0.4)*Table13[[#This Row],[Whole_weight]]*0.5)</f>
        <v>0.95117333333333332</v>
      </c>
      <c r="W641">
        <f t="array" ref="W64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0.76093866666666665</v>
      </c>
      <c r="X641" t="e">
        <f>IF(Table13[[#This Row],[Category All]]="Category 1",Table13[[#This Row],[Base Abalone Value]]*1.5,NA())</f>
        <v>#N/A</v>
      </c>
      <c r="Y641">
        <f>IF(Table13[[#This Row],[Category All]]="Category 2",Table13[[#This Row],[Base Abalone Value]]*0.8,NA())</f>
        <v>0.76093866666666665</v>
      </c>
      <c r="Z641" t="e">
        <f>IF(Table13[[#This Row],[Category All]]="Category 3",Table13[[#This Row],[Base Abalone Value]],NA())</f>
        <v>#N/A</v>
      </c>
      <c r="AA641" t="e">
        <f>IF(Table13[[#This Row],[Gender]]="M",Table13[[#This Row],[Whole_weight]],NA())</f>
        <v>#N/A</v>
      </c>
      <c r="AB641">
        <f>IF(Table13[[#This Row],[Gender]]="F",Table13[[#This Row],[Whole_weight]],NA())</f>
        <v>0.58199999999999996</v>
      </c>
      <c r="AC641" t="e">
        <f>IF(Table13[[#This Row],[Gender]]="I",Table13[[#This Row],[Whole_weight]],NA())</f>
        <v>#N/A</v>
      </c>
      <c r="AD641" t="e">
        <f>IF(Table13[[#This Row],[Gender]]="M",Table13[[#This Row],[Diameter]],NA())</f>
        <v>#N/A</v>
      </c>
      <c r="AE641">
        <f>IF(Table13[[#This Row],[Gender]]="F",Table13[[#This Row],[Diameter]],NA())</f>
        <v>0.36499999999999999</v>
      </c>
      <c r="AF641" t="e">
        <f>IF(Table13[[#This Row],[Gender]]="I",Table13[[#This Row],[Diameter]],NA())</f>
        <v>#N/A</v>
      </c>
    </row>
    <row r="642" spans="1:32" x14ac:dyDescent="0.25">
      <c r="A642">
        <v>2071</v>
      </c>
      <c r="B642" t="s">
        <v>43</v>
      </c>
      <c r="C642">
        <v>0.55000000000000004</v>
      </c>
      <c r="D642">
        <v>0.42</v>
      </c>
      <c r="E642">
        <v>0.115</v>
      </c>
      <c r="F642">
        <v>0.66800000000000004</v>
      </c>
      <c r="G642">
        <v>0.29249999999999998</v>
      </c>
      <c r="H642">
        <v>0.13700000000000001</v>
      </c>
      <c r="I642">
        <v>0.20899999999999999</v>
      </c>
      <c r="J642">
        <v>11</v>
      </c>
      <c r="K642">
        <v>11</v>
      </c>
      <c r="L642" t="s">
        <v>37</v>
      </c>
      <c r="M642" t="s">
        <v>38</v>
      </c>
      <c r="N642" t="s">
        <v>35</v>
      </c>
      <c r="O642">
        <v>3</v>
      </c>
      <c r="P642" t="s">
        <v>80</v>
      </c>
      <c r="Q642">
        <v>3.6</v>
      </c>
      <c r="R642" t="str">
        <f t="array" ref="R64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42" t="e">
        <f>IF(Table13[[#This Row],[Category All]]="Category 1", "Yes",NA())</f>
        <v>#N/A</v>
      </c>
      <c r="T642" t="str">
        <f>IF(Table13[[#This Row],[Category All]]="Category 2", "Yes",NA())</f>
        <v>Yes</v>
      </c>
      <c r="U642" t="e">
        <f>IF(Table13[[#This Row],[Category All]]="Category 3", "Yes",NA())</f>
        <v>#N/A</v>
      </c>
      <c r="V642">
        <f>SUM(1,(1/3)*(Table13[[#This Row],[Length]]-0.5),(1/3)*(Table13[[#This Row],[Diameter]]-0.4),(1/3)*(Table13[[#This Row],[Height]]-0.4)*Table13[[#This Row],[Whole_weight]]*0.5)</f>
        <v>0.99160333333333317</v>
      </c>
      <c r="W642">
        <f t="array" ref="W64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0.79328266666666658</v>
      </c>
      <c r="X642" t="e">
        <f>IF(Table13[[#This Row],[Category All]]="Category 1",Table13[[#This Row],[Base Abalone Value]]*1.5,NA())</f>
        <v>#N/A</v>
      </c>
      <c r="Y642">
        <f>IF(Table13[[#This Row],[Category All]]="Category 2",Table13[[#This Row],[Base Abalone Value]]*0.8,NA())</f>
        <v>0.79328266666666658</v>
      </c>
      <c r="Z642" t="e">
        <f>IF(Table13[[#This Row],[Category All]]="Category 3",Table13[[#This Row],[Base Abalone Value]],NA())</f>
        <v>#N/A</v>
      </c>
      <c r="AA642" t="e">
        <f>IF(Table13[[#This Row],[Gender]]="M",Table13[[#This Row],[Whole_weight]],NA())</f>
        <v>#N/A</v>
      </c>
      <c r="AB642" t="e">
        <f>IF(Table13[[#This Row],[Gender]]="F",Table13[[#This Row],[Whole_weight]],NA())</f>
        <v>#N/A</v>
      </c>
      <c r="AC642">
        <f>IF(Table13[[#This Row],[Gender]]="I",Table13[[#This Row],[Whole_weight]],NA())</f>
        <v>0.66800000000000004</v>
      </c>
      <c r="AD642" t="e">
        <f>IF(Table13[[#This Row],[Gender]]="M",Table13[[#This Row],[Diameter]],NA())</f>
        <v>#N/A</v>
      </c>
      <c r="AE642" t="e">
        <f>IF(Table13[[#This Row],[Gender]]="F",Table13[[#This Row],[Diameter]],NA())</f>
        <v>#N/A</v>
      </c>
      <c r="AF642">
        <f>IF(Table13[[#This Row],[Gender]]="I",Table13[[#This Row],[Diameter]],NA())</f>
        <v>0.42</v>
      </c>
    </row>
    <row r="643" spans="1:32" x14ac:dyDescent="0.25">
      <c r="A643">
        <v>2775</v>
      </c>
      <c r="B643" t="s">
        <v>32</v>
      </c>
      <c r="C643">
        <v>0.57999999999999996</v>
      </c>
      <c r="D643">
        <v>0.42499999999999999</v>
      </c>
      <c r="E643">
        <v>0.15</v>
      </c>
      <c r="F643">
        <v>0.84399999999999997</v>
      </c>
      <c r="G643">
        <v>0.36449999999999999</v>
      </c>
      <c r="H643">
        <v>0.185</v>
      </c>
      <c r="I643">
        <v>0.27050000000000002</v>
      </c>
      <c r="J643">
        <v>9</v>
      </c>
      <c r="K643">
        <v>11</v>
      </c>
      <c r="L643" t="s">
        <v>37</v>
      </c>
      <c r="M643" t="s">
        <v>38</v>
      </c>
      <c r="N643" t="s">
        <v>35</v>
      </c>
      <c r="O643">
        <v>2</v>
      </c>
      <c r="P643" t="s">
        <v>39</v>
      </c>
      <c r="Q643">
        <v>18</v>
      </c>
      <c r="R643" t="str">
        <f t="array" ref="R64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43" t="e">
        <f>IF(Table13[[#This Row],[Category All]]="Category 1", "Yes",NA())</f>
        <v>#N/A</v>
      </c>
      <c r="T643" t="str">
        <f>IF(Table13[[#This Row],[Category All]]="Category 2", "Yes",NA())</f>
        <v>Yes</v>
      </c>
      <c r="U643" t="e">
        <f>IF(Table13[[#This Row],[Category All]]="Category 3", "Yes",NA())</f>
        <v>#N/A</v>
      </c>
      <c r="V643">
        <f>SUM(1,(1/3)*(Table13[[#This Row],[Length]]-0.5),(1/3)*(Table13[[#This Row],[Diameter]]-0.4),(1/3)*(Table13[[#This Row],[Height]]-0.4)*Table13[[#This Row],[Whole_weight]]*0.5)</f>
        <v>0.99983333333333324</v>
      </c>
      <c r="W643">
        <f t="array" ref="W64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0.79986666666666661</v>
      </c>
      <c r="X643" t="e">
        <f>IF(Table13[[#This Row],[Category All]]="Category 1",Table13[[#This Row],[Base Abalone Value]]*1.5,NA())</f>
        <v>#N/A</v>
      </c>
      <c r="Y643">
        <f>IF(Table13[[#This Row],[Category All]]="Category 2",Table13[[#This Row],[Base Abalone Value]]*0.8,NA())</f>
        <v>0.79986666666666661</v>
      </c>
      <c r="Z643" t="e">
        <f>IF(Table13[[#This Row],[Category All]]="Category 3",Table13[[#This Row],[Base Abalone Value]],NA())</f>
        <v>#N/A</v>
      </c>
      <c r="AA643" t="e">
        <f>IF(Table13[[#This Row],[Gender]]="M",Table13[[#This Row],[Whole_weight]],NA())</f>
        <v>#N/A</v>
      </c>
      <c r="AB643">
        <f>IF(Table13[[#This Row],[Gender]]="F",Table13[[#This Row],[Whole_weight]],NA())</f>
        <v>0.84399999999999997</v>
      </c>
      <c r="AC643" t="e">
        <f>IF(Table13[[#This Row],[Gender]]="I",Table13[[#This Row],[Whole_weight]],NA())</f>
        <v>#N/A</v>
      </c>
      <c r="AD643" t="e">
        <f>IF(Table13[[#This Row],[Gender]]="M",Table13[[#This Row],[Diameter]],NA())</f>
        <v>#N/A</v>
      </c>
      <c r="AE643">
        <f>IF(Table13[[#This Row],[Gender]]="F",Table13[[#This Row],[Diameter]],NA())</f>
        <v>0.42499999999999999</v>
      </c>
      <c r="AF643" t="e">
        <f>IF(Table13[[#This Row],[Gender]]="I",Table13[[#This Row],[Diameter]],NA())</f>
        <v>#N/A</v>
      </c>
    </row>
    <row r="644" spans="1:32" x14ac:dyDescent="0.25">
      <c r="A644">
        <v>2251</v>
      </c>
      <c r="B644" t="s">
        <v>47</v>
      </c>
      <c r="C644">
        <v>0.65500000000000003</v>
      </c>
      <c r="D644">
        <v>0.59</v>
      </c>
      <c r="E644">
        <v>0.2</v>
      </c>
      <c r="F644">
        <v>1.5455000000000001</v>
      </c>
      <c r="G644">
        <v>0.65400000000000003</v>
      </c>
      <c r="H644">
        <v>0.3765</v>
      </c>
      <c r="I644">
        <v>0.41499999999999998</v>
      </c>
      <c r="J644">
        <v>11</v>
      </c>
      <c r="K644">
        <v>7</v>
      </c>
      <c r="L644" t="s">
        <v>67</v>
      </c>
      <c r="M644" t="s">
        <v>68</v>
      </c>
      <c r="N644" t="s">
        <v>69</v>
      </c>
      <c r="O644">
        <v>1</v>
      </c>
      <c r="P644" t="s">
        <v>36</v>
      </c>
      <c r="Q644">
        <v>22.1</v>
      </c>
      <c r="R644" t="str">
        <f t="array" ref="R64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44" t="e">
        <f>IF(Table13[[#This Row],[Category All]]="Category 1", "Yes",NA())</f>
        <v>#N/A</v>
      </c>
      <c r="T644" t="e">
        <f>IF(Table13[[#This Row],[Category All]]="Category 2", "Yes",NA())</f>
        <v>#N/A</v>
      </c>
      <c r="U644" t="str">
        <f>IF(Table13[[#This Row],[Category All]]="Category 3", "Yes",NA())</f>
        <v>Yes</v>
      </c>
      <c r="V644">
        <f>SUM(1,(1/3)*(Table13[[#This Row],[Length]]-0.5),(1/3)*(Table13[[#This Row],[Diameter]]-0.4),(1/3)*(Table13[[#This Row],[Height]]-0.4)*Table13[[#This Row],[Whole_weight]]*0.5)</f>
        <v>1.0634833333333333</v>
      </c>
      <c r="W644">
        <f t="array" ref="W64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1.0634833333333333</v>
      </c>
      <c r="X644" t="e">
        <f>IF(Table13[[#This Row],[Category All]]="Category 1",Table13[[#This Row],[Base Abalone Value]]*1.5,NA())</f>
        <v>#N/A</v>
      </c>
      <c r="Y644" t="e">
        <f>IF(Table13[[#This Row],[Category All]]="Category 2",Table13[[#This Row],[Base Abalone Value]]*0.8,NA())</f>
        <v>#N/A</v>
      </c>
      <c r="Z644">
        <f>IF(Table13[[#This Row],[Category All]]="Category 3",Table13[[#This Row],[Base Abalone Value]],NA())</f>
        <v>1.0634833333333333</v>
      </c>
      <c r="AA644">
        <f>IF(Table13[[#This Row],[Gender]]="M",Table13[[#This Row],[Whole_weight]],NA())</f>
        <v>1.5455000000000001</v>
      </c>
      <c r="AB644" t="e">
        <f>IF(Table13[[#This Row],[Gender]]="F",Table13[[#This Row],[Whole_weight]],NA())</f>
        <v>#N/A</v>
      </c>
      <c r="AC644" t="e">
        <f>IF(Table13[[#This Row],[Gender]]="I",Table13[[#This Row],[Whole_weight]],NA())</f>
        <v>#N/A</v>
      </c>
      <c r="AD644">
        <f>IF(Table13[[#This Row],[Gender]]="M",Table13[[#This Row],[Diameter]],NA())</f>
        <v>0.59</v>
      </c>
      <c r="AE644" t="e">
        <f>IF(Table13[[#This Row],[Gender]]="F",Table13[[#This Row],[Diameter]],NA())</f>
        <v>#N/A</v>
      </c>
      <c r="AF644" t="e">
        <f>IF(Table13[[#This Row],[Gender]]="I",Table13[[#This Row],[Diameter]],NA())</f>
        <v>#N/A</v>
      </c>
    </row>
    <row r="645" spans="1:32" x14ac:dyDescent="0.25">
      <c r="A645">
        <v>1789</v>
      </c>
      <c r="B645" t="s">
        <v>32</v>
      </c>
      <c r="C645">
        <v>0.54500000000000004</v>
      </c>
      <c r="D645">
        <v>0.41499999999999998</v>
      </c>
      <c r="E645">
        <v>0.2</v>
      </c>
      <c r="F645">
        <v>1.3580000000000001</v>
      </c>
      <c r="G645">
        <v>0.56699999999999995</v>
      </c>
      <c r="H645">
        <v>0.318</v>
      </c>
      <c r="I645">
        <v>0.40300000000000002</v>
      </c>
      <c r="J645">
        <v>10</v>
      </c>
      <c r="K645">
        <v>4</v>
      </c>
      <c r="L645" t="s">
        <v>84</v>
      </c>
      <c r="M645" t="s">
        <v>85</v>
      </c>
      <c r="N645" t="s">
        <v>86</v>
      </c>
      <c r="O645">
        <v>4</v>
      </c>
      <c r="P645" t="s">
        <v>42</v>
      </c>
      <c r="Q645">
        <v>6.1</v>
      </c>
      <c r="R645" t="str">
        <f t="array" ref="R64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45" t="e">
        <f>IF(Table13[[#This Row],[Category All]]="Category 1", "Yes",NA())</f>
        <v>#N/A</v>
      </c>
      <c r="T645" t="e">
        <f>IF(Table13[[#This Row],[Category All]]="Category 2", "Yes",NA())</f>
        <v>#N/A</v>
      </c>
      <c r="U645" t="str">
        <f>IF(Table13[[#This Row],[Category All]]="Category 3", "Yes",NA())</f>
        <v>Yes</v>
      </c>
      <c r="V645">
        <f>SUM(1,(1/3)*(Table13[[#This Row],[Length]]-0.5),(1/3)*(Table13[[#This Row],[Diameter]]-0.4),(1/3)*(Table13[[#This Row],[Height]]-0.4)*Table13[[#This Row],[Whole_weight]]*0.5)</f>
        <v>0.97473333333333334</v>
      </c>
      <c r="W645">
        <f t="array" ref="W64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0.97473333333333334</v>
      </c>
      <c r="X645" t="e">
        <f>IF(Table13[[#This Row],[Category All]]="Category 1",Table13[[#This Row],[Base Abalone Value]]*1.5,NA())</f>
        <v>#N/A</v>
      </c>
      <c r="Y645" t="e">
        <f>IF(Table13[[#This Row],[Category All]]="Category 2",Table13[[#This Row],[Base Abalone Value]]*0.8,NA())</f>
        <v>#N/A</v>
      </c>
      <c r="Z645">
        <f>IF(Table13[[#This Row],[Category All]]="Category 3",Table13[[#This Row],[Base Abalone Value]],NA())</f>
        <v>0.97473333333333334</v>
      </c>
      <c r="AA645" t="e">
        <f>IF(Table13[[#This Row],[Gender]]="M",Table13[[#This Row],[Whole_weight]],NA())</f>
        <v>#N/A</v>
      </c>
      <c r="AB645">
        <f>IF(Table13[[#This Row],[Gender]]="F",Table13[[#This Row],[Whole_weight]],NA())</f>
        <v>1.3580000000000001</v>
      </c>
      <c r="AC645" t="e">
        <f>IF(Table13[[#This Row],[Gender]]="I",Table13[[#This Row],[Whole_weight]],NA())</f>
        <v>#N/A</v>
      </c>
      <c r="AD645" t="e">
        <f>IF(Table13[[#This Row],[Gender]]="M",Table13[[#This Row],[Diameter]],NA())</f>
        <v>#N/A</v>
      </c>
      <c r="AE645">
        <f>IF(Table13[[#This Row],[Gender]]="F",Table13[[#This Row],[Diameter]],NA())</f>
        <v>0.41499999999999998</v>
      </c>
      <c r="AF645" t="e">
        <f>IF(Table13[[#This Row],[Gender]]="I",Table13[[#This Row],[Diameter]],NA())</f>
        <v>#N/A</v>
      </c>
    </row>
    <row r="646" spans="1:32" x14ac:dyDescent="0.25">
      <c r="A646">
        <v>103</v>
      </c>
      <c r="B646" t="s">
        <v>47</v>
      </c>
      <c r="C646">
        <v>0.53</v>
      </c>
      <c r="D646">
        <v>0.435</v>
      </c>
      <c r="E646">
        <v>0.16</v>
      </c>
      <c r="F646">
        <v>0.88300000000000001</v>
      </c>
      <c r="G646">
        <v>0.316</v>
      </c>
      <c r="H646">
        <v>0.16400000000000001</v>
      </c>
      <c r="I646">
        <v>0.33500000000000002</v>
      </c>
      <c r="J646">
        <v>15</v>
      </c>
      <c r="K646">
        <v>10</v>
      </c>
      <c r="L646" t="s">
        <v>48</v>
      </c>
      <c r="M646" t="s">
        <v>49</v>
      </c>
      <c r="N646" t="s">
        <v>50</v>
      </c>
      <c r="O646">
        <v>3</v>
      </c>
      <c r="P646" t="s">
        <v>80</v>
      </c>
      <c r="Q646">
        <v>3.6</v>
      </c>
      <c r="R646" t="str">
        <f t="array" ref="R64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46" t="e">
        <f>IF(Table13[[#This Row],[Category All]]="Category 1", "Yes",NA())</f>
        <v>#N/A</v>
      </c>
      <c r="T646" t="str">
        <f>IF(Table13[[#This Row],[Category All]]="Category 2", "Yes",NA())</f>
        <v>Yes</v>
      </c>
      <c r="U646" t="e">
        <f>IF(Table13[[#This Row],[Category All]]="Category 3", "Yes",NA())</f>
        <v>#N/A</v>
      </c>
      <c r="V646">
        <f>SUM(1,(1/3)*(Table13[[#This Row],[Length]]-0.5),(1/3)*(Table13[[#This Row],[Diameter]]-0.4),(1/3)*(Table13[[#This Row],[Height]]-0.4)*Table13[[#This Row],[Whole_weight]]*0.5)</f>
        <v>0.9863466666666667</v>
      </c>
      <c r="W646">
        <f t="array" ref="W64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0.78907733333333341</v>
      </c>
      <c r="X646" t="e">
        <f>IF(Table13[[#This Row],[Category All]]="Category 1",Table13[[#This Row],[Base Abalone Value]]*1.5,NA())</f>
        <v>#N/A</v>
      </c>
      <c r="Y646">
        <f>IF(Table13[[#This Row],[Category All]]="Category 2",Table13[[#This Row],[Base Abalone Value]]*0.8,NA())</f>
        <v>0.78907733333333341</v>
      </c>
      <c r="Z646" t="e">
        <f>IF(Table13[[#This Row],[Category All]]="Category 3",Table13[[#This Row],[Base Abalone Value]],NA())</f>
        <v>#N/A</v>
      </c>
      <c r="AA646">
        <f>IF(Table13[[#This Row],[Gender]]="M",Table13[[#This Row],[Whole_weight]],NA())</f>
        <v>0.88300000000000001</v>
      </c>
      <c r="AB646" t="e">
        <f>IF(Table13[[#This Row],[Gender]]="F",Table13[[#This Row],[Whole_weight]],NA())</f>
        <v>#N/A</v>
      </c>
      <c r="AC646" t="e">
        <f>IF(Table13[[#This Row],[Gender]]="I",Table13[[#This Row],[Whole_weight]],NA())</f>
        <v>#N/A</v>
      </c>
      <c r="AD646">
        <f>IF(Table13[[#This Row],[Gender]]="M",Table13[[#This Row],[Diameter]],NA())</f>
        <v>0.435</v>
      </c>
      <c r="AE646" t="e">
        <f>IF(Table13[[#This Row],[Gender]]="F",Table13[[#This Row],[Diameter]],NA())</f>
        <v>#N/A</v>
      </c>
      <c r="AF646" t="e">
        <f>IF(Table13[[#This Row],[Gender]]="I",Table13[[#This Row],[Diameter]],NA())</f>
        <v>#N/A</v>
      </c>
    </row>
    <row r="647" spans="1:32" x14ac:dyDescent="0.25">
      <c r="A647">
        <v>567</v>
      </c>
      <c r="B647" t="s">
        <v>43</v>
      </c>
      <c r="C647">
        <v>0.48499999999999999</v>
      </c>
      <c r="D647">
        <v>0.35499999999999998</v>
      </c>
      <c r="E647">
        <v>0.13</v>
      </c>
      <c r="F647">
        <v>0.58099999999999996</v>
      </c>
      <c r="G647">
        <v>0.245</v>
      </c>
      <c r="H647">
        <v>0.13200000000000001</v>
      </c>
      <c r="I647">
        <v>0.16800000000000001</v>
      </c>
      <c r="J647">
        <v>12</v>
      </c>
      <c r="K647">
        <v>1</v>
      </c>
      <c r="L647" t="s">
        <v>40</v>
      </c>
      <c r="M647" t="s">
        <v>41</v>
      </c>
      <c r="N647" t="s">
        <v>35</v>
      </c>
      <c r="O647">
        <v>5</v>
      </c>
      <c r="P647" t="s">
        <v>46</v>
      </c>
      <c r="Q647">
        <v>12.8</v>
      </c>
      <c r="R647" t="str">
        <f t="array" ref="R64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47" t="e">
        <f>IF(Table13[[#This Row],[Category All]]="Category 1", "Yes",NA())</f>
        <v>#N/A</v>
      </c>
      <c r="T647" t="str">
        <f>IF(Table13[[#This Row],[Category All]]="Category 2", "Yes",NA())</f>
        <v>Yes</v>
      </c>
      <c r="U647" t="e">
        <f>IF(Table13[[#This Row],[Category All]]="Category 3", "Yes",NA())</f>
        <v>#N/A</v>
      </c>
      <c r="V647">
        <f>SUM(1,(1/3)*(Table13[[#This Row],[Length]]-0.5),(1/3)*(Table13[[#This Row],[Diameter]]-0.4),(1/3)*(Table13[[#This Row],[Height]]-0.4)*Table13[[#This Row],[Whole_weight]]*0.5)</f>
        <v>0.95385500000000001</v>
      </c>
      <c r="W647">
        <f t="array" ref="W64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0.7630840000000001</v>
      </c>
      <c r="X647" t="e">
        <f>IF(Table13[[#This Row],[Category All]]="Category 1",Table13[[#This Row],[Base Abalone Value]]*1.5,NA())</f>
        <v>#N/A</v>
      </c>
      <c r="Y647">
        <f>IF(Table13[[#This Row],[Category All]]="Category 2",Table13[[#This Row],[Base Abalone Value]]*0.8,NA())</f>
        <v>0.7630840000000001</v>
      </c>
      <c r="Z647" t="e">
        <f>IF(Table13[[#This Row],[Category All]]="Category 3",Table13[[#This Row],[Base Abalone Value]],NA())</f>
        <v>#N/A</v>
      </c>
      <c r="AA647" t="e">
        <f>IF(Table13[[#This Row],[Gender]]="M",Table13[[#This Row],[Whole_weight]],NA())</f>
        <v>#N/A</v>
      </c>
      <c r="AB647" t="e">
        <f>IF(Table13[[#This Row],[Gender]]="F",Table13[[#This Row],[Whole_weight]],NA())</f>
        <v>#N/A</v>
      </c>
      <c r="AC647">
        <f>IF(Table13[[#This Row],[Gender]]="I",Table13[[#This Row],[Whole_weight]],NA())</f>
        <v>0.58099999999999996</v>
      </c>
      <c r="AD647" t="e">
        <f>IF(Table13[[#This Row],[Gender]]="M",Table13[[#This Row],[Diameter]],NA())</f>
        <v>#N/A</v>
      </c>
      <c r="AE647" t="e">
        <f>IF(Table13[[#This Row],[Gender]]="F",Table13[[#This Row],[Diameter]],NA())</f>
        <v>#N/A</v>
      </c>
      <c r="AF647">
        <f>IF(Table13[[#This Row],[Gender]]="I",Table13[[#This Row],[Diameter]],NA())</f>
        <v>0.35499999999999998</v>
      </c>
    </row>
    <row r="648" spans="1:32" x14ac:dyDescent="0.25">
      <c r="A648">
        <v>3440</v>
      </c>
      <c r="B648" t="s">
        <v>43</v>
      </c>
      <c r="C648">
        <v>0.44</v>
      </c>
      <c r="D648">
        <v>0.35</v>
      </c>
      <c r="E648">
        <v>0.125</v>
      </c>
      <c r="F648">
        <v>0.45600000000000002</v>
      </c>
      <c r="G648">
        <v>0.21</v>
      </c>
      <c r="H648">
        <v>9.5500000000000002E-2</v>
      </c>
      <c r="I648">
        <v>0.13100000000000001</v>
      </c>
      <c r="J648">
        <v>8</v>
      </c>
      <c r="K648">
        <v>4</v>
      </c>
      <c r="L648" t="s">
        <v>84</v>
      </c>
      <c r="M648" t="s">
        <v>85</v>
      </c>
      <c r="N648" t="s">
        <v>86</v>
      </c>
      <c r="O648">
        <v>2</v>
      </c>
      <c r="P648" t="s">
        <v>39</v>
      </c>
      <c r="Q648">
        <v>18</v>
      </c>
      <c r="R648" t="str">
        <f t="array" ref="R64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48" t="e">
        <f>IF(Table13[[#This Row],[Category All]]="Category 1", "Yes",NA())</f>
        <v>#N/A</v>
      </c>
      <c r="T648" t="str">
        <f>IF(Table13[[#This Row],[Category All]]="Category 2", "Yes",NA())</f>
        <v>Yes</v>
      </c>
      <c r="U648" t="e">
        <f>IF(Table13[[#This Row],[Category All]]="Category 3", "Yes",NA())</f>
        <v>#N/A</v>
      </c>
      <c r="V648">
        <f>SUM(1,(1/3)*(Table13[[#This Row],[Length]]-0.5),(1/3)*(Table13[[#This Row],[Diameter]]-0.4),(1/3)*(Table13[[#This Row],[Height]]-0.4)*Table13[[#This Row],[Whole_weight]]*0.5)</f>
        <v>0.94243333333333323</v>
      </c>
      <c r="W648">
        <f t="array" ref="W64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0.75394666666666665</v>
      </c>
      <c r="X648" t="e">
        <f>IF(Table13[[#This Row],[Category All]]="Category 1",Table13[[#This Row],[Base Abalone Value]]*1.5,NA())</f>
        <v>#N/A</v>
      </c>
      <c r="Y648">
        <f>IF(Table13[[#This Row],[Category All]]="Category 2",Table13[[#This Row],[Base Abalone Value]]*0.8,NA())</f>
        <v>0.75394666666666665</v>
      </c>
      <c r="Z648" t="e">
        <f>IF(Table13[[#This Row],[Category All]]="Category 3",Table13[[#This Row],[Base Abalone Value]],NA())</f>
        <v>#N/A</v>
      </c>
      <c r="AA648" t="e">
        <f>IF(Table13[[#This Row],[Gender]]="M",Table13[[#This Row],[Whole_weight]],NA())</f>
        <v>#N/A</v>
      </c>
      <c r="AB648" t="e">
        <f>IF(Table13[[#This Row],[Gender]]="F",Table13[[#This Row],[Whole_weight]],NA())</f>
        <v>#N/A</v>
      </c>
      <c r="AC648">
        <f>IF(Table13[[#This Row],[Gender]]="I",Table13[[#This Row],[Whole_weight]],NA())</f>
        <v>0.45600000000000002</v>
      </c>
      <c r="AD648" t="e">
        <f>IF(Table13[[#This Row],[Gender]]="M",Table13[[#This Row],[Diameter]],NA())</f>
        <v>#N/A</v>
      </c>
      <c r="AE648" t="e">
        <f>IF(Table13[[#This Row],[Gender]]="F",Table13[[#This Row],[Diameter]],NA())</f>
        <v>#N/A</v>
      </c>
      <c r="AF648">
        <f>IF(Table13[[#This Row],[Gender]]="I",Table13[[#This Row],[Diameter]],NA())</f>
        <v>0.35</v>
      </c>
    </row>
    <row r="649" spans="1:32" x14ac:dyDescent="0.25">
      <c r="A649">
        <v>3752</v>
      </c>
      <c r="B649" t="s">
        <v>43</v>
      </c>
      <c r="C649">
        <v>0.45</v>
      </c>
      <c r="D649">
        <v>0.33500000000000002</v>
      </c>
      <c r="E649">
        <v>0.115</v>
      </c>
      <c r="F649">
        <v>0.39350000000000002</v>
      </c>
      <c r="G649">
        <v>0.19500000000000001</v>
      </c>
      <c r="H649">
        <v>7.0999999999999994E-2</v>
      </c>
      <c r="I649">
        <v>0.11</v>
      </c>
      <c r="J649">
        <v>7</v>
      </c>
      <c r="K649">
        <v>10</v>
      </c>
      <c r="L649" t="s">
        <v>48</v>
      </c>
      <c r="M649" t="s">
        <v>49</v>
      </c>
      <c r="N649" t="s">
        <v>50</v>
      </c>
      <c r="O649">
        <v>8</v>
      </c>
      <c r="P649" t="s">
        <v>51</v>
      </c>
      <c r="Q649">
        <v>12.3</v>
      </c>
      <c r="R649" t="str">
        <f t="array" ref="R64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49" t="e">
        <f>IF(Table13[[#This Row],[Category All]]="Category 1", "Yes",NA())</f>
        <v>#N/A</v>
      </c>
      <c r="T649" t="str">
        <f>IF(Table13[[#This Row],[Category All]]="Category 2", "Yes",NA())</f>
        <v>Yes</v>
      </c>
      <c r="U649" t="e">
        <f>IF(Table13[[#This Row],[Category All]]="Category 3", "Yes",NA())</f>
        <v>#N/A</v>
      </c>
      <c r="V649">
        <f>SUM(1,(1/3)*(Table13[[#This Row],[Length]]-0.5),(1/3)*(Table13[[#This Row],[Diameter]]-0.4),(1/3)*(Table13[[#This Row],[Height]]-0.4)*Table13[[#This Row],[Whole_weight]]*0.5)</f>
        <v>0.94297541666666662</v>
      </c>
      <c r="W649">
        <f t="array" ref="W64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0.75438033333333332</v>
      </c>
      <c r="X649" t="e">
        <f>IF(Table13[[#This Row],[Category All]]="Category 1",Table13[[#This Row],[Base Abalone Value]]*1.5,NA())</f>
        <v>#N/A</v>
      </c>
      <c r="Y649">
        <f>IF(Table13[[#This Row],[Category All]]="Category 2",Table13[[#This Row],[Base Abalone Value]]*0.8,NA())</f>
        <v>0.75438033333333332</v>
      </c>
      <c r="Z649" t="e">
        <f>IF(Table13[[#This Row],[Category All]]="Category 3",Table13[[#This Row],[Base Abalone Value]],NA())</f>
        <v>#N/A</v>
      </c>
      <c r="AA649" t="e">
        <f>IF(Table13[[#This Row],[Gender]]="M",Table13[[#This Row],[Whole_weight]],NA())</f>
        <v>#N/A</v>
      </c>
      <c r="AB649" t="e">
        <f>IF(Table13[[#This Row],[Gender]]="F",Table13[[#This Row],[Whole_weight]],NA())</f>
        <v>#N/A</v>
      </c>
      <c r="AC649">
        <f>IF(Table13[[#This Row],[Gender]]="I",Table13[[#This Row],[Whole_weight]],NA())</f>
        <v>0.39350000000000002</v>
      </c>
      <c r="AD649" t="e">
        <f>IF(Table13[[#This Row],[Gender]]="M",Table13[[#This Row],[Diameter]],NA())</f>
        <v>#N/A</v>
      </c>
      <c r="AE649" t="e">
        <f>IF(Table13[[#This Row],[Gender]]="F",Table13[[#This Row],[Diameter]],NA())</f>
        <v>#N/A</v>
      </c>
      <c r="AF649">
        <f>IF(Table13[[#This Row],[Gender]]="I",Table13[[#This Row],[Diameter]],NA())</f>
        <v>0.33500000000000002</v>
      </c>
    </row>
    <row r="650" spans="1:32" x14ac:dyDescent="0.25">
      <c r="A650">
        <v>3289</v>
      </c>
      <c r="B650" t="s">
        <v>32</v>
      </c>
      <c r="C650">
        <v>0.60499999999999998</v>
      </c>
      <c r="D650">
        <v>0.47499999999999998</v>
      </c>
      <c r="E650">
        <v>0.14499999999999999</v>
      </c>
      <c r="F650">
        <v>1.0185</v>
      </c>
      <c r="G650">
        <v>0.46949999999999997</v>
      </c>
      <c r="H650">
        <v>0.22500000000000001</v>
      </c>
      <c r="I650">
        <v>0.27</v>
      </c>
      <c r="J650">
        <v>15</v>
      </c>
      <c r="K650">
        <v>10</v>
      </c>
      <c r="L650" t="s">
        <v>48</v>
      </c>
      <c r="M650" t="s">
        <v>49</v>
      </c>
      <c r="N650" t="s">
        <v>50</v>
      </c>
      <c r="O650">
        <v>7</v>
      </c>
      <c r="P650" t="s">
        <v>74</v>
      </c>
      <c r="Q650">
        <v>2.5</v>
      </c>
      <c r="R650" t="str">
        <f t="array" ref="R65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50" t="e">
        <f>IF(Table13[[#This Row],[Category All]]="Category 1", "Yes",NA())</f>
        <v>#N/A</v>
      </c>
      <c r="T650" t="e">
        <f>IF(Table13[[#This Row],[Category All]]="Category 2", "Yes",NA())</f>
        <v>#N/A</v>
      </c>
      <c r="U650" t="str">
        <f>IF(Table13[[#This Row],[Category All]]="Category 3", "Yes",NA())</f>
        <v>Yes</v>
      </c>
      <c r="V650">
        <f>SUM(1,(1/3)*(Table13[[#This Row],[Length]]-0.5),(1/3)*(Table13[[#This Row],[Diameter]]-0.4),(1/3)*(Table13[[#This Row],[Height]]-0.4)*Table13[[#This Row],[Whole_weight]]*0.5)</f>
        <v>1.0167137499999999</v>
      </c>
      <c r="W650">
        <f t="array" ref="W65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1.0167137499999999</v>
      </c>
      <c r="X650" t="e">
        <f>IF(Table13[[#This Row],[Category All]]="Category 1",Table13[[#This Row],[Base Abalone Value]]*1.5,NA())</f>
        <v>#N/A</v>
      </c>
      <c r="Y650" t="e">
        <f>IF(Table13[[#This Row],[Category All]]="Category 2",Table13[[#This Row],[Base Abalone Value]]*0.8,NA())</f>
        <v>#N/A</v>
      </c>
      <c r="Z650">
        <f>IF(Table13[[#This Row],[Category All]]="Category 3",Table13[[#This Row],[Base Abalone Value]],NA())</f>
        <v>1.0167137499999999</v>
      </c>
      <c r="AA650" t="e">
        <f>IF(Table13[[#This Row],[Gender]]="M",Table13[[#This Row],[Whole_weight]],NA())</f>
        <v>#N/A</v>
      </c>
      <c r="AB650">
        <f>IF(Table13[[#This Row],[Gender]]="F",Table13[[#This Row],[Whole_weight]],NA())</f>
        <v>1.0185</v>
      </c>
      <c r="AC650" t="e">
        <f>IF(Table13[[#This Row],[Gender]]="I",Table13[[#This Row],[Whole_weight]],NA())</f>
        <v>#N/A</v>
      </c>
      <c r="AD650" t="e">
        <f>IF(Table13[[#This Row],[Gender]]="M",Table13[[#This Row],[Diameter]],NA())</f>
        <v>#N/A</v>
      </c>
      <c r="AE650">
        <f>IF(Table13[[#This Row],[Gender]]="F",Table13[[#This Row],[Diameter]],NA())</f>
        <v>0.47499999999999998</v>
      </c>
      <c r="AF650" t="e">
        <f>IF(Table13[[#This Row],[Gender]]="I",Table13[[#This Row],[Diameter]],NA())</f>
        <v>#N/A</v>
      </c>
    </row>
    <row r="651" spans="1:32" x14ac:dyDescent="0.25">
      <c r="A651">
        <v>180</v>
      </c>
      <c r="B651" t="s">
        <v>47</v>
      </c>
      <c r="C651">
        <v>0.57999999999999996</v>
      </c>
      <c r="D651">
        <v>0.47499999999999998</v>
      </c>
      <c r="E651">
        <v>0.15</v>
      </c>
      <c r="F651">
        <v>0.97</v>
      </c>
      <c r="G651">
        <v>0.38500000000000001</v>
      </c>
      <c r="H651">
        <v>0.2165</v>
      </c>
      <c r="I651">
        <v>0.35</v>
      </c>
      <c r="J651">
        <v>11</v>
      </c>
      <c r="K651">
        <v>12</v>
      </c>
      <c r="L651" t="s">
        <v>33</v>
      </c>
      <c r="M651" t="s">
        <v>34</v>
      </c>
      <c r="N651" t="s">
        <v>35</v>
      </c>
      <c r="O651">
        <v>4</v>
      </c>
      <c r="P651" t="s">
        <v>42</v>
      </c>
      <c r="Q651">
        <v>6.1</v>
      </c>
      <c r="R651" t="str">
        <f t="array" ref="R65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51" t="e">
        <f>IF(Table13[[#This Row],[Category All]]="Category 1", "Yes",NA())</f>
        <v>#N/A</v>
      </c>
      <c r="T651" t="str">
        <f>IF(Table13[[#This Row],[Category All]]="Category 2", "Yes",NA())</f>
        <v>Yes</v>
      </c>
      <c r="U651" t="e">
        <f>IF(Table13[[#This Row],[Category All]]="Category 3", "Yes",NA())</f>
        <v>#N/A</v>
      </c>
      <c r="V651">
        <f>SUM(1,(1/3)*(Table13[[#This Row],[Length]]-0.5),(1/3)*(Table13[[#This Row],[Diameter]]-0.4),(1/3)*(Table13[[#This Row],[Height]]-0.4)*Table13[[#This Row],[Whole_weight]]*0.5)</f>
        <v>1.0112499999999998</v>
      </c>
      <c r="W651">
        <f t="array" ref="W65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0.80899999999999983</v>
      </c>
      <c r="X651" t="e">
        <f>IF(Table13[[#This Row],[Category All]]="Category 1",Table13[[#This Row],[Base Abalone Value]]*1.5,NA())</f>
        <v>#N/A</v>
      </c>
      <c r="Y651">
        <f>IF(Table13[[#This Row],[Category All]]="Category 2",Table13[[#This Row],[Base Abalone Value]]*0.8,NA())</f>
        <v>0.80899999999999983</v>
      </c>
      <c r="Z651" t="e">
        <f>IF(Table13[[#This Row],[Category All]]="Category 3",Table13[[#This Row],[Base Abalone Value]],NA())</f>
        <v>#N/A</v>
      </c>
      <c r="AA651">
        <f>IF(Table13[[#This Row],[Gender]]="M",Table13[[#This Row],[Whole_weight]],NA())</f>
        <v>0.97</v>
      </c>
      <c r="AB651" t="e">
        <f>IF(Table13[[#This Row],[Gender]]="F",Table13[[#This Row],[Whole_weight]],NA())</f>
        <v>#N/A</v>
      </c>
      <c r="AC651" t="e">
        <f>IF(Table13[[#This Row],[Gender]]="I",Table13[[#This Row],[Whole_weight]],NA())</f>
        <v>#N/A</v>
      </c>
      <c r="AD651">
        <f>IF(Table13[[#This Row],[Gender]]="M",Table13[[#This Row],[Diameter]],NA())</f>
        <v>0.47499999999999998</v>
      </c>
      <c r="AE651" t="e">
        <f>IF(Table13[[#This Row],[Gender]]="F",Table13[[#This Row],[Diameter]],NA())</f>
        <v>#N/A</v>
      </c>
      <c r="AF651" t="e">
        <f>IF(Table13[[#This Row],[Gender]]="I",Table13[[#This Row],[Diameter]],NA())</f>
        <v>#N/A</v>
      </c>
    </row>
    <row r="652" spans="1:32" x14ac:dyDescent="0.25">
      <c r="A652">
        <v>3341</v>
      </c>
      <c r="B652" t="s">
        <v>43</v>
      </c>
      <c r="C652">
        <v>0.54</v>
      </c>
      <c r="D652">
        <v>0.435</v>
      </c>
      <c r="E652">
        <v>0.14499999999999999</v>
      </c>
      <c r="F652">
        <v>0.97</v>
      </c>
      <c r="G652">
        <v>0.42849999999999999</v>
      </c>
      <c r="H652">
        <v>0.22</v>
      </c>
      <c r="I652">
        <v>0.26400000000000001</v>
      </c>
      <c r="J652">
        <v>17</v>
      </c>
      <c r="K652">
        <v>1</v>
      </c>
      <c r="L652" t="s">
        <v>40</v>
      </c>
      <c r="M652" t="s">
        <v>41</v>
      </c>
      <c r="N652" t="s">
        <v>35</v>
      </c>
      <c r="O652">
        <v>7</v>
      </c>
      <c r="P652" t="s">
        <v>74</v>
      </c>
      <c r="Q652">
        <v>2.5</v>
      </c>
      <c r="R652" t="str">
        <f t="array" ref="R65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1</v>
      </c>
      <c r="S652" t="str">
        <f>IF(Table13[[#This Row],[Category All]]="Category 1", "Yes",NA())</f>
        <v>Yes</v>
      </c>
      <c r="T652" t="e">
        <f>IF(Table13[[#This Row],[Category All]]="Category 2", "Yes",NA())</f>
        <v>#N/A</v>
      </c>
      <c r="U652" t="e">
        <f>IF(Table13[[#This Row],[Category All]]="Category 3", "Yes",NA())</f>
        <v>#N/A</v>
      </c>
      <c r="V652">
        <f>SUM(1,(1/3)*(Table13[[#This Row],[Length]]-0.5),(1/3)*(Table13[[#This Row],[Diameter]]-0.4),(1/3)*(Table13[[#This Row],[Height]]-0.4)*Table13[[#This Row],[Whole_weight]]*0.5)</f>
        <v>0.98377500000000018</v>
      </c>
      <c r="W652">
        <f t="array" ref="W65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1.4756625000000003</v>
      </c>
      <c r="X652">
        <f>IF(Table13[[#This Row],[Category All]]="Category 1",Table13[[#This Row],[Base Abalone Value]]*1.5,NA())</f>
        <v>1.4756625000000003</v>
      </c>
      <c r="Y652" t="e">
        <f>IF(Table13[[#This Row],[Category All]]="Category 2",Table13[[#This Row],[Base Abalone Value]]*0.8,NA())</f>
        <v>#N/A</v>
      </c>
      <c r="Z652" t="e">
        <f>IF(Table13[[#This Row],[Category All]]="Category 3",Table13[[#This Row],[Base Abalone Value]],NA())</f>
        <v>#N/A</v>
      </c>
      <c r="AA652" t="e">
        <f>IF(Table13[[#This Row],[Gender]]="M",Table13[[#This Row],[Whole_weight]],NA())</f>
        <v>#N/A</v>
      </c>
      <c r="AB652" t="e">
        <f>IF(Table13[[#This Row],[Gender]]="F",Table13[[#This Row],[Whole_weight]],NA())</f>
        <v>#N/A</v>
      </c>
      <c r="AC652">
        <f>IF(Table13[[#This Row],[Gender]]="I",Table13[[#This Row],[Whole_weight]],NA())</f>
        <v>0.97</v>
      </c>
      <c r="AD652" t="e">
        <f>IF(Table13[[#This Row],[Gender]]="M",Table13[[#This Row],[Diameter]],NA())</f>
        <v>#N/A</v>
      </c>
      <c r="AE652" t="e">
        <f>IF(Table13[[#This Row],[Gender]]="F",Table13[[#This Row],[Diameter]],NA())</f>
        <v>#N/A</v>
      </c>
      <c r="AF652">
        <f>IF(Table13[[#This Row],[Gender]]="I",Table13[[#This Row],[Diameter]],NA())</f>
        <v>0.435</v>
      </c>
    </row>
    <row r="653" spans="1:32" x14ac:dyDescent="0.25">
      <c r="A653">
        <v>2700</v>
      </c>
      <c r="B653" t="s">
        <v>47</v>
      </c>
      <c r="C653">
        <v>0.67</v>
      </c>
      <c r="D653">
        <v>0.5</v>
      </c>
      <c r="E653">
        <v>0.2</v>
      </c>
      <c r="F653">
        <v>1.2689999999999999</v>
      </c>
      <c r="G653">
        <v>0.57599999999999996</v>
      </c>
      <c r="H653">
        <v>0.29849999999999999</v>
      </c>
      <c r="I653">
        <v>0.35099999999999998</v>
      </c>
      <c r="J653">
        <v>11</v>
      </c>
      <c r="K653">
        <v>13</v>
      </c>
      <c r="L653" t="s">
        <v>44</v>
      </c>
      <c r="M653" t="s">
        <v>45</v>
      </c>
      <c r="N653" t="s">
        <v>35</v>
      </c>
      <c r="O653">
        <v>6</v>
      </c>
      <c r="P653" t="s">
        <v>79</v>
      </c>
      <c r="Q653">
        <v>14.1</v>
      </c>
      <c r="R653" t="str">
        <f t="array" ref="R65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53" t="e">
        <f>IF(Table13[[#This Row],[Category All]]="Category 1", "Yes",NA())</f>
        <v>#N/A</v>
      </c>
      <c r="T653" t="e">
        <f>IF(Table13[[#This Row],[Category All]]="Category 2", "Yes",NA())</f>
        <v>#N/A</v>
      </c>
      <c r="U653" t="str">
        <f>IF(Table13[[#This Row],[Category All]]="Category 3", "Yes",NA())</f>
        <v>Yes</v>
      </c>
      <c r="V653">
        <f>SUM(1,(1/3)*(Table13[[#This Row],[Length]]-0.5),(1/3)*(Table13[[#This Row],[Diameter]]-0.4),(1/3)*(Table13[[#This Row],[Height]]-0.4)*Table13[[#This Row],[Whole_weight]]*0.5)</f>
        <v>1.0476999999999999</v>
      </c>
      <c r="W653">
        <f t="array" ref="W65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1.0476999999999999</v>
      </c>
      <c r="X653" t="e">
        <f>IF(Table13[[#This Row],[Category All]]="Category 1",Table13[[#This Row],[Base Abalone Value]]*1.5,NA())</f>
        <v>#N/A</v>
      </c>
      <c r="Y653" t="e">
        <f>IF(Table13[[#This Row],[Category All]]="Category 2",Table13[[#This Row],[Base Abalone Value]]*0.8,NA())</f>
        <v>#N/A</v>
      </c>
      <c r="Z653">
        <f>IF(Table13[[#This Row],[Category All]]="Category 3",Table13[[#This Row],[Base Abalone Value]],NA())</f>
        <v>1.0476999999999999</v>
      </c>
      <c r="AA653">
        <f>IF(Table13[[#This Row],[Gender]]="M",Table13[[#This Row],[Whole_weight]],NA())</f>
        <v>1.2689999999999999</v>
      </c>
      <c r="AB653" t="e">
        <f>IF(Table13[[#This Row],[Gender]]="F",Table13[[#This Row],[Whole_weight]],NA())</f>
        <v>#N/A</v>
      </c>
      <c r="AC653" t="e">
        <f>IF(Table13[[#This Row],[Gender]]="I",Table13[[#This Row],[Whole_weight]],NA())</f>
        <v>#N/A</v>
      </c>
      <c r="AD653">
        <f>IF(Table13[[#This Row],[Gender]]="M",Table13[[#This Row],[Diameter]],NA())</f>
        <v>0.5</v>
      </c>
      <c r="AE653" t="e">
        <f>IF(Table13[[#This Row],[Gender]]="F",Table13[[#This Row],[Diameter]],NA())</f>
        <v>#N/A</v>
      </c>
      <c r="AF653" t="e">
        <f>IF(Table13[[#This Row],[Gender]]="I",Table13[[#This Row],[Diameter]],NA())</f>
        <v>#N/A</v>
      </c>
    </row>
    <row r="654" spans="1:32" x14ac:dyDescent="0.25">
      <c r="A654">
        <v>3452</v>
      </c>
      <c r="B654" t="s">
        <v>47</v>
      </c>
      <c r="C654">
        <v>0.55000000000000004</v>
      </c>
      <c r="D654">
        <v>0.44</v>
      </c>
      <c r="E654">
        <v>0.155</v>
      </c>
      <c r="F654">
        <v>0.91549999999999998</v>
      </c>
      <c r="G654">
        <v>0.36449999999999999</v>
      </c>
      <c r="H654">
        <v>0.19500000000000001</v>
      </c>
      <c r="I654">
        <v>0.25</v>
      </c>
      <c r="J654">
        <v>8</v>
      </c>
      <c r="K654">
        <v>5</v>
      </c>
      <c r="L654" t="s">
        <v>58</v>
      </c>
      <c r="M654" t="s">
        <v>59</v>
      </c>
      <c r="N654" t="s">
        <v>60</v>
      </c>
      <c r="O654">
        <v>5</v>
      </c>
      <c r="P654" t="s">
        <v>46</v>
      </c>
      <c r="Q654">
        <v>12.8</v>
      </c>
      <c r="R654" t="str">
        <f t="array" ref="R65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54" t="e">
        <f>IF(Table13[[#This Row],[Category All]]="Category 1", "Yes",NA())</f>
        <v>#N/A</v>
      </c>
      <c r="T654" t="str">
        <f>IF(Table13[[#This Row],[Category All]]="Category 2", "Yes",NA())</f>
        <v>Yes</v>
      </c>
      <c r="U654" t="e">
        <f>IF(Table13[[#This Row],[Category All]]="Category 3", "Yes",NA())</f>
        <v>#N/A</v>
      </c>
      <c r="V654">
        <f>SUM(1,(1/3)*(Table13[[#This Row],[Length]]-0.5),(1/3)*(Table13[[#This Row],[Diameter]]-0.4),(1/3)*(Table13[[#This Row],[Height]]-0.4)*Table13[[#This Row],[Whole_weight]]*0.5)</f>
        <v>0.99261708333333332</v>
      </c>
      <c r="W654">
        <f t="array" ref="W65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0.7940936666666667</v>
      </c>
      <c r="X654" t="e">
        <f>IF(Table13[[#This Row],[Category All]]="Category 1",Table13[[#This Row],[Base Abalone Value]]*1.5,NA())</f>
        <v>#N/A</v>
      </c>
      <c r="Y654">
        <f>IF(Table13[[#This Row],[Category All]]="Category 2",Table13[[#This Row],[Base Abalone Value]]*0.8,NA())</f>
        <v>0.7940936666666667</v>
      </c>
      <c r="Z654" t="e">
        <f>IF(Table13[[#This Row],[Category All]]="Category 3",Table13[[#This Row],[Base Abalone Value]],NA())</f>
        <v>#N/A</v>
      </c>
      <c r="AA654">
        <f>IF(Table13[[#This Row],[Gender]]="M",Table13[[#This Row],[Whole_weight]],NA())</f>
        <v>0.91549999999999998</v>
      </c>
      <c r="AB654" t="e">
        <f>IF(Table13[[#This Row],[Gender]]="F",Table13[[#This Row],[Whole_weight]],NA())</f>
        <v>#N/A</v>
      </c>
      <c r="AC654" t="e">
        <f>IF(Table13[[#This Row],[Gender]]="I",Table13[[#This Row],[Whole_weight]],NA())</f>
        <v>#N/A</v>
      </c>
      <c r="AD654">
        <f>IF(Table13[[#This Row],[Gender]]="M",Table13[[#This Row],[Diameter]],NA())</f>
        <v>0.44</v>
      </c>
      <c r="AE654" t="e">
        <f>IF(Table13[[#This Row],[Gender]]="F",Table13[[#This Row],[Diameter]],NA())</f>
        <v>#N/A</v>
      </c>
      <c r="AF654" t="e">
        <f>IF(Table13[[#This Row],[Gender]]="I",Table13[[#This Row],[Diameter]],NA())</f>
        <v>#N/A</v>
      </c>
    </row>
    <row r="655" spans="1:32" x14ac:dyDescent="0.25">
      <c r="A655">
        <v>801</v>
      </c>
      <c r="B655" t="s">
        <v>47</v>
      </c>
      <c r="C655">
        <v>0.46</v>
      </c>
      <c r="D655">
        <v>0.34</v>
      </c>
      <c r="E655">
        <v>0.13500000000000001</v>
      </c>
      <c r="F655">
        <v>0.495</v>
      </c>
      <c r="G655">
        <v>0.16550000000000001</v>
      </c>
      <c r="H655">
        <v>0.11700000000000001</v>
      </c>
      <c r="I655">
        <v>0.185</v>
      </c>
      <c r="J655">
        <v>10</v>
      </c>
      <c r="K655">
        <v>12</v>
      </c>
      <c r="L655" t="s">
        <v>33</v>
      </c>
      <c r="M655" t="s">
        <v>34</v>
      </c>
      <c r="N655" t="s">
        <v>35</v>
      </c>
      <c r="O655">
        <v>10</v>
      </c>
      <c r="P655" t="s">
        <v>70</v>
      </c>
      <c r="Q655">
        <v>24.1</v>
      </c>
      <c r="R655" t="str">
        <f t="array" ref="R65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55" t="e">
        <f>IF(Table13[[#This Row],[Category All]]="Category 1", "Yes",NA())</f>
        <v>#N/A</v>
      </c>
      <c r="T655" t="str">
        <f>IF(Table13[[#This Row],[Category All]]="Category 2", "Yes",NA())</f>
        <v>Yes</v>
      </c>
      <c r="U655" t="e">
        <f>IF(Table13[[#This Row],[Category All]]="Category 3", "Yes",NA())</f>
        <v>#N/A</v>
      </c>
      <c r="V655">
        <f>SUM(1,(1/3)*(Table13[[#This Row],[Length]]-0.5),(1/3)*(Table13[[#This Row],[Diameter]]-0.4),(1/3)*(Table13[[#This Row],[Height]]-0.4)*Table13[[#This Row],[Whole_weight]]*0.5)</f>
        <v>0.94480416666666667</v>
      </c>
      <c r="W655">
        <f t="array" ref="W65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0.75584333333333342</v>
      </c>
      <c r="X655" t="e">
        <f>IF(Table13[[#This Row],[Category All]]="Category 1",Table13[[#This Row],[Base Abalone Value]]*1.5,NA())</f>
        <v>#N/A</v>
      </c>
      <c r="Y655">
        <f>IF(Table13[[#This Row],[Category All]]="Category 2",Table13[[#This Row],[Base Abalone Value]]*0.8,NA())</f>
        <v>0.75584333333333342</v>
      </c>
      <c r="Z655" t="e">
        <f>IF(Table13[[#This Row],[Category All]]="Category 3",Table13[[#This Row],[Base Abalone Value]],NA())</f>
        <v>#N/A</v>
      </c>
      <c r="AA655">
        <f>IF(Table13[[#This Row],[Gender]]="M",Table13[[#This Row],[Whole_weight]],NA())</f>
        <v>0.495</v>
      </c>
      <c r="AB655" t="e">
        <f>IF(Table13[[#This Row],[Gender]]="F",Table13[[#This Row],[Whole_weight]],NA())</f>
        <v>#N/A</v>
      </c>
      <c r="AC655" t="e">
        <f>IF(Table13[[#This Row],[Gender]]="I",Table13[[#This Row],[Whole_weight]],NA())</f>
        <v>#N/A</v>
      </c>
      <c r="AD655">
        <f>IF(Table13[[#This Row],[Gender]]="M",Table13[[#This Row],[Diameter]],NA())</f>
        <v>0.34</v>
      </c>
      <c r="AE655" t="e">
        <f>IF(Table13[[#This Row],[Gender]]="F",Table13[[#This Row],[Diameter]],NA())</f>
        <v>#N/A</v>
      </c>
      <c r="AF655" t="e">
        <f>IF(Table13[[#This Row],[Gender]]="I",Table13[[#This Row],[Diameter]],NA())</f>
        <v>#N/A</v>
      </c>
    </row>
    <row r="656" spans="1:32" x14ac:dyDescent="0.25">
      <c r="A656">
        <v>2788</v>
      </c>
      <c r="B656" t="s">
        <v>32</v>
      </c>
      <c r="C656">
        <v>0.61</v>
      </c>
      <c r="D656">
        <v>0.45</v>
      </c>
      <c r="E656">
        <v>0.13</v>
      </c>
      <c r="F656">
        <v>0.87250000000000005</v>
      </c>
      <c r="G656">
        <v>0.38900000000000001</v>
      </c>
      <c r="H656">
        <v>0.17150000000000001</v>
      </c>
      <c r="I656">
        <v>0.27200000000000002</v>
      </c>
      <c r="J656">
        <v>11</v>
      </c>
      <c r="K656">
        <v>5</v>
      </c>
      <c r="L656" t="s">
        <v>58</v>
      </c>
      <c r="M656" t="s">
        <v>59</v>
      </c>
      <c r="N656" t="s">
        <v>60</v>
      </c>
      <c r="O656">
        <v>5</v>
      </c>
      <c r="P656" t="s">
        <v>46</v>
      </c>
      <c r="Q656">
        <v>12.8</v>
      </c>
      <c r="R656" t="str">
        <f t="array" ref="R65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56" t="e">
        <f>IF(Table13[[#This Row],[Category All]]="Category 1", "Yes",NA())</f>
        <v>#N/A</v>
      </c>
      <c r="T656" t="str">
        <f>IF(Table13[[#This Row],[Category All]]="Category 2", "Yes",NA())</f>
        <v>Yes</v>
      </c>
      <c r="U656" t="e">
        <f>IF(Table13[[#This Row],[Category All]]="Category 3", "Yes",NA())</f>
        <v>#N/A</v>
      </c>
      <c r="V656">
        <f>SUM(1,(1/3)*(Table13[[#This Row],[Length]]-0.5),(1/3)*(Table13[[#This Row],[Diameter]]-0.4),(1/3)*(Table13[[#This Row],[Height]]-0.4)*Table13[[#This Row],[Whole_weight]]*0.5)</f>
        <v>1.0140708333333333</v>
      </c>
      <c r="W656">
        <f t="array" ref="W65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0.81125666666666663</v>
      </c>
      <c r="X656" t="e">
        <f>IF(Table13[[#This Row],[Category All]]="Category 1",Table13[[#This Row],[Base Abalone Value]]*1.5,NA())</f>
        <v>#N/A</v>
      </c>
      <c r="Y656">
        <f>IF(Table13[[#This Row],[Category All]]="Category 2",Table13[[#This Row],[Base Abalone Value]]*0.8,NA())</f>
        <v>0.81125666666666663</v>
      </c>
      <c r="Z656" t="e">
        <f>IF(Table13[[#This Row],[Category All]]="Category 3",Table13[[#This Row],[Base Abalone Value]],NA())</f>
        <v>#N/A</v>
      </c>
      <c r="AA656" t="e">
        <f>IF(Table13[[#This Row],[Gender]]="M",Table13[[#This Row],[Whole_weight]],NA())</f>
        <v>#N/A</v>
      </c>
      <c r="AB656">
        <f>IF(Table13[[#This Row],[Gender]]="F",Table13[[#This Row],[Whole_weight]],NA())</f>
        <v>0.87250000000000005</v>
      </c>
      <c r="AC656" t="e">
        <f>IF(Table13[[#This Row],[Gender]]="I",Table13[[#This Row],[Whole_weight]],NA())</f>
        <v>#N/A</v>
      </c>
      <c r="AD656" t="e">
        <f>IF(Table13[[#This Row],[Gender]]="M",Table13[[#This Row],[Diameter]],NA())</f>
        <v>#N/A</v>
      </c>
      <c r="AE656">
        <f>IF(Table13[[#This Row],[Gender]]="F",Table13[[#This Row],[Diameter]],NA())</f>
        <v>0.45</v>
      </c>
      <c r="AF656" t="e">
        <f>IF(Table13[[#This Row],[Gender]]="I",Table13[[#This Row],[Diameter]],NA())</f>
        <v>#N/A</v>
      </c>
    </row>
    <row r="657" spans="1:32" x14ac:dyDescent="0.25">
      <c r="A657">
        <v>307</v>
      </c>
      <c r="B657" t="s">
        <v>43</v>
      </c>
      <c r="C657">
        <v>0.16500000000000001</v>
      </c>
      <c r="D657">
        <v>0.12</v>
      </c>
      <c r="E657">
        <v>0.03</v>
      </c>
      <c r="F657">
        <v>2.1499999999999998E-2</v>
      </c>
      <c r="G657">
        <v>7.0000000000000001E-3</v>
      </c>
      <c r="H657">
        <v>5.0000000000000001E-3</v>
      </c>
      <c r="I657">
        <v>5.0000000000000001E-3</v>
      </c>
      <c r="J657">
        <v>3</v>
      </c>
      <c r="K657">
        <v>11</v>
      </c>
      <c r="L657" t="s">
        <v>37</v>
      </c>
      <c r="M657" t="s">
        <v>38</v>
      </c>
      <c r="N657" t="s">
        <v>35</v>
      </c>
      <c r="O657">
        <v>10</v>
      </c>
      <c r="P657" t="s">
        <v>70</v>
      </c>
      <c r="Q657">
        <v>24.1</v>
      </c>
      <c r="R657" t="str">
        <f t="array" ref="R65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57" t="e">
        <f>IF(Table13[[#This Row],[Category All]]="Category 1", "Yes",NA())</f>
        <v>#N/A</v>
      </c>
      <c r="T657" t="str">
        <f>IF(Table13[[#This Row],[Category All]]="Category 2", "Yes",NA())</f>
        <v>Yes</v>
      </c>
      <c r="U657" t="e">
        <f>IF(Table13[[#This Row],[Category All]]="Category 3", "Yes",NA())</f>
        <v>#N/A</v>
      </c>
      <c r="V657">
        <f>SUM(1,(1/3)*(Table13[[#This Row],[Length]]-0.5),(1/3)*(Table13[[#This Row],[Diameter]]-0.4),(1/3)*(Table13[[#This Row],[Height]]-0.4)*Table13[[#This Row],[Whole_weight]]*0.5)</f>
        <v>0.79367416666666657</v>
      </c>
      <c r="W657">
        <f t="array" ref="W65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0.6349393333333333</v>
      </c>
      <c r="X657" t="e">
        <f>IF(Table13[[#This Row],[Category All]]="Category 1",Table13[[#This Row],[Base Abalone Value]]*1.5,NA())</f>
        <v>#N/A</v>
      </c>
      <c r="Y657">
        <f>IF(Table13[[#This Row],[Category All]]="Category 2",Table13[[#This Row],[Base Abalone Value]]*0.8,NA())</f>
        <v>0.6349393333333333</v>
      </c>
      <c r="Z657" t="e">
        <f>IF(Table13[[#This Row],[Category All]]="Category 3",Table13[[#This Row],[Base Abalone Value]],NA())</f>
        <v>#N/A</v>
      </c>
      <c r="AA657" t="e">
        <f>IF(Table13[[#This Row],[Gender]]="M",Table13[[#This Row],[Whole_weight]],NA())</f>
        <v>#N/A</v>
      </c>
      <c r="AB657" t="e">
        <f>IF(Table13[[#This Row],[Gender]]="F",Table13[[#This Row],[Whole_weight]],NA())</f>
        <v>#N/A</v>
      </c>
      <c r="AC657">
        <f>IF(Table13[[#This Row],[Gender]]="I",Table13[[#This Row],[Whole_weight]],NA())</f>
        <v>2.1499999999999998E-2</v>
      </c>
      <c r="AD657" t="e">
        <f>IF(Table13[[#This Row],[Gender]]="M",Table13[[#This Row],[Diameter]],NA())</f>
        <v>#N/A</v>
      </c>
      <c r="AE657" t="e">
        <f>IF(Table13[[#This Row],[Gender]]="F",Table13[[#This Row],[Diameter]],NA())</f>
        <v>#N/A</v>
      </c>
      <c r="AF657">
        <f>IF(Table13[[#This Row],[Gender]]="I",Table13[[#This Row],[Diameter]],NA())</f>
        <v>0.12</v>
      </c>
    </row>
    <row r="658" spans="1:32" x14ac:dyDescent="0.25">
      <c r="A658">
        <v>3654</v>
      </c>
      <c r="B658" t="s">
        <v>43</v>
      </c>
      <c r="C658">
        <v>0.53</v>
      </c>
      <c r="D658">
        <v>0.42499999999999999</v>
      </c>
      <c r="E658">
        <v>0.13</v>
      </c>
      <c r="F658">
        <v>0.78100000000000003</v>
      </c>
      <c r="G658">
        <v>0.39050000000000001</v>
      </c>
      <c r="H658">
        <v>0.20050000000000001</v>
      </c>
      <c r="I658">
        <v>0.215</v>
      </c>
      <c r="J658">
        <v>9</v>
      </c>
      <c r="K658">
        <v>3</v>
      </c>
      <c r="L658" t="s">
        <v>75</v>
      </c>
      <c r="M658" t="s">
        <v>76</v>
      </c>
      <c r="N658" t="s">
        <v>77</v>
      </c>
      <c r="O658">
        <v>2</v>
      </c>
      <c r="P658" t="s">
        <v>39</v>
      </c>
      <c r="Q658">
        <v>18</v>
      </c>
      <c r="R658" t="str">
        <f t="array" ref="R65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58" t="e">
        <f>IF(Table13[[#This Row],[Category All]]="Category 1", "Yes",NA())</f>
        <v>#N/A</v>
      </c>
      <c r="T658" t="str">
        <f>IF(Table13[[#This Row],[Category All]]="Category 2", "Yes",NA())</f>
        <v>Yes</v>
      </c>
      <c r="U658" t="e">
        <f>IF(Table13[[#This Row],[Category All]]="Category 3", "Yes",NA())</f>
        <v>#N/A</v>
      </c>
      <c r="V658">
        <f>SUM(1,(1/3)*(Table13[[#This Row],[Length]]-0.5),(1/3)*(Table13[[#This Row],[Diameter]]-0.4),(1/3)*(Table13[[#This Row],[Height]]-0.4)*Table13[[#This Row],[Whole_weight]]*0.5)</f>
        <v>0.98318833333333333</v>
      </c>
      <c r="W658">
        <f t="array" ref="W65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0.78655066666666673</v>
      </c>
      <c r="X658" t="e">
        <f>IF(Table13[[#This Row],[Category All]]="Category 1",Table13[[#This Row],[Base Abalone Value]]*1.5,NA())</f>
        <v>#N/A</v>
      </c>
      <c r="Y658">
        <f>IF(Table13[[#This Row],[Category All]]="Category 2",Table13[[#This Row],[Base Abalone Value]]*0.8,NA())</f>
        <v>0.78655066666666673</v>
      </c>
      <c r="Z658" t="e">
        <f>IF(Table13[[#This Row],[Category All]]="Category 3",Table13[[#This Row],[Base Abalone Value]],NA())</f>
        <v>#N/A</v>
      </c>
      <c r="AA658" t="e">
        <f>IF(Table13[[#This Row],[Gender]]="M",Table13[[#This Row],[Whole_weight]],NA())</f>
        <v>#N/A</v>
      </c>
      <c r="AB658" t="e">
        <f>IF(Table13[[#This Row],[Gender]]="F",Table13[[#This Row],[Whole_weight]],NA())</f>
        <v>#N/A</v>
      </c>
      <c r="AC658">
        <f>IF(Table13[[#This Row],[Gender]]="I",Table13[[#This Row],[Whole_weight]],NA())</f>
        <v>0.78100000000000003</v>
      </c>
      <c r="AD658" t="e">
        <f>IF(Table13[[#This Row],[Gender]]="M",Table13[[#This Row],[Diameter]],NA())</f>
        <v>#N/A</v>
      </c>
      <c r="AE658" t="e">
        <f>IF(Table13[[#This Row],[Gender]]="F",Table13[[#This Row],[Diameter]],NA())</f>
        <v>#N/A</v>
      </c>
      <c r="AF658">
        <f>IF(Table13[[#This Row],[Gender]]="I",Table13[[#This Row],[Diameter]],NA())</f>
        <v>0.42499999999999999</v>
      </c>
    </row>
    <row r="659" spans="1:32" x14ac:dyDescent="0.25">
      <c r="A659">
        <v>2755</v>
      </c>
      <c r="B659" t="s">
        <v>43</v>
      </c>
      <c r="C659">
        <v>0.52500000000000002</v>
      </c>
      <c r="D659">
        <v>0.38500000000000001</v>
      </c>
      <c r="E659">
        <v>0.13</v>
      </c>
      <c r="F659">
        <v>0.60699999999999998</v>
      </c>
      <c r="G659">
        <v>0.23549999999999999</v>
      </c>
      <c r="H659">
        <v>0.125</v>
      </c>
      <c r="I659">
        <v>0.19500000000000001</v>
      </c>
      <c r="J659">
        <v>8</v>
      </c>
      <c r="K659">
        <v>6</v>
      </c>
      <c r="L659" t="s">
        <v>71</v>
      </c>
      <c r="M659" t="s">
        <v>72</v>
      </c>
      <c r="N659" t="s">
        <v>73</v>
      </c>
      <c r="O659">
        <v>5</v>
      </c>
      <c r="P659" t="s">
        <v>46</v>
      </c>
      <c r="Q659">
        <v>12.8</v>
      </c>
      <c r="R659" t="str">
        <f t="array" ref="R65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59" t="e">
        <f>IF(Table13[[#This Row],[Category All]]="Category 1", "Yes",NA())</f>
        <v>#N/A</v>
      </c>
      <c r="T659" t="str">
        <f>IF(Table13[[#This Row],[Category All]]="Category 2", "Yes",NA())</f>
        <v>Yes</v>
      </c>
      <c r="U659" t="e">
        <f>IF(Table13[[#This Row],[Category All]]="Category 3", "Yes",NA())</f>
        <v>#N/A</v>
      </c>
      <c r="V659">
        <f>SUM(1,(1/3)*(Table13[[#This Row],[Length]]-0.5),(1/3)*(Table13[[#This Row],[Diameter]]-0.4),(1/3)*(Table13[[#This Row],[Height]]-0.4)*Table13[[#This Row],[Whole_weight]]*0.5)</f>
        <v>0.97601833333333343</v>
      </c>
      <c r="W659">
        <f t="array" ref="W65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0.78081466666666677</v>
      </c>
      <c r="X659" t="e">
        <f>IF(Table13[[#This Row],[Category All]]="Category 1",Table13[[#This Row],[Base Abalone Value]]*1.5,NA())</f>
        <v>#N/A</v>
      </c>
      <c r="Y659">
        <f>IF(Table13[[#This Row],[Category All]]="Category 2",Table13[[#This Row],[Base Abalone Value]]*0.8,NA())</f>
        <v>0.78081466666666677</v>
      </c>
      <c r="Z659" t="e">
        <f>IF(Table13[[#This Row],[Category All]]="Category 3",Table13[[#This Row],[Base Abalone Value]],NA())</f>
        <v>#N/A</v>
      </c>
      <c r="AA659" t="e">
        <f>IF(Table13[[#This Row],[Gender]]="M",Table13[[#This Row],[Whole_weight]],NA())</f>
        <v>#N/A</v>
      </c>
      <c r="AB659" t="e">
        <f>IF(Table13[[#This Row],[Gender]]="F",Table13[[#This Row],[Whole_weight]],NA())</f>
        <v>#N/A</v>
      </c>
      <c r="AC659">
        <f>IF(Table13[[#This Row],[Gender]]="I",Table13[[#This Row],[Whole_weight]],NA())</f>
        <v>0.60699999999999998</v>
      </c>
      <c r="AD659" t="e">
        <f>IF(Table13[[#This Row],[Gender]]="M",Table13[[#This Row],[Diameter]],NA())</f>
        <v>#N/A</v>
      </c>
      <c r="AE659" t="e">
        <f>IF(Table13[[#This Row],[Gender]]="F",Table13[[#This Row],[Diameter]],NA())</f>
        <v>#N/A</v>
      </c>
      <c r="AF659">
        <f>IF(Table13[[#This Row],[Gender]]="I",Table13[[#This Row],[Diameter]],NA())</f>
        <v>0.38500000000000001</v>
      </c>
    </row>
    <row r="660" spans="1:32" x14ac:dyDescent="0.25">
      <c r="A660">
        <v>3426</v>
      </c>
      <c r="B660" t="s">
        <v>32</v>
      </c>
      <c r="C660">
        <v>0.65</v>
      </c>
      <c r="D660">
        <v>0.54500000000000004</v>
      </c>
      <c r="E660">
        <v>0.185</v>
      </c>
      <c r="F660">
        <v>1.5055000000000001</v>
      </c>
      <c r="G660">
        <v>0.65649999999999997</v>
      </c>
      <c r="H660">
        <v>0.34100000000000003</v>
      </c>
      <c r="I660">
        <v>0.43</v>
      </c>
      <c r="J660">
        <v>10</v>
      </c>
      <c r="K660">
        <v>12</v>
      </c>
      <c r="L660" t="s">
        <v>33</v>
      </c>
      <c r="M660" t="s">
        <v>34</v>
      </c>
      <c r="N660" t="s">
        <v>35</v>
      </c>
      <c r="O660">
        <v>2</v>
      </c>
      <c r="P660" t="s">
        <v>39</v>
      </c>
      <c r="Q660">
        <v>18</v>
      </c>
      <c r="R660" t="str">
        <f t="array" ref="R66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60" t="e">
        <f>IF(Table13[[#This Row],[Category All]]="Category 1", "Yes",NA())</f>
        <v>#N/A</v>
      </c>
      <c r="T660" t="e">
        <f>IF(Table13[[#This Row],[Category All]]="Category 2", "Yes",NA())</f>
        <v>#N/A</v>
      </c>
      <c r="U660" t="str">
        <f>IF(Table13[[#This Row],[Category All]]="Category 3", "Yes",NA())</f>
        <v>Yes</v>
      </c>
      <c r="V660">
        <f>SUM(1,(1/3)*(Table13[[#This Row],[Length]]-0.5),(1/3)*(Table13[[#This Row],[Diameter]]-0.4),(1/3)*(Table13[[#This Row],[Height]]-0.4)*Table13[[#This Row],[Whole_weight]]*0.5)</f>
        <v>1.0443862500000001</v>
      </c>
      <c r="W660">
        <f t="array" ref="W66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1.0443862500000001</v>
      </c>
      <c r="X660" t="e">
        <f>IF(Table13[[#This Row],[Category All]]="Category 1",Table13[[#This Row],[Base Abalone Value]]*1.5,NA())</f>
        <v>#N/A</v>
      </c>
      <c r="Y660" t="e">
        <f>IF(Table13[[#This Row],[Category All]]="Category 2",Table13[[#This Row],[Base Abalone Value]]*0.8,NA())</f>
        <v>#N/A</v>
      </c>
      <c r="Z660">
        <f>IF(Table13[[#This Row],[Category All]]="Category 3",Table13[[#This Row],[Base Abalone Value]],NA())</f>
        <v>1.0443862500000001</v>
      </c>
      <c r="AA660" t="e">
        <f>IF(Table13[[#This Row],[Gender]]="M",Table13[[#This Row],[Whole_weight]],NA())</f>
        <v>#N/A</v>
      </c>
      <c r="AB660">
        <f>IF(Table13[[#This Row],[Gender]]="F",Table13[[#This Row],[Whole_weight]],NA())</f>
        <v>1.5055000000000001</v>
      </c>
      <c r="AC660" t="e">
        <f>IF(Table13[[#This Row],[Gender]]="I",Table13[[#This Row],[Whole_weight]],NA())</f>
        <v>#N/A</v>
      </c>
      <c r="AD660" t="e">
        <f>IF(Table13[[#This Row],[Gender]]="M",Table13[[#This Row],[Diameter]],NA())</f>
        <v>#N/A</v>
      </c>
      <c r="AE660">
        <f>IF(Table13[[#This Row],[Gender]]="F",Table13[[#This Row],[Diameter]],NA())</f>
        <v>0.54500000000000004</v>
      </c>
      <c r="AF660" t="e">
        <f>IF(Table13[[#This Row],[Gender]]="I",Table13[[#This Row],[Diameter]],NA())</f>
        <v>#N/A</v>
      </c>
    </row>
    <row r="661" spans="1:32" x14ac:dyDescent="0.25">
      <c r="A661">
        <v>4094</v>
      </c>
      <c r="B661" t="s">
        <v>47</v>
      </c>
      <c r="C661">
        <v>0.63</v>
      </c>
      <c r="D661">
        <v>0.48499999999999999</v>
      </c>
      <c r="E661">
        <v>0.18</v>
      </c>
      <c r="F661">
        <v>1.2435</v>
      </c>
      <c r="G661">
        <v>0.51749999999999996</v>
      </c>
      <c r="H661">
        <v>0.308</v>
      </c>
      <c r="I661">
        <v>0.37</v>
      </c>
      <c r="J661">
        <v>11</v>
      </c>
      <c r="K661">
        <v>8</v>
      </c>
      <c r="L661" t="s">
        <v>61</v>
      </c>
      <c r="M661" t="s">
        <v>62</v>
      </c>
      <c r="N661" t="s">
        <v>63</v>
      </c>
      <c r="O661">
        <v>10</v>
      </c>
      <c r="P661" t="s">
        <v>70</v>
      </c>
      <c r="Q661">
        <v>24.1</v>
      </c>
      <c r="R661" t="str">
        <f t="array" ref="R66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61" t="e">
        <f>IF(Table13[[#This Row],[Category All]]="Category 1", "Yes",NA())</f>
        <v>#N/A</v>
      </c>
      <c r="T661" t="e">
        <f>IF(Table13[[#This Row],[Category All]]="Category 2", "Yes",NA())</f>
        <v>#N/A</v>
      </c>
      <c r="U661" t="str">
        <f>IF(Table13[[#This Row],[Category All]]="Category 3", "Yes",NA())</f>
        <v>Yes</v>
      </c>
      <c r="V661">
        <f>SUM(1,(1/3)*(Table13[[#This Row],[Length]]-0.5),(1/3)*(Table13[[#This Row],[Diameter]]-0.4),(1/3)*(Table13[[#This Row],[Height]]-0.4)*Table13[[#This Row],[Whole_weight]]*0.5)</f>
        <v>1.0260716666666667</v>
      </c>
      <c r="W661">
        <f t="array" ref="W66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1.0260716666666667</v>
      </c>
      <c r="X661" t="e">
        <f>IF(Table13[[#This Row],[Category All]]="Category 1",Table13[[#This Row],[Base Abalone Value]]*1.5,NA())</f>
        <v>#N/A</v>
      </c>
      <c r="Y661" t="e">
        <f>IF(Table13[[#This Row],[Category All]]="Category 2",Table13[[#This Row],[Base Abalone Value]]*0.8,NA())</f>
        <v>#N/A</v>
      </c>
      <c r="Z661">
        <f>IF(Table13[[#This Row],[Category All]]="Category 3",Table13[[#This Row],[Base Abalone Value]],NA())</f>
        <v>1.0260716666666667</v>
      </c>
      <c r="AA661">
        <f>IF(Table13[[#This Row],[Gender]]="M",Table13[[#This Row],[Whole_weight]],NA())</f>
        <v>1.2435</v>
      </c>
      <c r="AB661" t="e">
        <f>IF(Table13[[#This Row],[Gender]]="F",Table13[[#This Row],[Whole_weight]],NA())</f>
        <v>#N/A</v>
      </c>
      <c r="AC661" t="e">
        <f>IF(Table13[[#This Row],[Gender]]="I",Table13[[#This Row],[Whole_weight]],NA())</f>
        <v>#N/A</v>
      </c>
      <c r="AD661">
        <f>IF(Table13[[#This Row],[Gender]]="M",Table13[[#This Row],[Diameter]],NA())</f>
        <v>0.48499999999999999</v>
      </c>
      <c r="AE661" t="e">
        <f>IF(Table13[[#This Row],[Gender]]="F",Table13[[#This Row],[Diameter]],NA())</f>
        <v>#N/A</v>
      </c>
      <c r="AF661" t="e">
        <f>IF(Table13[[#This Row],[Gender]]="I",Table13[[#This Row],[Diameter]],NA())</f>
        <v>#N/A</v>
      </c>
    </row>
    <row r="662" spans="1:32" x14ac:dyDescent="0.25">
      <c r="A662">
        <v>2499</v>
      </c>
      <c r="B662" t="s">
        <v>47</v>
      </c>
      <c r="C662">
        <v>0.495</v>
      </c>
      <c r="D662">
        <v>0.4</v>
      </c>
      <c r="E662">
        <v>0.14000000000000001</v>
      </c>
      <c r="F662">
        <v>0.77749999999999997</v>
      </c>
      <c r="G662">
        <v>0.20150000000000001</v>
      </c>
      <c r="H662">
        <v>0.18</v>
      </c>
      <c r="I662">
        <v>0.25</v>
      </c>
      <c r="J662">
        <v>15</v>
      </c>
      <c r="K662">
        <v>4</v>
      </c>
      <c r="L662" t="s">
        <v>84</v>
      </c>
      <c r="M662" t="s">
        <v>85</v>
      </c>
      <c r="N662" t="s">
        <v>86</v>
      </c>
      <c r="O662">
        <v>1</v>
      </c>
      <c r="P662" t="s">
        <v>36</v>
      </c>
      <c r="Q662">
        <v>22.1</v>
      </c>
      <c r="R662" t="str">
        <f t="array" ref="R66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62" t="e">
        <f>IF(Table13[[#This Row],[Category All]]="Category 1", "Yes",NA())</f>
        <v>#N/A</v>
      </c>
      <c r="T662" t="str">
        <f>IF(Table13[[#This Row],[Category All]]="Category 2", "Yes",NA())</f>
        <v>Yes</v>
      </c>
      <c r="U662" t="e">
        <f>IF(Table13[[#This Row],[Category All]]="Category 3", "Yes",NA())</f>
        <v>#N/A</v>
      </c>
      <c r="V662">
        <f>SUM(1,(1/3)*(Table13[[#This Row],[Length]]-0.5),(1/3)*(Table13[[#This Row],[Diameter]]-0.4),(1/3)*(Table13[[#This Row],[Height]]-0.4)*Table13[[#This Row],[Whole_weight]]*0.5)</f>
        <v>0.96464166666666662</v>
      </c>
      <c r="W662">
        <f t="array" ref="W66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0.77171333333333336</v>
      </c>
      <c r="X662" t="e">
        <f>IF(Table13[[#This Row],[Category All]]="Category 1",Table13[[#This Row],[Base Abalone Value]]*1.5,NA())</f>
        <v>#N/A</v>
      </c>
      <c r="Y662">
        <f>IF(Table13[[#This Row],[Category All]]="Category 2",Table13[[#This Row],[Base Abalone Value]]*0.8,NA())</f>
        <v>0.77171333333333336</v>
      </c>
      <c r="Z662" t="e">
        <f>IF(Table13[[#This Row],[Category All]]="Category 3",Table13[[#This Row],[Base Abalone Value]],NA())</f>
        <v>#N/A</v>
      </c>
      <c r="AA662">
        <f>IF(Table13[[#This Row],[Gender]]="M",Table13[[#This Row],[Whole_weight]],NA())</f>
        <v>0.77749999999999997</v>
      </c>
      <c r="AB662" t="e">
        <f>IF(Table13[[#This Row],[Gender]]="F",Table13[[#This Row],[Whole_weight]],NA())</f>
        <v>#N/A</v>
      </c>
      <c r="AC662" t="e">
        <f>IF(Table13[[#This Row],[Gender]]="I",Table13[[#This Row],[Whole_weight]],NA())</f>
        <v>#N/A</v>
      </c>
      <c r="AD662">
        <f>IF(Table13[[#This Row],[Gender]]="M",Table13[[#This Row],[Diameter]],NA())</f>
        <v>0.4</v>
      </c>
      <c r="AE662" t="e">
        <f>IF(Table13[[#This Row],[Gender]]="F",Table13[[#This Row],[Diameter]],NA())</f>
        <v>#N/A</v>
      </c>
      <c r="AF662" t="e">
        <f>IF(Table13[[#This Row],[Gender]]="I",Table13[[#This Row],[Diameter]],NA())</f>
        <v>#N/A</v>
      </c>
    </row>
    <row r="663" spans="1:32" x14ac:dyDescent="0.25">
      <c r="A663">
        <v>3260</v>
      </c>
      <c r="B663" t="s">
        <v>47</v>
      </c>
      <c r="C663">
        <v>0.64</v>
      </c>
      <c r="D663">
        <v>0.505</v>
      </c>
      <c r="E663">
        <v>0.16500000000000001</v>
      </c>
      <c r="F663">
        <v>1.4435</v>
      </c>
      <c r="G663">
        <v>0.61450000000000005</v>
      </c>
      <c r="H663">
        <v>0.30349999999999999</v>
      </c>
      <c r="I663">
        <v>0.39</v>
      </c>
      <c r="J663">
        <v>18</v>
      </c>
      <c r="K663">
        <v>8</v>
      </c>
      <c r="L663" t="s">
        <v>61</v>
      </c>
      <c r="M663" t="s">
        <v>62</v>
      </c>
      <c r="N663" t="s">
        <v>63</v>
      </c>
      <c r="O663">
        <v>3</v>
      </c>
      <c r="P663" t="s">
        <v>80</v>
      </c>
      <c r="Q663">
        <v>3.6</v>
      </c>
      <c r="R663" t="str">
        <f t="array" ref="R66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63" t="e">
        <f>IF(Table13[[#This Row],[Category All]]="Category 1", "Yes",NA())</f>
        <v>#N/A</v>
      </c>
      <c r="T663" t="str">
        <f>IF(Table13[[#This Row],[Category All]]="Category 2", "Yes",NA())</f>
        <v>Yes</v>
      </c>
      <c r="U663" t="e">
        <f>IF(Table13[[#This Row],[Category All]]="Category 3", "Yes",NA())</f>
        <v>#N/A</v>
      </c>
      <c r="V663">
        <f>SUM(1,(1/3)*(Table13[[#This Row],[Length]]-0.5),(1/3)*(Table13[[#This Row],[Diameter]]-0.4),(1/3)*(Table13[[#This Row],[Height]]-0.4)*Table13[[#This Row],[Whole_weight]]*0.5)</f>
        <v>1.0251295833333331</v>
      </c>
      <c r="W663">
        <f t="array" ref="W66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0.82010366666666656</v>
      </c>
      <c r="X663" t="e">
        <f>IF(Table13[[#This Row],[Category All]]="Category 1",Table13[[#This Row],[Base Abalone Value]]*1.5,NA())</f>
        <v>#N/A</v>
      </c>
      <c r="Y663">
        <f>IF(Table13[[#This Row],[Category All]]="Category 2",Table13[[#This Row],[Base Abalone Value]]*0.8,NA())</f>
        <v>0.82010366666666656</v>
      </c>
      <c r="Z663" t="e">
        <f>IF(Table13[[#This Row],[Category All]]="Category 3",Table13[[#This Row],[Base Abalone Value]],NA())</f>
        <v>#N/A</v>
      </c>
      <c r="AA663">
        <f>IF(Table13[[#This Row],[Gender]]="M",Table13[[#This Row],[Whole_weight]],NA())</f>
        <v>1.4435</v>
      </c>
      <c r="AB663" t="e">
        <f>IF(Table13[[#This Row],[Gender]]="F",Table13[[#This Row],[Whole_weight]],NA())</f>
        <v>#N/A</v>
      </c>
      <c r="AC663" t="e">
        <f>IF(Table13[[#This Row],[Gender]]="I",Table13[[#This Row],[Whole_weight]],NA())</f>
        <v>#N/A</v>
      </c>
      <c r="AD663">
        <f>IF(Table13[[#This Row],[Gender]]="M",Table13[[#This Row],[Diameter]],NA())</f>
        <v>0.505</v>
      </c>
      <c r="AE663" t="e">
        <f>IF(Table13[[#This Row],[Gender]]="F",Table13[[#This Row],[Diameter]],NA())</f>
        <v>#N/A</v>
      </c>
      <c r="AF663" t="e">
        <f>IF(Table13[[#This Row],[Gender]]="I",Table13[[#This Row],[Diameter]],NA())</f>
        <v>#N/A</v>
      </c>
    </row>
    <row r="664" spans="1:32" x14ac:dyDescent="0.25">
      <c r="A664">
        <v>2220</v>
      </c>
      <c r="B664" t="s">
        <v>32</v>
      </c>
      <c r="C664">
        <v>0.48499999999999999</v>
      </c>
      <c r="D664">
        <v>0.375</v>
      </c>
      <c r="E664">
        <v>0.14499999999999999</v>
      </c>
      <c r="F664">
        <v>0.58850000000000002</v>
      </c>
      <c r="G664">
        <v>0.23849999999999999</v>
      </c>
      <c r="H664">
        <v>0.11550000000000001</v>
      </c>
      <c r="I664">
        <v>0.19</v>
      </c>
      <c r="J664">
        <v>13</v>
      </c>
      <c r="K664">
        <v>14</v>
      </c>
      <c r="L664" t="s">
        <v>55</v>
      </c>
      <c r="M664" t="s">
        <v>56</v>
      </c>
      <c r="N664" t="s">
        <v>57</v>
      </c>
      <c r="O664">
        <v>5</v>
      </c>
      <c r="P664" t="s">
        <v>46</v>
      </c>
      <c r="Q664">
        <v>12.8</v>
      </c>
      <c r="R664" t="str">
        <f t="array" ref="R66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64" t="e">
        <f>IF(Table13[[#This Row],[Category All]]="Category 1", "Yes",NA())</f>
        <v>#N/A</v>
      </c>
      <c r="T664" t="str">
        <f>IF(Table13[[#This Row],[Category All]]="Category 2", "Yes",NA())</f>
        <v>Yes</v>
      </c>
      <c r="U664" t="e">
        <f>IF(Table13[[#This Row],[Category All]]="Category 3", "Yes",NA())</f>
        <v>#N/A</v>
      </c>
      <c r="V664">
        <f>SUM(1,(1/3)*(Table13[[#This Row],[Length]]-0.5),(1/3)*(Table13[[#This Row],[Diameter]]-0.4),(1/3)*(Table13[[#This Row],[Height]]-0.4)*Table13[[#This Row],[Whole_weight]]*0.5)</f>
        <v>0.96165541666666665</v>
      </c>
      <c r="W664">
        <f t="array" ref="W66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0.76932433333333339</v>
      </c>
      <c r="X664" t="e">
        <f>IF(Table13[[#This Row],[Category All]]="Category 1",Table13[[#This Row],[Base Abalone Value]]*1.5,NA())</f>
        <v>#N/A</v>
      </c>
      <c r="Y664">
        <f>IF(Table13[[#This Row],[Category All]]="Category 2",Table13[[#This Row],[Base Abalone Value]]*0.8,NA())</f>
        <v>0.76932433333333339</v>
      </c>
      <c r="Z664" t="e">
        <f>IF(Table13[[#This Row],[Category All]]="Category 3",Table13[[#This Row],[Base Abalone Value]],NA())</f>
        <v>#N/A</v>
      </c>
      <c r="AA664" t="e">
        <f>IF(Table13[[#This Row],[Gender]]="M",Table13[[#This Row],[Whole_weight]],NA())</f>
        <v>#N/A</v>
      </c>
      <c r="AB664">
        <f>IF(Table13[[#This Row],[Gender]]="F",Table13[[#This Row],[Whole_weight]],NA())</f>
        <v>0.58850000000000002</v>
      </c>
      <c r="AC664" t="e">
        <f>IF(Table13[[#This Row],[Gender]]="I",Table13[[#This Row],[Whole_weight]],NA())</f>
        <v>#N/A</v>
      </c>
      <c r="AD664" t="e">
        <f>IF(Table13[[#This Row],[Gender]]="M",Table13[[#This Row],[Diameter]],NA())</f>
        <v>#N/A</v>
      </c>
      <c r="AE664">
        <f>IF(Table13[[#This Row],[Gender]]="F",Table13[[#This Row],[Diameter]],NA())</f>
        <v>0.375</v>
      </c>
      <c r="AF664" t="e">
        <f>IF(Table13[[#This Row],[Gender]]="I",Table13[[#This Row],[Diameter]],NA())</f>
        <v>#N/A</v>
      </c>
    </row>
    <row r="665" spans="1:32" x14ac:dyDescent="0.25">
      <c r="A665">
        <v>3180</v>
      </c>
      <c r="B665" t="s">
        <v>43</v>
      </c>
      <c r="C665">
        <v>0.27</v>
      </c>
      <c r="D665">
        <v>0.19500000000000001</v>
      </c>
      <c r="E665">
        <v>7.0000000000000007E-2</v>
      </c>
      <c r="F665">
        <v>0.10199999999999999</v>
      </c>
      <c r="G665">
        <v>4.4999999999999998E-2</v>
      </c>
      <c r="H665">
        <v>1.35E-2</v>
      </c>
      <c r="I665">
        <v>3.4000000000000002E-2</v>
      </c>
      <c r="J665">
        <v>8</v>
      </c>
      <c r="K665">
        <v>14</v>
      </c>
      <c r="L665" t="s">
        <v>55</v>
      </c>
      <c r="M665" t="s">
        <v>56</v>
      </c>
      <c r="N665" t="s">
        <v>57</v>
      </c>
      <c r="O665">
        <v>9</v>
      </c>
      <c r="P665" t="s">
        <v>78</v>
      </c>
      <c r="Q665">
        <v>1.9</v>
      </c>
      <c r="R665" t="str">
        <f t="array" ref="R66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65" t="e">
        <f>IF(Table13[[#This Row],[Category All]]="Category 1", "Yes",NA())</f>
        <v>#N/A</v>
      </c>
      <c r="T665" t="str">
        <f>IF(Table13[[#This Row],[Category All]]="Category 2", "Yes",NA())</f>
        <v>Yes</v>
      </c>
      <c r="U665" t="e">
        <f>IF(Table13[[#This Row],[Category All]]="Category 3", "Yes",NA())</f>
        <v>#N/A</v>
      </c>
      <c r="V665">
        <f>SUM(1,(1/3)*(Table13[[#This Row],[Length]]-0.5),(1/3)*(Table13[[#This Row],[Diameter]]-0.4),(1/3)*(Table13[[#This Row],[Height]]-0.4)*Table13[[#This Row],[Whole_weight]]*0.5)</f>
        <v>0.84938999999999998</v>
      </c>
      <c r="W665">
        <f t="array" ref="W66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0.679512</v>
      </c>
      <c r="X665" t="e">
        <f>IF(Table13[[#This Row],[Category All]]="Category 1",Table13[[#This Row],[Base Abalone Value]]*1.5,NA())</f>
        <v>#N/A</v>
      </c>
      <c r="Y665">
        <f>IF(Table13[[#This Row],[Category All]]="Category 2",Table13[[#This Row],[Base Abalone Value]]*0.8,NA())</f>
        <v>0.679512</v>
      </c>
      <c r="Z665" t="e">
        <f>IF(Table13[[#This Row],[Category All]]="Category 3",Table13[[#This Row],[Base Abalone Value]],NA())</f>
        <v>#N/A</v>
      </c>
      <c r="AA665" t="e">
        <f>IF(Table13[[#This Row],[Gender]]="M",Table13[[#This Row],[Whole_weight]],NA())</f>
        <v>#N/A</v>
      </c>
      <c r="AB665" t="e">
        <f>IF(Table13[[#This Row],[Gender]]="F",Table13[[#This Row],[Whole_weight]],NA())</f>
        <v>#N/A</v>
      </c>
      <c r="AC665">
        <f>IF(Table13[[#This Row],[Gender]]="I",Table13[[#This Row],[Whole_weight]],NA())</f>
        <v>0.10199999999999999</v>
      </c>
      <c r="AD665" t="e">
        <f>IF(Table13[[#This Row],[Gender]]="M",Table13[[#This Row],[Diameter]],NA())</f>
        <v>#N/A</v>
      </c>
      <c r="AE665" t="e">
        <f>IF(Table13[[#This Row],[Gender]]="F",Table13[[#This Row],[Diameter]],NA())</f>
        <v>#N/A</v>
      </c>
      <c r="AF665">
        <f>IF(Table13[[#This Row],[Gender]]="I",Table13[[#This Row],[Diameter]],NA())</f>
        <v>0.19500000000000001</v>
      </c>
    </row>
    <row r="666" spans="1:32" x14ac:dyDescent="0.25">
      <c r="A666">
        <v>3321</v>
      </c>
      <c r="B666" t="s">
        <v>32</v>
      </c>
      <c r="C666">
        <v>0.53500000000000003</v>
      </c>
      <c r="D666">
        <v>0.42499999999999999</v>
      </c>
      <c r="E666">
        <v>0.155</v>
      </c>
      <c r="F666">
        <v>0.77649999999999997</v>
      </c>
      <c r="G666">
        <v>0.30199999999999999</v>
      </c>
      <c r="H666">
        <v>0.1565</v>
      </c>
      <c r="I666">
        <v>0.25</v>
      </c>
      <c r="J666">
        <v>16</v>
      </c>
      <c r="K666">
        <v>7</v>
      </c>
      <c r="L666" t="s">
        <v>67</v>
      </c>
      <c r="M666" t="s">
        <v>68</v>
      </c>
      <c r="N666" t="s">
        <v>69</v>
      </c>
      <c r="O666">
        <v>9</v>
      </c>
      <c r="P666" t="s">
        <v>78</v>
      </c>
      <c r="Q666">
        <v>1.9</v>
      </c>
      <c r="R666" t="str">
        <f t="array" ref="R66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66" t="e">
        <f>IF(Table13[[#This Row],[Category All]]="Category 1", "Yes",NA())</f>
        <v>#N/A</v>
      </c>
      <c r="T666" t="str">
        <f>IF(Table13[[#This Row],[Category All]]="Category 2", "Yes",NA())</f>
        <v>Yes</v>
      </c>
      <c r="U666" t="e">
        <f>IF(Table13[[#This Row],[Category All]]="Category 3", "Yes",NA())</f>
        <v>#N/A</v>
      </c>
      <c r="V666">
        <f>SUM(1,(1/3)*(Table13[[#This Row],[Length]]-0.5),(1/3)*(Table13[[#This Row],[Diameter]]-0.4),(1/3)*(Table13[[#This Row],[Height]]-0.4)*Table13[[#This Row],[Whole_weight]]*0.5)</f>
        <v>0.98829291666666674</v>
      </c>
      <c r="W666">
        <f t="array" ref="W66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0.79063433333333344</v>
      </c>
      <c r="X666" t="e">
        <f>IF(Table13[[#This Row],[Category All]]="Category 1",Table13[[#This Row],[Base Abalone Value]]*1.5,NA())</f>
        <v>#N/A</v>
      </c>
      <c r="Y666">
        <f>IF(Table13[[#This Row],[Category All]]="Category 2",Table13[[#This Row],[Base Abalone Value]]*0.8,NA())</f>
        <v>0.79063433333333344</v>
      </c>
      <c r="Z666" t="e">
        <f>IF(Table13[[#This Row],[Category All]]="Category 3",Table13[[#This Row],[Base Abalone Value]],NA())</f>
        <v>#N/A</v>
      </c>
      <c r="AA666" t="e">
        <f>IF(Table13[[#This Row],[Gender]]="M",Table13[[#This Row],[Whole_weight]],NA())</f>
        <v>#N/A</v>
      </c>
      <c r="AB666">
        <f>IF(Table13[[#This Row],[Gender]]="F",Table13[[#This Row],[Whole_weight]],NA())</f>
        <v>0.77649999999999997</v>
      </c>
      <c r="AC666" t="e">
        <f>IF(Table13[[#This Row],[Gender]]="I",Table13[[#This Row],[Whole_weight]],NA())</f>
        <v>#N/A</v>
      </c>
      <c r="AD666" t="e">
        <f>IF(Table13[[#This Row],[Gender]]="M",Table13[[#This Row],[Diameter]],NA())</f>
        <v>#N/A</v>
      </c>
      <c r="AE666">
        <f>IF(Table13[[#This Row],[Gender]]="F",Table13[[#This Row],[Diameter]],NA())</f>
        <v>0.42499999999999999</v>
      </c>
      <c r="AF666" t="e">
        <f>IF(Table13[[#This Row],[Gender]]="I",Table13[[#This Row],[Diameter]],NA())</f>
        <v>#N/A</v>
      </c>
    </row>
    <row r="667" spans="1:32" x14ac:dyDescent="0.25">
      <c r="A667">
        <v>1288</v>
      </c>
      <c r="B667" t="s">
        <v>43</v>
      </c>
      <c r="C667">
        <v>0.505</v>
      </c>
      <c r="D667">
        <v>0.40500000000000003</v>
      </c>
      <c r="E667">
        <v>0.13</v>
      </c>
      <c r="F667">
        <v>0.60150000000000003</v>
      </c>
      <c r="G667">
        <v>0.30149999999999999</v>
      </c>
      <c r="H667">
        <v>0.11</v>
      </c>
      <c r="I667">
        <v>0.18</v>
      </c>
      <c r="J667">
        <v>8</v>
      </c>
      <c r="K667">
        <v>4</v>
      </c>
      <c r="L667" t="s">
        <v>84</v>
      </c>
      <c r="M667" t="s">
        <v>85</v>
      </c>
      <c r="N667" t="s">
        <v>86</v>
      </c>
      <c r="O667">
        <v>5</v>
      </c>
      <c r="P667" t="s">
        <v>46</v>
      </c>
      <c r="Q667">
        <v>12.8</v>
      </c>
      <c r="R667" t="str">
        <f t="array" ref="R66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67" t="e">
        <f>IF(Table13[[#This Row],[Category All]]="Category 1", "Yes",NA())</f>
        <v>#N/A</v>
      </c>
      <c r="T667" t="str">
        <f>IF(Table13[[#This Row],[Category All]]="Category 2", "Yes",NA())</f>
        <v>Yes</v>
      </c>
      <c r="U667" t="e">
        <f>IF(Table13[[#This Row],[Category All]]="Category 3", "Yes",NA())</f>
        <v>#N/A</v>
      </c>
      <c r="V667">
        <f>SUM(1,(1/3)*(Table13[[#This Row],[Length]]-0.5),(1/3)*(Table13[[#This Row],[Diameter]]-0.4),(1/3)*(Table13[[#This Row],[Height]]-0.4)*Table13[[#This Row],[Whole_weight]]*0.5)</f>
        <v>0.97626583333333339</v>
      </c>
      <c r="W667">
        <f t="array" ref="W66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0.7810126666666668</v>
      </c>
      <c r="X667" t="e">
        <f>IF(Table13[[#This Row],[Category All]]="Category 1",Table13[[#This Row],[Base Abalone Value]]*1.5,NA())</f>
        <v>#N/A</v>
      </c>
      <c r="Y667">
        <f>IF(Table13[[#This Row],[Category All]]="Category 2",Table13[[#This Row],[Base Abalone Value]]*0.8,NA())</f>
        <v>0.7810126666666668</v>
      </c>
      <c r="Z667" t="e">
        <f>IF(Table13[[#This Row],[Category All]]="Category 3",Table13[[#This Row],[Base Abalone Value]],NA())</f>
        <v>#N/A</v>
      </c>
      <c r="AA667" t="e">
        <f>IF(Table13[[#This Row],[Gender]]="M",Table13[[#This Row],[Whole_weight]],NA())</f>
        <v>#N/A</v>
      </c>
      <c r="AB667" t="e">
        <f>IF(Table13[[#This Row],[Gender]]="F",Table13[[#This Row],[Whole_weight]],NA())</f>
        <v>#N/A</v>
      </c>
      <c r="AC667">
        <f>IF(Table13[[#This Row],[Gender]]="I",Table13[[#This Row],[Whole_weight]],NA())</f>
        <v>0.60150000000000003</v>
      </c>
      <c r="AD667" t="e">
        <f>IF(Table13[[#This Row],[Gender]]="M",Table13[[#This Row],[Diameter]],NA())</f>
        <v>#N/A</v>
      </c>
      <c r="AE667" t="e">
        <f>IF(Table13[[#This Row],[Gender]]="F",Table13[[#This Row],[Diameter]],NA())</f>
        <v>#N/A</v>
      </c>
      <c r="AF667">
        <f>IF(Table13[[#This Row],[Gender]]="I",Table13[[#This Row],[Diameter]],NA())</f>
        <v>0.40500000000000003</v>
      </c>
    </row>
    <row r="668" spans="1:32" x14ac:dyDescent="0.25">
      <c r="A668">
        <v>2323</v>
      </c>
      <c r="B668" t="s">
        <v>47</v>
      </c>
      <c r="C668">
        <v>0.53</v>
      </c>
      <c r="D668">
        <v>0.435</v>
      </c>
      <c r="E668">
        <v>0.13500000000000001</v>
      </c>
      <c r="F668">
        <v>0.73650000000000004</v>
      </c>
      <c r="G668">
        <v>0.32750000000000001</v>
      </c>
      <c r="H668">
        <v>0.13150000000000001</v>
      </c>
      <c r="I668">
        <v>0.22</v>
      </c>
      <c r="J668">
        <v>12</v>
      </c>
      <c r="K668">
        <v>6</v>
      </c>
      <c r="L668" t="s">
        <v>71</v>
      </c>
      <c r="M668" t="s">
        <v>72</v>
      </c>
      <c r="N668" t="s">
        <v>73</v>
      </c>
      <c r="O668">
        <v>10</v>
      </c>
      <c r="P668" t="s">
        <v>70</v>
      </c>
      <c r="Q668">
        <v>24.1</v>
      </c>
      <c r="R668" t="str">
        <f t="array" ref="R66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68" t="e">
        <f>IF(Table13[[#This Row],[Category All]]="Category 1", "Yes",NA())</f>
        <v>#N/A</v>
      </c>
      <c r="T668" t="str">
        <f>IF(Table13[[#This Row],[Category All]]="Category 2", "Yes",NA())</f>
        <v>Yes</v>
      </c>
      <c r="U668" t="e">
        <f>IF(Table13[[#This Row],[Category All]]="Category 3", "Yes",NA())</f>
        <v>#N/A</v>
      </c>
      <c r="V668">
        <f>SUM(1,(1/3)*(Table13[[#This Row],[Length]]-0.5),(1/3)*(Table13[[#This Row],[Diameter]]-0.4),(1/3)*(Table13[[#This Row],[Height]]-0.4)*Table13[[#This Row],[Whole_weight]]*0.5)</f>
        <v>0.98913791666666673</v>
      </c>
      <c r="W668">
        <f t="array" ref="W66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0.79131033333333345</v>
      </c>
      <c r="X668" t="e">
        <f>IF(Table13[[#This Row],[Category All]]="Category 1",Table13[[#This Row],[Base Abalone Value]]*1.5,NA())</f>
        <v>#N/A</v>
      </c>
      <c r="Y668">
        <f>IF(Table13[[#This Row],[Category All]]="Category 2",Table13[[#This Row],[Base Abalone Value]]*0.8,NA())</f>
        <v>0.79131033333333345</v>
      </c>
      <c r="Z668" t="e">
        <f>IF(Table13[[#This Row],[Category All]]="Category 3",Table13[[#This Row],[Base Abalone Value]],NA())</f>
        <v>#N/A</v>
      </c>
      <c r="AA668">
        <f>IF(Table13[[#This Row],[Gender]]="M",Table13[[#This Row],[Whole_weight]],NA())</f>
        <v>0.73650000000000004</v>
      </c>
      <c r="AB668" t="e">
        <f>IF(Table13[[#This Row],[Gender]]="F",Table13[[#This Row],[Whole_weight]],NA())</f>
        <v>#N/A</v>
      </c>
      <c r="AC668" t="e">
        <f>IF(Table13[[#This Row],[Gender]]="I",Table13[[#This Row],[Whole_weight]],NA())</f>
        <v>#N/A</v>
      </c>
      <c r="AD668">
        <f>IF(Table13[[#This Row],[Gender]]="M",Table13[[#This Row],[Diameter]],NA())</f>
        <v>0.435</v>
      </c>
      <c r="AE668" t="e">
        <f>IF(Table13[[#This Row],[Gender]]="F",Table13[[#This Row],[Diameter]],NA())</f>
        <v>#N/A</v>
      </c>
      <c r="AF668" t="e">
        <f>IF(Table13[[#This Row],[Gender]]="I",Table13[[#This Row],[Diameter]],NA())</f>
        <v>#N/A</v>
      </c>
    </row>
    <row r="669" spans="1:32" x14ac:dyDescent="0.25">
      <c r="A669">
        <v>3601</v>
      </c>
      <c r="B669" t="s">
        <v>43</v>
      </c>
      <c r="C669">
        <v>0.17499999999999999</v>
      </c>
      <c r="D669">
        <v>0.125</v>
      </c>
      <c r="E669">
        <v>0.04</v>
      </c>
      <c r="F669">
        <v>2.8000000000000001E-2</v>
      </c>
      <c r="G669">
        <v>9.4999999999999998E-3</v>
      </c>
      <c r="H669">
        <v>8.0000000000000002E-3</v>
      </c>
      <c r="I669">
        <v>8.9999999999999993E-3</v>
      </c>
      <c r="J669">
        <v>4</v>
      </c>
      <c r="K669">
        <v>7</v>
      </c>
      <c r="L669" t="s">
        <v>67</v>
      </c>
      <c r="M669" t="s">
        <v>68</v>
      </c>
      <c r="N669" t="s">
        <v>69</v>
      </c>
      <c r="O669">
        <v>2</v>
      </c>
      <c r="P669" t="s">
        <v>39</v>
      </c>
      <c r="Q669">
        <v>18</v>
      </c>
      <c r="R669" t="str">
        <f t="array" ref="R66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69" t="e">
        <f>IF(Table13[[#This Row],[Category All]]="Category 1", "Yes",NA())</f>
        <v>#N/A</v>
      </c>
      <c r="T669" t="str">
        <f>IF(Table13[[#This Row],[Category All]]="Category 2", "Yes",NA())</f>
        <v>Yes</v>
      </c>
      <c r="U669" t="e">
        <f>IF(Table13[[#This Row],[Category All]]="Category 3", "Yes",NA())</f>
        <v>#N/A</v>
      </c>
      <c r="V669">
        <f>SUM(1,(1/3)*(Table13[[#This Row],[Length]]-0.5),(1/3)*(Table13[[#This Row],[Diameter]]-0.4),(1/3)*(Table13[[#This Row],[Height]]-0.4)*Table13[[#This Row],[Whole_weight]]*0.5)</f>
        <v>0.79831999999999992</v>
      </c>
      <c r="W669">
        <f t="array" ref="W66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0.638656</v>
      </c>
      <c r="X669" t="e">
        <f>IF(Table13[[#This Row],[Category All]]="Category 1",Table13[[#This Row],[Base Abalone Value]]*1.5,NA())</f>
        <v>#N/A</v>
      </c>
      <c r="Y669">
        <f>IF(Table13[[#This Row],[Category All]]="Category 2",Table13[[#This Row],[Base Abalone Value]]*0.8,NA())</f>
        <v>0.638656</v>
      </c>
      <c r="Z669" t="e">
        <f>IF(Table13[[#This Row],[Category All]]="Category 3",Table13[[#This Row],[Base Abalone Value]],NA())</f>
        <v>#N/A</v>
      </c>
      <c r="AA669" t="e">
        <f>IF(Table13[[#This Row],[Gender]]="M",Table13[[#This Row],[Whole_weight]],NA())</f>
        <v>#N/A</v>
      </c>
      <c r="AB669" t="e">
        <f>IF(Table13[[#This Row],[Gender]]="F",Table13[[#This Row],[Whole_weight]],NA())</f>
        <v>#N/A</v>
      </c>
      <c r="AC669">
        <f>IF(Table13[[#This Row],[Gender]]="I",Table13[[#This Row],[Whole_weight]],NA())</f>
        <v>2.8000000000000001E-2</v>
      </c>
      <c r="AD669" t="e">
        <f>IF(Table13[[#This Row],[Gender]]="M",Table13[[#This Row],[Diameter]],NA())</f>
        <v>#N/A</v>
      </c>
      <c r="AE669" t="e">
        <f>IF(Table13[[#This Row],[Gender]]="F",Table13[[#This Row],[Diameter]],NA())</f>
        <v>#N/A</v>
      </c>
      <c r="AF669">
        <f>IF(Table13[[#This Row],[Gender]]="I",Table13[[#This Row],[Diameter]],NA())</f>
        <v>0.125</v>
      </c>
    </row>
    <row r="670" spans="1:32" x14ac:dyDescent="0.25">
      <c r="A670">
        <v>2127</v>
      </c>
      <c r="B670" t="s">
        <v>32</v>
      </c>
      <c r="C670">
        <v>0.5</v>
      </c>
      <c r="D670">
        <v>0.4</v>
      </c>
      <c r="E670">
        <v>0.125</v>
      </c>
      <c r="F670">
        <v>0.57650000000000001</v>
      </c>
      <c r="G670">
        <v>0.23949999999999999</v>
      </c>
      <c r="H670">
        <v>0.126</v>
      </c>
      <c r="I670">
        <v>0.185</v>
      </c>
      <c r="J670">
        <v>10</v>
      </c>
      <c r="K670">
        <v>7</v>
      </c>
      <c r="L670" t="s">
        <v>67</v>
      </c>
      <c r="M670" t="s">
        <v>68</v>
      </c>
      <c r="N670" t="s">
        <v>69</v>
      </c>
      <c r="O670">
        <v>8</v>
      </c>
      <c r="P670" t="s">
        <v>51</v>
      </c>
      <c r="Q670">
        <v>12.3</v>
      </c>
      <c r="R670" t="str">
        <f t="array" ref="R67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70" t="e">
        <f>IF(Table13[[#This Row],[Category All]]="Category 1", "Yes",NA())</f>
        <v>#N/A</v>
      </c>
      <c r="T670" t="str">
        <f>IF(Table13[[#This Row],[Category All]]="Category 2", "Yes",NA())</f>
        <v>Yes</v>
      </c>
      <c r="U670" t="e">
        <f>IF(Table13[[#This Row],[Category All]]="Category 3", "Yes",NA())</f>
        <v>#N/A</v>
      </c>
      <c r="V670">
        <f>SUM(1,(1/3)*(Table13[[#This Row],[Length]]-0.5),(1/3)*(Table13[[#This Row],[Diameter]]-0.4),(1/3)*(Table13[[#This Row],[Height]]-0.4)*Table13[[#This Row],[Whole_weight]]*0.5)</f>
        <v>0.97357708333333337</v>
      </c>
      <c r="W670">
        <f t="array" ref="W67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0.77886166666666679</v>
      </c>
      <c r="X670" t="e">
        <f>IF(Table13[[#This Row],[Category All]]="Category 1",Table13[[#This Row],[Base Abalone Value]]*1.5,NA())</f>
        <v>#N/A</v>
      </c>
      <c r="Y670">
        <f>IF(Table13[[#This Row],[Category All]]="Category 2",Table13[[#This Row],[Base Abalone Value]]*0.8,NA())</f>
        <v>0.77886166666666679</v>
      </c>
      <c r="Z670" t="e">
        <f>IF(Table13[[#This Row],[Category All]]="Category 3",Table13[[#This Row],[Base Abalone Value]],NA())</f>
        <v>#N/A</v>
      </c>
      <c r="AA670" t="e">
        <f>IF(Table13[[#This Row],[Gender]]="M",Table13[[#This Row],[Whole_weight]],NA())</f>
        <v>#N/A</v>
      </c>
      <c r="AB670">
        <f>IF(Table13[[#This Row],[Gender]]="F",Table13[[#This Row],[Whole_weight]],NA())</f>
        <v>0.57650000000000001</v>
      </c>
      <c r="AC670" t="e">
        <f>IF(Table13[[#This Row],[Gender]]="I",Table13[[#This Row],[Whole_weight]],NA())</f>
        <v>#N/A</v>
      </c>
      <c r="AD670" t="e">
        <f>IF(Table13[[#This Row],[Gender]]="M",Table13[[#This Row],[Diameter]],NA())</f>
        <v>#N/A</v>
      </c>
      <c r="AE670">
        <f>IF(Table13[[#This Row],[Gender]]="F",Table13[[#This Row],[Diameter]],NA())</f>
        <v>0.4</v>
      </c>
      <c r="AF670" t="e">
        <f>IF(Table13[[#This Row],[Gender]]="I",Table13[[#This Row],[Diameter]],NA())</f>
        <v>#N/A</v>
      </c>
    </row>
    <row r="671" spans="1:32" x14ac:dyDescent="0.25">
      <c r="A671">
        <v>4117</v>
      </c>
      <c r="B671" t="s">
        <v>47</v>
      </c>
      <c r="C671">
        <v>0.625</v>
      </c>
      <c r="D671">
        <v>0.48</v>
      </c>
      <c r="E671">
        <v>0.16</v>
      </c>
      <c r="F671">
        <v>1.2415</v>
      </c>
      <c r="G671">
        <v>0.65749999999999997</v>
      </c>
      <c r="H671">
        <v>0.26250000000000001</v>
      </c>
      <c r="I671">
        <v>0.27850000000000003</v>
      </c>
      <c r="J671">
        <v>9</v>
      </c>
      <c r="K671">
        <v>11</v>
      </c>
      <c r="L671" t="s">
        <v>37</v>
      </c>
      <c r="M671" t="s">
        <v>38</v>
      </c>
      <c r="N671" t="s">
        <v>35</v>
      </c>
      <c r="O671">
        <v>9</v>
      </c>
      <c r="P671" t="s">
        <v>78</v>
      </c>
      <c r="Q671">
        <v>1.9</v>
      </c>
      <c r="R671" t="str">
        <f t="array" ref="R67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71" t="e">
        <f>IF(Table13[[#This Row],[Category All]]="Category 1", "Yes",NA())</f>
        <v>#N/A</v>
      </c>
      <c r="T671" t="e">
        <f>IF(Table13[[#This Row],[Category All]]="Category 2", "Yes",NA())</f>
        <v>#N/A</v>
      </c>
      <c r="U671" t="str">
        <f>IF(Table13[[#This Row],[Category All]]="Category 3", "Yes",NA())</f>
        <v>Yes</v>
      </c>
      <c r="V671">
        <f>SUM(1,(1/3)*(Table13[[#This Row],[Length]]-0.5),(1/3)*(Table13[[#This Row],[Diameter]]-0.4),(1/3)*(Table13[[#This Row],[Height]]-0.4)*Table13[[#This Row],[Whole_weight]]*0.5)</f>
        <v>1.0186733333333333</v>
      </c>
      <c r="W671">
        <f t="array" ref="W67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1.0186733333333333</v>
      </c>
      <c r="X671" t="e">
        <f>IF(Table13[[#This Row],[Category All]]="Category 1",Table13[[#This Row],[Base Abalone Value]]*1.5,NA())</f>
        <v>#N/A</v>
      </c>
      <c r="Y671" t="e">
        <f>IF(Table13[[#This Row],[Category All]]="Category 2",Table13[[#This Row],[Base Abalone Value]]*0.8,NA())</f>
        <v>#N/A</v>
      </c>
      <c r="Z671">
        <f>IF(Table13[[#This Row],[Category All]]="Category 3",Table13[[#This Row],[Base Abalone Value]],NA())</f>
        <v>1.0186733333333333</v>
      </c>
      <c r="AA671">
        <f>IF(Table13[[#This Row],[Gender]]="M",Table13[[#This Row],[Whole_weight]],NA())</f>
        <v>1.2415</v>
      </c>
      <c r="AB671" t="e">
        <f>IF(Table13[[#This Row],[Gender]]="F",Table13[[#This Row],[Whole_weight]],NA())</f>
        <v>#N/A</v>
      </c>
      <c r="AC671" t="e">
        <f>IF(Table13[[#This Row],[Gender]]="I",Table13[[#This Row],[Whole_weight]],NA())</f>
        <v>#N/A</v>
      </c>
      <c r="AD671">
        <f>IF(Table13[[#This Row],[Gender]]="M",Table13[[#This Row],[Diameter]],NA())</f>
        <v>0.48</v>
      </c>
      <c r="AE671" t="e">
        <f>IF(Table13[[#This Row],[Gender]]="F",Table13[[#This Row],[Diameter]],NA())</f>
        <v>#N/A</v>
      </c>
      <c r="AF671" t="e">
        <f>IF(Table13[[#This Row],[Gender]]="I",Table13[[#This Row],[Diameter]],NA())</f>
        <v>#N/A</v>
      </c>
    </row>
    <row r="672" spans="1:32" x14ac:dyDescent="0.25">
      <c r="A672">
        <v>812</v>
      </c>
      <c r="B672" t="s">
        <v>32</v>
      </c>
      <c r="C672">
        <v>0.49</v>
      </c>
      <c r="D672">
        <v>0.36499999999999999</v>
      </c>
      <c r="E672">
        <v>0.13</v>
      </c>
      <c r="F672">
        <v>0.6835</v>
      </c>
      <c r="G672">
        <v>0.16500000000000001</v>
      </c>
      <c r="H672">
        <v>0.13150000000000001</v>
      </c>
      <c r="I672">
        <v>0.20499999999999999</v>
      </c>
      <c r="J672">
        <v>21</v>
      </c>
      <c r="K672">
        <v>5</v>
      </c>
      <c r="L672" t="s">
        <v>58</v>
      </c>
      <c r="M672" t="s">
        <v>59</v>
      </c>
      <c r="N672" t="s">
        <v>60</v>
      </c>
      <c r="O672">
        <v>6</v>
      </c>
      <c r="P672" t="s">
        <v>79</v>
      </c>
      <c r="Q672">
        <v>14.1</v>
      </c>
      <c r="R672" t="str">
        <f t="array" ref="R67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72" t="e">
        <f>IF(Table13[[#This Row],[Category All]]="Category 1", "Yes",NA())</f>
        <v>#N/A</v>
      </c>
      <c r="T672" t="str">
        <f>IF(Table13[[#This Row],[Category All]]="Category 2", "Yes",NA())</f>
        <v>Yes</v>
      </c>
      <c r="U672" t="e">
        <f>IF(Table13[[#This Row],[Category All]]="Category 3", "Yes",NA())</f>
        <v>#N/A</v>
      </c>
      <c r="V672">
        <f>SUM(1,(1/3)*(Table13[[#This Row],[Length]]-0.5),(1/3)*(Table13[[#This Row],[Diameter]]-0.4),(1/3)*(Table13[[#This Row],[Height]]-0.4)*Table13[[#This Row],[Whole_weight]]*0.5)</f>
        <v>0.95424249999999999</v>
      </c>
      <c r="W672">
        <f t="array" ref="W67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0.76339400000000002</v>
      </c>
      <c r="X672" t="e">
        <f>IF(Table13[[#This Row],[Category All]]="Category 1",Table13[[#This Row],[Base Abalone Value]]*1.5,NA())</f>
        <v>#N/A</v>
      </c>
      <c r="Y672">
        <f>IF(Table13[[#This Row],[Category All]]="Category 2",Table13[[#This Row],[Base Abalone Value]]*0.8,NA())</f>
        <v>0.76339400000000002</v>
      </c>
      <c r="Z672" t="e">
        <f>IF(Table13[[#This Row],[Category All]]="Category 3",Table13[[#This Row],[Base Abalone Value]],NA())</f>
        <v>#N/A</v>
      </c>
      <c r="AA672" t="e">
        <f>IF(Table13[[#This Row],[Gender]]="M",Table13[[#This Row],[Whole_weight]],NA())</f>
        <v>#N/A</v>
      </c>
      <c r="AB672">
        <f>IF(Table13[[#This Row],[Gender]]="F",Table13[[#This Row],[Whole_weight]],NA())</f>
        <v>0.6835</v>
      </c>
      <c r="AC672" t="e">
        <f>IF(Table13[[#This Row],[Gender]]="I",Table13[[#This Row],[Whole_weight]],NA())</f>
        <v>#N/A</v>
      </c>
      <c r="AD672" t="e">
        <f>IF(Table13[[#This Row],[Gender]]="M",Table13[[#This Row],[Diameter]],NA())</f>
        <v>#N/A</v>
      </c>
      <c r="AE672">
        <f>IF(Table13[[#This Row],[Gender]]="F",Table13[[#This Row],[Diameter]],NA())</f>
        <v>0.36499999999999999</v>
      </c>
      <c r="AF672" t="e">
        <f>IF(Table13[[#This Row],[Gender]]="I",Table13[[#This Row],[Diameter]],NA())</f>
        <v>#N/A</v>
      </c>
    </row>
    <row r="673" spans="1:32" x14ac:dyDescent="0.25">
      <c r="A673">
        <v>2194</v>
      </c>
      <c r="B673" t="s">
        <v>43</v>
      </c>
      <c r="C673">
        <v>0.215</v>
      </c>
      <c r="D673">
        <v>0.17</v>
      </c>
      <c r="E673">
        <v>5.5E-2</v>
      </c>
      <c r="F673">
        <v>6.0499999999999998E-2</v>
      </c>
      <c r="G673">
        <v>2.0500000000000001E-2</v>
      </c>
      <c r="H673">
        <v>1.4E-2</v>
      </c>
      <c r="I673">
        <v>0.02</v>
      </c>
      <c r="J673">
        <v>6</v>
      </c>
      <c r="K673">
        <v>3</v>
      </c>
      <c r="L673" t="s">
        <v>75</v>
      </c>
      <c r="M673" t="s">
        <v>76</v>
      </c>
      <c r="N673" t="s">
        <v>77</v>
      </c>
      <c r="O673">
        <v>9</v>
      </c>
      <c r="P673" t="s">
        <v>78</v>
      </c>
      <c r="Q673">
        <v>1.9</v>
      </c>
      <c r="R673" t="str">
        <f t="array" ref="R67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73" t="e">
        <f>IF(Table13[[#This Row],[Category All]]="Category 1", "Yes",NA())</f>
        <v>#N/A</v>
      </c>
      <c r="T673" t="str">
        <f>IF(Table13[[#This Row],[Category All]]="Category 2", "Yes",NA())</f>
        <v>Yes</v>
      </c>
      <c r="U673" t="e">
        <f>IF(Table13[[#This Row],[Category All]]="Category 3", "Yes",NA())</f>
        <v>#N/A</v>
      </c>
      <c r="V673">
        <f>SUM(1,(1/3)*(Table13[[#This Row],[Length]]-0.5),(1/3)*(Table13[[#This Row],[Diameter]]-0.4),(1/3)*(Table13[[#This Row],[Height]]-0.4)*Table13[[#This Row],[Whole_weight]]*0.5)</f>
        <v>0.82485458333333339</v>
      </c>
      <c r="W673">
        <f t="array" ref="W67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0.65988366666666676</v>
      </c>
      <c r="X673" t="e">
        <f>IF(Table13[[#This Row],[Category All]]="Category 1",Table13[[#This Row],[Base Abalone Value]]*1.5,NA())</f>
        <v>#N/A</v>
      </c>
      <c r="Y673">
        <f>IF(Table13[[#This Row],[Category All]]="Category 2",Table13[[#This Row],[Base Abalone Value]]*0.8,NA())</f>
        <v>0.65988366666666676</v>
      </c>
      <c r="Z673" t="e">
        <f>IF(Table13[[#This Row],[Category All]]="Category 3",Table13[[#This Row],[Base Abalone Value]],NA())</f>
        <v>#N/A</v>
      </c>
      <c r="AA673" t="e">
        <f>IF(Table13[[#This Row],[Gender]]="M",Table13[[#This Row],[Whole_weight]],NA())</f>
        <v>#N/A</v>
      </c>
      <c r="AB673" t="e">
        <f>IF(Table13[[#This Row],[Gender]]="F",Table13[[#This Row],[Whole_weight]],NA())</f>
        <v>#N/A</v>
      </c>
      <c r="AC673">
        <f>IF(Table13[[#This Row],[Gender]]="I",Table13[[#This Row],[Whole_weight]],NA())</f>
        <v>6.0499999999999998E-2</v>
      </c>
      <c r="AD673" t="e">
        <f>IF(Table13[[#This Row],[Gender]]="M",Table13[[#This Row],[Diameter]],NA())</f>
        <v>#N/A</v>
      </c>
      <c r="AE673" t="e">
        <f>IF(Table13[[#This Row],[Gender]]="F",Table13[[#This Row],[Diameter]],NA())</f>
        <v>#N/A</v>
      </c>
      <c r="AF673">
        <f>IF(Table13[[#This Row],[Gender]]="I",Table13[[#This Row],[Diameter]],NA())</f>
        <v>0.17</v>
      </c>
    </row>
    <row r="674" spans="1:32" x14ac:dyDescent="0.25">
      <c r="A674">
        <v>775</v>
      </c>
      <c r="B674" t="s">
        <v>47</v>
      </c>
      <c r="C674">
        <v>0.49</v>
      </c>
      <c r="D674">
        <v>0.38</v>
      </c>
      <c r="E674">
        <v>0.14000000000000001</v>
      </c>
      <c r="F674">
        <v>0.76049999999999995</v>
      </c>
      <c r="G674">
        <v>0.245</v>
      </c>
      <c r="H674">
        <v>0.16700000000000001</v>
      </c>
      <c r="I674">
        <v>0.185</v>
      </c>
      <c r="J674">
        <v>10</v>
      </c>
      <c r="K674">
        <v>14</v>
      </c>
      <c r="L674" t="s">
        <v>55</v>
      </c>
      <c r="M674" t="s">
        <v>56</v>
      </c>
      <c r="N674" t="s">
        <v>57</v>
      </c>
      <c r="O674">
        <v>3</v>
      </c>
      <c r="P674" t="s">
        <v>80</v>
      </c>
      <c r="Q674">
        <v>3.6</v>
      </c>
      <c r="R674" t="str">
        <f t="array" ref="R67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74" t="e">
        <f>IF(Table13[[#This Row],[Category All]]="Category 1", "Yes",NA())</f>
        <v>#N/A</v>
      </c>
      <c r="T674" t="str">
        <f>IF(Table13[[#This Row],[Category All]]="Category 2", "Yes",NA())</f>
        <v>Yes</v>
      </c>
      <c r="U674" t="e">
        <f>IF(Table13[[#This Row],[Category All]]="Category 3", "Yes",NA())</f>
        <v>#N/A</v>
      </c>
      <c r="V674">
        <f>SUM(1,(1/3)*(Table13[[#This Row],[Length]]-0.5),(1/3)*(Table13[[#This Row],[Diameter]]-0.4),(1/3)*(Table13[[#This Row],[Height]]-0.4)*Table13[[#This Row],[Whole_weight]]*0.5)</f>
        <v>0.95704500000000003</v>
      </c>
      <c r="W674">
        <f t="array" ref="W67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0.76563600000000009</v>
      </c>
      <c r="X674" t="e">
        <f>IF(Table13[[#This Row],[Category All]]="Category 1",Table13[[#This Row],[Base Abalone Value]]*1.5,NA())</f>
        <v>#N/A</v>
      </c>
      <c r="Y674">
        <f>IF(Table13[[#This Row],[Category All]]="Category 2",Table13[[#This Row],[Base Abalone Value]]*0.8,NA())</f>
        <v>0.76563600000000009</v>
      </c>
      <c r="Z674" t="e">
        <f>IF(Table13[[#This Row],[Category All]]="Category 3",Table13[[#This Row],[Base Abalone Value]],NA())</f>
        <v>#N/A</v>
      </c>
      <c r="AA674">
        <f>IF(Table13[[#This Row],[Gender]]="M",Table13[[#This Row],[Whole_weight]],NA())</f>
        <v>0.76049999999999995</v>
      </c>
      <c r="AB674" t="e">
        <f>IF(Table13[[#This Row],[Gender]]="F",Table13[[#This Row],[Whole_weight]],NA())</f>
        <v>#N/A</v>
      </c>
      <c r="AC674" t="e">
        <f>IF(Table13[[#This Row],[Gender]]="I",Table13[[#This Row],[Whole_weight]],NA())</f>
        <v>#N/A</v>
      </c>
      <c r="AD674">
        <f>IF(Table13[[#This Row],[Gender]]="M",Table13[[#This Row],[Diameter]],NA())</f>
        <v>0.38</v>
      </c>
      <c r="AE674" t="e">
        <f>IF(Table13[[#This Row],[Gender]]="F",Table13[[#This Row],[Diameter]],NA())</f>
        <v>#N/A</v>
      </c>
      <c r="AF674" t="e">
        <f>IF(Table13[[#This Row],[Gender]]="I",Table13[[#This Row],[Diameter]],NA())</f>
        <v>#N/A</v>
      </c>
    </row>
    <row r="675" spans="1:32" x14ac:dyDescent="0.25">
      <c r="A675">
        <v>2382</v>
      </c>
      <c r="B675" t="s">
        <v>47</v>
      </c>
      <c r="C675">
        <v>0.155</v>
      </c>
      <c r="D675">
        <v>0.115</v>
      </c>
      <c r="E675">
        <v>2.5000000000000001E-2</v>
      </c>
      <c r="F675">
        <v>2.4E-2</v>
      </c>
      <c r="G675">
        <v>8.9999999999999993E-3</v>
      </c>
      <c r="H675">
        <v>5.0000000000000001E-3</v>
      </c>
      <c r="I675">
        <v>7.4999999999999997E-3</v>
      </c>
      <c r="J675">
        <v>5</v>
      </c>
      <c r="K675">
        <v>12</v>
      </c>
      <c r="L675" t="s">
        <v>33</v>
      </c>
      <c r="M675" t="s">
        <v>34</v>
      </c>
      <c r="N675" t="s">
        <v>35</v>
      </c>
      <c r="O675">
        <v>9</v>
      </c>
      <c r="P675" t="s">
        <v>78</v>
      </c>
      <c r="Q675">
        <v>1.9</v>
      </c>
      <c r="R675" t="str">
        <f t="array" ref="R67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75" t="e">
        <f>IF(Table13[[#This Row],[Category All]]="Category 1", "Yes",NA())</f>
        <v>#N/A</v>
      </c>
      <c r="T675" t="str">
        <f>IF(Table13[[#This Row],[Category All]]="Category 2", "Yes",NA())</f>
        <v>Yes</v>
      </c>
      <c r="U675" t="e">
        <f>IF(Table13[[#This Row],[Category All]]="Category 3", "Yes",NA())</f>
        <v>#N/A</v>
      </c>
      <c r="V675">
        <f>SUM(1,(1/3)*(Table13[[#This Row],[Length]]-0.5),(1/3)*(Table13[[#This Row],[Diameter]]-0.4),(1/3)*(Table13[[#This Row],[Height]]-0.4)*Table13[[#This Row],[Whole_weight]]*0.5)</f>
        <v>0.78850000000000009</v>
      </c>
      <c r="W675">
        <f t="array" ref="W67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0.63080000000000014</v>
      </c>
      <c r="X675" t="e">
        <f>IF(Table13[[#This Row],[Category All]]="Category 1",Table13[[#This Row],[Base Abalone Value]]*1.5,NA())</f>
        <v>#N/A</v>
      </c>
      <c r="Y675">
        <f>IF(Table13[[#This Row],[Category All]]="Category 2",Table13[[#This Row],[Base Abalone Value]]*0.8,NA())</f>
        <v>0.63080000000000014</v>
      </c>
      <c r="Z675" t="e">
        <f>IF(Table13[[#This Row],[Category All]]="Category 3",Table13[[#This Row],[Base Abalone Value]],NA())</f>
        <v>#N/A</v>
      </c>
      <c r="AA675">
        <f>IF(Table13[[#This Row],[Gender]]="M",Table13[[#This Row],[Whole_weight]],NA())</f>
        <v>2.4E-2</v>
      </c>
      <c r="AB675" t="e">
        <f>IF(Table13[[#This Row],[Gender]]="F",Table13[[#This Row],[Whole_weight]],NA())</f>
        <v>#N/A</v>
      </c>
      <c r="AC675" t="e">
        <f>IF(Table13[[#This Row],[Gender]]="I",Table13[[#This Row],[Whole_weight]],NA())</f>
        <v>#N/A</v>
      </c>
      <c r="AD675">
        <f>IF(Table13[[#This Row],[Gender]]="M",Table13[[#This Row],[Diameter]],NA())</f>
        <v>0.115</v>
      </c>
      <c r="AE675" t="e">
        <f>IF(Table13[[#This Row],[Gender]]="F",Table13[[#This Row],[Diameter]],NA())</f>
        <v>#N/A</v>
      </c>
      <c r="AF675" t="e">
        <f>IF(Table13[[#This Row],[Gender]]="I",Table13[[#This Row],[Diameter]],NA())</f>
        <v>#N/A</v>
      </c>
    </row>
    <row r="676" spans="1:32" x14ac:dyDescent="0.25">
      <c r="A676">
        <v>2821</v>
      </c>
      <c r="B676" t="s">
        <v>43</v>
      </c>
      <c r="C676">
        <v>0.375</v>
      </c>
      <c r="D676">
        <v>0.28499999999999998</v>
      </c>
      <c r="E676">
        <v>0.09</v>
      </c>
      <c r="F676">
        <v>0.2545</v>
      </c>
      <c r="G676">
        <v>0.11899999999999999</v>
      </c>
      <c r="H676">
        <v>5.9499999999999997E-2</v>
      </c>
      <c r="I676">
        <v>6.7500000000000004E-2</v>
      </c>
      <c r="J676">
        <v>6</v>
      </c>
      <c r="K676">
        <v>2</v>
      </c>
      <c r="L676" t="s">
        <v>64</v>
      </c>
      <c r="M676" t="s">
        <v>65</v>
      </c>
      <c r="N676" t="s">
        <v>66</v>
      </c>
      <c r="O676">
        <v>3</v>
      </c>
      <c r="P676" t="s">
        <v>80</v>
      </c>
      <c r="Q676">
        <v>3.6</v>
      </c>
      <c r="R676" t="str">
        <f t="array" ref="R67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76" t="e">
        <f>IF(Table13[[#This Row],[Category All]]="Category 1", "Yes",NA())</f>
        <v>#N/A</v>
      </c>
      <c r="T676" t="str">
        <f>IF(Table13[[#This Row],[Category All]]="Category 2", "Yes",NA())</f>
        <v>Yes</v>
      </c>
      <c r="U676" t="e">
        <f>IF(Table13[[#This Row],[Category All]]="Category 3", "Yes",NA())</f>
        <v>#N/A</v>
      </c>
      <c r="V676">
        <f>SUM(1,(1/3)*(Table13[[#This Row],[Length]]-0.5),(1/3)*(Table13[[#This Row],[Diameter]]-0.4),(1/3)*(Table13[[#This Row],[Height]]-0.4)*Table13[[#This Row],[Whole_weight]]*0.5)</f>
        <v>0.90685083333333338</v>
      </c>
      <c r="W676">
        <f t="array" ref="W67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0.72548066666666677</v>
      </c>
      <c r="X676" t="e">
        <f>IF(Table13[[#This Row],[Category All]]="Category 1",Table13[[#This Row],[Base Abalone Value]]*1.5,NA())</f>
        <v>#N/A</v>
      </c>
      <c r="Y676">
        <f>IF(Table13[[#This Row],[Category All]]="Category 2",Table13[[#This Row],[Base Abalone Value]]*0.8,NA())</f>
        <v>0.72548066666666677</v>
      </c>
      <c r="Z676" t="e">
        <f>IF(Table13[[#This Row],[Category All]]="Category 3",Table13[[#This Row],[Base Abalone Value]],NA())</f>
        <v>#N/A</v>
      </c>
      <c r="AA676" t="e">
        <f>IF(Table13[[#This Row],[Gender]]="M",Table13[[#This Row],[Whole_weight]],NA())</f>
        <v>#N/A</v>
      </c>
      <c r="AB676" t="e">
        <f>IF(Table13[[#This Row],[Gender]]="F",Table13[[#This Row],[Whole_weight]],NA())</f>
        <v>#N/A</v>
      </c>
      <c r="AC676">
        <f>IF(Table13[[#This Row],[Gender]]="I",Table13[[#This Row],[Whole_weight]],NA())</f>
        <v>0.2545</v>
      </c>
      <c r="AD676" t="e">
        <f>IF(Table13[[#This Row],[Gender]]="M",Table13[[#This Row],[Diameter]],NA())</f>
        <v>#N/A</v>
      </c>
      <c r="AE676" t="e">
        <f>IF(Table13[[#This Row],[Gender]]="F",Table13[[#This Row],[Diameter]],NA())</f>
        <v>#N/A</v>
      </c>
      <c r="AF676">
        <f>IF(Table13[[#This Row],[Gender]]="I",Table13[[#This Row],[Diameter]],NA())</f>
        <v>0.28499999999999998</v>
      </c>
    </row>
    <row r="677" spans="1:32" x14ac:dyDescent="0.25">
      <c r="A677">
        <v>871</v>
      </c>
      <c r="B677" t="s">
        <v>47</v>
      </c>
      <c r="C677">
        <v>0.61499999999999999</v>
      </c>
      <c r="D677">
        <v>0.505</v>
      </c>
      <c r="E677">
        <v>0.16500000000000001</v>
      </c>
      <c r="F677">
        <v>1.34</v>
      </c>
      <c r="G677">
        <v>0.53149999999999997</v>
      </c>
      <c r="H677">
        <v>0.28149999999999997</v>
      </c>
      <c r="I677">
        <v>0.41</v>
      </c>
      <c r="J677">
        <v>12</v>
      </c>
      <c r="K677">
        <v>13</v>
      </c>
      <c r="L677" t="s">
        <v>44</v>
      </c>
      <c r="M677" t="s">
        <v>45</v>
      </c>
      <c r="N677" t="s">
        <v>35</v>
      </c>
      <c r="O677">
        <v>4</v>
      </c>
      <c r="P677" t="s">
        <v>42</v>
      </c>
      <c r="Q677">
        <v>6.1</v>
      </c>
      <c r="R677" t="str">
        <f t="array" ref="R67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77" t="e">
        <f>IF(Table13[[#This Row],[Category All]]="Category 1", "Yes",NA())</f>
        <v>#N/A</v>
      </c>
      <c r="T677" t="e">
        <f>IF(Table13[[#This Row],[Category All]]="Category 2", "Yes",NA())</f>
        <v>#N/A</v>
      </c>
      <c r="U677" t="str">
        <f>IF(Table13[[#This Row],[Category All]]="Category 3", "Yes",NA())</f>
        <v>Yes</v>
      </c>
      <c r="V677">
        <f>SUM(1,(1/3)*(Table13[[#This Row],[Length]]-0.5),(1/3)*(Table13[[#This Row],[Diameter]]-0.4),(1/3)*(Table13[[#This Row],[Height]]-0.4)*Table13[[#This Row],[Whole_weight]]*0.5)</f>
        <v>1.0208499999999998</v>
      </c>
      <c r="W677">
        <f t="array" ref="W67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1.0208499999999998</v>
      </c>
      <c r="X677" t="e">
        <f>IF(Table13[[#This Row],[Category All]]="Category 1",Table13[[#This Row],[Base Abalone Value]]*1.5,NA())</f>
        <v>#N/A</v>
      </c>
      <c r="Y677" t="e">
        <f>IF(Table13[[#This Row],[Category All]]="Category 2",Table13[[#This Row],[Base Abalone Value]]*0.8,NA())</f>
        <v>#N/A</v>
      </c>
      <c r="Z677">
        <f>IF(Table13[[#This Row],[Category All]]="Category 3",Table13[[#This Row],[Base Abalone Value]],NA())</f>
        <v>1.0208499999999998</v>
      </c>
      <c r="AA677">
        <f>IF(Table13[[#This Row],[Gender]]="M",Table13[[#This Row],[Whole_weight]],NA())</f>
        <v>1.34</v>
      </c>
      <c r="AB677" t="e">
        <f>IF(Table13[[#This Row],[Gender]]="F",Table13[[#This Row],[Whole_weight]],NA())</f>
        <v>#N/A</v>
      </c>
      <c r="AC677" t="e">
        <f>IF(Table13[[#This Row],[Gender]]="I",Table13[[#This Row],[Whole_weight]],NA())</f>
        <v>#N/A</v>
      </c>
      <c r="AD677">
        <f>IF(Table13[[#This Row],[Gender]]="M",Table13[[#This Row],[Diameter]],NA())</f>
        <v>0.505</v>
      </c>
      <c r="AE677" t="e">
        <f>IF(Table13[[#This Row],[Gender]]="F",Table13[[#This Row],[Diameter]],NA())</f>
        <v>#N/A</v>
      </c>
      <c r="AF677" t="e">
        <f>IF(Table13[[#This Row],[Gender]]="I",Table13[[#This Row],[Diameter]],NA())</f>
        <v>#N/A</v>
      </c>
    </row>
    <row r="678" spans="1:32" x14ac:dyDescent="0.25">
      <c r="A678">
        <v>2196</v>
      </c>
      <c r="B678" t="s">
        <v>43</v>
      </c>
      <c r="C678">
        <v>0.26</v>
      </c>
      <c r="D678">
        <v>0.215</v>
      </c>
      <c r="E678">
        <v>0.08</v>
      </c>
      <c r="F678">
        <v>9.9000000000000005E-2</v>
      </c>
      <c r="G678">
        <v>3.6999999999999998E-2</v>
      </c>
      <c r="H678">
        <v>2.5499999999999998E-2</v>
      </c>
      <c r="I678">
        <v>4.4999999999999998E-2</v>
      </c>
      <c r="J678">
        <v>5</v>
      </c>
      <c r="K678">
        <v>2</v>
      </c>
      <c r="L678" t="s">
        <v>64</v>
      </c>
      <c r="M678" t="s">
        <v>65</v>
      </c>
      <c r="N678" t="s">
        <v>66</v>
      </c>
      <c r="O678">
        <v>8</v>
      </c>
      <c r="P678" t="s">
        <v>51</v>
      </c>
      <c r="Q678">
        <v>12.3</v>
      </c>
      <c r="R678" t="str">
        <f t="array" ref="R67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78" t="e">
        <f>IF(Table13[[#This Row],[Category All]]="Category 1", "Yes",NA())</f>
        <v>#N/A</v>
      </c>
      <c r="T678" t="str">
        <f>IF(Table13[[#This Row],[Category All]]="Category 2", "Yes",NA())</f>
        <v>Yes</v>
      </c>
      <c r="U678" t="e">
        <f>IF(Table13[[#This Row],[Category All]]="Category 3", "Yes",NA())</f>
        <v>#N/A</v>
      </c>
      <c r="V678">
        <f>SUM(1,(1/3)*(Table13[[#This Row],[Length]]-0.5),(1/3)*(Table13[[#This Row],[Diameter]]-0.4),(1/3)*(Table13[[#This Row],[Height]]-0.4)*Table13[[#This Row],[Whole_weight]]*0.5)</f>
        <v>0.85305333333333344</v>
      </c>
      <c r="W678">
        <f t="array" ref="W67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0.68244266666666675</v>
      </c>
      <c r="X678" t="e">
        <f>IF(Table13[[#This Row],[Category All]]="Category 1",Table13[[#This Row],[Base Abalone Value]]*1.5,NA())</f>
        <v>#N/A</v>
      </c>
      <c r="Y678">
        <f>IF(Table13[[#This Row],[Category All]]="Category 2",Table13[[#This Row],[Base Abalone Value]]*0.8,NA())</f>
        <v>0.68244266666666675</v>
      </c>
      <c r="Z678" t="e">
        <f>IF(Table13[[#This Row],[Category All]]="Category 3",Table13[[#This Row],[Base Abalone Value]],NA())</f>
        <v>#N/A</v>
      </c>
      <c r="AA678" t="e">
        <f>IF(Table13[[#This Row],[Gender]]="M",Table13[[#This Row],[Whole_weight]],NA())</f>
        <v>#N/A</v>
      </c>
      <c r="AB678" t="e">
        <f>IF(Table13[[#This Row],[Gender]]="F",Table13[[#This Row],[Whole_weight]],NA())</f>
        <v>#N/A</v>
      </c>
      <c r="AC678">
        <f>IF(Table13[[#This Row],[Gender]]="I",Table13[[#This Row],[Whole_weight]],NA())</f>
        <v>9.9000000000000005E-2</v>
      </c>
      <c r="AD678" t="e">
        <f>IF(Table13[[#This Row],[Gender]]="M",Table13[[#This Row],[Diameter]],NA())</f>
        <v>#N/A</v>
      </c>
      <c r="AE678" t="e">
        <f>IF(Table13[[#This Row],[Gender]]="F",Table13[[#This Row],[Diameter]],NA())</f>
        <v>#N/A</v>
      </c>
      <c r="AF678">
        <f>IF(Table13[[#This Row],[Gender]]="I",Table13[[#This Row],[Diameter]],NA())</f>
        <v>0.215</v>
      </c>
    </row>
    <row r="679" spans="1:32" x14ac:dyDescent="0.25">
      <c r="A679">
        <v>619</v>
      </c>
      <c r="B679" t="s">
        <v>47</v>
      </c>
      <c r="C679">
        <v>0.31</v>
      </c>
      <c r="D679">
        <v>0.22500000000000001</v>
      </c>
      <c r="E679">
        <v>7.4999999999999997E-2</v>
      </c>
      <c r="F679">
        <v>0.1295</v>
      </c>
      <c r="G679">
        <v>4.5499999999999999E-2</v>
      </c>
      <c r="H679">
        <v>3.3500000000000002E-2</v>
      </c>
      <c r="I679">
        <v>4.3999999999999997E-2</v>
      </c>
      <c r="J679">
        <v>9</v>
      </c>
      <c r="K679">
        <v>7</v>
      </c>
      <c r="L679" t="s">
        <v>67</v>
      </c>
      <c r="M679" t="s">
        <v>68</v>
      </c>
      <c r="N679" t="s">
        <v>69</v>
      </c>
      <c r="O679">
        <v>2</v>
      </c>
      <c r="P679" t="s">
        <v>39</v>
      </c>
      <c r="Q679">
        <v>18</v>
      </c>
      <c r="R679" t="str">
        <f t="array" ref="R67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79" t="e">
        <f>IF(Table13[[#This Row],[Category All]]="Category 1", "Yes",NA())</f>
        <v>#N/A</v>
      </c>
      <c r="T679" t="str">
        <f>IF(Table13[[#This Row],[Category All]]="Category 2", "Yes",NA())</f>
        <v>Yes</v>
      </c>
      <c r="U679" t="e">
        <f>IF(Table13[[#This Row],[Category All]]="Category 3", "Yes",NA())</f>
        <v>#N/A</v>
      </c>
      <c r="V679">
        <f>SUM(1,(1/3)*(Table13[[#This Row],[Length]]-0.5),(1/3)*(Table13[[#This Row],[Diameter]]-0.4),(1/3)*(Table13[[#This Row],[Height]]-0.4)*Table13[[#This Row],[Whole_weight]]*0.5)</f>
        <v>0.87131874999999992</v>
      </c>
      <c r="W679">
        <f t="array" ref="W67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0.69705499999999998</v>
      </c>
      <c r="X679" t="e">
        <f>IF(Table13[[#This Row],[Category All]]="Category 1",Table13[[#This Row],[Base Abalone Value]]*1.5,NA())</f>
        <v>#N/A</v>
      </c>
      <c r="Y679">
        <f>IF(Table13[[#This Row],[Category All]]="Category 2",Table13[[#This Row],[Base Abalone Value]]*0.8,NA())</f>
        <v>0.69705499999999998</v>
      </c>
      <c r="Z679" t="e">
        <f>IF(Table13[[#This Row],[Category All]]="Category 3",Table13[[#This Row],[Base Abalone Value]],NA())</f>
        <v>#N/A</v>
      </c>
      <c r="AA679">
        <f>IF(Table13[[#This Row],[Gender]]="M",Table13[[#This Row],[Whole_weight]],NA())</f>
        <v>0.1295</v>
      </c>
      <c r="AB679" t="e">
        <f>IF(Table13[[#This Row],[Gender]]="F",Table13[[#This Row],[Whole_weight]],NA())</f>
        <v>#N/A</v>
      </c>
      <c r="AC679" t="e">
        <f>IF(Table13[[#This Row],[Gender]]="I",Table13[[#This Row],[Whole_weight]],NA())</f>
        <v>#N/A</v>
      </c>
      <c r="AD679">
        <f>IF(Table13[[#This Row],[Gender]]="M",Table13[[#This Row],[Diameter]],NA())</f>
        <v>0.22500000000000001</v>
      </c>
      <c r="AE679" t="e">
        <f>IF(Table13[[#This Row],[Gender]]="F",Table13[[#This Row],[Diameter]],NA())</f>
        <v>#N/A</v>
      </c>
      <c r="AF679" t="e">
        <f>IF(Table13[[#This Row],[Gender]]="I",Table13[[#This Row],[Diameter]],NA())</f>
        <v>#N/A</v>
      </c>
    </row>
    <row r="680" spans="1:32" x14ac:dyDescent="0.25">
      <c r="A680">
        <v>3237</v>
      </c>
      <c r="B680" t="s">
        <v>43</v>
      </c>
      <c r="C680">
        <v>0.34499999999999997</v>
      </c>
      <c r="D680">
        <v>0.28499999999999998</v>
      </c>
      <c r="E680">
        <v>0.1</v>
      </c>
      <c r="F680">
        <v>0.2225</v>
      </c>
      <c r="G680">
        <v>8.6499999999999994E-2</v>
      </c>
      <c r="H680">
        <v>5.8000000000000003E-2</v>
      </c>
      <c r="I680">
        <v>7.4999999999999997E-2</v>
      </c>
      <c r="J680">
        <v>8</v>
      </c>
      <c r="K680">
        <v>13</v>
      </c>
      <c r="L680" t="s">
        <v>44</v>
      </c>
      <c r="M680" t="s">
        <v>45</v>
      </c>
      <c r="N680" t="s">
        <v>35</v>
      </c>
      <c r="O680">
        <v>10</v>
      </c>
      <c r="P680" t="s">
        <v>70</v>
      </c>
      <c r="Q680">
        <v>24.1</v>
      </c>
      <c r="R680" t="str">
        <f t="array" ref="R68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80" t="e">
        <f>IF(Table13[[#This Row],[Category All]]="Category 1", "Yes",NA())</f>
        <v>#N/A</v>
      </c>
      <c r="T680" t="str">
        <f>IF(Table13[[#This Row],[Category All]]="Category 2", "Yes",NA())</f>
        <v>Yes</v>
      </c>
      <c r="U680" t="e">
        <f>IF(Table13[[#This Row],[Category All]]="Category 3", "Yes",NA())</f>
        <v>#N/A</v>
      </c>
      <c r="V680">
        <f>SUM(1,(1/3)*(Table13[[#This Row],[Length]]-0.5),(1/3)*(Table13[[#This Row],[Diameter]]-0.4),(1/3)*(Table13[[#This Row],[Height]]-0.4)*Table13[[#This Row],[Whole_weight]]*0.5)</f>
        <v>0.89887499999999998</v>
      </c>
      <c r="W680">
        <f t="array" ref="W68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0.71910000000000007</v>
      </c>
      <c r="X680" t="e">
        <f>IF(Table13[[#This Row],[Category All]]="Category 1",Table13[[#This Row],[Base Abalone Value]]*1.5,NA())</f>
        <v>#N/A</v>
      </c>
      <c r="Y680">
        <f>IF(Table13[[#This Row],[Category All]]="Category 2",Table13[[#This Row],[Base Abalone Value]]*0.8,NA())</f>
        <v>0.71910000000000007</v>
      </c>
      <c r="Z680" t="e">
        <f>IF(Table13[[#This Row],[Category All]]="Category 3",Table13[[#This Row],[Base Abalone Value]],NA())</f>
        <v>#N/A</v>
      </c>
      <c r="AA680" t="e">
        <f>IF(Table13[[#This Row],[Gender]]="M",Table13[[#This Row],[Whole_weight]],NA())</f>
        <v>#N/A</v>
      </c>
      <c r="AB680" t="e">
        <f>IF(Table13[[#This Row],[Gender]]="F",Table13[[#This Row],[Whole_weight]],NA())</f>
        <v>#N/A</v>
      </c>
      <c r="AC680">
        <f>IF(Table13[[#This Row],[Gender]]="I",Table13[[#This Row],[Whole_weight]],NA())</f>
        <v>0.2225</v>
      </c>
      <c r="AD680" t="e">
        <f>IF(Table13[[#This Row],[Gender]]="M",Table13[[#This Row],[Diameter]],NA())</f>
        <v>#N/A</v>
      </c>
      <c r="AE680" t="e">
        <f>IF(Table13[[#This Row],[Gender]]="F",Table13[[#This Row],[Diameter]],NA())</f>
        <v>#N/A</v>
      </c>
      <c r="AF680">
        <f>IF(Table13[[#This Row],[Gender]]="I",Table13[[#This Row],[Diameter]],NA())</f>
        <v>0.28499999999999998</v>
      </c>
    </row>
    <row r="681" spans="1:32" x14ac:dyDescent="0.25">
      <c r="A681">
        <v>1082</v>
      </c>
      <c r="B681" t="s">
        <v>43</v>
      </c>
      <c r="C681">
        <v>0.435</v>
      </c>
      <c r="D681">
        <v>0.33</v>
      </c>
      <c r="E681">
        <v>0.11</v>
      </c>
      <c r="F681">
        <v>0.41299999999999998</v>
      </c>
      <c r="G681">
        <v>0.20549999999999999</v>
      </c>
      <c r="H681">
        <v>9.6000000000000002E-2</v>
      </c>
      <c r="I681">
        <v>9.6000000000000002E-2</v>
      </c>
      <c r="J681">
        <v>6</v>
      </c>
      <c r="K681">
        <v>6</v>
      </c>
      <c r="L681" t="s">
        <v>71</v>
      </c>
      <c r="M681" t="s">
        <v>72</v>
      </c>
      <c r="N681" t="s">
        <v>73</v>
      </c>
      <c r="O681">
        <v>9</v>
      </c>
      <c r="P681" t="s">
        <v>78</v>
      </c>
      <c r="Q681">
        <v>1.9</v>
      </c>
      <c r="R681" t="str">
        <f t="array" ref="R68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81" t="e">
        <f>IF(Table13[[#This Row],[Category All]]="Category 1", "Yes",NA())</f>
        <v>#N/A</v>
      </c>
      <c r="T681" t="str">
        <f>IF(Table13[[#This Row],[Category All]]="Category 2", "Yes",NA())</f>
        <v>Yes</v>
      </c>
      <c r="U681" t="e">
        <f>IF(Table13[[#This Row],[Category All]]="Category 3", "Yes",NA())</f>
        <v>#N/A</v>
      </c>
      <c r="V681">
        <f>SUM(1,(1/3)*(Table13[[#This Row],[Length]]-0.5),(1/3)*(Table13[[#This Row],[Diameter]]-0.4),(1/3)*(Table13[[#This Row],[Height]]-0.4)*Table13[[#This Row],[Whole_weight]]*0.5)</f>
        <v>0.9350383333333333</v>
      </c>
      <c r="W681">
        <f t="array" ref="W68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0.74803066666666673</v>
      </c>
      <c r="X681" t="e">
        <f>IF(Table13[[#This Row],[Category All]]="Category 1",Table13[[#This Row],[Base Abalone Value]]*1.5,NA())</f>
        <v>#N/A</v>
      </c>
      <c r="Y681">
        <f>IF(Table13[[#This Row],[Category All]]="Category 2",Table13[[#This Row],[Base Abalone Value]]*0.8,NA())</f>
        <v>0.74803066666666673</v>
      </c>
      <c r="Z681" t="e">
        <f>IF(Table13[[#This Row],[Category All]]="Category 3",Table13[[#This Row],[Base Abalone Value]],NA())</f>
        <v>#N/A</v>
      </c>
      <c r="AA681" t="e">
        <f>IF(Table13[[#This Row],[Gender]]="M",Table13[[#This Row],[Whole_weight]],NA())</f>
        <v>#N/A</v>
      </c>
      <c r="AB681" t="e">
        <f>IF(Table13[[#This Row],[Gender]]="F",Table13[[#This Row],[Whole_weight]],NA())</f>
        <v>#N/A</v>
      </c>
      <c r="AC681">
        <f>IF(Table13[[#This Row],[Gender]]="I",Table13[[#This Row],[Whole_weight]],NA())</f>
        <v>0.41299999999999998</v>
      </c>
      <c r="AD681" t="e">
        <f>IF(Table13[[#This Row],[Gender]]="M",Table13[[#This Row],[Diameter]],NA())</f>
        <v>#N/A</v>
      </c>
      <c r="AE681" t="e">
        <f>IF(Table13[[#This Row],[Gender]]="F",Table13[[#This Row],[Diameter]],NA())</f>
        <v>#N/A</v>
      </c>
      <c r="AF681">
        <f>IF(Table13[[#This Row],[Gender]]="I",Table13[[#This Row],[Diameter]],NA())</f>
        <v>0.33</v>
      </c>
    </row>
    <row r="682" spans="1:32" x14ac:dyDescent="0.25">
      <c r="A682">
        <v>358</v>
      </c>
      <c r="B682" t="s">
        <v>32</v>
      </c>
      <c r="C682">
        <v>0.64500000000000002</v>
      </c>
      <c r="D682">
        <v>0.52500000000000002</v>
      </c>
      <c r="E682">
        <v>0.19</v>
      </c>
      <c r="F682">
        <v>1.8085</v>
      </c>
      <c r="G682">
        <v>0.70350000000000001</v>
      </c>
      <c r="H682">
        <v>0.38850000000000001</v>
      </c>
      <c r="I682">
        <v>0.39500000000000002</v>
      </c>
      <c r="J682">
        <v>18</v>
      </c>
      <c r="K682">
        <v>10</v>
      </c>
      <c r="L682" t="s">
        <v>48</v>
      </c>
      <c r="M682" t="s">
        <v>49</v>
      </c>
      <c r="N682" t="s">
        <v>50</v>
      </c>
      <c r="O682">
        <v>7</v>
      </c>
      <c r="P682" t="s">
        <v>74</v>
      </c>
      <c r="Q682">
        <v>2.5</v>
      </c>
      <c r="R682" t="str">
        <f t="array" ref="R68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82" t="e">
        <f>IF(Table13[[#This Row],[Category All]]="Category 1", "Yes",NA())</f>
        <v>#N/A</v>
      </c>
      <c r="T682" t="e">
        <f>IF(Table13[[#This Row],[Category All]]="Category 2", "Yes",NA())</f>
        <v>#N/A</v>
      </c>
      <c r="U682" t="str">
        <f>IF(Table13[[#This Row],[Category All]]="Category 3", "Yes",NA())</f>
        <v>Yes</v>
      </c>
      <c r="V682">
        <f>SUM(1,(1/3)*(Table13[[#This Row],[Length]]-0.5),(1/3)*(Table13[[#This Row],[Diameter]]-0.4),(1/3)*(Table13[[#This Row],[Height]]-0.4)*Table13[[#This Row],[Whole_weight]]*0.5)</f>
        <v>1.0267025000000001</v>
      </c>
      <c r="W682">
        <f t="array" ref="W68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1.0267025000000001</v>
      </c>
      <c r="X682" t="e">
        <f>IF(Table13[[#This Row],[Category All]]="Category 1",Table13[[#This Row],[Base Abalone Value]]*1.5,NA())</f>
        <v>#N/A</v>
      </c>
      <c r="Y682" t="e">
        <f>IF(Table13[[#This Row],[Category All]]="Category 2",Table13[[#This Row],[Base Abalone Value]]*0.8,NA())</f>
        <v>#N/A</v>
      </c>
      <c r="Z682">
        <f>IF(Table13[[#This Row],[Category All]]="Category 3",Table13[[#This Row],[Base Abalone Value]],NA())</f>
        <v>1.0267025000000001</v>
      </c>
      <c r="AA682" t="e">
        <f>IF(Table13[[#This Row],[Gender]]="M",Table13[[#This Row],[Whole_weight]],NA())</f>
        <v>#N/A</v>
      </c>
      <c r="AB682">
        <f>IF(Table13[[#This Row],[Gender]]="F",Table13[[#This Row],[Whole_weight]],NA())</f>
        <v>1.8085</v>
      </c>
      <c r="AC682" t="e">
        <f>IF(Table13[[#This Row],[Gender]]="I",Table13[[#This Row],[Whole_weight]],NA())</f>
        <v>#N/A</v>
      </c>
      <c r="AD682" t="e">
        <f>IF(Table13[[#This Row],[Gender]]="M",Table13[[#This Row],[Diameter]],NA())</f>
        <v>#N/A</v>
      </c>
      <c r="AE682">
        <f>IF(Table13[[#This Row],[Gender]]="F",Table13[[#This Row],[Diameter]],NA())</f>
        <v>0.52500000000000002</v>
      </c>
      <c r="AF682" t="e">
        <f>IF(Table13[[#This Row],[Gender]]="I",Table13[[#This Row],[Diameter]],NA())</f>
        <v>#N/A</v>
      </c>
    </row>
    <row r="683" spans="1:32" x14ac:dyDescent="0.25">
      <c r="A683">
        <v>3635</v>
      </c>
      <c r="B683" t="s">
        <v>43</v>
      </c>
      <c r="C683">
        <v>0.36</v>
      </c>
      <c r="D683">
        <v>0.26500000000000001</v>
      </c>
      <c r="E683">
        <v>8.5000000000000006E-2</v>
      </c>
      <c r="F683">
        <v>0.1895</v>
      </c>
      <c r="G683">
        <v>7.2499999999999995E-2</v>
      </c>
      <c r="H683">
        <v>5.1499999999999997E-2</v>
      </c>
      <c r="I683">
        <v>5.5E-2</v>
      </c>
      <c r="J683">
        <v>6</v>
      </c>
      <c r="K683">
        <v>14</v>
      </c>
      <c r="L683" t="s">
        <v>55</v>
      </c>
      <c r="M683" t="s">
        <v>56</v>
      </c>
      <c r="N683" t="s">
        <v>57</v>
      </c>
      <c r="O683">
        <v>3</v>
      </c>
      <c r="P683" t="s">
        <v>80</v>
      </c>
      <c r="Q683">
        <v>3.6</v>
      </c>
      <c r="R683" t="str">
        <f t="array" ref="R68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83" t="e">
        <f>IF(Table13[[#This Row],[Category All]]="Category 1", "Yes",NA())</f>
        <v>#N/A</v>
      </c>
      <c r="T683" t="str">
        <f>IF(Table13[[#This Row],[Category All]]="Category 2", "Yes",NA())</f>
        <v>Yes</v>
      </c>
      <c r="U683" t="e">
        <f>IF(Table13[[#This Row],[Category All]]="Category 3", "Yes",NA())</f>
        <v>#N/A</v>
      </c>
      <c r="V683">
        <f>SUM(1,(1/3)*(Table13[[#This Row],[Length]]-0.5),(1/3)*(Table13[[#This Row],[Diameter]]-0.4),(1/3)*(Table13[[#This Row],[Height]]-0.4)*Table13[[#This Row],[Whole_weight]]*0.5)</f>
        <v>0.89838458333333338</v>
      </c>
      <c r="W683">
        <f t="array" ref="W68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0.71870766666666674</v>
      </c>
      <c r="X683" t="e">
        <f>IF(Table13[[#This Row],[Category All]]="Category 1",Table13[[#This Row],[Base Abalone Value]]*1.5,NA())</f>
        <v>#N/A</v>
      </c>
      <c r="Y683">
        <f>IF(Table13[[#This Row],[Category All]]="Category 2",Table13[[#This Row],[Base Abalone Value]]*0.8,NA())</f>
        <v>0.71870766666666674</v>
      </c>
      <c r="Z683" t="e">
        <f>IF(Table13[[#This Row],[Category All]]="Category 3",Table13[[#This Row],[Base Abalone Value]],NA())</f>
        <v>#N/A</v>
      </c>
      <c r="AA683" t="e">
        <f>IF(Table13[[#This Row],[Gender]]="M",Table13[[#This Row],[Whole_weight]],NA())</f>
        <v>#N/A</v>
      </c>
      <c r="AB683" t="e">
        <f>IF(Table13[[#This Row],[Gender]]="F",Table13[[#This Row],[Whole_weight]],NA())</f>
        <v>#N/A</v>
      </c>
      <c r="AC683">
        <f>IF(Table13[[#This Row],[Gender]]="I",Table13[[#This Row],[Whole_weight]],NA())</f>
        <v>0.1895</v>
      </c>
      <c r="AD683" t="e">
        <f>IF(Table13[[#This Row],[Gender]]="M",Table13[[#This Row],[Diameter]],NA())</f>
        <v>#N/A</v>
      </c>
      <c r="AE683" t="e">
        <f>IF(Table13[[#This Row],[Gender]]="F",Table13[[#This Row],[Diameter]],NA())</f>
        <v>#N/A</v>
      </c>
      <c r="AF683">
        <f>IF(Table13[[#This Row],[Gender]]="I",Table13[[#This Row],[Diameter]],NA())</f>
        <v>0.26500000000000001</v>
      </c>
    </row>
    <row r="684" spans="1:32" x14ac:dyDescent="0.25">
      <c r="A684">
        <v>573</v>
      </c>
      <c r="B684" t="s">
        <v>32</v>
      </c>
      <c r="C684">
        <v>0.59</v>
      </c>
      <c r="D684">
        <v>0.45500000000000002</v>
      </c>
      <c r="E684">
        <v>0.155</v>
      </c>
      <c r="F684">
        <v>1.0660000000000001</v>
      </c>
      <c r="G684">
        <v>0.38200000000000001</v>
      </c>
      <c r="H684">
        <v>0.22750000000000001</v>
      </c>
      <c r="I684">
        <v>0.41499999999999998</v>
      </c>
      <c r="J684">
        <v>20</v>
      </c>
      <c r="K684">
        <v>2</v>
      </c>
      <c r="L684" t="s">
        <v>64</v>
      </c>
      <c r="M684" t="s">
        <v>65</v>
      </c>
      <c r="N684" t="s">
        <v>66</v>
      </c>
      <c r="O684">
        <v>4</v>
      </c>
      <c r="P684" t="s">
        <v>42</v>
      </c>
      <c r="Q684">
        <v>6.1</v>
      </c>
      <c r="R684" t="str">
        <f t="array" ref="R68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84" t="e">
        <f>IF(Table13[[#This Row],[Category All]]="Category 1", "Yes",NA())</f>
        <v>#N/A</v>
      </c>
      <c r="T684" t="str">
        <f>IF(Table13[[#This Row],[Category All]]="Category 2", "Yes",NA())</f>
        <v>Yes</v>
      </c>
      <c r="U684" t="e">
        <f>IF(Table13[[#This Row],[Category All]]="Category 3", "Yes",NA())</f>
        <v>#N/A</v>
      </c>
      <c r="V684">
        <f>SUM(1,(1/3)*(Table13[[#This Row],[Length]]-0.5),(1/3)*(Table13[[#This Row],[Diameter]]-0.4),(1/3)*(Table13[[#This Row],[Height]]-0.4)*Table13[[#This Row],[Whole_weight]]*0.5)</f>
        <v>1.0048049999999999</v>
      </c>
      <c r="W684">
        <f t="array" ref="W68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0.803844</v>
      </c>
      <c r="X684" t="e">
        <f>IF(Table13[[#This Row],[Category All]]="Category 1",Table13[[#This Row],[Base Abalone Value]]*1.5,NA())</f>
        <v>#N/A</v>
      </c>
      <c r="Y684">
        <f>IF(Table13[[#This Row],[Category All]]="Category 2",Table13[[#This Row],[Base Abalone Value]]*0.8,NA())</f>
        <v>0.803844</v>
      </c>
      <c r="Z684" t="e">
        <f>IF(Table13[[#This Row],[Category All]]="Category 3",Table13[[#This Row],[Base Abalone Value]],NA())</f>
        <v>#N/A</v>
      </c>
      <c r="AA684" t="e">
        <f>IF(Table13[[#This Row],[Gender]]="M",Table13[[#This Row],[Whole_weight]],NA())</f>
        <v>#N/A</v>
      </c>
      <c r="AB684">
        <f>IF(Table13[[#This Row],[Gender]]="F",Table13[[#This Row],[Whole_weight]],NA())</f>
        <v>1.0660000000000001</v>
      </c>
      <c r="AC684" t="e">
        <f>IF(Table13[[#This Row],[Gender]]="I",Table13[[#This Row],[Whole_weight]],NA())</f>
        <v>#N/A</v>
      </c>
      <c r="AD684" t="e">
        <f>IF(Table13[[#This Row],[Gender]]="M",Table13[[#This Row],[Diameter]],NA())</f>
        <v>#N/A</v>
      </c>
      <c r="AE684">
        <f>IF(Table13[[#This Row],[Gender]]="F",Table13[[#This Row],[Diameter]],NA())</f>
        <v>0.45500000000000002</v>
      </c>
      <c r="AF684" t="e">
        <f>IF(Table13[[#This Row],[Gender]]="I",Table13[[#This Row],[Diameter]],NA())</f>
        <v>#N/A</v>
      </c>
    </row>
    <row r="685" spans="1:32" x14ac:dyDescent="0.25">
      <c r="A685">
        <v>383</v>
      </c>
      <c r="B685" t="s">
        <v>47</v>
      </c>
      <c r="C685">
        <v>0.48499999999999999</v>
      </c>
      <c r="D685">
        <v>0.4</v>
      </c>
      <c r="E685">
        <v>0.13500000000000001</v>
      </c>
      <c r="F685">
        <v>0.66300000000000003</v>
      </c>
      <c r="G685">
        <v>0.313</v>
      </c>
      <c r="H685">
        <v>0.13700000000000001</v>
      </c>
      <c r="I685">
        <v>0.2</v>
      </c>
      <c r="J685">
        <v>10</v>
      </c>
      <c r="K685">
        <v>13</v>
      </c>
      <c r="L685" t="s">
        <v>44</v>
      </c>
      <c r="M685" t="s">
        <v>45</v>
      </c>
      <c r="N685" t="s">
        <v>35</v>
      </c>
      <c r="O685">
        <v>6</v>
      </c>
      <c r="P685" t="s">
        <v>79</v>
      </c>
      <c r="Q685">
        <v>14.1</v>
      </c>
      <c r="R685" t="str">
        <f t="array" ref="R68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85" t="e">
        <f>IF(Table13[[#This Row],[Category All]]="Category 1", "Yes",NA())</f>
        <v>#N/A</v>
      </c>
      <c r="T685" t="str">
        <f>IF(Table13[[#This Row],[Category All]]="Category 2", "Yes",NA())</f>
        <v>Yes</v>
      </c>
      <c r="U685" t="e">
        <f>IF(Table13[[#This Row],[Category All]]="Category 3", "Yes",NA())</f>
        <v>#N/A</v>
      </c>
      <c r="V685">
        <f>SUM(1,(1/3)*(Table13[[#This Row],[Length]]-0.5),(1/3)*(Table13[[#This Row],[Diameter]]-0.4),(1/3)*(Table13[[#This Row],[Height]]-0.4)*Table13[[#This Row],[Whole_weight]]*0.5)</f>
        <v>0.96571750000000001</v>
      </c>
      <c r="W685">
        <f t="array" ref="W68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0.77257400000000009</v>
      </c>
      <c r="X685" t="e">
        <f>IF(Table13[[#This Row],[Category All]]="Category 1",Table13[[#This Row],[Base Abalone Value]]*1.5,NA())</f>
        <v>#N/A</v>
      </c>
      <c r="Y685">
        <f>IF(Table13[[#This Row],[Category All]]="Category 2",Table13[[#This Row],[Base Abalone Value]]*0.8,NA())</f>
        <v>0.77257400000000009</v>
      </c>
      <c r="Z685" t="e">
        <f>IF(Table13[[#This Row],[Category All]]="Category 3",Table13[[#This Row],[Base Abalone Value]],NA())</f>
        <v>#N/A</v>
      </c>
      <c r="AA685">
        <f>IF(Table13[[#This Row],[Gender]]="M",Table13[[#This Row],[Whole_weight]],NA())</f>
        <v>0.66300000000000003</v>
      </c>
      <c r="AB685" t="e">
        <f>IF(Table13[[#This Row],[Gender]]="F",Table13[[#This Row],[Whole_weight]],NA())</f>
        <v>#N/A</v>
      </c>
      <c r="AC685" t="e">
        <f>IF(Table13[[#This Row],[Gender]]="I",Table13[[#This Row],[Whole_weight]],NA())</f>
        <v>#N/A</v>
      </c>
      <c r="AD685">
        <f>IF(Table13[[#This Row],[Gender]]="M",Table13[[#This Row],[Diameter]],NA())</f>
        <v>0.4</v>
      </c>
      <c r="AE685" t="e">
        <f>IF(Table13[[#This Row],[Gender]]="F",Table13[[#This Row],[Diameter]],NA())</f>
        <v>#N/A</v>
      </c>
      <c r="AF685" t="e">
        <f>IF(Table13[[#This Row],[Gender]]="I",Table13[[#This Row],[Diameter]],NA())</f>
        <v>#N/A</v>
      </c>
    </row>
    <row r="686" spans="1:32" x14ac:dyDescent="0.25">
      <c r="A686">
        <v>560</v>
      </c>
      <c r="B686" t="s">
        <v>43</v>
      </c>
      <c r="C686">
        <v>0.52</v>
      </c>
      <c r="D686">
        <v>0.4</v>
      </c>
      <c r="E686">
        <v>0.14499999999999999</v>
      </c>
      <c r="F686">
        <v>0.66</v>
      </c>
      <c r="G686">
        <v>0.26700000000000002</v>
      </c>
      <c r="H686">
        <v>0.1055</v>
      </c>
      <c r="I686">
        <v>0.22</v>
      </c>
      <c r="J686">
        <v>13</v>
      </c>
      <c r="K686">
        <v>9</v>
      </c>
      <c r="L686" t="s">
        <v>52</v>
      </c>
      <c r="M686" t="s">
        <v>53</v>
      </c>
      <c r="N686" t="s">
        <v>54</v>
      </c>
      <c r="O686">
        <v>10</v>
      </c>
      <c r="P686" t="s">
        <v>70</v>
      </c>
      <c r="Q686">
        <v>24.1</v>
      </c>
      <c r="R686" t="str">
        <f t="array" ref="R68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86" t="e">
        <f>IF(Table13[[#This Row],[Category All]]="Category 1", "Yes",NA())</f>
        <v>#N/A</v>
      </c>
      <c r="T686" t="str">
        <f>IF(Table13[[#This Row],[Category All]]="Category 2", "Yes",NA())</f>
        <v>Yes</v>
      </c>
      <c r="U686" t="e">
        <f>IF(Table13[[#This Row],[Category All]]="Category 3", "Yes",NA())</f>
        <v>#N/A</v>
      </c>
      <c r="V686">
        <f>SUM(1,(1/3)*(Table13[[#This Row],[Length]]-0.5),(1/3)*(Table13[[#This Row],[Diameter]]-0.4),(1/3)*(Table13[[#This Row],[Height]]-0.4)*Table13[[#This Row],[Whole_weight]]*0.5)</f>
        <v>0.97861666666666658</v>
      </c>
      <c r="W686">
        <f t="array" ref="W68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0.78289333333333333</v>
      </c>
      <c r="X686" t="e">
        <f>IF(Table13[[#This Row],[Category All]]="Category 1",Table13[[#This Row],[Base Abalone Value]]*1.5,NA())</f>
        <v>#N/A</v>
      </c>
      <c r="Y686">
        <f>IF(Table13[[#This Row],[Category All]]="Category 2",Table13[[#This Row],[Base Abalone Value]]*0.8,NA())</f>
        <v>0.78289333333333333</v>
      </c>
      <c r="Z686" t="e">
        <f>IF(Table13[[#This Row],[Category All]]="Category 3",Table13[[#This Row],[Base Abalone Value]],NA())</f>
        <v>#N/A</v>
      </c>
      <c r="AA686" t="e">
        <f>IF(Table13[[#This Row],[Gender]]="M",Table13[[#This Row],[Whole_weight]],NA())</f>
        <v>#N/A</v>
      </c>
      <c r="AB686" t="e">
        <f>IF(Table13[[#This Row],[Gender]]="F",Table13[[#This Row],[Whole_weight]],NA())</f>
        <v>#N/A</v>
      </c>
      <c r="AC686">
        <f>IF(Table13[[#This Row],[Gender]]="I",Table13[[#This Row],[Whole_weight]],NA())</f>
        <v>0.66</v>
      </c>
      <c r="AD686" t="e">
        <f>IF(Table13[[#This Row],[Gender]]="M",Table13[[#This Row],[Diameter]],NA())</f>
        <v>#N/A</v>
      </c>
      <c r="AE686" t="e">
        <f>IF(Table13[[#This Row],[Gender]]="F",Table13[[#This Row],[Diameter]],NA())</f>
        <v>#N/A</v>
      </c>
      <c r="AF686">
        <f>IF(Table13[[#This Row],[Gender]]="I",Table13[[#This Row],[Diameter]],NA())</f>
        <v>0.4</v>
      </c>
    </row>
    <row r="687" spans="1:32" x14ac:dyDescent="0.25">
      <c r="A687">
        <v>4176</v>
      </c>
      <c r="B687" t="s">
        <v>32</v>
      </c>
      <c r="C687">
        <v>0.625</v>
      </c>
      <c r="D687">
        <v>0.48499999999999999</v>
      </c>
      <c r="E687">
        <v>0.15</v>
      </c>
      <c r="F687">
        <v>1.0945</v>
      </c>
      <c r="G687">
        <v>0.53100000000000003</v>
      </c>
      <c r="H687">
        <v>0.26100000000000001</v>
      </c>
      <c r="I687">
        <v>0.29599999999999999</v>
      </c>
      <c r="J687">
        <v>10</v>
      </c>
      <c r="K687">
        <v>9</v>
      </c>
      <c r="L687" t="s">
        <v>52</v>
      </c>
      <c r="M687" t="s">
        <v>53</v>
      </c>
      <c r="N687" t="s">
        <v>54</v>
      </c>
      <c r="O687">
        <v>9</v>
      </c>
      <c r="P687" t="s">
        <v>78</v>
      </c>
      <c r="Q687">
        <v>1.9</v>
      </c>
      <c r="R687" t="str">
        <f t="array" ref="R68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87" t="e">
        <f>IF(Table13[[#This Row],[Category All]]="Category 1", "Yes",NA())</f>
        <v>#N/A</v>
      </c>
      <c r="T687" t="e">
        <f>IF(Table13[[#This Row],[Category All]]="Category 2", "Yes",NA())</f>
        <v>#N/A</v>
      </c>
      <c r="U687" t="str">
        <f>IF(Table13[[#This Row],[Category All]]="Category 3", "Yes",NA())</f>
        <v>Yes</v>
      </c>
      <c r="V687">
        <f>SUM(1,(1/3)*(Table13[[#This Row],[Length]]-0.5),(1/3)*(Table13[[#This Row],[Diameter]]-0.4),(1/3)*(Table13[[#This Row],[Height]]-0.4)*Table13[[#This Row],[Whole_weight]]*0.5)</f>
        <v>1.0243958333333334</v>
      </c>
      <c r="W687">
        <f t="array" ref="W68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1.0243958333333334</v>
      </c>
      <c r="X687" t="e">
        <f>IF(Table13[[#This Row],[Category All]]="Category 1",Table13[[#This Row],[Base Abalone Value]]*1.5,NA())</f>
        <v>#N/A</v>
      </c>
      <c r="Y687" t="e">
        <f>IF(Table13[[#This Row],[Category All]]="Category 2",Table13[[#This Row],[Base Abalone Value]]*0.8,NA())</f>
        <v>#N/A</v>
      </c>
      <c r="Z687">
        <f>IF(Table13[[#This Row],[Category All]]="Category 3",Table13[[#This Row],[Base Abalone Value]],NA())</f>
        <v>1.0243958333333334</v>
      </c>
      <c r="AA687" t="e">
        <f>IF(Table13[[#This Row],[Gender]]="M",Table13[[#This Row],[Whole_weight]],NA())</f>
        <v>#N/A</v>
      </c>
      <c r="AB687">
        <f>IF(Table13[[#This Row],[Gender]]="F",Table13[[#This Row],[Whole_weight]],NA())</f>
        <v>1.0945</v>
      </c>
      <c r="AC687" t="e">
        <f>IF(Table13[[#This Row],[Gender]]="I",Table13[[#This Row],[Whole_weight]],NA())</f>
        <v>#N/A</v>
      </c>
      <c r="AD687" t="e">
        <f>IF(Table13[[#This Row],[Gender]]="M",Table13[[#This Row],[Diameter]],NA())</f>
        <v>#N/A</v>
      </c>
      <c r="AE687">
        <f>IF(Table13[[#This Row],[Gender]]="F",Table13[[#This Row],[Diameter]],NA())</f>
        <v>0.48499999999999999</v>
      </c>
      <c r="AF687" t="e">
        <f>IF(Table13[[#This Row],[Gender]]="I",Table13[[#This Row],[Diameter]],NA())</f>
        <v>#N/A</v>
      </c>
    </row>
    <row r="688" spans="1:32" x14ac:dyDescent="0.25">
      <c r="A688">
        <v>4171</v>
      </c>
      <c r="B688" t="s">
        <v>47</v>
      </c>
      <c r="C688">
        <v>0.55000000000000004</v>
      </c>
      <c r="D688">
        <v>0.43</v>
      </c>
      <c r="E688">
        <v>0.13</v>
      </c>
      <c r="F688">
        <v>0.83950000000000002</v>
      </c>
      <c r="G688">
        <v>0.3155</v>
      </c>
      <c r="H688">
        <v>0.19550000000000001</v>
      </c>
      <c r="I688">
        <v>0.24049999999999999</v>
      </c>
      <c r="J688">
        <v>10</v>
      </c>
      <c r="K688">
        <v>12</v>
      </c>
      <c r="L688" t="s">
        <v>33</v>
      </c>
      <c r="M688" t="s">
        <v>34</v>
      </c>
      <c r="N688" t="s">
        <v>35</v>
      </c>
      <c r="O688">
        <v>4</v>
      </c>
      <c r="P688" t="s">
        <v>42</v>
      </c>
      <c r="Q688">
        <v>6.1</v>
      </c>
      <c r="R688" t="str">
        <f t="array" ref="R68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88" t="e">
        <f>IF(Table13[[#This Row],[Category All]]="Category 1", "Yes",NA())</f>
        <v>#N/A</v>
      </c>
      <c r="T688" t="str">
        <f>IF(Table13[[#This Row],[Category All]]="Category 2", "Yes",NA())</f>
        <v>Yes</v>
      </c>
      <c r="U688" t="e">
        <f>IF(Table13[[#This Row],[Category All]]="Category 3", "Yes",NA())</f>
        <v>#N/A</v>
      </c>
      <c r="V688">
        <f>SUM(1,(1/3)*(Table13[[#This Row],[Length]]-0.5),(1/3)*(Table13[[#This Row],[Diameter]]-0.4),(1/3)*(Table13[[#This Row],[Height]]-0.4)*Table13[[#This Row],[Whole_weight]]*0.5)</f>
        <v>0.9888891666666666</v>
      </c>
      <c r="W688">
        <f t="array" ref="W68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0.79111133333333328</v>
      </c>
      <c r="X688" t="e">
        <f>IF(Table13[[#This Row],[Category All]]="Category 1",Table13[[#This Row],[Base Abalone Value]]*1.5,NA())</f>
        <v>#N/A</v>
      </c>
      <c r="Y688">
        <f>IF(Table13[[#This Row],[Category All]]="Category 2",Table13[[#This Row],[Base Abalone Value]]*0.8,NA())</f>
        <v>0.79111133333333328</v>
      </c>
      <c r="Z688" t="e">
        <f>IF(Table13[[#This Row],[Category All]]="Category 3",Table13[[#This Row],[Base Abalone Value]],NA())</f>
        <v>#N/A</v>
      </c>
      <c r="AA688">
        <f>IF(Table13[[#This Row],[Gender]]="M",Table13[[#This Row],[Whole_weight]],NA())</f>
        <v>0.83950000000000002</v>
      </c>
      <c r="AB688" t="e">
        <f>IF(Table13[[#This Row],[Gender]]="F",Table13[[#This Row],[Whole_weight]],NA())</f>
        <v>#N/A</v>
      </c>
      <c r="AC688" t="e">
        <f>IF(Table13[[#This Row],[Gender]]="I",Table13[[#This Row],[Whole_weight]],NA())</f>
        <v>#N/A</v>
      </c>
      <c r="AD688">
        <f>IF(Table13[[#This Row],[Gender]]="M",Table13[[#This Row],[Diameter]],NA())</f>
        <v>0.43</v>
      </c>
      <c r="AE688" t="e">
        <f>IF(Table13[[#This Row],[Gender]]="F",Table13[[#This Row],[Diameter]],NA())</f>
        <v>#N/A</v>
      </c>
      <c r="AF688" t="e">
        <f>IF(Table13[[#This Row],[Gender]]="I",Table13[[#This Row],[Diameter]],NA())</f>
        <v>#N/A</v>
      </c>
    </row>
    <row r="689" spans="1:32" x14ac:dyDescent="0.25">
      <c r="A689">
        <v>1525</v>
      </c>
      <c r="B689" t="s">
        <v>32</v>
      </c>
      <c r="C689">
        <v>0.7</v>
      </c>
      <c r="D689">
        <v>0.55000000000000004</v>
      </c>
      <c r="E689">
        <v>0.17</v>
      </c>
      <c r="F689">
        <v>1.6839999999999999</v>
      </c>
      <c r="G689">
        <v>0.75349999999999995</v>
      </c>
      <c r="H689">
        <v>0.32650000000000001</v>
      </c>
      <c r="I689">
        <v>0.32</v>
      </c>
      <c r="J689">
        <v>11</v>
      </c>
      <c r="K689">
        <v>12</v>
      </c>
      <c r="L689" t="s">
        <v>33</v>
      </c>
      <c r="M689" t="s">
        <v>34</v>
      </c>
      <c r="N689" t="s">
        <v>35</v>
      </c>
      <c r="O689">
        <v>5</v>
      </c>
      <c r="P689" t="s">
        <v>46</v>
      </c>
      <c r="Q689">
        <v>12.8</v>
      </c>
      <c r="R689" t="str">
        <f t="array" ref="R68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89" t="e">
        <f>IF(Table13[[#This Row],[Category All]]="Category 1", "Yes",NA())</f>
        <v>#N/A</v>
      </c>
      <c r="T689" t="e">
        <f>IF(Table13[[#This Row],[Category All]]="Category 2", "Yes",NA())</f>
        <v>#N/A</v>
      </c>
      <c r="U689" t="str">
        <f>IF(Table13[[#This Row],[Category All]]="Category 3", "Yes",NA())</f>
        <v>Yes</v>
      </c>
      <c r="V689">
        <f>SUM(1,(1/3)*(Table13[[#This Row],[Length]]-0.5),(1/3)*(Table13[[#This Row],[Diameter]]-0.4),(1/3)*(Table13[[#This Row],[Height]]-0.4)*Table13[[#This Row],[Whole_weight]]*0.5)</f>
        <v>1.0521133333333335</v>
      </c>
      <c r="W689">
        <f t="array" ref="W68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1.0521133333333335</v>
      </c>
      <c r="X689" t="e">
        <f>IF(Table13[[#This Row],[Category All]]="Category 1",Table13[[#This Row],[Base Abalone Value]]*1.5,NA())</f>
        <v>#N/A</v>
      </c>
      <c r="Y689" t="e">
        <f>IF(Table13[[#This Row],[Category All]]="Category 2",Table13[[#This Row],[Base Abalone Value]]*0.8,NA())</f>
        <v>#N/A</v>
      </c>
      <c r="Z689">
        <f>IF(Table13[[#This Row],[Category All]]="Category 3",Table13[[#This Row],[Base Abalone Value]],NA())</f>
        <v>1.0521133333333335</v>
      </c>
      <c r="AA689" t="e">
        <f>IF(Table13[[#This Row],[Gender]]="M",Table13[[#This Row],[Whole_weight]],NA())</f>
        <v>#N/A</v>
      </c>
      <c r="AB689">
        <f>IF(Table13[[#This Row],[Gender]]="F",Table13[[#This Row],[Whole_weight]],NA())</f>
        <v>1.6839999999999999</v>
      </c>
      <c r="AC689" t="e">
        <f>IF(Table13[[#This Row],[Gender]]="I",Table13[[#This Row],[Whole_weight]],NA())</f>
        <v>#N/A</v>
      </c>
      <c r="AD689" t="e">
        <f>IF(Table13[[#This Row],[Gender]]="M",Table13[[#This Row],[Diameter]],NA())</f>
        <v>#N/A</v>
      </c>
      <c r="AE689">
        <f>IF(Table13[[#This Row],[Gender]]="F",Table13[[#This Row],[Diameter]],NA())</f>
        <v>0.55000000000000004</v>
      </c>
      <c r="AF689" t="e">
        <f>IF(Table13[[#This Row],[Gender]]="I",Table13[[#This Row],[Diameter]],NA())</f>
        <v>#N/A</v>
      </c>
    </row>
    <row r="690" spans="1:32" x14ac:dyDescent="0.25">
      <c r="A690">
        <v>271</v>
      </c>
      <c r="B690" t="s">
        <v>32</v>
      </c>
      <c r="C690">
        <v>0.64</v>
      </c>
      <c r="D690">
        <v>0.52500000000000002</v>
      </c>
      <c r="E690">
        <v>0.215</v>
      </c>
      <c r="F690">
        <v>1.7789999999999999</v>
      </c>
      <c r="G690">
        <v>0.45350000000000001</v>
      </c>
      <c r="H690">
        <v>0.28549999999999998</v>
      </c>
      <c r="I690">
        <v>0.55000000000000004</v>
      </c>
      <c r="J690">
        <v>22</v>
      </c>
      <c r="K690">
        <v>4</v>
      </c>
      <c r="L690" t="s">
        <v>84</v>
      </c>
      <c r="M690" t="s">
        <v>85</v>
      </c>
      <c r="N690" t="s">
        <v>86</v>
      </c>
      <c r="O690">
        <v>4</v>
      </c>
      <c r="P690" t="s">
        <v>42</v>
      </c>
      <c r="Q690">
        <v>6.1</v>
      </c>
      <c r="R690" t="str">
        <f t="array" ref="R69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90" t="e">
        <f>IF(Table13[[#This Row],[Category All]]="Category 1", "Yes",NA())</f>
        <v>#N/A</v>
      </c>
      <c r="T690" t="str">
        <f>IF(Table13[[#This Row],[Category All]]="Category 2", "Yes",NA())</f>
        <v>Yes</v>
      </c>
      <c r="U690" t="e">
        <f>IF(Table13[[#This Row],[Category All]]="Category 3", "Yes",NA())</f>
        <v>#N/A</v>
      </c>
      <c r="V690">
        <f>SUM(1,(1/3)*(Table13[[#This Row],[Length]]-0.5),(1/3)*(Table13[[#This Row],[Diameter]]-0.4),(1/3)*(Table13[[#This Row],[Height]]-0.4)*Table13[[#This Row],[Whole_weight]]*0.5)</f>
        <v>1.0334808333333334</v>
      </c>
      <c r="W690">
        <f t="array" ref="W69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0.82678466666666672</v>
      </c>
      <c r="X690" t="e">
        <f>IF(Table13[[#This Row],[Category All]]="Category 1",Table13[[#This Row],[Base Abalone Value]]*1.5,NA())</f>
        <v>#N/A</v>
      </c>
      <c r="Y690">
        <f>IF(Table13[[#This Row],[Category All]]="Category 2",Table13[[#This Row],[Base Abalone Value]]*0.8,NA())</f>
        <v>0.82678466666666672</v>
      </c>
      <c r="Z690" t="e">
        <f>IF(Table13[[#This Row],[Category All]]="Category 3",Table13[[#This Row],[Base Abalone Value]],NA())</f>
        <v>#N/A</v>
      </c>
      <c r="AA690" t="e">
        <f>IF(Table13[[#This Row],[Gender]]="M",Table13[[#This Row],[Whole_weight]],NA())</f>
        <v>#N/A</v>
      </c>
      <c r="AB690">
        <f>IF(Table13[[#This Row],[Gender]]="F",Table13[[#This Row],[Whole_weight]],NA())</f>
        <v>1.7789999999999999</v>
      </c>
      <c r="AC690" t="e">
        <f>IF(Table13[[#This Row],[Gender]]="I",Table13[[#This Row],[Whole_weight]],NA())</f>
        <v>#N/A</v>
      </c>
      <c r="AD690" t="e">
        <f>IF(Table13[[#This Row],[Gender]]="M",Table13[[#This Row],[Diameter]],NA())</f>
        <v>#N/A</v>
      </c>
      <c r="AE690">
        <f>IF(Table13[[#This Row],[Gender]]="F",Table13[[#This Row],[Diameter]],NA())</f>
        <v>0.52500000000000002</v>
      </c>
      <c r="AF690" t="e">
        <f>IF(Table13[[#This Row],[Gender]]="I",Table13[[#This Row],[Diameter]],NA())</f>
        <v>#N/A</v>
      </c>
    </row>
    <row r="691" spans="1:32" x14ac:dyDescent="0.25">
      <c r="A691">
        <v>1925</v>
      </c>
      <c r="B691" t="s">
        <v>32</v>
      </c>
      <c r="C691">
        <v>0.61</v>
      </c>
      <c r="D691">
        <v>0.46</v>
      </c>
      <c r="E691">
        <v>0.155</v>
      </c>
      <c r="F691">
        <v>0.95699999999999996</v>
      </c>
      <c r="G691">
        <v>0.42549999999999999</v>
      </c>
      <c r="H691">
        <v>0.19750000000000001</v>
      </c>
      <c r="I691">
        <v>0.26500000000000001</v>
      </c>
      <c r="J691">
        <v>8</v>
      </c>
      <c r="K691">
        <v>2</v>
      </c>
      <c r="L691" t="s">
        <v>64</v>
      </c>
      <c r="M691" t="s">
        <v>65</v>
      </c>
      <c r="N691" t="s">
        <v>66</v>
      </c>
      <c r="O691">
        <v>1</v>
      </c>
      <c r="P691" t="s">
        <v>36</v>
      </c>
      <c r="Q691">
        <v>22.1</v>
      </c>
      <c r="R691" t="str">
        <f t="array" ref="R69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91" t="e">
        <f>IF(Table13[[#This Row],[Category All]]="Category 1", "Yes",NA())</f>
        <v>#N/A</v>
      </c>
      <c r="T691" t="e">
        <f>IF(Table13[[#This Row],[Category All]]="Category 2", "Yes",NA())</f>
        <v>#N/A</v>
      </c>
      <c r="U691" t="str">
        <f>IF(Table13[[#This Row],[Category All]]="Category 3", "Yes",NA())</f>
        <v>Yes</v>
      </c>
      <c r="V691">
        <f>SUM(1,(1/3)*(Table13[[#This Row],[Length]]-0.5),(1/3)*(Table13[[#This Row],[Diameter]]-0.4),(1/3)*(Table13[[#This Row],[Height]]-0.4)*Table13[[#This Row],[Whole_weight]]*0.5)</f>
        <v>1.0175891666666665</v>
      </c>
      <c r="W691">
        <f t="array" ref="W69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1.0175891666666665</v>
      </c>
      <c r="X691" t="e">
        <f>IF(Table13[[#This Row],[Category All]]="Category 1",Table13[[#This Row],[Base Abalone Value]]*1.5,NA())</f>
        <v>#N/A</v>
      </c>
      <c r="Y691" t="e">
        <f>IF(Table13[[#This Row],[Category All]]="Category 2",Table13[[#This Row],[Base Abalone Value]]*0.8,NA())</f>
        <v>#N/A</v>
      </c>
      <c r="Z691">
        <f>IF(Table13[[#This Row],[Category All]]="Category 3",Table13[[#This Row],[Base Abalone Value]],NA())</f>
        <v>1.0175891666666665</v>
      </c>
      <c r="AA691" t="e">
        <f>IF(Table13[[#This Row],[Gender]]="M",Table13[[#This Row],[Whole_weight]],NA())</f>
        <v>#N/A</v>
      </c>
      <c r="AB691">
        <f>IF(Table13[[#This Row],[Gender]]="F",Table13[[#This Row],[Whole_weight]],NA())</f>
        <v>0.95699999999999996</v>
      </c>
      <c r="AC691" t="e">
        <f>IF(Table13[[#This Row],[Gender]]="I",Table13[[#This Row],[Whole_weight]],NA())</f>
        <v>#N/A</v>
      </c>
      <c r="AD691" t="e">
        <f>IF(Table13[[#This Row],[Gender]]="M",Table13[[#This Row],[Diameter]],NA())</f>
        <v>#N/A</v>
      </c>
      <c r="AE691">
        <f>IF(Table13[[#This Row],[Gender]]="F",Table13[[#This Row],[Diameter]],NA())</f>
        <v>0.46</v>
      </c>
      <c r="AF691" t="e">
        <f>IF(Table13[[#This Row],[Gender]]="I",Table13[[#This Row],[Diameter]],NA())</f>
        <v>#N/A</v>
      </c>
    </row>
    <row r="692" spans="1:32" x14ac:dyDescent="0.25">
      <c r="A692">
        <v>3071</v>
      </c>
      <c r="B692" t="s">
        <v>32</v>
      </c>
      <c r="C692">
        <v>0.65500000000000003</v>
      </c>
      <c r="D692">
        <v>0.49</v>
      </c>
      <c r="E692">
        <v>0.16</v>
      </c>
      <c r="F692">
        <v>1.204</v>
      </c>
      <c r="G692">
        <v>0.54549999999999998</v>
      </c>
      <c r="H692">
        <v>0.26150000000000001</v>
      </c>
      <c r="I692">
        <v>0.32250000000000001</v>
      </c>
      <c r="J692">
        <v>9</v>
      </c>
      <c r="K692">
        <v>14</v>
      </c>
      <c r="L692" t="s">
        <v>55</v>
      </c>
      <c r="M692" t="s">
        <v>56</v>
      </c>
      <c r="N692" t="s">
        <v>57</v>
      </c>
      <c r="O692">
        <v>6</v>
      </c>
      <c r="P692" t="s">
        <v>79</v>
      </c>
      <c r="Q692">
        <v>14.1</v>
      </c>
      <c r="R692" t="str">
        <f t="array" ref="R69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92" t="e">
        <f>IF(Table13[[#This Row],[Category All]]="Category 1", "Yes",NA())</f>
        <v>#N/A</v>
      </c>
      <c r="T692" t="e">
        <f>IF(Table13[[#This Row],[Category All]]="Category 2", "Yes",NA())</f>
        <v>#N/A</v>
      </c>
      <c r="U692" t="str">
        <f>IF(Table13[[#This Row],[Category All]]="Category 3", "Yes",NA())</f>
        <v>Yes</v>
      </c>
      <c r="V692">
        <f>SUM(1,(1/3)*(Table13[[#This Row],[Length]]-0.5),(1/3)*(Table13[[#This Row],[Diameter]]-0.4),(1/3)*(Table13[[#This Row],[Height]]-0.4)*Table13[[#This Row],[Whole_weight]]*0.5)</f>
        <v>1.0335066666666668</v>
      </c>
      <c r="W692">
        <f t="array" ref="W69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1.0335066666666668</v>
      </c>
      <c r="X692" t="e">
        <f>IF(Table13[[#This Row],[Category All]]="Category 1",Table13[[#This Row],[Base Abalone Value]]*1.5,NA())</f>
        <v>#N/A</v>
      </c>
      <c r="Y692" t="e">
        <f>IF(Table13[[#This Row],[Category All]]="Category 2",Table13[[#This Row],[Base Abalone Value]]*0.8,NA())</f>
        <v>#N/A</v>
      </c>
      <c r="Z692">
        <f>IF(Table13[[#This Row],[Category All]]="Category 3",Table13[[#This Row],[Base Abalone Value]],NA())</f>
        <v>1.0335066666666668</v>
      </c>
      <c r="AA692" t="e">
        <f>IF(Table13[[#This Row],[Gender]]="M",Table13[[#This Row],[Whole_weight]],NA())</f>
        <v>#N/A</v>
      </c>
      <c r="AB692">
        <f>IF(Table13[[#This Row],[Gender]]="F",Table13[[#This Row],[Whole_weight]],NA())</f>
        <v>1.204</v>
      </c>
      <c r="AC692" t="e">
        <f>IF(Table13[[#This Row],[Gender]]="I",Table13[[#This Row],[Whole_weight]],NA())</f>
        <v>#N/A</v>
      </c>
      <c r="AD692" t="e">
        <f>IF(Table13[[#This Row],[Gender]]="M",Table13[[#This Row],[Diameter]],NA())</f>
        <v>#N/A</v>
      </c>
      <c r="AE692">
        <f>IF(Table13[[#This Row],[Gender]]="F",Table13[[#This Row],[Diameter]],NA())</f>
        <v>0.49</v>
      </c>
      <c r="AF692" t="e">
        <f>IF(Table13[[#This Row],[Gender]]="I",Table13[[#This Row],[Diameter]],NA())</f>
        <v>#N/A</v>
      </c>
    </row>
    <row r="693" spans="1:32" x14ac:dyDescent="0.25">
      <c r="A693">
        <v>296</v>
      </c>
      <c r="B693" t="s">
        <v>43</v>
      </c>
      <c r="C693">
        <v>0.29499999999999998</v>
      </c>
      <c r="D693">
        <v>0.215</v>
      </c>
      <c r="E693">
        <v>8.5000000000000006E-2</v>
      </c>
      <c r="F693">
        <v>0.128</v>
      </c>
      <c r="G693">
        <v>4.9000000000000002E-2</v>
      </c>
      <c r="H693">
        <v>3.4000000000000002E-2</v>
      </c>
      <c r="I693">
        <v>0.04</v>
      </c>
      <c r="J693">
        <v>6</v>
      </c>
      <c r="K693">
        <v>13</v>
      </c>
      <c r="L693" t="s">
        <v>44</v>
      </c>
      <c r="M693" t="s">
        <v>45</v>
      </c>
      <c r="N693" t="s">
        <v>35</v>
      </c>
      <c r="O693">
        <v>9</v>
      </c>
      <c r="P693" t="s">
        <v>78</v>
      </c>
      <c r="Q693">
        <v>1.9</v>
      </c>
      <c r="R693" t="str">
        <f t="array" ref="R69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93" t="e">
        <f>IF(Table13[[#This Row],[Category All]]="Category 1", "Yes",NA())</f>
        <v>#N/A</v>
      </c>
      <c r="T693" t="str">
        <f>IF(Table13[[#This Row],[Category All]]="Category 2", "Yes",NA())</f>
        <v>Yes</v>
      </c>
      <c r="U693" t="e">
        <f>IF(Table13[[#This Row],[Category All]]="Category 3", "Yes",NA())</f>
        <v>#N/A</v>
      </c>
      <c r="V693">
        <f>SUM(1,(1/3)*(Table13[[#This Row],[Length]]-0.5),(1/3)*(Table13[[#This Row],[Diameter]]-0.4),(1/3)*(Table13[[#This Row],[Height]]-0.4)*Table13[[#This Row],[Whole_weight]]*0.5)</f>
        <v>0.86328000000000005</v>
      </c>
      <c r="W693">
        <f t="array" ref="W69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0.69062400000000013</v>
      </c>
      <c r="X693" t="e">
        <f>IF(Table13[[#This Row],[Category All]]="Category 1",Table13[[#This Row],[Base Abalone Value]]*1.5,NA())</f>
        <v>#N/A</v>
      </c>
      <c r="Y693">
        <f>IF(Table13[[#This Row],[Category All]]="Category 2",Table13[[#This Row],[Base Abalone Value]]*0.8,NA())</f>
        <v>0.69062400000000013</v>
      </c>
      <c r="Z693" t="e">
        <f>IF(Table13[[#This Row],[Category All]]="Category 3",Table13[[#This Row],[Base Abalone Value]],NA())</f>
        <v>#N/A</v>
      </c>
      <c r="AA693" t="e">
        <f>IF(Table13[[#This Row],[Gender]]="M",Table13[[#This Row],[Whole_weight]],NA())</f>
        <v>#N/A</v>
      </c>
      <c r="AB693" t="e">
        <f>IF(Table13[[#This Row],[Gender]]="F",Table13[[#This Row],[Whole_weight]],NA())</f>
        <v>#N/A</v>
      </c>
      <c r="AC693">
        <f>IF(Table13[[#This Row],[Gender]]="I",Table13[[#This Row],[Whole_weight]],NA())</f>
        <v>0.128</v>
      </c>
      <c r="AD693" t="e">
        <f>IF(Table13[[#This Row],[Gender]]="M",Table13[[#This Row],[Diameter]],NA())</f>
        <v>#N/A</v>
      </c>
      <c r="AE693" t="e">
        <f>IF(Table13[[#This Row],[Gender]]="F",Table13[[#This Row],[Diameter]],NA())</f>
        <v>#N/A</v>
      </c>
      <c r="AF693">
        <f>IF(Table13[[#This Row],[Gender]]="I",Table13[[#This Row],[Diameter]],NA())</f>
        <v>0.215</v>
      </c>
    </row>
    <row r="694" spans="1:32" x14ac:dyDescent="0.25">
      <c r="A694">
        <v>2091</v>
      </c>
      <c r="B694" t="s">
        <v>47</v>
      </c>
      <c r="C694">
        <v>0.77500000000000002</v>
      </c>
      <c r="D694">
        <v>0.56999999999999995</v>
      </c>
      <c r="E694">
        <v>0.22</v>
      </c>
      <c r="F694">
        <v>2.032</v>
      </c>
      <c r="G694">
        <v>0.73499999999999999</v>
      </c>
      <c r="H694">
        <v>0.47549999999999998</v>
      </c>
      <c r="I694">
        <v>0.65849999999999997</v>
      </c>
      <c r="J694">
        <v>17</v>
      </c>
      <c r="K694">
        <v>15</v>
      </c>
      <c r="L694" t="s">
        <v>81</v>
      </c>
      <c r="M694" t="s">
        <v>82</v>
      </c>
      <c r="N694" t="s">
        <v>35</v>
      </c>
      <c r="O694">
        <v>3</v>
      </c>
      <c r="P694" t="s">
        <v>80</v>
      </c>
      <c r="Q694">
        <v>3.6</v>
      </c>
      <c r="R694" t="str">
        <f t="array" ref="R69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1</v>
      </c>
      <c r="S694" t="str">
        <f>IF(Table13[[#This Row],[Category All]]="Category 1", "Yes",NA())</f>
        <v>Yes</v>
      </c>
      <c r="T694" t="e">
        <f>IF(Table13[[#This Row],[Category All]]="Category 2", "Yes",NA())</f>
        <v>#N/A</v>
      </c>
      <c r="U694" t="e">
        <f>IF(Table13[[#This Row],[Category All]]="Category 3", "Yes",NA())</f>
        <v>#N/A</v>
      </c>
      <c r="V694">
        <f>SUM(1,(1/3)*(Table13[[#This Row],[Length]]-0.5),(1/3)*(Table13[[#This Row],[Diameter]]-0.4),(1/3)*(Table13[[#This Row],[Height]]-0.4)*Table13[[#This Row],[Whole_weight]]*0.5)</f>
        <v>1.0873733333333335</v>
      </c>
      <c r="W694">
        <f t="array" ref="W69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1.6310600000000002</v>
      </c>
      <c r="X694">
        <f>IF(Table13[[#This Row],[Category All]]="Category 1",Table13[[#This Row],[Base Abalone Value]]*1.5,NA())</f>
        <v>1.6310600000000002</v>
      </c>
      <c r="Y694" t="e">
        <f>IF(Table13[[#This Row],[Category All]]="Category 2",Table13[[#This Row],[Base Abalone Value]]*0.8,NA())</f>
        <v>#N/A</v>
      </c>
      <c r="Z694" t="e">
        <f>IF(Table13[[#This Row],[Category All]]="Category 3",Table13[[#This Row],[Base Abalone Value]],NA())</f>
        <v>#N/A</v>
      </c>
      <c r="AA694">
        <f>IF(Table13[[#This Row],[Gender]]="M",Table13[[#This Row],[Whole_weight]],NA())</f>
        <v>2.032</v>
      </c>
      <c r="AB694" t="e">
        <f>IF(Table13[[#This Row],[Gender]]="F",Table13[[#This Row],[Whole_weight]],NA())</f>
        <v>#N/A</v>
      </c>
      <c r="AC694" t="e">
        <f>IF(Table13[[#This Row],[Gender]]="I",Table13[[#This Row],[Whole_weight]],NA())</f>
        <v>#N/A</v>
      </c>
      <c r="AD694">
        <f>IF(Table13[[#This Row],[Gender]]="M",Table13[[#This Row],[Diameter]],NA())</f>
        <v>0.56999999999999995</v>
      </c>
      <c r="AE694" t="e">
        <f>IF(Table13[[#This Row],[Gender]]="F",Table13[[#This Row],[Diameter]],NA())</f>
        <v>#N/A</v>
      </c>
      <c r="AF694" t="e">
        <f>IF(Table13[[#This Row],[Gender]]="I",Table13[[#This Row],[Diameter]],NA())</f>
        <v>#N/A</v>
      </c>
    </row>
    <row r="695" spans="1:32" x14ac:dyDescent="0.25">
      <c r="A695">
        <v>4063</v>
      </c>
      <c r="B695" t="s">
        <v>47</v>
      </c>
      <c r="C695">
        <v>0.63</v>
      </c>
      <c r="D695">
        <v>0.49</v>
      </c>
      <c r="E695">
        <v>0.15</v>
      </c>
      <c r="F695">
        <v>1.1955</v>
      </c>
      <c r="G695">
        <v>0.58450000000000002</v>
      </c>
      <c r="H695">
        <v>0.25700000000000001</v>
      </c>
      <c r="I695">
        <v>0.3</v>
      </c>
      <c r="J695">
        <v>9</v>
      </c>
      <c r="K695">
        <v>15</v>
      </c>
      <c r="L695" t="s">
        <v>81</v>
      </c>
      <c r="M695" t="s">
        <v>82</v>
      </c>
      <c r="N695" t="s">
        <v>35</v>
      </c>
      <c r="O695">
        <v>10</v>
      </c>
      <c r="P695" t="s">
        <v>70</v>
      </c>
      <c r="Q695">
        <v>24.1</v>
      </c>
      <c r="R695" t="str">
        <f t="array" ref="R69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95" t="e">
        <f>IF(Table13[[#This Row],[Category All]]="Category 1", "Yes",NA())</f>
        <v>#N/A</v>
      </c>
      <c r="T695" t="e">
        <f>IF(Table13[[#This Row],[Category All]]="Category 2", "Yes",NA())</f>
        <v>#N/A</v>
      </c>
      <c r="U695" t="str">
        <f>IF(Table13[[#This Row],[Category All]]="Category 3", "Yes",NA())</f>
        <v>Yes</v>
      </c>
      <c r="V695">
        <f>SUM(1,(1/3)*(Table13[[#This Row],[Length]]-0.5),(1/3)*(Table13[[#This Row],[Diameter]]-0.4),(1/3)*(Table13[[#This Row],[Height]]-0.4)*Table13[[#This Row],[Whole_weight]]*0.5)</f>
        <v>1.0235208333333334</v>
      </c>
      <c r="W695">
        <f t="array" ref="W69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1.0235208333333334</v>
      </c>
      <c r="X695" t="e">
        <f>IF(Table13[[#This Row],[Category All]]="Category 1",Table13[[#This Row],[Base Abalone Value]]*1.5,NA())</f>
        <v>#N/A</v>
      </c>
      <c r="Y695" t="e">
        <f>IF(Table13[[#This Row],[Category All]]="Category 2",Table13[[#This Row],[Base Abalone Value]]*0.8,NA())</f>
        <v>#N/A</v>
      </c>
      <c r="Z695">
        <f>IF(Table13[[#This Row],[Category All]]="Category 3",Table13[[#This Row],[Base Abalone Value]],NA())</f>
        <v>1.0235208333333334</v>
      </c>
      <c r="AA695">
        <f>IF(Table13[[#This Row],[Gender]]="M",Table13[[#This Row],[Whole_weight]],NA())</f>
        <v>1.1955</v>
      </c>
      <c r="AB695" t="e">
        <f>IF(Table13[[#This Row],[Gender]]="F",Table13[[#This Row],[Whole_weight]],NA())</f>
        <v>#N/A</v>
      </c>
      <c r="AC695" t="e">
        <f>IF(Table13[[#This Row],[Gender]]="I",Table13[[#This Row],[Whole_weight]],NA())</f>
        <v>#N/A</v>
      </c>
      <c r="AD695">
        <f>IF(Table13[[#This Row],[Gender]]="M",Table13[[#This Row],[Diameter]],NA())</f>
        <v>0.49</v>
      </c>
      <c r="AE695" t="e">
        <f>IF(Table13[[#This Row],[Gender]]="F",Table13[[#This Row],[Diameter]],NA())</f>
        <v>#N/A</v>
      </c>
      <c r="AF695" t="e">
        <f>IF(Table13[[#This Row],[Gender]]="I",Table13[[#This Row],[Diameter]],NA())</f>
        <v>#N/A</v>
      </c>
    </row>
    <row r="696" spans="1:32" x14ac:dyDescent="0.25">
      <c r="A696">
        <v>3895</v>
      </c>
      <c r="B696" t="s">
        <v>47</v>
      </c>
      <c r="C696">
        <v>0.495</v>
      </c>
      <c r="D696">
        <v>0.38</v>
      </c>
      <c r="E696">
        <v>0.13500000000000001</v>
      </c>
      <c r="F696">
        <v>0.62949999999999995</v>
      </c>
      <c r="G696">
        <v>0.26300000000000001</v>
      </c>
      <c r="H696">
        <v>0.14249999999999999</v>
      </c>
      <c r="I696">
        <v>0.215</v>
      </c>
      <c r="J696">
        <v>12</v>
      </c>
      <c r="K696">
        <v>7</v>
      </c>
      <c r="L696" t="s">
        <v>67</v>
      </c>
      <c r="M696" t="s">
        <v>68</v>
      </c>
      <c r="N696" t="s">
        <v>69</v>
      </c>
      <c r="O696">
        <v>8</v>
      </c>
      <c r="P696" t="s">
        <v>51</v>
      </c>
      <c r="Q696">
        <v>12.3</v>
      </c>
      <c r="R696" t="str">
        <f t="array" ref="R69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96" t="e">
        <f>IF(Table13[[#This Row],[Category All]]="Category 1", "Yes",NA())</f>
        <v>#N/A</v>
      </c>
      <c r="T696" t="str">
        <f>IF(Table13[[#This Row],[Category All]]="Category 2", "Yes",NA())</f>
        <v>Yes</v>
      </c>
      <c r="U696" t="e">
        <f>IF(Table13[[#This Row],[Category All]]="Category 3", "Yes",NA())</f>
        <v>#N/A</v>
      </c>
      <c r="V696">
        <f>SUM(1,(1/3)*(Table13[[#This Row],[Length]]-0.5),(1/3)*(Table13[[#This Row],[Diameter]]-0.4),(1/3)*(Table13[[#This Row],[Height]]-0.4)*Table13[[#This Row],[Whole_weight]]*0.5)</f>
        <v>0.96386374999999991</v>
      </c>
      <c r="W696">
        <f t="array" ref="W69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0.77109099999999997</v>
      </c>
      <c r="X696" t="e">
        <f>IF(Table13[[#This Row],[Category All]]="Category 1",Table13[[#This Row],[Base Abalone Value]]*1.5,NA())</f>
        <v>#N/A</v>
      </c>
      <c r="Y696">
        <f>IF(Table13[[#This Row],[Category All]]="Category 2",Table13[[#This Row],[Base Abalone Value]]*0.8,NA())</f>
        <v>0.77109099999999997</v>
      </c>
      <c r="Z696" t="e">
        <f>IF(Table13[[#This Row],[Category All]]="Category 3",Table13[[#This Row],[Base Abalone Value]],NA())</f>
        <v>#N/A</v>
      </c>
      <c r="AA696">
        <f>IF(Table13[[#This Row],[Gender]]="M",Table13[[#This Row],[Whole_weight]],NA())</f>
        <v>0.62949999999999995</v>
      </c>
      <c r="AB696" t="e">
        <f>IF(Table13[[#This Row],[Gender]]="F",Table13[[#This Row],[Whole_weight]],NA())</f>
        <v>#N/A</v>
      </c>
      <c r="AC696" t="e">
        <f>IF(Table13[[#This Row],[Gender]]="I",Table13[[#This Row],[Whole_weight]],NA())</f>
        <v>#N/A</v>
      </c>
      <c r="AD696">
        <f>IF(Table13[[#This Row],[Gender]]="M",Table13[[#This Row],[Diameter]],NA())</f>
        <v>0.38</v>
      </c>
      <c r="AE696" t="e">
        <f>IF(Table13[[#This Row],[Gender]]="F",Table13[[#This Row],[Diameter]],NA())</f>
        <v>#N/A</v>
      </c>
      <c r="AF696" t="e">
        <f>IF(Table13[[#This Row],[Gender]]="I",Table13[[#This Row],[Diameter]],NA())</f>
        <v>#N/A</v>
      </c>
    </row>
    <row r="697" spans="1:32" x14ac:dyDescent="0.25">
      <c r="A697">
        <v>456</v>
      </c>
      <c r="B697" t="s">
        <v>47</v>
      </c>
      <c r="C697">
        <v>0.57499999999999996</v>
      </c>
      <c r="D697">
        <v>0.47</v>
      </c>
      <c r="E697">
        <v>0.14000000000000001</v>
      </c>
      <c r="F697">
        <v>0.83750000000000002</v>
      </c>
      <c r="G697">
        <v>0.34849999999999998</v>
      </c>
      <c r="H697">
        <v>0.17349999999999999</v>
      </c>
      <c r="I697">
        <v>0.24</v>
      </c>
      <c r="J697">
        <v>11</v>
      </c>
      <c r="K697">
        <v>1</v>
      </c>
      <c r="L697" t="s">
        <v>40</v>
      </c>
      <c r="M697" t="s">
        <v>41</v>
      </c>
      <c r="N697" t="s">
        <v>35</v>
      </c>
      <c r="O697">
        <v>3</v>
      </c>
      <c r="P697" t="s">
        <v>80</v>
      </c>
      <c r="Q697">
        <v>3.6</v>
      </c>
      <c r="R697" t="str">
        <f t="array" ref="R69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97" t="e">
        <f>IF(Table13[[#This Row],[Category All]]="Category 1", "Yes",NA())</f>
        <v>#N/A</v>
      </c>
      <c r="T697" t="str">
        <f>IF(Table13[[#This Row],[Category All]]="Category 2", "Yes",NA())</f>
        <v>Yes</v>
      </c>
      <c r="U697" t="e">
        <f>IF(Table13[[#This Row],[Category All]]="Category 3", "Yes",NA())</f>
        <v>#N/A</v>
      </c>
      <c r="V697">
        <f>SUM(1,(1/3)*(Table13[[#This Row],[Length]]-0.5),(1/3)*(Table13[[#This Row],[Diameter]]-0.4),(1/3)*(Table13[[#This Row],[Height]]-0.4)*Table13[[#This Row],[Whole_weight]]*0.5)</f>
        <v>1.0120416666666667</v>
      </c>
      <c r="W697">
        <f t="array" ref="W69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0.80963333333333343</v>
      </c>
      <c r="X697" t="e">
        <f>IF(Table13[[#This Row],[Category All]]="Category 1",Table13[[#This Row],[Base Abalone Value]]*1.5,NA())</f>
        <v>#N/A</v>
      </c>
      <c r="Y697">
        <f>IF(Table13[[#This Row],[Category All]]="Category 2",Table13[[#This Row],[Base Abalone Value]]*0.8,NA())</f>
        <v>0.80963333333333343</v>
      </c>
      <c r="Z697" t="e">
        <f>IF(Table13[[#This Row],[Category All]]="Category 3",Table13[[#This Row],[Base Abalone Value]],NA())</f>
        <v>#N/A</v>
      </c>
      <c r="AA697">
        <f>IF(Table13[[#This Row],[Gender]]="M",Table13[[#This Row],[Whole_weight]],NA())</f>
        <v>0.83750000000000002</v>
      </c>
      <c r="AB697" t="e">
        <f>IF(Table13[[#This Row],[Gender]]="F",Table13[[#This Row],[Whole_weight]],NA())</f>
        <v>#N/A</v>
      </c>
      <c r="AC697" t="e">
        <f>IF(Table13[[#This Row],[Gender]]="I",Table13[[#This Row],[Whole_weight]],NA())</f>
        <v>#N/A</v>
      </c>
      <c r="AD697">
        <f>IF(Table13[[#This Row],[Gender]]="M",Table13[[#This Row],[Diameter]],NA())</f>
        <v>0.47</v>
      </c>
      <c r="AE697" t="e">
        <f>IF(Table13[[#This Row],[Gender]]="F",Table13[[#This Row],[Diameter]],NA())</f>
        <v>#N/A</v>
      </c>
      <c r="AF697" t="e">
        <f>IF(Table13[[#This Row],[Gender]]="I",Table13[[#This Row],[Diameter]],NA())</f>
        <v>#N/A</v>
      </c>
    </row>
    <row r="698" spans="1:32" x14ac:dyDescent="0.25">
      <c r="A698">
        <v>1576</v>
      </c>
      <c r="B698" t="s">
        <v>43</v>
      </c>
      <c r="C698">
        <v>0.48499999999999999</v>
      </c>
      <c r="D698">
        <v>0.375</v>
      </c>
      <c r="E698">
        <v>0.13</v>
      </c>
      <c r="F698">
        <v>0.60250000000000004</v>
      </c>
      <c r="G698">
        <v>0.29349999999999998</v>
      </c>
      <c r="H698">
        <v>0.1285</v>
      </c>
      <c r="I698">
        <v>0.16</v>
      </c>
      <c r="J698">
        <v>7</v>
      </c>
      <c r="K698">
        <v>1</v>
      </c>
      <c r="L698" t="s">
        <v>40</v>
      </c>
      <c r="M698" t="s">
        <v>41</v>
      </c>
      <c r="N698" t="s">
        <v>35</v>
      </c>
      <c r="O698">
        <v>2</v>
      </c>
      <c r="P698" t="s">
        <v>39</v>
      </c>
      <c r="Q698">
        <v>18</v>
      </c>
      <c r="R698" t="str">
        <f t="array" ref="R69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98" t="e">
        <f>IF(Table13[[#This Row],[Category All]]="Category 1", "Yes",NA())</f>
        <v>#N/A</v>
      </c>
      <c r="T698" t="str">
        <f>IF(Table13[[#This Row],[Category All]]="Category 2", "Yes",NA())</f>
        <v>Yes</v>
      </c>
      <c r="U698" t="e">
        <f>IF(Table13[[#This Row],[Category All]]="Category 3", "Yes",NA())</f>
        <v>#N/A</v>
      </c>
      <c r="V698">
        <f>SUM(1,(1/3)*(Table13[[#This Row],[Length]]-0.5),(1/3)*(Table13[[#This Row],[Diameter]]-0.4),(1/3)*(Table13[[#This Row],[Height]]-0.4)*Table13[[#This Row],[Whole_weight]]*0.5)</f>
        <v>0.95955416666666671</v>
      </c>
      <c r="W698">
        <f t="array" ref="W69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0.76764333333333346</v>
      </c>
      <c r="X698" t="e">
        <f>IF(Table13[[#This Row],[Category All]]="Category 1",Table13[[#This Row],[Base Abalone Value]]*1.5,NA())</f>
        <v>#N/A</v>
      </c>
      <c r="Y698">
        <f>IF(Table13[[#This Row],[Category All]]="Category 2",Table13[[#This Row],[Base Abalone Value]]*0.8,NA())</f>
        <v>0.76764333333333346</v>
      </c>
      <c r="Z698" t="e">
        <f>IF(Table13[[#This Row],[Category All]]="Category 3",Table13[[#This Row],[Base Abalone Value]],NA())</f>
        <v>#N/A</v>
      </c>
      <c r="AA698" t="e">
        <f>IF(Table13[[#This Row],[Gender]]="M",Table13[[#This Row],[Whole_weight]],NA())</f>
        <v>#N/A</v>
      </c>
      <c r="AB698" t="e">
        <f>IF(Table13[[#This Row],[Gender]]="F",Table13[[#This Row],[Whole_weight]],NA())</f>
        <v>#N/A</v>
      </c>
      <c r="AC698">
        <f>IF(Table13[[#This Row],[Gender]]="I",Table13[[#This Row],[Whole_weight]],NA())</f>
        <v>0.60250000000000004</v>
      </c>
      <c r="AD698" t="e">
        <f>IF(Table13[[#This Row],[Gender]]="M",Table13[[#This Row],[Diameter]],NA())</f>
        <v>#N/A</v>
      </c>
      <c r="AE698" t="e">
        <f>IF(Table13[[#This Row],[Gender]]="F",Table13[[#This Row],[Diameter]],NA())</f>
        <v>#N/A</v>
      </c>
      <c r="AF698">
        <f>IF(Table13[[#This Row],[Gender]]="I",Table13[[#This Row],[Diameter]],NA())</f>
        <v>0.375</v>
      </c>
    </row>
    <row r="699" spans="1:32" x14ac:dyDescent="0.25">
      <c r="A699">
        <v>3371</v>
      </c>
      <c r="B699" t="s">
        <v>47</v>
      </c>
      <c r="C699">
        <v>0.45500000000000002</v>
      </c>
      <c r="D699">
        <v>0.34499999999999997</v>
      </c>
      <c r="E699">
        <v>0.125</v>
      </c>
      <c r="F699">
        <v>0.44</v>
      </c>
      <c r="G699">
        <v>0.16900000000000001</v>
      </c>
      <c r="H699">
        <v>0.1065</v>
      </c>
      <c r="I699">
        <v>0.13500000000000001</v>
      </c>
      <c r="J699">
        <v>12</v>
      </c>
      <c r="K699">
        <v>4</v>
      </c>
      <c r="L699" t="s">
        <v>84</v>
      </c>
      <c r="M699" t="s">
        <v>85</v>
      </c>
      <c r="N699" t="s">
        <v>86</v>
      </c>
      <c r="O699">
        <v>9</v>
      </c>
      <c r="P699" t="s">
        <v>78</v>
      </c>
      <c r="Q699">
        <v>1.9</v>
      </c>
      <c r="R699" t="str">
        <f t="array" ref="R69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99" t="e">
        <f>IF(Table13[[#This Row],[Category All]]="Category 1", "Yes",NA())</f>
        <v>#N/A</v>
      </c>
      <c r="T699" t="str">
        <f>IF(Table13[[#This Row],[Category All]]="Category 2", "Yes",NA())</f>
        <v>Yes</v>
      </c>
      <c r="U699" t="e">
        <f>IF(Table13[[#This Row],[Category All]]="Category 3", "Yes",NA())</f>
        <v>#N/A</v>
      </c>
      <c r="V699">
        <f>SUM(1,(1/3)*(Table13[[#This Row],[Length]]-0.5),(1/3)*(Table13[[#This Row],[Diameter]]-0.4),(1/3)*(Table13[[#This Row],[Height]]-0.4)*Table13[[#This Row],[Whole_weight]]*0.5)</f>
        <v>0.94650000000000001</v>
      </c>
      <c r="W699">
        <f t="array" ref="W69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0.7572000000000001</v>
      </c>
      <c r="X699" t="e">
        <f>IF(Table13[[#This Row],[Category All]]="Category 1",Table13[[#This Row],[Base Abalone Value]]*1.5,NA())</f>
        <v>#N/A</v>
      </c>
      <c r="Y699">
        <f>IF(Table13[[#This Row],[Category All]]="Category 2",Table13[[#This Row],[Base Abalone Value]]*0.8,NA())</f>
        <v>0.7572000000000001</v>
      </c>
      <c r="Z699" t="e">
        <f>IF(Table13[[#This Row],[Category All]]="Category 3",Table13[[#This Row],[Base Abalone Value]],NA())</f>
        <v>#N/A</v>
      </c>
      <c r="AA699">
        <f>IF(Table13[[#This Row],[Gender]]="M",Table13[[#This Row],[Whole_weight]],NA())</f>
        <v>0.44</v>
      </c>
      <c r="AB699" t="e">
        <f>IF(Table13[[#This Row],[Gender]]="F",Table13[[#This Row],[Whole_weight]],NA())</f>
        <v>#N/A</v>
      </c>
      <c r="AC699" t="e">
        <f>IF(Table13[[#This Row],[Gender]]="I",Table13[[#This Row],[Whole_weight]],NA())</f>
        <v>#N/A</v>
      </c>
      <c r="AD699">
        <f>IF(Table13[[#This Row],[Gender]]="M",Table13[[#This Row],[Diameter]],NA())</f>
        <v>0.34499999999999997</v>
      </c>
      <c r="AE699" t="e">
        <f>IF(Table13[[#This Row],[Gender]]="F",Table13[[#This Row],[Diameter]],NA())</f>
        <v>#N/A</v>
      </c>
      <c r="AF699" t="e">
        <f>IF(Table13[[#This Row],[Gender]]="I",Table13[[#This Row],[Diameter]],NA())</f>
        <v>#N/A</v>
      </c>
    </row>
    <row r="700" spans="1:32" x14ac:dyDescent="0.25">
      <c r="A700">
        <v>89</v>
      </c>
      <c r="B700" t="s">
        <v>32</v>
      </c>
      <c r="C700">
        <v>0.46</v>
      </c>
      <c r="D700">
        <v>0.35499999999999998</v>
      </c>
      <c r="E700">
        <v>0.13</v>
      </c>
      <c r="F700">
        <v>0.51700000000000002</v>
      </c>
      <c r="G700">
        <v>0.2205</v>
      </c>
      <c r="H700">
        <v>0.114</v>
      </c>
      <c r="I700">
        <v>0.16500000000000001</v>
      </c>
      <c r="J700">
        <v>9</v>
      </c>
      <c r="K700">
        <v>12</v>
      </c>
      <c r="L700" t="s">
        <v>33</v>
      </c>
      <c r="M700" t="s">
        <v>34</v>
      </c>
      <c r="N700" t="s">
        <v>35</v>
      </c>
      <c r="O700">
        <v>5</v>
      </c>
      <c r="P700" t="s">
        <v>46</v>
      </c>
      <c r="Q700">
        <v>12.8</v>
      </c>
      <c r="R700" t="str">
        <f t="array" ref="R70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00" t="e">
        <f>IF(Table13[[#This Row],[Category All]]="Category 1", "Yes",NA())</f>
        <v>#N/A</v>
      </c>
      <c r="T700" t="str">
        <f>IF(Table13[[#This Row],[Category All]]="Category 2", "Yes",NA())</f>
        <v>Yes</v>
      </c>
      <c r="U700" t="e">
        <f>IF(Table13[[#This Row],[Category All]]="Category 3", "Yes",NA())</f>
        <v>#N/A</v>
      </c>
      <c r="V700">
        <f>SUM(1,(1/3)*(Table13[[#This Row],[Length]]-0.5),(1/3)*(Table13[[#This Row],[Diameter]]-0.4),(1/3)*(Table13[[#This Row],[Height]]-0.4)*Table13[[#This Row],[Whole_weight]]*0.5)</f>
        <v>0.9484016666666667</v>
      </c>
      <c r="W700">
        <f t="array" ref="W70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0.75872133333333336</v>
      </c>
      <c r="X700" t="e">
        <f>IF(Table13[[#This Row],[Category All]]="Category 1",Table13[[#This Row],[Base Abalone Value]]*1.5,NA())</f>
        <v>#N/A</v>
      </c>
      <c r="Y700">
        <f>IF(Table13[[#This Row],[Category All]]="Category 2",Table13[[#This Row],[Base Abalone Value]]*0.8,NA())</f>
        <v>0.75872133333333336</v>
      </c>
      <c r="Z700" t="e">
        <f>IF(Table13[[#This Row],[Category All]]="Category 3",Table13[[#This Row],[Base Abalone Value]],NA())</f>
        <v>#N/A</v>
      </c>
      <c r="AA700" t="e">
        <f>IF(Table13[[#This Row],[Gender]]="M",Table13[[#This Row],[Whole_weight]],NA())</f>
        <v>#N/A</v>
      </c>
      <c r="AB700">
        <f>IF(Table13[[#This Row],[Gender]]="F",Table13[[#This Row],[Whole_weight]],NA())</f>
        <v>0.51700000000000002</v>
      </c>
      <c r="AC700" t="e">
        <f>IF(Table13[[#This Row],[Gender]]="I",Table13[[#This Row],[Whole_weight]],NA())</f>
        <v>#N/A</v>
      </c>
      <c r="AD700" t="e">
        <f>IF(Table13[[#This Row],[Gender]]="M",Table13[[#This Row],[Diameter]],NA())</f>
        <v>#N/A</v>
      </c>
      <c r="AE700">
        <f>IF(Table13[[#This Row],[Gender]]="F",Table13[[#This Row],[Diameter]],NA())</f>
        <v>0.35499999999999998</v>
      </c>
      <c r="AF700" t="e">
        <f>IF(Table13[[#This Row],[Gender]]="I",Table13[[#This Row],[Diameter]],NA())</f>
        <v>#N/A</v>
      </c>
    </row>
    <row r="701" spans="1:32" x14ac:dyDescent="0.25">
      <c r="A701">
        <v>2253</v>
      </c>
      <c r="B701" t="s">
        <v>32</v>
      </c>
      <c r="C701">
        <v>0.56999999999999995</v>
      </c>
      <c r="D701">
        <v>0.46</v>
      </c>
      <c r="E701">
        <v>0.17</v>
      </c>
      <c r="F701">
        <v>1.1000000000000001</v>
      </c>
      <c r="G701">
        <v>0.41249999999999998</v>
      </c>
      <c r="H701">
        <v>0.2205</v>
      </c>
      <c r="I701">
        <v>0.38</v>
      </c>
      <c r="J701">
        <v>14</v>
      </c>
      <c r="K701">
        <v>4</v>
      </c>
      <c r="L701" t="s">
        <v>84</v>
      </c>
      <c r="M701" t="s">
        <v>85</v>
      </c>
      <c r="N701" t="s">
        <v>86</v>
      </c>
      <c r="O701">
        <v>6</v>
      </c>
      <c r="P701" t="s">
        <v>79</v>
      </c>
      <c r="Q701">
        <v>14.1</v>
      </c>
      <c r="R701" t="str">
        <f t="array" ref="R70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01" t="e">
        <f>IF(Table13[[#This Row],[Category All]]="Category 1", "Yes",NA())</f>
        <v>#N/A</v>
      </c>
      <c r="T701" t="e">
        <f>IF(Table13[[#This Row],[Category All]]="Category 2", "Yes",NA())</f>
        <v>#N/A</v>
      </c>
      <c r="U701" t="str">
        <f>IF(Table13[[#This Row],[Category All]]="Category 3", "Yes",NA())</f>
        <v>Yes</v>
      </c>
      <c r="V701">
        <f>SUM(1,(1/3)*(Table13[[#This Row],[Length]]-0.5),(1/3)*(Table13[[#This Row],[Diameter]]-0.4),(1/3)*(Table13[[#This Row],[Height]]-0.4)*Table13[[#This Row],[Whole_weight]]*0.5)</f>
        <v>1.0011666666666668</v>
      </c>
      <c r="W701">
        <f t="array" ref="W70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1.0011666666666668</v>
      </c>
      <c r="X701" t="e">
        <f>IF(Table13[[#This Row],[Category All]]="Category 1",Table13[[#This Row],[Base Abalone Value]]*1.5,NA())</f>
        <v>#N/A</v>
      </c>
      <c r="Y701" t="e">
        <f>IF(Table13[[#This Row],[Category All]]="Category 2",Table13[[#This Row],[Base Abalone Value]]*0.8,NA())</f>
        <v>#N/A</v>
      </c>
      <c r="Z701">
        <f>IF(Table13[[#This Row],[Category All]]="Category 3",Table13[[#This Row],[Base Abalone Value]],NA())</f>
        <v>1.0011666666666668</v>
      </c>
      <c r="AA701" t="e">
        <f>IF(Table13[[#This Row],[Gender]]="M",Table13[[#This Row],[Whole_weight]],NA())</f>
        <v>#N/A</v>
      </c>
      <c r="AB701">
        <f>IF(Table13[[#This Row],[Gender]]="F",Table13[[#This Row],[Whole_weight]],NA())</f>
        <v>1.1000000000000001</v>
      </c>
      <c r="AC701" t="e">
        <f>IF(Table13[[#This Row],[Gender]]="I",Table13[[#This Row],[Whole_weight]],NA())</f>
        <v>#N/A</v>
      </c>
      <c r="AD701" t="e">
        <f>IF(Table13[[#This Row],[Gender]]="M",Table13[[#This Row],[Diameter]],NA())</f>
        <v>#N/A</v>
      </c>
      <c r="AE701">
        <f>IF(Table13[[#This Row],[Gender]]="F",Table13[[#This Row],[Diameter]],NA())</f>
        <v>0.46</v>
      </c>
      <c r="AF701" t="e">
        <f>IF(Table13[[#This Row],[Gender]]="I",Table13[[#This Row],[Diameter]],NA())</f>
        <v>#N/A</v>
      </c>
    </row>
    <row r="702" spans="1:32" x14ac:dyDescent="0.25">
      <c r="A702">
        <v>1756</v>
      </c>
      <c r="B702" t="s">
        <v>32</v>
      </c>
      <c r="C702">
        <v>0.72</v>
      </c>
      <c r="D702">
        <v>0.52500000000000002</v>
      </c>
      <c r="E702">
        <v>0.18</v>
      </c>
      <c r="F702">
        <v>1.4450000000000001</v>
      </c>
      <c r="G702">
        <v>0.63100000000000001</v>
      </c>
      <c r="H702">
        <v>0.32150000000000001</v>
      </c>
      <c r="I702">
        <v>0.435</v>
      </c>
      <c r="J702">
        <v>7</v>
      </c>
      <c r="K702">
        <v>15</v>
      </c>
      <c r="L702" t="s">
        <v>81</v>
      </c>
      <c r="M702" t="s">
        <v>82</v>
      </c>
      <c r="N702" t="s">
        <v>35</v>
      </c>
      <c r="O702">
        <v>9</v>
      </c>
      <c r="P702" t="s">
        <v>78</v>
      </c>
      <c r="Q702">
        <v>1.9</v>
      </c>
      <c r="R702" t="str">
        <f t="array" ref="R70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02" t="e">
        <f>IF(Table13[[#This Row],[Category All]]="Category 1", "Yes",NA())</f>
        <v>#N/A</v>
      </c>
      <c r="T702" t="e">
        <f>IF(Table13[[#This Row],[Category All]]="Category 2", "Yes",NA())</f>
        <v>#N/A</v>
      </c>
      <c r="U702" t="str">
        <f>IF(Table13[[#This Row],[Category All]]="Category 3", "Yes",NA())</f>
        <v>Yes</v>
      </c>
      <c r="V702">
        <f>SUM(1,(1/3)*(Table13[[#This Row],[Length]]-0.5),(1/3)*(Table13[[#This Row],[Diameter]]-0.4),(1/3)*(Table13[[#This Row],[Height]]-0.4)*Table13[[#This Row],[Whole_weight]]*0.5)</f>
        <v>1.0620166666666666</v>
      </c>
      <c r="W702">
        <f t="array" ref="W70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1.0620166666666666</v>
      </c>
      <c r="X702" t="e">
        <f>IF(Table13[[#This Row],[Category All]]="Category 1",Table13[[#This Row],[Base Abalone Value]]*1.5,NA())</f>
        <v>#N/A</v>
      </c>
      <c r="Y702" t="e">
        <f>IF(Table13[[#This Row],[Category All]]="Category 2",Table13[[#This Row],[Base Abalone Value]]*0.8,NA())</f>
        <v>#N/A</v>
      </c>
      <c r="Z702">
        <f>IF(Table13[[#This Row],[Category All]]="Category 3",Table13[[#This Row],[Base Abalone Value]],NA())</f>
        <v>1.0620166666666666</v>
      </c>
      <c r="AA702" t="e">
        <f>IF(Table13[[#This Row],[Gender]]="M",Table13[[#This Row],[Whole_weight]],NA())</f>
        <v>#N/A</v>
      </c>
      <c r="AB702">
        <f>IF(Table13[[#This Row],[Gender]]="F",Table13[[#This Row],[Whole_weight]],NA())</f>
        <v>1.4450000000000001</v>
      </c>
      <c r="AC702" t="e">
        <f>IF(Table13[[#This Row],[Gender]]="I",Table13[[#This Row],[Whole_weight]],NA())</f>
        <v>#N/A</v>
      </c>
      <c r="AD702" t="e">
        <f>IF(Table13[[#This Row],[Gender]]="M",Table13[[#This Row],[Diameter]],NA())</f>
        <v>#N/A</v>
      </c>
      <c r="AE702">
        <f>IF(Table13[[#This Row],[Gender]]="F",Table13[[#This Row],[Diameter]],NA())</f>
        <v>0.52500000000000002</v>
      </c>
      <c r="AF702" t="e">
        <f>IF(Table13[[#This Row],[Gender]]="I",Table13[[#This Row],[Diameter]],NA())</f>
        <v>#N/A</v>
      </c>
    </row>
    <row r="703" spans="1:32" x14ac:dyDescent="0.25">
      <c r="A703">
        <v>2974</v>
      </c>
      <c r="B703" t="s">
        <v>47</v>
      </c>
      <c r="C703">
        <v>0.73499999999999999</v>
      </c>
      <c r="D703">
        <v>0.59</v>
      </c>
      <c r="E703">
        <v>0.20499999999999999</v>
      </c>
      <c r="F703">
        <v>2.0870000000000002</v>
      </c>
      <c r="G703">
        <v>0.90900000000000003</v>
      </c>
      <c r="H703">
        <v>0.47399999999999998</v>
      </c>
      <c r="I703">
        <v>0.625</v>
      </c>
      <c r="J703">
        <v>12</v>
      </c>
      <c r="K703">
        <v>9</v>
      </c>
      <c r="L703" t="s">
        <v>52</v>
      </c>
      <c r="M703" t="s">
        <v>53</v>
      </c>
      <c r="N703" t="s">
        <v>54</v>
      </c>
      <c r="O703">
        <v>4</v>
      </c>
      <c r="P703" t="s">
        <v>42</v>
      </c>
      <c r="Q703">
        <v>6.1</v>
      </c>
      <c r="R703" t="str">
        <f t="array" ref="R70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03" t="e">
        <f>IF(Table13[[#This Row],[Category All]]="Category 1", "Yes",NA())</f>
        <v>#N/A</v>
      </c>
      <c r="T703" t="e">
        <f>IF(Table13[[#This Row],[Category All]]="Category 2", "Yes",NA())</f>
        <v>#N/A</v>
      </c>
      <c r="U703" t="str">
        <f>IF(Table13[[#This Row],[Category All]]="Category 3", "Yes",NA())</f>
        <v>Yes</v>
      </c>
      <c r="V703">
        <f>SUM(1,(1/3)*(Table13[[#This Row],[Length]]-0.5),(1/3)*(Table13[[#This Row],[Diameter]]-0.4),(1/3)*(Table13[[#This Row],[Height]]-0.4)*Table13[[#This Row],[Whole_weight]]*0.5)</f>
        <v>1.0738391666666667</v>
      </c>
      <c r="W703">
        <f t="array" ref="W70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1.0738391666666667</v>
      </c>
      <c r="X703" t="e">
        <f>IF(Table13[[#This Row],[Category All]]="Category 1",Table13[[#This Row],[Base Abalone Value]]*1.5,NA())</f>
        <v>#N/A</v>
      </c>
      <c r="Y703" t="e">
        <f>IF(Table13[[#This Row],[Category All]]="Category 2",Table13[[#This Row],[Base Abalone Value]]*0.8,NA())</f>
        <v>#N/A</v>
      </c>
      <c r="Z703">
        <f>IF(Table13[[#This Row],[Category All]]="Category 3",Table13[[#This Row],[Base Abalone Value]],NA())</f>
        <v>1.0738391666666667</v>
      </c>
      <c r="AA703">
        <f>IF(Table13[[#This Row],[Gender]]="M",Table13[[#This Row],[Whole_weight]],NA())</f>
        <v>2.0870000000000002</v>
      </c>
      <c r="AB703" t="e">
        <f>IF(Table13[[#This Row],[Gender]]="F",Table13[[#This Row],[Whole_weight]],NA())</f>
        <v>#N/A</v>
      </c>
      <c r="AC703" t="e">
        <f>IF(Table13[[#This Row],[Gender]]="I",Table13[[#This Row],[Whole_weight]],NA())</f>
        <v>#N/A</v>
      </c>
      <c r="AD703">
        <f>IF(Table13[[#This Row],[Gender]]="M",Table13[[#This Row],[Diameter]],NA())</f>
        <v>0.59</v>
      </c>
      <c r="AE703" t="e">
        <f>IF(Table13[[#This Row],[Gender]]="F",Table13[[#This Row],[Diameter]],NA())</f>
        <v>#N/A</v>
      </c>
      <c r="AF703" t="e">
        <f>IF(Table13[[#This Row],[Gender]]="I",Table13[[#This Row],[Diameter]],NA())</f>
        <v>#N/A</v>
      </c>
    </row>
    <row r="704" spans="1:32" x14ac:dyDescent="0.25">
      <c r="A704">
        <v>107</v>
      </c>
      <c r="B704" t="s">
        <v>32</v>
      </c>
      <c r="C704">
        <v>0.54500000000000004</v>
      </c>
      <c r="D704">
        <v>0.43</v>
      </c>
      <c r="E704">
        <v>0.16500000000000001</v>
      </c>
      <c r="F704">
        <v>0.80200000000000005</v>
      </c>
      <c r="G704">
        <v>0.29349999999999998</v>
      </c>
      <c r="H704">
        <v>0.183</v>
      </c>
      <c r="I704">
        <v>0.28000000000000003</v>
      </c>
      <c r="J704">
        <v>11</v>
      </c>
      <c r="K704">
        <v>1</v>
      </c>
      <c r="L704" t="s">
        <v>40</v>
      </c>
      <c r="M704" t="s">
        <v>41</v>
      </c>
      <c r="N704" t="s">
        <v>35</v>
      </c>
      <c r="O704">
        <v>7</v>
      </c>
      <c r="P704" t="s">
        <v>74</v>
      </c>
      <c r="Q704">
        <v>2.5</v>
      </c>
      <c r="R704" t="str">
        <f t="array" ref="R70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04" t="e">
        <f>IF(Table13[[#This Row],[Category All]]="Category 1", "Yes",NA())</f>
        <v>#N/A</v>
      </c>
      <c r="T704" t="str">
        <f>IF(Table13[[#This Row],[Category All]]="Category 2", "Yes",NA())</f>
        <v>Yes</v>
      </c>
      <c r="U704" t="e">
        <f>IF(Table13[[#This Row],[Category All]]="Category 3", "Yes",NA())</f>
        <v>#N/A</v>
      </c>
      <c r="V704">
        <f>SUM(1,(1/3)*(Table13[[#This Row],[Length]]-0.5),(1/3)*(Table13[[#This Row],[Diameter]]-0.4),(1/3)*(Table13[[#This Row],[Height]]-0.4)*Table13[[#This Row],[Whole_weight]]*0.5)</f>
        <v>0.99358833333333352</v>
      </c>
      <c r="W704">
        <f t="array" ref="W70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0.79487066666666684</v>
      </c>
      <c r="X704" t="e">
        <f>IF(Table13[[#This Row],[Category All]]="Category 1",Table13[[#This Row],[Base Abalone Value]]*1.5,NA())</f>
        <v>#N/A</v>
      </c>
      <c r="Y704">
        <f>IF(Table13[[#This Row],[Category All]]="Category 2",Table13[[#This Row],[Base Abalone Value]]*0.8,NA())</f>
        <v>0.79487066666666684</v>
      </c>
      <c r="Z704" t="e">
        <f>IF(Table13[[#This Row],[Category All]]="Category 3",Table13[[#This Row],[Base Abalone Value]],NA())</f>
        <v>#N/A</v>
      </c>
      <c r="AA704" t="e">
        <f>IF(Table13[[#This Row],[Gender]]="M",Table13[[#This Row],[Whole_weight]],NA())</f>
        <v>#N/A</v>
      </c>
      <c r="AB704">
        <f>IF(Table13[[#This Row],[Gender]]="F",Table13[[#This Row],[Whole_weight]],NA())</f>
        <v>0.80200000000000005</v>
      </c>
      <c r="AC704" t="e">
        <f>IF(Table13[[#This Row],[Gender]]="I",Table13[[#This Row],[Whole_weight]],NA())</f>
        <v>#N/A</v>
      </c>
      <c r="AD704" t="e">
        <f>IF(Table13[[#This Row],[Gender]]="M",Table13[[#This Row],[Diameter]],NA())</f>
        <v>#N/A</v>
      </c>
      <c r="AE704">
        <f>IF(Table13[[#This Row],[Gender]]="F",Table13[[#This Row],[Diameter]],NA())</f>
        <v>0.43</v>
      </c>
      <c r="AF704" t="e">
        <f>IF(Table13[[#This Row],[Gender]]="I",Table13[[#This Row],[Diameter]],NA())</f>
        <v>#N/A</v>
      </c>
    </row>
    <row r="705" spans="1:32" x14ac:dyDescent="0.25">
      <c r="A705">
        <v>3517</v>
      </c>
      <c r="B705" t="s">
        <v>32</v>
      </c>
      <c r="C705">
        <v>0.7</v>
      </c>
      <c r="D705">
        <v>0.57499999999999996</v>
      </c>
      <c r="E705">
        <v>0.2</v>
      </c>
      <c r="F705">
        <v>1.7364999999999999</v>
      </c>
      <c r="G705">
        <v>0.77549999999999997</v>
      </c>
      <c r="H705">
        <v>0.39650000000000002</v>
      </c>
      <c r="I705">
        <v>0.46100000000000002</v>
      </c>
      <c r="J705">
        <v>11</v>
      </c>
      <c r="K705">
        <v>4</v>
      </c>
      <c r="L705" t="s">
        <v>84</v>
      </c>
      <c r="M705" t="s">
        <v>85</v>
      </c>
      <c r="N705" t="s">
        <v>86</v>
      </c>
      <c r="O705">
        <v>4</v>
      </c>
      <c r="P705" t="s">
        <v>42</v>
      </c>
      <c r="Q705">
        <v>6.1</v>
      </c>
      <c r="R705" t="str">
        <f t="array" ref="R70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05" t="e">
        <f>IF(Table13[[#This Row],[Category All]]="Category 1", "Yes",NA())</f>
        <v>#N/A</v>
      </c>
      <c r="T705" t="e">
        <f>IF(Table13[[#This Row],[Category All]]="Category 2", "Yes",NA())</f>
        <v>#N/A</v>
      </c>
      <c r="U705" t="str">
        <f>IF(Table13[[#This Row],[Category All]]="Category 3", "Yes",NA())</f>
        <v>Yes</v>
      </c>
      <c r="V705">
        <f>SUM(1,(1/3)*(Table13[[#This Row],[Length]]-0.5),(1/3)*(Table13[[#This Row],[Diameter]]-0.4),(1/3)*(Table13[[#This Row],[Height]]-0.4)*Table13[[#This Row],[Whole_weight]]*0.5)</f>
        <v>1.0671166666666667</v>
      </c>
      <c r="W705">
        <f t="array" ref="W70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1.0671166666666667</v>
      </c>
      <c r="X705" t="e">
        <f>IF(Table13[[#This Row],[Category All]]="Category 1",Table13[[#This Row],[Base Abalone Value]]*1.5,NA())</f>
        <v>#N/A</v>
      </c>
      <c r="Y705" t="e">
        <f>IF(Table13[[#This Row],[Category All]]="Category 2",Table13[[#This Row],[Base Abalone Value]]*0.8,NA())</f>
        <v>#N/A</v>
      </c>
      <c r="Z705">
        <f>IF(Table13[[#This Row],[Category All]]="Category 3",Table13[[#This Row],[Base Abalone Value]],NA())</f>
        <v>1.0671166666666667</v>
      </c>
      <c r="AA705" t="e">
        <f>IF(Table13[[#This Row],[Gender]]="M",Table13[[#This Row],[Whole_weight]],NA())</f>
        <v>#N/A</v>
      </c>
      <c r="AB705">
        <f>IF(Table13[[#This Row],[Gender]]="F",Table13[[#This Row],[Whole_weight]],NA())</f>
        <v>1.7364999999999999</v>
      </c>
      <c r="AC705" t="e">
        <f>IF(Table13[[#This Row],[Gender]]="I",Table13[[#This Row],[Whole_weight]],NA())</f>
        <v>#N/A</v>
      </c>
      <c r="AD705" t="e">
        <f>IF(Table13[[#This Row],[Gender]]="M",Table13[[#This Row],[Diameter]],NA())</f>
        <v>#N/A</v>
      </c>
      <c r="AE705">
        <f>IF(Table13[[#This Row],[Gender]]="F",Table13[[#This Row],[Diameter]],NA())</f>
        <v>0.57499999999999996</v>
      </c>
      <c r="AF705" t="e">
        <f>IF(Table13[[#This Row],[Gender]]="I",Table13[[#This Row],[Diameter]],NA())</f>
        <v>#N/A</v>
      </c>
    </row>
    <row r="706" spans="1:32" x14ac:dyDescent="0.25">
      <c r="A706">
        <v>453</v>
      </c>
      <c r="B706" t="s">
        <v>32</v>
      </c>
      <c r="C706">
        <v>0.66500000000000004</v>
      </c>
      <c r="D706">
        <v>0.55500000000000005</v>
      </c>
      <c r="E706">
        <v>0.19500000000000001</v>
      </c>
      <c r="F706">
        <v>1.4384999999999999</v>
      </c>
      <c r="G706">
        <v>0.58099999999999996</v>
      </c>
      <c r="H706">
        <v>0.35399999999999998</v>
      </c>
      <c r="I706">
        <v>0.36</v>
      </c>
      <c r="J706">
        <v>17</v>
      </c>
      <c r="K706">
        <v>4</v>
      </c>
      <c r="L706" t="s">
        <v>84</v>
      </c>
      <c r="M706" t="s">
        <v>85</v>
      </c>
      <c r="N706" t="s">
        <v>86</v>
      </c>
      <c r="O706">
        <v>4</v>
      </c>
      <c r="P706" t="s">
        <v>42</v>
      </c>
      <c r="Q706">
        <v>6.1</v>
      </c>
      <c r="R706" t="str">
        <f t="array" ref="R70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06" t="e">
        <f>IF(Table13[[#This Row],[Category All]]="Category 1", "Yes",NA())</f>
        <v>#N/A</v>
      </c>
      <c r="T706" t="e">
        <f>IF(Table13[[#This Row],[Category All]]="Category 2", "Yes",NA())</f>
        <v>#N/A</v>
      </c>
      <c r="U706" t="str">
        <f>IF(Table13[[#This Row],[Category All]]="Category 3", "Yes",NA())</f>
        <v>Yes</v>
      </c>
      <c r="V706">
        <f>SUM(1,(1/3)*(Table13[[#This Row],[Length]]-0.5),(1/3)*(Table13[[#This Row],[Diameter]]-0.4),(1/3)*(Table13[[#This Row],[Height]]-0.4)*Table13[[#This Row],[Whole_weight]]*0.5)</f>
        <v>1.0575179166666666</v>
      </c>
      <c r="W706">
        <f t="array" ref="W70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1.0575179166666666</v>
      </c>
      <c r="X706" t="e">
        <f>IF(Table13[[#This Row],[Category All]]="Category 1",Table13[[#This Row],[Base Abalone Value]]*1.5,NA())</f>
        <v>#N/A</v>
      </c>
      <c r="Y706" t="e">
        <f>IF(Table13[[#This Row],[Category All]]="Category 2",Table13[[#This Row],[Base Abalone Value]]*0.8,NA())</f>
        <v>#N/A</v>
      </c>
      <c r="Z706">
        <f>IF(Table13[[#This Row],[Category All]]="Category 3",Table13[[#This Row],[Base Abalone Value]],NA())</f>
        <v>1.0575179166666666</v>
      </c>
      <c r="AA706" t="e">
        <f>IF(Table13[[#This Row],[Gender]]="M",Table13[[#This Row],[Whole_weight]],NA())</f>
        <v>#N/A</v>
      </c>
      <c r="AB706">
        <f>IF(Table13[[#This Row],[Gender]]="F",Table13[[#This Row],[Whole_weight]],NA())</f>
        <v>1.4384999999999999</v>
      </c>
      <c r="AC706" t="e">
        <f>IF(Table13[[#This Row],[Gender]]="I",Table13[[#This Row],[Whole_weight]],NA())</f>
        <v>#N/A</v>
      </c>
      <c r="AD706" t="e">
        <f>IF(Table13[[#This Row],[Gender]]="M",Table13[[#This Row],[Diameter]],NA())</f>
        <v>#N/A</v>
      </c>
      <c r="AE706">
        <f>IF(Table13[[#This Row],[Gender]]="F",Table13[[#This Row],[Diameter]],NA())</f>
        <v>0.55500000000000005</v>
      </c>
      <c r="AF706" t="e">
        <f>IF(Table13[[#This Row],[Gender]]="I",Table13[[#This Row],[Diameter]],NA())</f>
        <v>#N/A</v>
      </c>
    </row>
    <row r="707" spans="1:32" x14ac:dyDescent="0.25">
      <c r="A707">
        <v>2420</v>
      </c>
      <c r="B707" t="s">
        <v>32</v>
      </c>
      <c r="C707">
        <v>0.46500000000000002</v>
      </c>
      <c r="D707">
        <v>0.36</v>
      </c>
      <c r="E707">
        <v>0.12</v>
      </c>
      <c r="F707">
        <v>0.47649999999999998</v>
      </c>
      <c r="G707">
        <v>0.192</v>
      </c>
      <c r="H707">
        <v>0.1125</v>
      </c>
      <c r="I707">
        <v>0.16</v>
      </c>
      <c r="J707">
        <v>10</v>
      </c>
      <c r="K707">
        <v>14</v>
      </c>
      <c r="L707" t="s">
        <v>55</v>
      </c>
      <c r="M707" t="s">
        <v>56</v>
      </c>
      <c r="N707" t="s">
        <v>57</v>
      </c>
      <c r="O707">
        <v>5</v>
      </c>
      <c r="P707" t="s">
        <v>46</v>
      </c>
      <c r="Q707">
        <v>12.8</v>
      </c>
      <c r="R707" t="str">
        <f t="array" ref="R70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07" t="e">
        <f>IF(Table13[[#This Row],[Category All]]="Category 1", "Yes",NA())</f>
        <v>#N/A</v>
      </c>
      <c r="T707" t="str">
        <f>IF(Table13[[#This Row],[Category All]]="Category 2", "Yes",NA())</f>
        <v>Yes</v>
      </c>
      <c r="U707" t="e">
        <f>IF(Table13[[#This Row],[Category All]]="Category 3", "Yes",NA())</f>
        <v>#N/A</v>
      </c>
      <c r="V707">
        <f>SUM(1,(1/3)*(Table13[[#This Row],[Length]]-0.5),(1/3)*(Table13[[#This Row],[Diameter]]-0.4),(1/3)*(Table13[[#This Row],[Height]]-0.4)*Table13[[#This Row],[Whole_weight]]*0.5)</f>
        <v>0.9527633333333333</v>
      </c>
      <c r="W707">
        <f t="array" ref="W70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0.7622106666666667</v>
      </c>
      <c r="X707" t="e">
        <f>IF(Table13[[#This Row],[Category All]]="Category 1",Table13[[#This Row],[Base Abalone Value]]*1.5,NA())</f>
        <v>#N/A</v>
      </c>
      <c r="Y707">
        <f>IF(Table13[[#This Row],[Category All]]="Category 2",Table13[[#This Row],[Base Abalone Value]]*0.8,NA())</f>
        <v>0.7622106666666667</v>
      </c>
      <c r="Z707" t="e">
        <f>IF(Table13[[#This Row],[Category All]]="Category 3",Table13[[#This Row],[Base Abalone Value]],NA())</f>
        <v>#N/A</v>
      </c>
      <c r="AA707" t="e">
        <f>IF(Table13[[#This Row],[Gender]]="M",Table13[[#This Row],[Whole_weight]],NA())</f>
        <v>#N/A</v>
      </c>
      <c r="AB707">
        <f>IF(Table13[[#This Row],[Gender]]="F",Table13[[#This Row],[Whole_weight]],NA())</f>
        <v>0.47649999999999998</v>
      </c>
      <c r="AC707" t="e">
        <f>IF(Table13[[#This Row],[Gender]]="I",Table13[[#This Row],[Whole_weight]],NA())</f>
        <v>#N/A</v>
      </c>
      <c r="AD707" t="e">
        <f>IF(Table13[[#This Row],[Gender]]="M",Table13[[#This Row],[Diameter]],NA())</f>
        <v>#N/A</v>
      </c>
      <c r="AE707">
        <f>IF(Table13[[#This Row],[Gender]]="F",Table13[[#This Row],[Diameter]],NA())</f>
        <v>0.36</v>
      </c>
      <c r="AF707" t="e">
        <f>IF(Table13[[#This Row],[Gender]]="I",Table13[[#This Row],[Diameter]],NA())</f>
        <v>#N/A</v>
      </c>
    </row>
    <row r="708" spans="1:32" x14ac:dyDescent="0.25">
      <c r="A708">
        <v>710</v>
      </c>
      <c r="B708" t="s">
        <v>43</v>
      </c>
      <c r="C708">
        <v>0.29499999999999998</v>
      </c>
      <c r="D708">
        <v>0.22500000000000001</v>
      </c>
      <c r="E708">
        <v>0.09</v>
      </c>
      <c r="F708">
        <v>0.1105</v>
      </c>
      <c r="G708">
        <v>4.0500000000000001E-2</v>
      </c>
      <c r="H708">
        <v>2.4500000000000001E-2</v>
      </c>
      <c r="I708">
        <v>3.2000000000000001E-2</v>
      </c>
      <c r="J708">
        <v>7</v>
      </c>
      <c r="K708">
        <v>13</v>
      </c>
      <c r="L708" t="s">
        <v>44</v>
      </c>
      <c r="M708" t="s">
        <v>45</v>
      </c>
      <c r="N708" t="s">
        <v>35</v>
      </c>
      <c r="O708">
        <v>7</v>
      </c>
      <c r="P708" t="s">
        <v>74</v>
      </c>
      <c r="Q708">
        <v>2.5</v>
      </c>
      <c r="R708" t="str">
        <f t="array" ref="R70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08" t="e">
        <f>IF(Table13[[#This Row],[Category All]]="Category 1", "Yes",NA())</f>
        <v>#N/A</v>
      </c>
      <c r="T708" t="str">
        <f>IF(Table13[[#This Row],[Category All]]="Category 2", "Yes",NA())</f>
        <v>Yes</v>
      </c>
      <c r="U708" t="e">
        <f>IF(Table13[[#This Row],[Category All]]="Category 3", "Yes",NA())</f>
        <v>#N/A</v>
      </c>
      <c r="V708">
        <f>SUM(1,(1/3)*(Table13[[#This Row],[Length]]-0.5),(1/3)*(Table13[[#This Row],[Diameter]]-0.4),(1/3)*(Table13[[#This Row],[Height]]-0.4)*Table13[[#This Row],[Whole_weight]]*0.5)</f>
        <v>0.86762416666666664</v>
      </c>
      <c r="W708">
        <f t="array" ref="W70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0.6940993333333334</v>
      </c>
      <c r="X708" t="e">
        <f>IF(Table13[[#This Row],[Category All]]="Category 1",Table13[[#This Row],[Base Abalone Value]]*1.5,NA())</f>
        <v>#N/A</v>
      </c>
      <c r="Y708">
        <f>IF(Table13[[#This Row],[Category All]]="Category 2",Table13[[#This Row],[Base Abalone Value]]*0.8,NA())</f>
        <v>0.6940993333333334</v>
      </c>
      <c r="Z708" t="e">
        <f>IF(Table13[[#This Row],[Category All]]="Category 3",Table13[[#This Row],[Base Abalone Value]],NA())</f>
        <v>#N/A</v>
      </c>
      <c r="AA708" t="e">
        <f>IF(Table13[[#This Row],[Gender]]="M",Table13[[#This Row],[Whole_weight]],NA())</f>
        <v>#N/A</v>
      </c>
      <c r="AB708" t="e">
        <f>IF(Table13[[#This Row],[Gender]]="F",Table13[[#This Row],[Whole_weight]],NA())</f>
        <v>#N/A</v>
      </c>
      <c r="AC708">
        <f>IF(Table13[[#This Row],[Gender]]="I",Table13[[#This Row],[Whole_weight]],NA())</f>
        <v>0.1105</v>
      </c>
      <c r="AD708" t="e">
        <f>IF(Table13[[#This Row],[Gender]]="M",Table13[[#This Row],[Diameter]],NA())</f>
        <v>#N/A</v>
      </c>
      <c r="AE708" t="e">
        <f>IF(Table13[[#This Row],[Gender]]="F",Table13[[#This Row],[Diameter]],NA())</f>
        <v>#N/A</v>
      </c>
      <c r="AF708">
        <f>IF(Table13[[#This Row],[Gender]]="I",Table13[[#This Row],[Diameter]],NA())</f>
        <v>0.22500000000000001</v>
      </c>
    </row>
    <row r="709" spans="1:32" x14ac:dyDescent="0.25">
      <c r="A709">
        <v>954</v>
      </c>
      <c r="B709" t="s">
        <v>32</v>
      </c>
      <c r="C709">
        <v>0.48499999999999999</v>
      </c>
      <c r="D709">
        <v>0.37</v>
      </c>
      <c r="E709">
        <v>0.115</v>
      </c>
      <c r="F709">
        <v>0.47849999999999998</v>
      </c>
      <c r="G709">
        <v>0.19950000000000001</v>
      </c>
      <c r="H709">
        <v>9.5500000000000002E-2</v>
      </c>
      <c r="I709">
        <v>0.129</v>
      </c>
      <c r="J709">
        <v>7</v>
      </c>
      <c r="K709">
        <v>9</v>
      </c>
      <c r="L709" t="s">
        <v>52</v>
      </c>
      <c r="M709" t="s">
        <v>53</v>
      </c>
      <c r="N709" t="s">
        <v>54</v>
      </c>
      <c r="O709">
        <v>4</v>
      </c>
      <c r="P709" t="s">
        <v>42</v>
      </c>
      <c r="Q709">
        <v>6.1</v>
      </c>
      <c r="R709" t="str">
        <f t="array" ref="R70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09" t="e">
        <f>IF(Table13[[#This Row],[Category All]]="Category 1", "Yes",NA())</f>
        <v>#N/A</v>
      </c>
      <c r="T709" t="str">
        <f>IF(Table13[[#This Row],[Category All]]="Category 2", "Yes",NA())</f>
        <v>Yes</v>
      </c>
      <c r="U709" t="e">
        <f>IF(Table13[[#This Row],[Category All]]="Category 3", "Yes",NA())</f>
        <v>#N/A</v>
      </c>
      <c r="V709">
        <f>SUM(1,(1/3)*(Table13[[#This Row],[Length]]-0.5),(1/3)*(Table13[[#This Row],[Diameter]]-0.4),(1/3)*(Table13[[#This Row],[Height]]-0.4)*Table13[[#This Row],[Whole_weight]]*0.5)</f>
        <v>0.96227125000000002</v>
      </c>
      <c r="W709">
        <f t="array" ref="W70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0.76981700000000008</v>
      </c>
      <c r="X709" t="e">
        <f>IF(Table13[[#This Row],[Category All]]="Category 1",Table13[[#This Row],[Base Abalone Value]]*1.5,NA())</f>
        <v>#N/A</v>
      </c>
      <c r="Y709">
        <f>IF(Table13[[#This Row],[Category All]]="Category 2",Table13[[#This Row],[Base Abalone Value]]*0.8,NA())</f>
        <v>0.76981700000000008</v>
      </c>
      <c r="Z709" t="e">
        <f>IF(Table13[[#This Row],[Category All]]="Category 3",Table13[[#This Row],[Base Abalone Value]],NA())</f>
        <v>#N/A</v>
      </c>
      <c r="AA709" t="e">
        <f>IF(Table13[[#This Row],[Gender]]="M",Table13[[#This Row],[Whole_weight]],NA())</f>
        <v>#N/A</v>
      </c>
      <c r="AB709">
        <f>IF(Table13[[#This Row],[Gender]]="F",Table13[[#This Row],[Whole_weight]],NA())</f>
        <v>0.47849999999999998</v>
      </c>
      <c r="AC709" t="e">
        <f>IF(Table13[[#This Row],[Gender]]="I",Table13[[#This Row],[Whole_weight]],NA())</f>
        <v>#N/A</v>
      </c>
      <c r="AD709" t="e">
        <f>IF(Table13[[#This Row],[Gender]]="M",Table13[[#This Row],[Diameter]],NA())</f>
        <v>#N/A</v>
      </c>
      <c r="AE709">
        <f>IF(Table13[[#This Row],[Gender]]="F",Table13[[#This Row],[Diameter]],NA())</f>
        <v>0.37</v>
      </c>
      <c r="AF709" t="e">
        <f>IF(Table13[[#This Row],[Gender]]="I",Table13[[#This Row],[Diameter]],NA())</f>
        <v>#N/A</v>
      </c>
    </row>
    <row r="710" spans="1:32" x14ac:dyDescent="0.25">
      <c r="A710">
        <v>44</v>
      </c>
      <c r="B710" t="s">
        <v>43</v>
      </c>
      <c r="C710">
        <v>0.20499999999999999</v>
      </c>
      <c r="D710">
        <v>0.15</v>
      </c>
      <c r="E710">
        <v>5.5E-2</v>
      </c>
      <c r="F710">
        <v>4.2000000000000003E-2</v>
      </c>
      <c r="G710">
        <v>2.5499999999999998E-2</v>
      </c>
      <c r="H710">
        <v>1.4999999999999999E-2</v>
      </c>
      <c r="I710">
        <v>1.2E-2</v>
      </c>
      <c r="J710">
        <v>5</v>
      </c>
      <c r="K710">
        <v>7</v>
      </c>
      <c r="L710" t="s">
        <v>67</v>
      </c>
      <c r="M710" t="s">
        <v>68</v>
      </c>
      <c r="N710" t="s">
        <v>69</v>
      </c>
      <c r="O710">
        <v>4</v>
      </c>
      <c r="P710" t="s">
        <v>42</v>
      </c>
      <c r="Q710">
        <v>6.1</v>
      </c>
      <c r="R710" t="str">
        <f t="array" ref="R71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10" t="e">
        <f>IF(Table13[[#This Row],[Category All]]="Category 1", "Yes",NA())</f>
        <v>#N/A</v>
      </c>
      <c r="T710" t="str">
        <f>IF(Table13[[#This Row],[Category All]]="Category 2", "Yes",NA())</f>
        <v>Yes</v>
      </c>
      <c r="U710" t="e">
        <f>IF(Table13[[#This Row],[Category All]]="Category 3", "Yes",NA())</f>
        <v>#N/A</v>
      </c>
      <c r="V710">
        <f>SUM(1,(1/3)*(Table13[[#This Row],[Length]]-0.5),(1/3)*(Table13[[#This Row],[Diameter]]-0.4),(1/3)*(Table13[[#This Row],[Height]]-0.4)*Table13[[#This Row],[Whole_weight]]*0.5)</f>
        <v>0.8159183333333333</v>
      </c>
      <c r="W710">
        <f t="array" ref="W71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0.65273466666666669</v>
      </c>
      <c r="X710" t="e">
        <f>IF(Table13[[#This Row],[Category All]]="Category 1",Table13[[#This Row],[Base Abalone Value]]*1.5,NA())</f>
        <v>#N/A</v>
      </c>
      <c r="Y710">
        <f>IF(Table13[[#This Row],[Category All]]="Category 2",Table13[[#This Row],[Base Abalone Value]]*0.8,NA())</f>
        <v>0.65273466666666669</v>
      </c>
      <c r="Z710" t="e">
        <f>IF(Table13[[#This Row],[Category All]]="Category 3",Table13[[#This Row],[Base Abalone Value]],NA())</f>
        <v>#N/A</v>
      </c>
      <c r="AA710" t="e">
        <f>IF(Table13[[#This Row],[Gender]]="M",Table13[[#This Row],[Whole_weight]],NA())</f>
        <v>#N/A</v>
      </c>
      <c r="AB710" t="e">
        <f>IF(Table13[[#This Row],[Gender]]="F",Table13[[#This Row],[Whole_weight]],NA())</f>
        <v>#N/A</v>
      </c>
      <c r="AC710">
        <f>IF(Table13[[#This Row],[Gender]]="I",Table13[[#This Row],[Whole_weight]],NA())</f>
        <v>4.2000000000000003E-2</v>
      </c>
      <c r="AD710" t="e">
        <f>IF(Table13[[#This Row],[Gender]]="M",Table13[[#This Row],[Diameter]],NA())</f>
        <v>#N/A</v>
      </c>
      <c r="AE710" t="e">
        <f>IF(Table13[[#This Row],[Gender]]="F",Table13[[#This Row],[Diameter]],NA())</f>
        <v>#N/A</v>
      </c>
      <c r="AF710">
        <f>IF(Table13[[#This Row],[Gender]]="I",Table13[[#This Row],[Diameter]],NA())</f>
        <v>0.15</v>
      </c>
    </row>
    <row r="711" spans="1:32" x14ac:dyDescent="0.25">
      <c r="A711">
        <v>3568</v>
      </c>
      <c r="B711" t="s">
        <v>43</v>
      </c>
      <c r="C711">
        <v>0.57999999999999996</v>
      </c>
      <c r="D711">
        <v>0.46</v>
      </c>
      <c r="E711">
        <v>0.14000000000000001</v>
      </c>
      <c r="F711">
        <v>0.92649999999999999</v>
      </c>
      <c r="G711">
        <v>0.41349999999999998</v>
      </c>
      <c r="H711">
        <v>0.1845</v>
      </c>
      <c r="I711">
        <v>0.27</v>
      </c>
      <c r="J711">
        <v>10</v>
      </c>
      <c r="K711">
        <v>13</v>
      </c>
      <c r="L711" t="s">
        <v>44</v>
      </c>
      <c r="M711" t="s">
        <v>45</v>
      </c>
      <c r="N711" t="s">
        <v>35</v>
      </c>
      <c r="O711">
        <v>4</v>
      </c>
      <c r="P711" t="s">
        <v>42</v>
      </c>
      <c r="Q711">
        <v>6.1</v>
      </c>
      <c r="R711" t="str">
        <f t="array" ref="R71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11" t="e">
        <f>IF(Table13[[#This Row],[Category All]]="Category 1", "Yes",NA())</f>
        <v>#N/A</v>
      </c>
      <c r="T711" t="e">
        <f>IF(Table13[[#This Row],[Category All]]="Category 2", "Yes",NA())</f>
        <v>#N/A</v>
      </c>
      <c r="U711" t="str">
        <f>IF(Table13[[#This Row],[Category All]]="Category 3", "Yes",NA())</f>
        <v>Yes</v>
      </c>
      <c r="V711">
        <f>SUM(1,(1/3)*(Table13[[#This Row],[Length]]-0.5),(1/3)*(Table13[[#This Row],[Diameter]]-0.4),(1/3)*(Table13[[#This Row],[Height]]-0.4)*Table13[[#This Row],[Whole_weight]]*0.5)</f>
        <v>1.0065183333333334</v>
      </c>
      <c r="W711">
        <f t="array" ref="W71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1.0065183333333334</v>
      </c>
      <c r="X711" t="e">
        <f>IF(Table13[[#This Row],[Category All]]="Category 1",Table13[[#This Row],[Base Abalone Value]]*1.5,NA())</f>
        <v>#N/A</v>
      </c>
      <c r="Y711" t="e">
        <f>IF(Table13[[#This Row],[Category All]]="Category 2",Table13[[#This Row],[Base Abalone Value]]*0.8,NA())</f>
        <v>#N/A</v>
      </c>
      <c r="Z711">
        <f>IF(Table13[[#This Row],[Category All]]="Category 3",Table13[[#This Row],[Base Abalone Value]],NA())</f>
        <v>1.0065183333333334</v>
      </c>
      <c r="AA711" t="e">
        <f>IF(Table13[[#This Row],[Gender]]="M",Table13[[#This Row],[Whole_weight]],NA())</f>
        <v>#N/A</v>
      </c>
      <c r="AB711" t="e">
        <f>IF(Table13[[#This Row],[Gender]]="F",Table13[[#This Row],[Whole_weight]],NA())</f>
        <v>#N/A</v>
      </c>
      <c r="AC711">
        <f>IF(Table13[[#This Row],[Gender]]="I",Table13[[#This Row],[Whole_weight]],NA())</f>
        <v>0.92649999999999999</v>
      </c>
      <c r="AD711" t="e">
        <f>IF(Table13[[#This Row],[Gender]]="M",Table13[[#This Row],[Diameter]],NA())</f>
        <v>#N/A</v>
      </c>
      <c r="AE711" t="e">
        <f>IF(Table13[[#This Row],[Gender]]="F",Table13[[#This Row],[Diameter]],NA())</f>
        <v>#N/A</v>
      </c>
      <c r="AF711">
        <f>IF(Table13[[#This Row],[Gender]]="I",Table13[[#This Row],[Diameter]],NA())</f>
        <v>0.46</v>
      </c>
    </row>
    <row r="712" spans="1:32" x14ac:dyDescent="0.25">
      <c r="A712">
        <v>3813</v>
      </c>
      <c r="B712" t="s">
        <v>32</v>
      </c>
      <c r="C712">
        <v>0.61</v>
      </c>
      <c r="D712">
        <v>0.49</v>
      </c>
      <c r="E712">
        <v>0.17</v>
      </c>
      <c r="F712">
        <v>1.137</v>
      </c>
      <c r="G712">
        <v>0.46050000000000002</v>
      </c>
      <c r="H712">
        <v>0.28249999999999997</v>
      </c>
      <c r="I712">
        <v>0.34399999999999997</v>
      </c>
      <c r="J712">
        <v>12</v>
      </c>
      <c r="K712">
        <v>7</v>
      </c>
      <c r="L712" t="s">
        <v>67</v>
      </c>
      <c r="M712" t="s">
        <v>68</v>
      </c>
      <c r="N712" t="s">
        <v>69</v>
      </c>
      <c r="O712">
        <v>8</v>
      </c>
      <c r="P712" t="s">
        <v>51</v>
      </c>
      <c r="Q712">
        <v>12.3</v>
      </c>
      <c r="R712" t="str">
        <f t="array" ref="R71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12" t="e">
        <f>IF(Table13[[#This Row],[Category All]]="Category 1", "Yes",NA())</f>
        <v>#N/A</v>
      </c>
      <c r="T712" t="e">
        <f>IF(Table13[[#This Row],[Category All]]="Category 2", "Yes",NA())</f>
        <v>#N/A</v>
      </c>
      <c r="U712" t="str">
        <f>IF(Table13[[#This Row],[Category All]]="Category 3", "Yes",NA())</f>
        <v>Yes</v>
      </c>
      <c r="V712">
        <f>SUM(1,(1/3)*(Table13[[#This Row],[Length]]-0.5),(1/3)*(Table13[[#This Row],[Diameter]]-0.4),(1/3)*(Table13[[#This Row],[Height]]-0.4)*Table13[[#This Row],[Whole_weight]]*0.5)</f>
        <v>1.0230816666666667</v>
      </c>
      <c r="W712">
        <f t="array" ref="W71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1.0230816666666667</v>
      </c>
      <c r="X712" t="e">
        <f>IF(Table13[[#This Row],[Category All]]="Category 1",Table13[[#This Row],[Base Abalone Value]]*1.5,NA())</f>
        <v>#N/A</v>
      </c>
      <c r="Y712" t="e">
        <f>IF(Table13[[#This Row],[Category All]]="Category 2",Table13[[#This Row],[Base Abalone Value]]*0.8,NA())</f>
        <v>#N/A</v>
      </c>
      <c r="Z712">
        <f>IF(Table13[[#This Row],[Category All]]="Category 3",Table13[[#This Row],[Base Abalone Value]],NA())</f>
        <v>1.0230816666666667</v>
      </c>
      <c r="AA712" t="e">
        <f>IF(Table13[[#This Row],[Gender]]="M",Table13[[#This Row],[Whole_weight]],NA())</f>
        <v>#N/A</v>
      </c>
      <c r="AB712">
        <f>IF(Table13[[#This Row],[Gender]]="F",Table13[[#This Row],[Whole_weight]],NA())</f>
        <v>1.137</v>
      </c>
      <c r="AC712" t="e">
        <f>IF(Table13[[#This Row],[Gender]]="I",Table13[[#This Row],[Whole_weight]],NA())</f>
        <v>#N/A</v>
      </c>
      <c r="AD712" t="e">
        <f>IF(Table13[[#This Row],[Gender]]="M",Table13[[#This Row],[Diameter]],NA())</f>
        <v>#N/A</v>
      </c>
      <c r="AE712">
        <f>IF(Table13[[#This Row],[Gender]]="F",Table13[[#This Row],[Diameter]],NA())</f>
        <v>0.49</v>
      </c>
      <c r="AF712" t="e">
        <f>IF(Table13[[#This Row],[Gender]]="I",Table13[[#This Row],[Diameter]],NA())</f>
        <v>#N/A</v>
      </c>
    </row>
    <row r="713" spans="1:32" x14ac:dyDescent="0.25">
      <c r="A713">
        <v>914</v>
      </c>
      <c r="B713" t="s">
        <v>43</v>
      </c>
      <c r="C713">
        <v>0.37</v>
      </c>
      <c r="D713">
        <v>0.28999999999999998</v>
      </c>
      <c r="E713">
        <v>9.5000000000000001E-2</v>
      </c>
      <c r="F713">
        <v>0.249</v>
      </c>
      <c r="G713">
        <v>0.1045</v>
      </c>
      <c r="H713">
        <v>5.8000000000000003E-2</v>
      </c>
      <c r="I713">
        <v>6.7000000000000004E-2</v>
      </c>
      <c r="J713">
        <v>6</v>
      </c>
      <c r="K713">
        <v>1</v>
      </c>
      <c r="L713" t="s">
        <v>40</v>
      </c>
      <c r="M713" t="s">
        <v>41</v>
      </c>
      <c r="N713" t="s">
        <v>35</v>
      </c>
      <c r="O713">
        <v>2</v>
      </c>
      <c r="P713" t="s">
        <v>39</v>
      </c>
      <c r="Q713">
        <v>18</v>
      </c>
      <c r="R713" t="str">
        <f t="array" ref="R71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13" t="e">
        <f>IF(Table13[[#This Row],[Category All]]="Category 1", "Yes",NA())</f>
        <v>#N/A</v>
      </c>
      <c r="T713" t="str">
        <f>IF(Table13[[#This Row],[Category All]]="Category 2", "Yes",NA())</f>
        <v>Yes</v>
      </c>
      <c r="U713" t="e">
        <f>IF(Table13[[#This Row],[Category All]]="Category 3", "Yes",NA())</f>
        <v>#N/A</v>
      </c>
      <c r="V713">
        <f>SUM(1,(1/3)*(Table13[[#This Row],[Length]]-0.5),(1/3)*(Table13[[#This Row],[Diameter]]-0.4),(1/3)*(Table13[[#This Row],[Height]]-0.4)*Table13[[#This Row],[Whole_weight]]*0.5)</f>
        <v>0.90734249999999994</v>
      </c>
      <c r="W713">
        <f t="array" ref="W71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0.72587400000000002</v>
      </c>
      <c r="X713" t="e">
        <f>IF(Table13[[#This Row],[Category All]]="Category 1",Table13[[#This Row],[Base Abalone Value]]*1.5,NA())</f>
        <v>#N/A</v>
      </c>
      <c r="Y713">
        <f>IF(Table13[[#This Row],[Category All]]="Category 2",Table13[[#This Row],[Base Abalone Value]]*0.8,NA())</f>
        <v>0.72587400000000002</v>
      </c>
      <c r="Z713" t="e">
        <f>IF(Table13[[#This Row],[Category All]]="Category 3",Table13[[#This Row],[Base Abalone Value]],NA())</f>
        <v>#N/A</v>
      </c>
      <c r="AA713" t="e">
        <f>IF(Table13[[#This Row],[Gender]]="M",Table13[[#This Row],[Whole_weight]],NA())</f>
        <v>#N/A</v>
      </c>
      <c r="AB713" t="e">
        <f>IF(Table13[[#This Row],[Gender]]="F",Table13[[#This Row],[Whole_weight]],NA())</f>
        <v>#N/A</v>
      </c>
      <c r="AC713">
        <f>IF(Table13[[#This Row],[Gender]]="I",Table13[[#This Row],[Whole_weight]],NA())</f>
        <v>0.249</v>
      </c>
      <c r="AD713" t="e">
        <f>IF(Table13[[#This Row],[Gender]]="M",Table13[[#This Row],[Diameter]],NA())</f>
        <v>#N/A</v>
      </c>
      <c r="AE713" t="e">
        <f>IF(Table13[[#This Row],[Gender]]="F",Table13[[#This Row],[Diameter]],NA())</f>
        <v>#N/A</v>
      </c>
      <c r="AF713">
        <f>IF(Table13[[#This Row],[Gender]]="I",Table13[[#This Row],[Diameter]],NA())</f>
        <v>0.28999999999999998</v>
      </c>
    </row>
    <row r="714" spans="1:32" x14ac:dyDescent="0.25">
      <c r="A714">
        <v>2175</v>
      </c>
      <c r="B714" t="s">
        <v>32</v>
      </c>
      <c r="C714">
        <v>0.64500000000000002</v>
      </c>
      <c r="D714">
        <v>0.5</v>
      </c>
      <c r="E714">
        <v>0.17</v>
      </c>
      <c r="F714">
        <v>1.1845000000000001</v>
      </c>
      <c r="G714">
        <v>0.48049999999999998</v>
      </c>
      <c r="H714">
        <v>0.27400000000000002</v>
      </c>
      <c r="I714">
        <v>0.35499999999999998</v>
      </c>
      <c r="J714">
        <v>13</v>
      </c>
      <c r="K714">
        <v>3</v>
      </c>
      <c r="L714" t="s">
        <v>75</v>
      </c>
      <c r="M714" t="s">
        <v>76</v>
      </c>
      <c r="N714" t="s">
        <v>77</v>
      </c>
      <c r="O714">
        <v>9</v>
      </c>
      <c r="P714" t="s">
        <v>78</v>
      </c>
      <c r="Q714">
        <v>1.9</v>
      </c>
      <c r="R714" t="str">
        <f t="array" ref="R71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14" t="e">
        <f>IF(Table13[[#This Row],[Category All]]="Category 1", "Yes",NA())</f>
        <v>#N/A</v>
      </c>
      <c r="T714" t="e">
        <f>IF(Table13[[#This Row],[Category All]]="Category 2", "Yes",NA())</f>
        <v>#N/A</v>
      </c>
      <c r="U714" t="str">
        <f>IF(Table13[[#This Row],[Category All]]="Category 3", "Yes",NA())</f>
        <v>Yes</v>
      </c>
      <c r="V714">
        <f>SUM(1,(1/3)*(Table13[[#This Row],[Length]]-0.5),(1/3)*(Table13[[#This Row],[Diameter]]-0.4),(1/3)*(Table13[[#This Row],[Height]]-0.4)*Table13[[#This Row],[Whole_weight]]*0.5)</f>
        <v>1.0362608333333332</v>
      </c>
      <c r="W714">
        <f t="array" ref="W71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1.0362608333333332</v>
      </c>
      <c r="X714" t="e">
        <f>IF(Table13[[#This Row],[Category All]]="Category 1",Table13[[#This Row],[Base Abalone Value]]*1.5,NA())</f>
        <v>#N/A</v>
      </c>
      <c r="Y714" t="e">
        <f>IF(Table13[[#This Row],[Category All]]="Category 2",Table13[[#This Row],[Base Abalone Value]]*0.8,NA())</f>
        <v>#N/A</v>
      </c>
      <c r="Z714">
        <f>IF(Table13[[#This Row],[Category All]]="Category 3",Table13[[#This Row],[Base Abalone Value]],NA())</f>
        <v>1.0362608333333332</v>
      </c>
      <c r="AA714" t="e">
        <f>IF(Table13[[#This Row],[Gender]]="M",Table13[[#This Row],[Whole_weight]],NA())</f>
        <v>#N/A</v>
      </c>
      <c r="AB714">
        <f>IF(Table13[[#This Row],[Gender]]="F",Table13[[#This Row],[Whole_weight]],NA())</f>
        <v>1.1845000000000001</v>
      </c>
      <c r="AC714" t="e">
        <f>IF(Table13[[#This Row],[Gender]]="I",Table13[[#This Row],[Whole_weight]],NA())</f>
        <v>#N/A</v>
      </c>
      <c r="AD714" t="e">
        <f>IF(Table13[[#This Row],[Gender]]="M",Table13[[#This Row],[Diameter]],NA())</f>
        <v>#N/A</v>
      </c>
      <c r="AE714">
        <f>IF(Table13[[#This Row],[Gender]]="F",Table13[[#This Row],[Diameter]],NA())</f>
        <v>0.5</v>
      </c>
      <c r="AF714" t="e">
        <f>IF(Table13[[#This Row],[Gender]]="I",Table13[[#This Row],[Diameter]],NA())</f>
        <v>#N/A</v>
      </c>
    </row>
    <row r="715" spans="1:32" x14ac:dyDescent="0.25">
      <c r="A715">
        <v>136</v>
      </c>
      <c r="B715" t="s">
        <v>32</v>
      </c>
      <c r="C715">
        <v>0.42499999999999999</v>
      </c>
      <c r="D715">
        <v>0.33</v>
      </c>
      <c r="E715">
        <v>0.115</v>
      </c>
      <c r="F715">
        <v>0.40600000000000003</v>
      </c>
      <c r="G715">
        <v>0.16350000000000001</v>
      </c>
      <c r="H715">
        <v>8.1000000000000003E-2</v>
      </c>
      <c r="I715">
        <v>0.13550000000000001</v>
      </c>
      <c r="J715">
        <v>8</v>
      </c>
      <c r="K715">
        <v>11</v>
      </c>
      <c r="L715" t="s">
        <v>37</v>
      </c>
      <c r="M715" t="s">
        <v>38</v>
      </c>
      <c r="N715" t="s">
        <v>35</v>
      </c>
      <c r="O715">
        <v>5</v>
      </c>
      <c r="P715" t="s">
        <v>46</v>
      </c>
      <c r="Q715">
        <v>12.8</v>
      </c>
      <c r="R715" t="str">
        <f t="array" ref="R71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15" t="e">
        <f>IF(Table13[[#This Row],[Category All]]="Category 1", "Yes",NA())</f>
        <v>#N/A</v>
      </c>
      <c r="T715" t="str">
        <f>IF(Table13[[#This Row],[Category All]]="Category 2", "Yes",NA())</f>
        <v>Yes</v>
      </c>
      <c r="U715" t="e">
        <f>IF(Table13[[#This Row],[Category All]]="Category 3", "Yes",NA())</f>
        <v>#N/A</v>
      </c>
      <c r="V715">
        <f>SUM(1,(1/3)*(Table13[[#This Row],[Length]]-0.5),(1/3)*(Table13[[#This Row],[Diameter]]-0.4),(1/3)*(Table13[[#This Row],[Height]]-0.4)*Table13[[#This Row],[Whole_weight]]*0.5)</f>
        <v>0.93238166666666666</v>
      </c>
      <c r="W715">
        <f t="array" ref="W71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0.74590533333333342</v>
      </c>
      <c r="X715" t="e">
        <f>IF(Table13[[#This Row],[Category All]]="Category 1",Table13[[#This Row],[Base Abalone Value]]*1.5,NA())</f>
        <v>#N/A</v>
      </c>
      <c r="Y715">
        <f>IF(Table13[[#This Row],[Category All]]="Category 2",Table13[[#This Row],[Base Abalone Value]]*0.8,NA())</f>
        <v>0.74590533333333342</v>
      </c>
      <c r="Z715" t="e">
        <f>IF(Table13[[#This Row],[Category All]]="Category 3",Table13[[#This Row],[Base Abalone Value]],NA())</f>
        <v>#N/A</v>
      </c>
      <c r="AA715" t="e">
        <f>IF(Table13[[#This Row],[Gender]]="M",Table13[[#This Row],[Whole_weight]],NA())</f>
        <v>#N/A</v>
      </c>
      <c r="AB715">
        <f>IF(Table13[[#This Row],[Gender]]="F",Table13[[#This Row],[Whole_weight]],NA())</f>
        <v>0.40600000000000003</v>
      </c>
      <c r="AC715" t="e">
        <f>IF(Table13[[#This Row],[Gender]]="I",Table13[[#This Row],[Whole_weight]],NA())</f>
        <v>#N/A</v>
      </c>
      <c r="AD715" t="e">
        <f>IF(Table13[[#This Row],[Gender]]="M",Table13[[#This Row],[Diameter]],NA())</f>
        <v>#N/A</v>
      </c>
      <c r="AE715">
        <f>IF(Table13[[#This Row],[Gender]]="F",Table13[[#This Row],[Diameter]],NA())</f>
        <v>0.33</v>
      </c>
      <c r="AF715" t="e">
        <f>IF(Table13[[#This Row],[Gender]]="I",Table13[[#This Row],[Diameter]],NA())</f>
        <v>#N/A</v>
      </c>
    </row>
    <row r="716" spans="1:32" x14ac:dyDescent="0.25">
      <c r="A716">
        <v>1893</v>
      </c>
      <c r="B716" t="s">
        <v>47</v>
      </c>
      <c r="C716">
        <v>0.56499999999999995</v>
      </c>
      <c r="D716">
        <v>0.45</v>
      </c>
      <c r="E716">
        <v>0.16</v>
      </c>
      <c r="F716">
        <v>0.89500000000000002</v>
      </c>
      <c r="G716">
        <v>0.41499999999999998</v>
      </c>
      <c r="H716">
        <v>0.19500000000000001</v>
      </c>
      <c r="I716">
        <v>0.246</v>
      </c>
      <c r="J716">
        <v>9</v>
      </c>
      <c r="K716">
        <v>10</v>
      </c>
      <c r="L716" t="s">
        <v>48</v>
      </c>
      <c r="M716" t="s">
        <v>49</v>
      </c>
      <c r="N716" t="s">
        <v>50</v>
      </c>
      <c r="O716">
        <v>5</v>
      </c>
      <c r="P716" t="s">
        <v>46</v>
      </c>
      <c r="Q716">
        <v>12.8</v>
      </c>
      <c r="R716" t="str">
        <f t="array" ref="R71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16" t="e">
        <f>IF(Table13[[#This Row],[Category All]]="Category 1", "Yes",NA())</f>
        <v>#N/A</v>
      </c>
      <c r="T716" t="e">
        <f>IF(Table13[[#This Row],[Category All]]="Category 2", "Yes",NA())</f>
        <v>#N/A</v>
      </c>
      <c r="U716" t="str">
        <f>IF(Table13[[#This Row],[Category All]]="Category 3", "Yes",NA())</f>
        <v>Yes</v>
      </c>
      <c r="V716">
        <f>SUM(1,(1/3)*(Table13[[#This Row],[Length]]-0.5),(1/3)*(Table13[[#This Row],[Diameter]]-0.4),(1/3)*(Table13[[#This Row],[Height]]-0.4)*Table13[[#This Row],[Whole_weight]]*0.5)</f>
        <v>1.0025333333333333</v>
      </c>
      <c r="W716">
        <f t="array" ref="W71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1.0025333333333333</v>
      </c>
      <c r="X716" t="e">
        <f>IF(Table13[[#This Row],[Category All]]="Category 1",Table13[[#This Row],[Base Abalone Value]]*1.5,NA())</f>
        <v>#N/A</v>
      </c>
      <c r="Y716" t="e">
        <f>IF(Table13[[#This Row],[Category All]]="Category 2",Table13[[#This Row],[Base Abalone Value]]*0.8,NA())</f>
        <v>#N/A</v>
      </c>
      <c r="Z716">
        <f>IF(Table13[[#This Row],[Category All]]="Category 3",Table13[[#This Row],[Base Abalone Value]],NA())</f>
        <v>1.0025333333333333</v>
      </c>
      <c r="AA716">
        <f>IF(Table13[[#This Row],[Gender]]="M",Table13[[#This Row],[Whole_weight]],NA())</f>
        <v>0.89500000000000002</v>
      </c>
      <c r="AB716" t="e">
        <f>IF(Table13[[#This Row],[Gender]]="F",Table13[[#This Row],[Whole_weight]],NA())</f>
        <v>#N/A</v>
      </c>
      <c r="AC716" t="e">
        <f>IF(Table13[[#This Row],[Gender]]="I",Table13[[#This Row],[Whole_weight]],NA())</f>
        <v>#N/A</v>
      </c>
      <c r="AD716">
        <f>IF(Table13[[#This Row],[Gender]]="M",Table13[[#This Row],[Diameter]],NA())</f>
        <v>0.45</v>
      </c>
      <c r="AE716" t="e">
        <f>IF(Table13[[#This Row],[Gender]]="F",Table13[[#This Row],[Diameter]],NA())</f>
        <v>#N/A</v>
      </c>
      <c r="AF716" t="e">
        <f>IF(Table13[[#This Row],[Gender]]="I",Table13[[#This Row],[Diameter]],NA())</f>
        <v>#N/A</v>
      </c>
    </row>
    <row r="717" spans="1:32" x14ac:dyDescent="0.25">
      <c r="A717">
        <v>1558</v>
      </c>
      <c r="B717" t="s">
        <v>43</v>
      </c>
      <c r="C717">
        <v>0.42499999999999999</v>
      </c>
      <c r="D717">
        <v>0.32500000000000001</v>
      </c>
      <c r="E717">
        <v>0.11</v>
      </c>
      <c r="F717">
        <v>0.317</v>
      </c>
      <c r="G717">
        <v>0.13500000000000001</v>
      </c>
      <c r="H717">
        <v>4.8000000000000001E-2</v>
      </c>
      <c r="I717">
        <v>0.09</v>
      </c>
      <c r="J717">
        <v>8</v>
      </c>
      <c r="K717">
        <v>14</v>
      </c>
      <c r="L717" t="s">
        <v>55</v>
      </c>
      <c r="M717" t="s">
        <v>56</v>
      </c>
      <c r="N717" t="s">
        <v>57</v>
      </c>
      <c r="O717">
        <v>1</v>
      </c>
      <c r="P717" t="s">
        <v>36</v>
      </c>
      <c r="Q717">
        <v>22.1</v>
      </c>
      <c r="R717" t="str">
        <f t="array" ref="R71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17" t="e">
        <f>IF(Table13[[#This Row],[Category All]]="Category 1", "Yes",NA())</f>
        <v>#N/A</v>
      </c>
      <c r="T717" t="str">
        <f>IF(Table13[[#This Row],[Category All]]="Category 2", "Yes",NA())</f>
        <v>Yes</v>
      </c>
      <c r="U717" t="e">
        <f>IF(Table13[[#This Row],[Category All]]="Category 3", "Yes",NA())</f>
        <v>#N/A</v>
      </c>
      <c r="V717">
        <f>SUM(1,(1/3)*(Table13[[#This Row],[Length]]-0.5),(1/3)*(Table13[[#This Row],[Diameter]]-0.4),(1/3)*(Table13[[#This Row],[Height]]-0.4)*Table13[[#This Row],[Whole_weight]]*0.5)</f>
        <v>0.93467833333333328</v>
      </c>
      <c r="W717">
        <f t="array" ref="W71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0.74774266666666667</v>
      </c>
      <c r="X717" t="e">
        <f>IF(Table13[[#This Row],[Category All]]="Category 1",Table13[[#This Row],[Base Abalone Value]]*1.5,NA())</f>
        <v>#N/A</v>
      </c>
      <c r="Y717">
        <f>IF(Table13[[#This Row],[Category All]]="Category 2",Table13[[#This Row],[Base Abalone Value]]*0.8,NA())</f>
        <v>0.74774266666666667</v>
      </c>
      <c r="Z717" t="e">
        <f>IF(Table13[[#This Row],[Category All]]="Category 3",Table13[[#This Row],[Base Abalone Value]],NA())</f>
        <v>#N/A</v>
      </c>
      <c r="AA717" t="e">
        <f>IF(Table13[[#This Row],[Gender]]="M",Table13[[#This Row],[Whole_weight]],NA())</f>
        <v>#N/A</v>
      </c>
      <c r="AB717" t="e">
        <f>IF(Table13[[#This Row],[Gender]]="F",Table13[[#This Row],[Whole_weight]],NA())</f>
        <v>#N/A</v>
      </c>
      <c r="AC717">
        <f>IF(Table13[[#This Row],[Gender]]="I",Table13[[#This Row],[Whole_weight]],NA())</f>
        <v>0.317</v>
      </c>
      <c r="AD717" t="e">
        <f>IF(Table13[[#This Row],[Gender]]="M",Table13[[#This Row],[Diameter]],NA())</f>
        <v>#N/A</v>
      </c>
      <c r="AE717" t="e">
        <f>IF(Table13[[#This Row],[Gender]]="F",Table13[[#This Row],[Diameter]],NA())</f>
        <v>#N/A</v>
      </c>
      <c r="AF717">
        <f>IF(Table13[[#This Row],[Gender]]="I",Table13[[#This Row],[Diameter]],NA())</f>
        <v>0.32500000000000001</v>
      </c>
    </row>
    <row r="718" spans="1:32" x14ac:dyDescent="0.25">
      <c r="A718">
        <v>1135</v>
      </c>
      <c r="B718" t="s">
        <v>32</v>
      </c>
      <c r="C718">
        <v>0.56999999999999995</v>
      </c>
      <c r="D718">
        <v>0.44500000000000001</v>
      </c>
      <c r="E718">
        <v>0.14499999999999999</v>
      </c>
      <c r="F718">
        <v>0.87749999999999995</v>
      </c>
      <c r="G718">
        <v>0.41199999999999998</v>
      </c>
      <c r="H718">
        <v>0.217</v>
      </c>
      <c r="I718">
        <v>0.22</v>
      </c>
      <c r="J718">
        <v>8</v>
      </c>
      <c r="K718">
        <v>5</v>
      </c>
      <c r="L718" t="s">
        <v>58</v>
      </c>
      <c r="M718" t="s">
        <v>59</v>
      </c>
      <c r="N718" t="s">
        <v>60</v>
      </c>
      <c r="O718">
        <v>8</v>
      </c>
      <c r="P718" t="s">
        <v>51</v>
      </c>
      <c r="Q718">
        <v>12.3</v>
      </c>
      <c r="R718" t="str">
        <f t="array" ref="R71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18" t="e">
        <f>IF(Table13[[#This Row],[Category All]]="Category 1", "Yes",NA())</f>
        <v>#N/A</v>
      </c>
      <c r="T718" t="e">
        <f>IF(Table13[[#This Row],[Category All]]="Category 2", "Yes",NA())</f>
        <v>#N/A</v>
      </c>
      <c r="U718" t="str">
        <f>IF(Table13[[#This Row],[Category All]]="Category 3", "Yes",NA())</f>
        <v>Yes</v>
      </c>
      <c r="V718">
        <f>SUM(1,(1/3)*(Table13[[#This Row],[Length]]-0.5),(1/3)*(Table13[[#This Row],[Diameter]]-0.4),(1/3)*(Table13[[#This Row],[Height]]-0.4)*Table13[[#This Row],[Whole_weight]]*0.5)</f>
        <v>1.0010395833333334</v>
      </c>
      <c r="W718">
        <f t="array" ref="W71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1.0010395833333334</v>
      </c>
      <c r="X718" t="e">
        <f>IF(Table13[[#This Row],[Category All]]="Category 1",Table13[[#This Row],[Base Abalone Value]]*1.5,NA())</f>
        <v>#N/A</v>
      </c>
      <c r="Y718" t="e">
        <f>IF(Table13[[#This Row],[Category All]]="Category 2",Table13[[#This Row],[Base Abalone Value]]*0.8,NA())</f>
        <v>#N/A</v>
      </c>
      <c r="Z718">
        <f>IF(Table13[[#This Row],[Category All]]="Category 3",Table13[[#This Row],[Base Abalone Value]],NA())</f>
        <v>1.0010395833333334</v>
      </c>
      <c r="AA718" t="e">
        <f>IF(Table13[[#This Row],[Gender]]="M",Table13[[#This Row],[Whole_weight]],NA())</f>
        <v>#N/A</v>
      </c>
      <c r="AB718">
        <f>IF(Table13[[#This Row],[Gender]]="F",Table13[[#This Row],[Whole_weight]],NA())</f>
        <v>0.87749999999999995</v>
      </c>
      <c r="AC718" t="e">
        <f>IF(Table13[[#This Row],[Gender]]="I",Table13[[#This Row],[Whole_weight]],NA())</f>
        <v>#N/A</v>
      </c>
      <c r="AD718" t="e">
        <f>IF(Table13[[#This Row],[Gender]]="M",Table13[[#This Row],[Diameter]],NA())</f>
        <v>#N/A</v>
      </c>
      <c r="AE718">
        <f>IF(Table13[[#This Row],[Gender]]="F",Table13[[#This Row],[Diameter]],NA())</f>
        <v>0.44500000000000001</v>
      </c>
      <c r="AF718" t="e">
        <f>IF(Table13[[#This Row],[Gender]]="I",Table13[[#This Row],[Diameter]],NA())</f>
        <v>#N/A</v>
      </c>
    </row>
    <row r="719" spans="1:32" x14ac:dyDescent="0.25">
      <c r="A719">
        <v>1974</v>
      </c>
      <c r="B719" t="s">
        <v>47</v>
      </c>
      <c r="C719">
        <v>0.68</v>
      </c>
      <c r="D719">
        <v>0.54</v>
      </c>
      <c r="E719">
        <v>0.155</v>
      </c>
      <c r="F719">
        <v>1.534</v>
      </c>
      <c r="G719">
        <v>0.67100000000000004</v>
      </c>
      <c r="H719">
        <v>0.379</v>
      </c>
      <c r="I719">
        <v>0.38400000000000001</v>
      </c>
      <c r="J719">
        <v>10</v>
      </c>
      <c r="K719">
        <v>5</v>
      </c>
      <c r="L719" t="s">
        <v>58</v>
      </c>
      <c r="M719" t="s">
        <v>59</v>
      </c>
      <c r="N719" t="s">
        <v>60</v>
      </c>
      <c r="O719">
        <v>10</v>
      </c>
      <c r="P719" t="s">
        <v>70</v>
      </c>
      <c r="Q719">
        <v>24.1</v>
      </c>
      <c r="R719" t="str">
        <f t="array" ref="R71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19" t="e">
        <f>IF(Table13[[#This Row],[Category All]]="Category 1", "Yes",NA())</f>
        <v>#N/A</v>
      </c>
      <c r="T719" t="e">
        <f>IF(Table13[[#This Row],[Category All]]="Category 2", "Yes",NA())</f>
        <v>#N/A</v>
      </c>
      <c r="U719" t="str">
        <f>IF(Table13[[#This Row],[Category All]]="Category 3", "Yes",NA())</f>
        <v>Yes</v>
      </c>
      <c r="V719">
        <f>SUM(1,(1/3)*(Table13[[#This Row],[Length]]-0.5),(1/3)*(Table13[[#This Row],[Diameter]]-0.4),(1/3)*(Table13[[#This Row],[Height]]-0.4)*Table13[[#This Row],[Whole_weight]]*0.5)</f>
        <v>1.0440283333333333</v>
      </c>
      <c r="W719">
        <f t="array" ref="W71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1.0440283333333333</v>
      </c>
      <c r="X719" t="e">
        <f>IF(Table13[[#This Row],[Category All]]="Category 1",Table13[[#This Row],[Base Abalone Value]]*1.5,NA())</f>
        <v>#N/A</v>
      </c>
      <c r="Y719" t="e">
        <f>IF(Table13[[#This Row],[Category All]]="Category 2",Table13[[#This Row],[Base Abalone Value]]*0.8,NA())</f>
        <v>#N/A</v>
      </c>
      <c r="Z719">
        <f>IF(Table13[[#This Row],[Category All]]="Category 3",Table13[[#This Row],[Base Abalone Value]],NA())</f>
        <v>1.0440283333333333</v>
      </c>
      <c r="AA719">
        <f>IF(Table13[[#This Row],[Gender]]="M",Table13[[#This Row],[Whole_weight]],NA())</f>
        <v>1.534</v>
      </c>
      <c r="AB719" t="e">
        <f>IF(Table13[[#This Row],[Gender]]="F",Table13[[#This Row],[Whole_weight]],NA())</f>
        <v>#N/A</v>
      </c>
      <c r="AC719" t="e">
        <f>IF(Table13[[#This Row],[Gender]]="I",Table13[[#This Row],[Whole_weight]],NA())</f>
        <v>#N/A</v>
      </c>
      <c r="AD719">
        <f>IF(Table13[[#This Row],[Gender]]="M",Table13[[#This Row],[Diameter]],NA())</f>
        <v>0.54</v>
      </c>
      <c r="AE719" t="e">
        <f>IF(Table13[[#This Row],[Gender]]="F",Table13[[#This Row],[Diameter]],NA())</f>
        <v>#N/A</v>
      </c>
      <c r="AF719" t="e">
        <f>IF(Table13[[#This Row],[Gender]]="I",Table13[[#This Row],[Diameter]],NA())</f>
        <v>#N/A</v>
      </c>
    </row>
    <row r="720" spans="1:32" x14ac:dyDescent="0.25">
      <c r="A720">
        <v>2453</v>
      </c>
      <c r="B720" t="s">
        <v>47</v>
      </c>
      <c r="C720">
        <v>0.39500000000000002</v>
      </c>
      <c r="D720">
        <v>0.30499999999999999</v>
      </c>
      <c r="E720">
        <v>0.105</v>
      </c>
      <c r="F720">
        <v>0.28199999999999997</v>
      </c>
      <c r="G720">
        <v>9.7500000000000003E-2</v>
      </c>
      <c r="H720">
        <v>6.5000000000000002E-2</v>
      </c>
      <c r="I720">
        <v>9.6000000000000002E-2</v>
      </c>
      <c r="J720">
        <v>9</v>
      </c>
      <c r="K720">
        <v>2</v>
      </c>
      <c r="L720" t="s">
        <v>64</v>
      </c>
      <c r="M720" t="s">
        <v>65</v>
      </c>
      <c r="N720" t="s">
        <v>66</v>
      </c>
      <c r="O720">
        <v>1</v>
      </c>
      <c r="P720" t="s">
        <v>36</v>
      </c>
      <c r="Q720">
        <v>22.1</v>
      </c>
      <c r="R720" t="str">
        <f t="array" ref="R72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20" t="e">
        <f>IF(Table13[[#This Row],[Category All]]="Category 1", "Yes",NA())</f>
        <v>#N/A</v>
      </c>
      <c r="T720" t="str">
        <f>IF(Table13[[#This Row],[Category All]]="Category 2", "Yes",NA())</f>
        <v>Yes</v>
      </c>
      <c r="U720" t="e">
        <f>IF(Table13[[#This Row],[Category All]]="Category 3", "Yes",NA())</f>
        <v>#N/A</v>
      </c>
      <c r="V720">
        <f>SUM(1,(1/3)*(Table13[[#This Row],[Length]]-0.5),(1/3)*(Table13[[#This Row],[Diameter]]-0.4),(1/3)*(Table13[[#This Row],[Height]]-0.4)*Table13[[#This Row],[Whole_weight]]*0.5)</f>
        <v>0.91946833333333333</v>
      </c>
      <c r="W720">
        <f t="array" ref="W72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0.73557466666666671</v>
      </c>
      <c r="X720" t="e">
        <f>IF(Table13[[#This Row],[Category All]]="Category 1",Table13[[#This Row],[Base Abalone Value]]*1.5,NA())</f>
        <v>#N/A</v>
      </c>
      <c r="Y720">
        <f>IF(Table13[[#This Row],[Category All]]="Category 2",Table13[[#This Row],[Base Abalone Value]]*0.8,NA())</f>
        <v>0.73557466666666671</v>
      </c>
      <c r="Z720" t="e">
        <f>IF(Table13[[#This Row],[Category All]]="Category 3",Table13[[#This Row],[Base Abalone Value]],NA())</f>
        <v>#N/A</v>
      </c>
      <c r="AA720">
        <f>IF(Table13[[#This Row],[Gender]]="M",Table13[[#This Row],[Whole_weight]],NA())</f>
        <v>0.28199999999999997</v>
      </c>
      <c r="AB720" t="e">
        <f>IF(Table13[[#This Row],[Gender]]="F",Table13[[#This Row],[Whole_weight]],NA())</f>
        <v>#N/A</v>
      </c>
      <c r="AC720" t="e">
        <f>IF(Table13[[#This Row],[Gender]]="I",Table13[[#This Row],[Whole_weight]],NA())</f>
        <v>#N/A</v>
      </c>
      <c r="AD720">
        <f>IF(Table13[[#This Row],[Gender]]="M",Table13[[#This Row],[Diameter]],NA())</f>
        <v>0.30499999999999999</v>
      </c>
      <c r="AE720" t="e">
        <f>IF(Table13[[#This Row],[Gender]]="F",Table13[[#This Row],[Diameter]],NA())</f>
        <v>#N/A</v>
      </c>
      <c r="AF720" t="e">
        <f>IF(Table13[[#This Row],[Gender]]="I",Table13[[#This Row],[Diameter]],NA())</f>
        <v>#N/A</v>
      </c>
    </row>
    <row r="721" spans="1:32" x14ac:dyDescent="0.25">
      <c r="A721">
        <v>3461</v>
      </c>
      <c r="B721" t="s">
        <v>47</v>
      </c>
      <c r="C721">
        <v>0.62</v>
      </c>
      <c r="D721">
        <v>0.48499999999999999</v>
      </c>
      <c r="E721">
        <v>0.16500000000000001</v>
      </c>
      <c r="F721">
        <v>1.1325000000000001</v>
      </c>
      <c r="G721">
        <v>0.52349999999999997</v>
      </c>
      <c r="H721">
        <v>0.2505</v>
      </c>
      <c r="I721">
        <v>0.28249999999999997</v>
      </c>
      <c r="J721">
        <v>9</v>
      </c>
      <c r="K721">
        <v>14</v>
      </c>
      <c r="L721" t="s">
        <v>55</v>
      </c>
      <c r="M721" t="s">
        <v>56</v>
      </c>
      <c r="N721" t="s">
        <v>57</v>
      </c>
      <c r="O721">
        <v>3</v>
      </c>
      <c r="P721" t="s">
        <v>80</v>
      </c>
      <c r="Q721">
        <v>3.6</v>
      </c>
      <c r="R721" t="str">
        <f t="array" ref="R72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21" t="e">
        <f>IF(Table13[[#This Row],[Category All]]="Category 1", "Yes",NA())</f>
        <v>#N/A</v>
      </c>
      <c r="T721" t="e">
        <f>IF(Table13[[#This Row],[Category All]]="Category 2", "Yes",NA())</f>
        <v>#N/A</v>
      </c>
      <c r="U721" t="str">
        <f>IF(Table13[[#This Row],[Category All]]="Category 3", "Yes",NA())</f>
        <v>Yes</v>
      </c>
      <c r="V721">
        <f>SUM(1,(1/3)*(Table13[[#This Row],[Length]]-0.5),(1/3)*(Table13[[#This Row],[Diameter]]-0.4),(1/3)*(Table13[[#This Row],[Height]]-0.4)*Table13[[#This Row],[Whole_weight]]*0.5)</f>
        <v>1.0239770833333333</v>
      </c>
      <c r="W721">
        <f t="array" ref="W72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1.0239770833333333</v>
      </c>
      <c r="X721" t="e">
        <f>IF(Table13[[#This Row],[Category All]]="Category 1",Table13[[#This Row],[Base Abalone Value]]*1.5,NA())</f>
        <v>#N/A</v>
      </c>
      <c r="Y721" t="e">
        <f>IF(Table13[[#This Row],[Category All]]="Category 2",Table13[[#This Row],[Base Abalone Value]]*0.8,NA())</f>
        <v>#N/A</v>
      </c>
      <c r="Z721">
        <f>IF(Table13[[#This Row],[Category All]]="Category 3",Table13[[#This Row],[Base Abalone Value]],NA())</f>
        <v>1.0239770833333333</v>
      </c>
      <c r="AA721">
        <f>IF(Table13[[#This Row],[Gender]]="M",Table13[[#This Row],[Whole_weight]],NA())</f>
        <v>1.1325000000000001</v>
      </c>
      <c r="AB721" t="e">
        <f>IF(Table13[[#This Row],[Gender]]="F",Table13[[#This Row],[Whole_weight]],NA())</f>
        <v>#N/A</v>
      </c>
      <c r="AC721" t="e">
        <f>IF(Table13[[#This Row],[Gender]]="I",Table13[[#This Row],[Whole_weight]],NA())</f>
        <v>#N/A</v>
      </c>
      <c r="AD721">
        <f>IF(Table13[[#This Row],[Gender]]="M",Table13[[#This Row],[Diameter]],NA())</f>
        <v>0.48499999999999999</v>
      </c>
      <c r="AE721" t="e">
        <f>IF(Table13[[#This Row],[Gender]]="F",Table13[[#This Row],[Diameter]],NA())</f>
        <v>#N/A</v>
      </c>
      <c r="AF721" t="e">
        <f>IF(Table13[[#This Row],[Gender]]="I",Table13[[#This Row],[Diameter]],NA())</f>
        <v>#N/A</v>
      </c>
    </row>
    <row r="722" spans="1:32" x14ac:dyDescent="0.25">
      <c r="A722">
        <v>1965</v>
      </c>
      <c r="B722" t="s">
        <v>32</v>
      </c>
      <c r="C722">
        <v>0.66</v>
      </c>
      <c r="D722">
        <v>0.53500000000000003</v>
      </c>
      <c r="E722">
        <v>0.20499999999999999</v>
      </c>
      <c r="F722">
        <v>1.4415</v>
      </c>
      <c r="G722">
        <v>0.59250000000000003</v>
      </c>
      <c r="H722">
        <v>0.27750000000000002</v>
      </c>
      <c r="I722">
        <v>0.49</v>
      </c>
      <c r="J722">
        <v>10</v>
      </c>
      <c r="K722">
        <v>5</v>
      </c>
      <c r="L722" t="s">
        <v>58</v>
      </c>
      <c r="M722" t="s">
        <v>59</v>
      </c>
      <c r="N722" t="s">
        <v>60</v>
      </c>
      <c r="O722">
        <v>10</v>
      </c>
      <c r="P722" t="s">
        <v>70</v>
      </c>
      <c r="Q722">
        <v>24.1</v>
      </c>
      <c r="R722" t="str">
        <f t="array" ref="R72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22" t="e">
        <f>IF(Table13[[#This Row],[Category All]]="Category 1", "Yes",NA())</f>
        <v>#N/A</v>
      </c>
      <c r="T722" t="e">
        <f>IF(Table13[[#This Row],[Category All]]="Category 2", "Yes",NA())</f>
        <v>#N/A</v>
      </c>
      <c r="U722" t="str">
        <f>IF(Table13[[#This Row],[Category All]]="Category 3", "Yes",NA())</f>
        <v>Yes</v>
      </c>
      <c r="V722">
        <f>SUM(1,(1/3)*(Table13[[#This Row],[Length]]-0.5),(1/3)*(Table13[[#This Row],[Diameter]]-0.4),(1/3)*(Table13[[#This Row],[Height]]-0.4)*Table13[[#This Row],[Whole_weight]]*0.5)</f>
        <v>1.0514845833333331</v>
      </c>
      <c r="W722">
        <f t="array" ref="W72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1.0514845833333331</v>
      </c>
      <c r="X722" t="e">
        <f>IF(Table13[[#This Row],[Category All]]="Category 1",Table13[[#This Row],[Base Abalone Value]]*1.5,NA())</f>
        <v>#N/A</v>
      </c>
      <c r="Y722" t="e">
        <f>IF(Table13[[#This Row],[Category All]]="Category 2",Table13[[#This Row],[Base Abalone Value]]*0.8,NA())</f>
        <v>#N/A</v>
      </c>
      <c r="Z722">
        <f>IF(Table13[[#This Row],[Category All]]="Category 3",Table13[[#This Row],[Base Abalone Value]],NA())</f>
        <v>1.0514845833333331</v>
      </c>
      <c r="AA722" t="e">
        <f>IF(Table13[[#This Row],[Gender]]="M",Table13[[#This Row],[Whole_weight]],NA())</f>
        <v>#N/A</v>
      </c>
      <c r="AB722">
        <f>IF(Table13[[#This Row],[Gender]]="F",Table13[[#This Row],[Whole_weight]],NA())</f>
        <v>1.4415</v>
      </c>
      <c r="AC722" t="e">
        <f>IF(Table13[[#This Row],[Gender]]="I",Table13[[#This Row],[Whole_weight]],NA())</f>
        <v>#N/A</v>
      </c>
      <c r="AD722" t="e">
        <f>IF(Table13[[#This Row],[Gender]]="M",Table13[[#This Row],[Diameter]],NA())</f>
        <v>#N/A</v>
      </c>
      <c r="AE722">
        <f>IF(Table13[[#This Row],[Gender]]="F",Table13[[#This Row],[Diameter]],NA())</f>
        <v>0.53500000000000003</v>
      </c>
      <c r="AF722" t="e">
        <f>IF(Table13[[#This Row],[Gender]]="I",Table13[[#This Row],[Diameter]],NA())</f>
        <v>#N/A</v>
      </c>
    </row>
    <row r="723" spans="1:32" x14ac:dyDescent="0.25">
      <c r="A723">
        <v>3717</v>
      </c>
      <c r="B723" t="s">
        <v>43</v>
      </c>
      <c r="C723">
        <v>0.23499999999999999</v>
      </c>
      <c r="D723">
        <v>0.13</v>
      </c>
      <c r="E723">
        <v>7.4999999999999997E-2</v>
      </c>
      <c r="F723">
        <v>0.1585</v>
      </c>
      <c r="G723">
        <v>6.8500000000000005E-2</v>
      </c>
      <c r="H723">
        <v>3.6999999999999998E-2</v>
      </c>
      <c r="I723">
        <v>4.65E-2</v>
      </c>
      <c r="J723">
        <v>5</v>
      </c>
      <c r="K723">
        <v>10</v>
      </c>
      <c r="L723" t="s">
        <v>48</v>
      </c>
      <c r="M723" t="s">
        <v>49</v>
      </c>
      <c r="N723" t="s">
        <v>50</v>
      </c>
      <c r="O723">
        <v>5</v>
      </c>
      <c r="P723" t="s">
        <v>46</v>
      </c>
      <c r="Q723">
        <v>12.8</v>
      </c>
      <c r="R723" t="str">
        <f t="array" ref="R72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23" t="e">
        <f>IF(Table13[[#This Row],[Category All]]="Category 1", "Yes",NA())</f>
        <v>#N/A</v>
      </c>
      <c r="T723" t="str">
        <f>IF(Table13[[#This Row],[Category All]]="Category 2", "Yes",NA())</f>
        <v>Yes</v>
      </c>
      <c r="U723" t="e">
        <f>IF(Table13[[#This Row],[Category All]]="Category 3", "Yes",NA())</f>
        <v>#N/A</v>
      </c>
      <c r="V723">
        <f>SUM(1,(1/3)*(Table13[[#This Row],[Length]]-0.5),(1/3)*(Table13[[#This Row],[Diameter]]-0.4),(1/3)*(Table13[[#This Row],[Height]]-0.4)*Table13[[#This Row],[Whole_weight]]*0.5)</f>
        <v>0.81308124999999998</v>
      </c>
      <c r="W723">
        <f t="array" ref="W72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0.65046500000000007</v>
      </c>
      <c r="X723" t="e">
        <f>IF(Table13[[#This Row],[Category All]]="Category 1",Table13[[#This Row],[Base Abalone Value]]*1.5,NA())</f>
        <v>#N/A</v>
      </c>
      <c r="Y723">
        <f>IF(Table13[[#This Row],[Category All]]="Category 2",Table13[[#This Row],[Base Abalone Value]]*0.8,NA())</f>
        <v>0.65046500000000007</v>
      </c>
      <c r="Z723" t="e">
        <f>IF(Table13[[#This Row],[Category All]]="Category 3",Table13[[#This Row],[Base Abalone Value]],NA())</f>
        <v>#N/A</v>
      </c>
      <c r="AA723" t="e">
        <f>IF(Table13[[#This Row],[Gender]]="M",Table13[[#This Row],[Whole_weight]],NA())</f>
        <v>#N/A</v>
      </c>
      <c r="AB723" t="e">
        <f>IF(Table13[[#This Row],[Gender]]="F",Table13[[#This Row],[Whole_weight]],NA())</f>
        <v>#N/A</v>
      </c>
      <c r="AC723">
        <f>IF(Table13[[#This Row],[Gender]]="I",Table13[[#This Row],[Whole_weight]],NA())</f>
        <v>0.1585</v>
      </c>
      <c r="AD723" t="e">
        <f>IF(Table13[[#This Row],[Gender]]="M",Table13[[#This Row],[Diameter]],NA())</f>
        <v>#N/A</v>
      </c>
      <c r="AE723" t="e">
        <f>IF(Table13[[#This Row],[Gender]]="F",Table13[[#This Row],[Diameter]],NA())</f>
        <v>#N/A</v>
      </c>
      <c r="AF723">
        <f>IF(Table13[[#This Row],[Gender]]="I",Table13[[#This Row],[Diameter]],NA())</f>
        <v>0.13</v>
      </c>
    </row>
    <row r="724" spans="1:32" x14ac:dyDescent="0.25">
      <c r="A724">
        <v>153</v>
      </c>
      <c r="B724" t="s">
        <v>32</v>
      </c>
      <c r="C724">
        <v>0.63500000000000001</v>
      </c>
      <c r="D724">
        <v>0.51500000000000001</v>
      </c>
      <c r="E724">
        <v>0.19</v>
      </c>
      <c r="F724">
        <v>1.3714999999999999</v>
      </c>
      <c r="G724">
        <v>0.50649999999999995</v>
      </c>
      <c r="H724">
        <v>0.30499999999999999</v>
      </c>
      <c r="I724">
        <v>0.45</v>
      </c>
      <c r="J724">
        <v>10</v>
      </c>
      <c r="K724">
        <v>11</v>
      </c>
      <c r="L724" t="s">
        <v>37</v>
      </c>
      <c r="M724" t="s">
        <v>38</v>
      </c>
      <c r="N724" t="s">
        <v>35</v>
      </c>
      <c r="O724">
        <v>1</v>
      </c>
      <c r="P724" t="s">
        <v>36</v>
      </c>
      <c r="Q724">
        <v>22.1</v>
      </c>
      <c r="R724" t="str">
        <f t="array" ref="R72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24" t="e">
        <f>IF(Table13[[#This Row],[Category All]]="Category 1", "Yes",NA())</f>
        <v>#N/A</v>
      </c>
      <c r="T724" t="e">
        <f>IF(Table13[[#This Row],[Category All]]="Category 2", "Yes",NA())</f>
        <v>#N/A</v>
      </c>
      <c r="U724" t="str">
        <f>IF(Table13[[#This Row],[Category All]]="Category 3", "Yes",NA())</f>
        <v>Yes</v>
      </c>
      <c r="V724">
        <f>SUM(1,(1/3)*(Table13[[#This Row],[Length]]-0.5),(1/3)*(Table13[[#This Row],[Diameter]]-0.4),(1/3)*(Table13[[#This Row],[Height]]-0.4)*Table13[[#This Row],[Whole_weight]]*0.5)</f>
        <v>1.0353308333333333</v>
      </c>
      <c r="W724">
        <f t="array" ref="W72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1.0353308333333333</v>
      </c>
      <c r="X724" t="e">
        <f>IF(Table13[[#This Row],[Category All]]="Category 1",Table13[[#This Row],[Base Abalone Value]]*1.5,NA())</f>
        <v>#N/A</v>
      </c>
      <c r="Y724" t="e">
        <f>IF(Table13[[#This Row],[Category All]]="Category 2",Table13[[#This Row],[Base Abalone Value]]*0.8,NA())</f>
        <v>#N/A</v>
      </c>
      <c r="Z724">
        <f>IF(Table13[[#This Row],[Category All]]="Category 3",Table13[[#This Row],[Base Abalone Value]],NA())</f>
        <v>1.0353308333333333</v>
      </c>
      <c r="AA724" t="e">
        <f>IF(Table13[[#This Row],[Gender]]="M",Table13[[#This Row],[Whole_weight]],NA())</f>
        <v>#N/A</v>
      </c>
      <c r="AB724">
        <f>IF(Table13[[#This Row],[Gender]]="F",Table13[[#This Row],[Whole_weight]],NA())</f>
        <v>1.3714999999999999</v>
      </c>
      <c r="AC724" t="e">
        <f>IF(Table13[[#This Row],[Gender]]="I",Table13[[#This Row],[Whole_weight]],NA())</f>
        <v>#N/A</v>
      </c>
      <c r="AD724" t="e">
        <f>IF(Table13[[#This Row],[Gender]]="M",Table13[[#This Row],[Diameter]],NA())</f>
        <v>#N/A</v>
      </c>
      <c r="AE724">
        <f>IF(Table13[[#This Row],[Gender]]="F",Table13[[#This Row],[Diameter]],NA())</f>
        <v>0.51500000000000001</v>
      </c>
      <c r="AF724" t="e">
        <f>IF(Table13[[#This Row],[Gender]]="I",Table13[[#This Row],[Diameter]],NA())</f>
        <v>#N/A</v>
      </c>
    </row>
    <row r="725" spans="1:32" x14ac:dyDescent="0.25">
      <c r="A725">
        <v>4001</v>
      </c>
      <c r="B725" t="s">
        <v>43</v>
      </c>
      <c r="C725">
        <v>0.45500000000000002</v>
      </c>
      <c r="D725">
        <v>0.35</v>
      </c>
      <c r="E725">
        <v>0.13500000000000001</v>
      </c>
      <c r="F725">
        <v>0.53649999999999998</v>
      </c>
      <c r="G725">
        <v>0.28549999999999998</v>
      </c>
      <c r="H725">
        <v>8.5500000000000007E-2</v>
      </c>
      <c r="I725">
        <v>0.13250000000000001</v>
      </c>
      <c r="J725">
        <v>7</v>
      </c>
      <c r="K725">
        <v>13</v>
      </c>
      <c r="L725" t="s">
        <v>44</v>
      </c>
      <c r="M725" t="s">
        <v>45</v>
      </c>
      <c r="N725" t="s">
        <v>35</v>
      </c>
      <c r="O725">
        <v>6</v>
      </c>
      <c r="P725" t="s">
        <v>79</v>
      </c>
      <c r="Q725">
        <v>14.1</v>
      </c>
      <c r="R725" t="str">
        <f t="array" ref="R72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25" t="e">
        <f>IF(Table13[[#This Row],[Category All]]="Category 1", "Yes",NA())</f>
        <v>#N/A</v>
      </c>
      <c r="T725" t="str">
        <f>IF(Table13[[#This Row],[Category All]]="Category 2", "Yes",NA())</f>
        <v>Yes</v>
      </c>
      <c r="U725" t="e">
        <f>IF(Table13[[#This Row],[Category All]]="Category 3", "Yes",NA())</f>
        <v>#N/A</v>
      </c>
      <c r="V725">
        <f>SUM(1,(1/3)*(Table13[[#This Row],[Length]]-0.5),(1/3)*(Table13[[#This Row],[Diameter]]-0.4),(1/3)*(Table13[[#This Row],[Height]]-0.4)*Table13[[#This Row],[Whole_weight]]*0.5)</f>
        <v>0.94463791666666663</v>
      </c>
      <c r="W725">
        <f t="array" ref="W72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0.75571033333333337</v>
      </c>
      <c r="X725" t="e">
        <f>IF(Table13[[#This Row],[Category All]]="Category 1",Table13[[#This Row],[Base Abalone Value]]*1.5,NA())</f>
        <v>#N/A</v>
      </c>
      <c r="Y725">
        <f>IF(Table13[[#This Row],[Category All]]="Category 2",Table13[[#This Row],[Base Abalone Value]]*0.8,NA())</f>
        <v>0.75571033333333337</v>
      </c>
      <c r="Z725" t="e">
        <f>IF(Table13[[#This Row],[Category All]]="Category 3",Table13[[#This Row],[Base Abalone Value]],NA())</f>
        <v>#N/A</v>
      </c>
      <c r="AA725" t="e">
        <f>IF(Table13[[#This Row],[Gender]]="M",Table13[[#This Row],[Whole_weight]],NA())</f>
        <v>#N/A</v>
      </c>
      <c r="AB725" t="e">
        <f>IF(Table13[[#This Row],[Gender]]="F",Table13[[#This Row],[Whole_weight]],NA())</f>
        <v>#N/A</v>
      </c>
      <c r="AC725">
        <f>IF(Table13[[#This Row],[Gender]]="I",Table13[[#This Row],[Whole_weight]],NA())</f>
        <v>0.53649999999999998</v>
      </c>
      <c r="AD725" t="e">
        <f>IF(Table13[[#This Row],[Gender]]="M",Table13[[#This Row],[Diameter]],NA())</f>
        <v>#N/A</v>
      </c>
      <c r="AE725" t="e">
        <f>IF(Table13[[#This Row],[Gender]]="F",Table13[[#This Row],[Diameter]],NA())</f>
        <v>#N/A</v>
      </c>
      <c r="AF725">
        <f>IF(Table13[[#This Row],[Gender]]="I",Table13[[#This Row],[Diameter]],NA())</f>
        <v>0.35</v>
      </c>
    </row>
    <row r="726" spans="1:32" x14ac:dyDescent="0.25">
      <c r="A726">
        <v>3870</v>
      </c>
      <c r="B726" t="s">
        <v>32</v>
      </c>
      <c r="C726">
        <v>0.49</v>
      </c>
      <c r="D726">
        <v>0.38500000000000001</v>
      </c>
      <c r="E726">
        <v>0.16</v>
      </c>
      <c r="F726">
        <v>0.65600000000000003</v>
      </c>
      <c r="G726">
        <v>0.2455</v>
      </c>
      <c r="H726">
        <v>0.17100000000000001</v>
      </c>
      <c r="I726">
        <v>0.20499999999999999</v>
      </c>
      <c r="J726">
        <v>9</v>
      </c>
      <c r="K726">
        <v>6</v>
      </c>
      <c r="L726" t="s">
        <v>71</v>
      </c>
      <c r="M726" t="s">
        <v>72</v>
      </c>
      <c r="N726" t="s">
        <v>73</v>
      </c>
      <c r="O726">
        <v>1</v>
      </c>
      <c r="P726" t="s">
        <v>36</v>
      </c>
      <c r="Q726">
        <v>22.1</v>
      </c>
      <c r="R726" t="str">
        <f t="array" ref="R72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26" t="e">
        <f>IF(Table13[[#This Row],[Category All]]="Category 1", "Yes",NA())</f>
        <v>#N/A</v>
      </c>
      <c r="T726" t="str">
        <f>IF(Table13[[#This Row],[Category All]]="Category 2", "Yes",NA())</f>
        <v>Yes</v>
      </c>
      <c r="U726" t="e">
        <f>IF(Table13[[#This Row],[Category All]]="Category 3", "Yes",NA())</f>
        <v>#N/A</v>
      </c>
      <c r="V726">
        <f>SUM(1,(1/3)*(Table13[[#This Row],[Length]]-0.5),(1/3)*(Table13[[#This Row],[Diameter]]-0.4),(1/3)*(Table13[[#This Row],[Height]]-0.4)*Table13[[#This Row],[Whole_weight]]*0.5)</f>
        <v>0.96542666666666666</v>
      </c>
      <c r="W726">
        <f t="array" ref="W72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0.77234133333333332</v>
      </c>
      <c r="X726" t="e">
        <f>IF(Table13[[#This Row],[Category All]]="Category 1",Table13[[#This Row],[Base Abalone Value]]*1.5,NA())</f>
        <v>#N/A</v>
      </c>
      <c r="Y726">
        <f>IF(Table13[[#This Row],[Category All]]="Category 2",Table13[[#This Row],[Base Abalone Value]]*0.8,NA())</f>
        <v>0.77234133333333332</v>
      </c>
      <c r="Z726" t="e">
        <f>IF(Table13[[#This Row],[Category All]]="Category 3",Table13[[#This Row],[Base Abalone Value]],NA())</f>
        <v>#N/A</v>
      </c>
      <c r="AA726" t="e">
        <f>IF(Table13[[#This Row],[Gender]]="M",Table13[[#This Row],[Whole_weight]],NA())</f>
        <v>#N/A</v>
      </c>
      <c r="AB726">
        <f>IF(Table13[[#This Row],[Gender]]="F",Table13[[#This Row],[Whole_weight]],NA())</f>
        <v>0.65600000000000003</v>
      </c>
      <c r="AC726" t="e">
        <f>IF(Table13[[#This Row],[Gender]]="I",Table13[[#This Row],[Whole_weight]],NA())</f>
        <v>#N/A</v>
      </c>
      <c r="AD726" t="e">
        <f>IF(Table13[[#This Row],[Gender]]="M",Table13[[#This Row],[Diameter]],NA())</f>
        <v>#N/A</v>
      </c>
      <c r="AE726">
        <f>IF(Table13[[#This Row],[Gender]]="F",Table13[[#This Row],[Diameter]],NA())</f>
        <v>0.38500000000000001</v>
      </c>
      <c r="AF726" t="e">
        <f>IF(Table13[[#This Row],[Gender]]="I",Table13[[#This Row],[Diameter]],NA())</f>
        <v>#N/A</v>
      </c>
    </row>
    <row r="727" spans="1:32" x14ac:dyDescent="0.25">
      <c r="A727">
        <v>1759</v>
      </c>
      <c r="B727" t="s">
        <v>47</v>
      </c>
      <c r="C727">
        <v>0.73499999999999999</v>
      </c>
      <c r="D727">
        <v>0.59</v>
      </c>
      <c r="E727">
        <v>0.215</v>
      </c>
      <c r="F727">
        <v>1.7470000000000001</v>
      </c>
      <c r="G727">
        <v>0.72750000000000004</v>
      </c>
      <c r="H727">
        <v>0.40300000000000002</v>
      </c>
      <c r="I727">
        <v>0.55700000000000005</v>
      </c>
      <c r="J727">
        <v>11</v>
      </c>
      <c r="K727">
        <v>3</v>
      </c>
      <c r="L727" t="s">
        <v>75</v>
      </c>
      <c r="M727" t="s">
        <v>76</v>
      </c>
      <c r="N727" t="s">
        <v>77</v>
      </c>
      <c r="O727">
        <v>6</v>
      </c>
      <c r="P727" t="s">
        <v>79</v>
      </c>
      <c r="Q727">
        <v>14.1</v>
      </c>
      <c r="R727" t="str">
        <f t="array" ref="R72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27" t="e">
        <f>IF(Table13[[#This Row],[Category All]]="Category 1", "Yes",NA())</f>
        <v>#N/A</v>
      </c>
      <c r="T727" t="e">
        <f>IF(Table13[[#This Row],[Category All]]="Category 2", "Yes",NA())</f>
        <v>#N/A</v>
      </c>
      <c r="U727" t="str">
        <f>IF(Table13[[#This Row],[Category All]]="Category 3", "Yes",NA())</f>
        <v>Yes</v>
      </c>
      <c r="V727">
        <f>SUM(1,(1/3)*(Table13[[#This Row],[Length]]-0.5),(1/3)*(Table13[[#This Row],[Diameter]]-0.4),(1/3)*(Table13[[#This Row],[Height]]-0.4)*Table13[[#This Row],[Whole_weight]]*0.5)</f>
        <v>1.0878008333333333</v>
      </c>
      <c r="W727">
        <f t="array" ref="W72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1.0878008333333333</v>
      </c>
      <c r="X727" t="e">
        <f>IF(Table13[[#This Row],[Category All]]="Category 1",Table13[[#This Row],[Base Abalone Value]]*1.5,NA())</f>
        <v>#N/A</v>
      </c>
      <c r="Y727" t="e">
        <f>IF(Table13[[#This Row],[Category All]]="Category 2",Table13[[#This Row],[Base Abalone Value]]*0.8,NA())</f>
        <v>#N/A</v>
      </c>
      <c r="Z727">
        <f>IF(Table13[[#This Row],[Category All]]="Category 3",Table13[[#This Row],[Base Abalone Value]],NA())</f>
        <v>1.0878008333333333</v>
      </c>
      <c r="AA727">
        <f>IF(Table13[[#This Row],[Gender]]="M",Table13[[#This Row],[Whole_weight]],NA())</f>
        <v>1.7470000000000001</v>
      </c>
      <c r="AB727" t="e">
        <f>IF(Table13[[#This Row],[Gender]]="F",Table13[[#This Row],[Whole_weight]],NA())</f>
        <v>#N/A</v>
      </c>
      <c r="AC727" t="e">
        <f>IF(Table13[[#This Row],[Gender]]="I",Table13[[#This Row],[Whole_weight]],NA())</f>
        <v>#N/A</v>
      </c>
      <c r="AD727">
        <f>IF(Table13[[#This Row],[Gender]]="M",Table13[[#This Row],[Diameter]],NA())</f>
        <v>0.59</v>
      </c>
      <c r="AE727" t="e">
        <f>IF(Table13[[#This Row],[Gender]]="F",Table13[[#This Row],[Diameter]],NA())</f>
        <v>#N/A</v>
      </c>
      <c r="AF727" t="e">
        <f>IF(Table13[[#This Row],[Gender]]="I",Table13[[#This Row],[Diameter]],NA())</f>
        <v>#N/A</v>
      </c>
    </row>
    <row r="728" spans="1:32" x14ac:dyDescent="0.25">
      <c r="A728">
        <v>2868</v>
      </c>
      <c r="B728" t="s">
        <v>43</v>
      </c>
      <c r="C728">
        <v>0.32500000000000001</v>
      </c>
      <c r="D728">
        <v>0.25</v>
      </c>
      <c r="E728">
        <v>7.4999999999999997E-2</v>
      </c>
      <c r="F728">
        <v>0.1585</v>
      </c>
      <c r="G728">
        <v>7.4999999999999997E-2</v>
      </c>
      <c r="H728">
        <v>3.0499999999999999E-2</v>
      </c>
      <c r="I728">
        <v>4.5499999999999999E-2</v>
      </c>
      <c r="J728">
        <v>6</v>
      </c>
      <c r="K728">
        <v>2</v>
      </c>
      <c r="L728" t="s">
        <v>64</v>
      </c>
      <c r="M728" t="s">
        <v>65</v>
      </c>
      <c r="N728" t="s">
        <v>66</v>
      </c>
      <c r="O728">
        <v>3</v>
      </c>
      <c r="P728" t="s">
        <v>80</v>
      </c>
      <c r="Q728">
        <v>3.6</v>
      </c>
      <c r="R728" t="str">
        <f t="array" ref="R72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28" t="e">
        <f>IF(Table13[[#This Row],[Category All]]="Category 1", "Yes",NA())</f>
        <v>#N/A</v>
      </c>
      <c r="T728" t="str">
        <f>IF(Table13[[#This Row],[Category All]]="Category 2", "Yes",NA())</f>
        <v>Yes</v>
      </c>
      <c r="U728" t="e">
        <f>IF(Table13[[#This Row],[Category All]]="Category 3", "Yes",NA())</f>
        <v>#N/A</v>
      </c>
      <c r="V728">
        <f>SUM(1,(1/3)*(Table13[[#This Row],[Length]]-0.5),(1/3)*(Table13[[#This Row],[Diameter]]-0.4),(1/3)*(Table13[[#This Row],[Height]]-0.4)*Table13[[#This Row],[Whole_weight]]*0.5)</f>
        <v>0.88308124999999993</v>
      </c>
      <c r="W728">
        <f t="array" ref="W72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0.70646500000000001</v>
      </c>
      <c r="X728" t="e">
        <f>IF(Table13[[#This Row],[Category All]]="Category 1",Table13[[#This Row],[Base Abalone Value]]*1.5,NA())</f>
        <v>#N/A</v>
      </c>
      <c r="Y728">
        <f>IF(Table13[[#This Row],[Category All]]="Category 2",Table13[[#This Row],[Base Abalone Value]]*0.8,NA())</f>
        <v>0.70646500000000001</v>
      </c>
      <c r="Z728" t="e">
        <f>IF(Table13[[#This Row],[Category All]]="Category 3",Table13[[#This Row],[Base Abalone Value]],NA())</f>
        <v>#N/A</v>
      </c>
      <c r="AA728" t="e">
        <f>IF(Table13[[#This Row],[Gender]]="M",Table13[[#This Row],[Whole_weight]],NA())</f>
        <v>#N/A</v>
      </c>
      <c r="AB728" t="e">
        <f>IF(Table13[[#This Row],[Gender]]="F",Table13[[#This Row],[Whole_weight]],NA())</f>
        <v>#N/A</v>
      </c>
      <c r="AC728">
        <f>IF(Table13[[#This Row],[Gender]]="I",Table13[[#This Row],[Whole_weight]],NA())</f>
        <v>0.1585</v>
      </c>
      <c r="AD728" t="e">
        <f>IF(Table13[[#This Row],[Gender]]="M",Table13[[#This Row],[Diameter]],NA())</f>
        <v>#N/A</v>
      </c>
      <c r="AE728" t="e">
        <f>IF(Table13[[#This Row],[Gender]]="F",Table13[[#This Row],[Diameter]],NA())</f>
        <v>#N/A</v>
      </c>
      <c r="AF728">
        <f>IF(Table13[[#This Row],[Gender]]="I",Table13[[#This Row],[Diameter]],NA())</f>
        <v>0.25</v>
      </c>
    </row>
    <row r="729" spans="1:32" x14ac:dyDescent="0.25">
      <c r="A729">
        <v>2880</v>
      </c>
      <c r="B729" t="s">
        <v>43</v>
      </c>
      <c r="C729">
        <v>0.47</v>
      </c>
      <c r="D729">
        <v>0.38500000000000001</v>
      </c>
      <c r="E729">
        <v>0.13</v>
      </c>
      <c r="F729">
        <v>0.58699999999999997</v>
      </c>
      <c r="G729">
        <v>0.26400000000000001</v>
      </c>
      <c r="H729">
        <v>0.11700000000000001</v>
      </c>
      <c r="I729">
        <v>0.17399999999999999</v>
      </c>
      <c r="J729">
        <v>8</v>
      </c>
      <c r="K729">
        <v>2</v>
      </c>
      <c r="L729" t="s">
        <v>64</v>
      </c>
      <c r="M729" t="s">
        <v>65</v>
      </c>
      <c r="N729" t="s">
        <v>66</v>
      </c>
      <c r="O729">
        <v>10</v>
      </c>
      <c r="P729" t="s">
        <v>70</v>
      </c>
      <c r="Q729">
        <v>24.1</v>
      </c>
      <c r="R729" t="str">
        <f t="array" ref="R72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29" t="e">
        <f>IF(Table13[[#This Row],[Category All]]="Category 1", "Yes",NA())</f>
        <v>#N/A</v>
      </c>
      <c r="T729" t="str">
        <f>IF(Table13[[#This Row],[Category All]]="Category 2", "Yes",NA())</f>
        <v>Yes</v>
      </c>
      <c r="U729" t="e">
        <f>IF(Table13[[#This Row],[Category All]]="Category 3", "Yes",NA())</f>
        <v>#N/A</v>
      </c>
      <c r="V729">
        <f>SUM(1,(1/3)*(Table13[[#This Row],[Length]]-0.5),(1/3)*(Table13[[#This Row],[Diameter]]-0.4),(1/3)*(Table13[[#This Row],[Height]]-0.4)*Table13[[#This Row],[Whole_weight]]*0.5)</f>
        <v>0.95858500000000002</v>
      </c>
      <c r="W729">
        <f t="array" ref="W72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0.76686800000000011</v>
      </c>
      <c r="X729" t="e">
        <f>IF(Table13[[#This Row],[Category All]]="Category 1",Table13[[#This Row],[Base Abalone Value]]*1.5,NA())</f>
        <v>#N/A</v>
      </c>
      <c r="Y729">
        <f>IF(Table13[[#This Row],[Category All]]="Category 2",Table13[[#This Row],[Base Abalone Value]]*0.8,NA())</f>
        <v>0.76686800000000011</v>
      </c>
      <c r="Z729" t="e">
        <f>IF(Table13[[#This Row],[Category All]]="Category 3",Table13[[#This Row],[Base Abalone Value]],NA())</f>
        <v>#N/A</v>
      </c>
      <c r="AA729" t="e">
        <f>IF(Table13[[#This Row],[Gender]]="M",Table13[[#This Row],[Whole_weight]],NA())</f>
        <v>#N/A</v>
      </c>
      <c r="AB729" t="e">
        <f>IF(Table13[[#This Row],[Gender]]="F",Table13[[#This Row],[Whole_weight]],NA())</f>
        <v>#N/A</v>
      </c>
      <c r="AC729">
        <f>IF(Table13[[#This Row],[Gender]]="I",Table13[[#This Row],[Whole_weight]],NA())</f>
        <v>0.58699999999999997</v>
      </c>
      <c r="AD729" t="e">
        <f>IF(Table13[[#This Row],[Gender]]="M",Table13[[#This Row],[Diameter]],NA())</f>
        <v>#N/A</v>
      </c>
      <c r="AE729" t="e">
        <f>IF(Table13[[#This Row],[Gender]]="F",Table13[[#This Row],[Diameter]],NA())</f>
        <v>#N/A</v>
      </c>
      <c r="AF729">
        <f>IF(Table13[[#This Row],[Gender]]="I",Table13[[#This Row],[Diameter]],NA())</f>
        <v>0.38500000000000001</v>
      </c>
    </row>
    <row r="730" spans="1:32" x14ac:dyDescent="0.25">
      <c r="A730">
        <v>2157</v>
      </c>
      <c r="B730" t="s">
        <v>47</v>
      </c>
      <c r="C730">
        <v>0.61</v>
      </c>
      <c r="D730">
        <v>0.5</v>
      </c>
      <c r="E730">
        <v>0.16500000000000001</v>
      </c>
      <c r="F730">
        <v>1.2715000000000001</v>
      </c>
      <c r="G730">
        <v>0.49149999999999999</v>
      </c>
      <c r="H730">
        <v>0.185</v>
      </c>
      <c r="I730">
        <v>0.49</v>
      </c>
      <c r="J730">
        <v>12</v>
      </c>
      <c r="K730">
        <v>13</v>
      </c>
      <c r="L730" t="s">
        <v>44</v>
      </c>
      <c r="M730" t="s">
        <v>45</v>
      </c>
      <c r="N730" t="s">
        <v>35</v>
      </c>
      <c r="O730">
        <v>3</v>
      </c>
      <c r="P730" t="s">
        <v>80</v>
      </c>
      <c r="Q730">
        <v>3.6</v>
      </c>
      <c r="R730" t="str">
        <f t="array" ref="R73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30" t="e">
        <f>IF(Table13[[#This Row],[Category All]]="Category 1", "Yes",NA())</f>
        <v>#N/A</v>
      </c>
      <c r="T730" t="e">
        <f>IF(Table13[[#This Row],[Category All]]="Category 2", "Yes",NA())</f>
        <v>#N/A</v>
      </c>
      <c r="U730" t="str">
        <f>IF(Table13[[#This Row],[Category All]]="Category 3", "Yes",NA())</f>
        <v>Yes</v>
      </c>
      <c r="V730">
        <f>SUM(1,(1/3)*(Table13[[#This Row],[Length]]-0.5),(1/3)*(Table13[[#This Row],[Diameter]]-0.4),(1/3)*(Table13[[#This Row],[Height]]-0.4)*Table13[[#This Row],[Whole_weight]]*0.5)</f>
        <v>1.0201995833333333</v>
      </c>
      <c r="W730">
        <f t="array" ref="W73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1.0201995833333333</v>
      </c>
      <c r="X730" t="e">
        <f>IF(Table13[[#This Row],[Category All]]="Category 1",Table13[[#This Row],[Base Abalone Value]]*1.5,NA())</f>
        <v>#N/A</v>
      </c>
      <c r="Y730" t="e">
        <f>IF(Table13[[#This Row],[Category All]]="Category 2",Table13[[#This Row],[Base Abalone Value]]*0.8,NA())</f>
        <v>#N/A</v>
      </c>
      <c r="Z730">
        <f>IF(Table13[[#This Row],[Category All]]="Category 3",Table13[[#This Row],[Base Abalone Value]],NA())</f>
        <v>1.0201995833333333</v>
      </c>
      <c r="AA730">
        <f>IF(Table13[[#This Row],[Gender]]="M",Table13[[#This Row],[Whole_weight]],NA())</f>
        <v>1.2715000000000001</v>
      </c>
      <c r="AB730" t="e">
        <f>IF(Table13[[#This Row],[Gender]]="F",Table13[[#This Row],[Whole_weight]],NA())</f>
        <v>#N/A</v>
      </c>
      <c r="AC730" t="e">
        <f>IF(Table13[[#This Row],[Gender]]="I",Table13[[#This Row],[Whole_weight]],NA())</f>
        <v>#N/A</v>
      </c>
      <c r="AD730">
        <f>IF(Table13[[#This Row],[Gender]]="M",Table13[[#This Row],[Diameter]],NA())</f>
        <v>0.5</v>
      </c>
      <c r="AE730" t="e">
        <f>IF(Table13[[#This Row],[Gender]]="F",Table13[[#This Row],[Diameter]],NA())</f>
        <v>#N/A</v>
      </c>
      <c r="AF730" t="e">
        <f>IF(Table13[[#This Row],[Gender]]="I",Table13[[#This Row],[Diameter]],NA())</f>
        <v>#N/A</v>
      </c>
    </row>
    <row r="731" spans="1:32" x14ac:dyDescent="0.25">
      <c r="A731">
        <v>4056</v>
      </c>
      <c r="B731" t="s">
        <v>32</v>
      </c>
      <c r="C731">
        <v>0.64500000000000002</v>
      </c>
      <c r="D731">
        <v>0.5</v>
      </c>
      <c r="E731">
        <v>0.15</v>
      </c>
      <c r="F731">
        <v>1.159</v>
      </c>
      <c r="G731">
        <v>0.46750000000000003</v>
      </c>
      <c r="H731">
        <v>0.33550000000000002</v>
      </c>
      <c r="I731">
        <v>0.31</v>
      </c>
      <c r="J731">
        <v>9</v>
      </c>
      <c r="K731">
        <v>15</v>
      </c>
      <c r="L731" t="s">
        <v>81</v>
      </c>
      <c r="M731" t="s">
        <v>82</v>
      </c>
      <c r="N731" t="s">
        <v>35</v>
      </c>
      <c r="O731">
        <v>9</v>
      </c>
      <c r="P731" t="s">
        <v>78</v>
      </c>
      <c r="Q731">
        <v>1.9</v>
      </c>
      <c r="R731" t="str">
        <f t="array" ref="R73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31" t="e">
        <f>IF(Table13[[#This Row],[Category All]]="Category 1", "Yes",NA())</f>
        <v>#N/A</v>
      </c>
      <c r="T731" t="e">
        <f>IF(Table13[[#This Row],[Category All]]="Category 2", "Yes",NA())</f>
        <v>#N/A</v>
      </c>
      <c r="U731" t="str">
        <f>IF(Table13[[#This Row],[Category All]]="Category 3", "Yes",NA())</f>
        <v>Yes</v>
      </c>
      <c r="V731">
        <f>SUM(1,(1/3)*(Table13[[#This Row],[Length]]-0.5),(1/3)*(Table13[[#This Row],[Diameter]]-0.4),(1/3)*(Table13[[#This Row],[Height]]-0.4)*Table13[[#This Row],[Whole_weight]]*0.5)</f>
        <v>1.0333749999999999</v>
      </c>
      <c r="W731">
        <f t="array" ref="W73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1.0333749999999999</v>
      </c>
      <c r="X731" t="e">
        <f>IF(Table13[[#This Row],[Category All]]="Category 1",Table13[[#This Row],[Base Abalone Value]]*1.5,NA())</f>
        <v>#N/A</v>
      </c>
      <c r="Y731" t="e">
        <f>IF(Table13[[#This Row],[Category All]]="Category 2",Table13[[#This Row],[Base Abalone Value]]*0.8,NA())</f>
        <v>#N/A</v>
      </c>
      <c r="Z731">
        <f>IF(Table13[[#This Row],[Category All]]="Category 3",Table13[[#This Row],[Base Abalone Value]],NA())</f>
        <v>1.0333749999999999</v>
      </c>
      <c r="AA731" t="e">
        <f>IF(Table13[[#This Row],[Gender]]="M",Table13[[#This Row],[Whole_weight]],NA())</f>
        <v>#N/A</v>
      </c>
      <c r="AB731">
        <f>IF(Table13[[#This Row],[Gender]]="F",Table13[[#This Row],[Whole_weight]],NA())</f>
        <v>1.159</v>
      </c>
      <c r="AC731" t="e">
        <f>IF(Table13[[#This Row],[Gender]]="I",Table13[[#This Row],[Whole_weight]],NA())</f>
        <v>#N/A</v>
      </c>
      <c r="AD731" t="e">
        <f>IF(Table13[[#This Row],[Gender]]="M",Table13[[#This Row],[Diameter]],NA())</f>
        <v>#N/A</v>
      </c>
      <c r="AE731">
        <f>IF(Table13[[#This Row],[Gender]]="F",Table13[[#This Row],[Diameter]],NA())</f>
        <v>0.5</v>
      </c>
      <c r="AF731" t="e">
        <f>IF(Table13[[#This Row],[Gender]]="I",Table13[[#This Row],[Diameter]],NA())</f>
        <v>#N/A</v>
      </c>
    </row>
    <row r="732" spans="1:32" x14ac:dyDescent="0.25">
      <c r="A732">
        <v>287</v>
      </c>
      <c r="B732" t="s">
        <v>47</v>
      </c>
      <c r="C732">
        <v>0.53</v>
      </c>
      <c r="D732">
        <v>0.435</v>
      </c>
      <c r="E732">
        <v>0.155</v>
      </c>
      <c r="F732">
        <v>0.69899999999999995</v>
      </c>
      <c r="G732">
        <v>0.28799999999999998</v>
      </c>
      <c r="H732">
        <v>0.1595</v>
      </c>
      <c r="I732">
        <v>0.20499999999999999</v>
      </c>
      <c r="J732">
        <v>10</v>
      </c>
      <c r="K732">
        <v>12</v>
      </c>
      <c r="L732" t="s">
        <v>33</v>
      </c>
      <c r="M732" t="s">
        <v>34</v>
      </c>
      <c r="N732" t="s">
        <v>35</v>
      </c>
      <c r="O732">
        <v>9</v>
      </c>
      <c r="P732" t="s">
        <v>78</v>
      </c>
      <c r="Q732">
        <v>1.9</v>
      </c>
      <c r="R732" t="str">
        <f t="array" ref="R73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32" t="e">
        <f>IF(Table13[[#This Row],[Category All]]="Category 1", "Yes",NA())</f>
        <v>#N/A</v>
      </c>
      <c r="T732" t="str">
        <f>IF(Table13[[#This Row],[Category All]]="Category 2", "Yes",NA())</f>
        <v>Yes</v>
      </c>
      <c r="U732" t="e">
        <f>IF(Table13[[#This Row],[Category All]]="Category 3", "Yes",NA())</f>
        <v>#N/A</v>
      </c>
      <c r="V732">
        <f>SUM(1,(1/3)*(Table13[[#This Row],[Length]]-0.5),(1/3)*(Table13[[#This Row],[Diameter]]-0.4),(1/3)*(Table13[[#This Row],[Height]]-0.4)*Table13[[#This Row],[Whole_weight]]*0.5)</f>
        <v>0.9931241666666667</v>
      </c>
      <c r="W732">
        <f t="array" ref="W73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0.79449933333333345</v>
      </c>
      <c r="X732" t="e">
        <f>IF(Table13[[#This Row],[Category All]]="Category 1",Table13[[#This Row],[Base Abalone Value]]*1.5,NA())</f>
        <v>#N/A</v>
      </c>
      <c r="Y732">
        <f>IF(Table13[[#This Row],[Category All]]="Category 2",Table13[[#This Row],[Base Abalone Value]]*0.8,NA())</f>
        <v>0.79449933333333345</v>
      </c>
      <c r="Z732" t="e">
        <f>IF(Table13[[#This Row],[Category All]]="Category 3",Table13[[#This Row],[Base Abalone Value]],NA())</f>
        <v>#N/A</v>
      </c>
      <c r="AA732">
        <f>IF(Table13[[#This Row],[Gender]]="M",Table13[[#This Row],[Whole_weight]],NA())</f>
        <v>0.69899999999999995</v>
      </c>
      <c r="AB732" t="e">
        <f>IF(Table13[[#This Row],[Gender]]="F",Table13[[#This Row],[Whole_weight]],NA())</f>
        <v>#N/A</v>
      </c>
      <c r="AC732" t="e">
        <f>IF(Table13[[#This Row],[Gender]]="I",Table13[[#This Row],[Whole_weight]],NA())</f>
        <v>#N/A</v>
      </c>
      <c r="AD732">
        <f>IF(Table13[[#This Row],[Gender]]="M",Table13[[#This Row],[Diameter]],NA())</f>
        <v>0.435</v>
      </c>
      <c r="AE732" t="e">
        <f>IF(Table13[[#This Row],[Gender]]="F",Table13[[#This Row],[Diameter]],NA())</f>
        <v>#N/A</v>
      </c>
      <c r="AF732" t="e">
        <f>IF(Table13[[#This Row],[Gender]]="I",Table13[[#This Row],[Diameter]],NA())</f>
        <v>#N/A</v>
      </c>
    </row>
    <row r="733" spans="1:32" x14ac:dyDescent="0.25">
      <c r="A733">
        <v>1751</v>
      </c>
      <c r="B733" t="s">
        <v>32</v>
      </c>
      <c r="C733">
        <v>0.71</v>
      </c>
      <c r="D733">
        <v>0.56999999999999995</v>
      </c>
      <c r="E733">
        <v>0.19500000000000001</v>
      </c>
      <c r="F733">
        <v>1.9804999999999999</v>
      </c>
      <c r="G733">
        <v>0.99250000000000005</v>
      </c>
      <c r="H733">
        <v>0.49249999999999999</v>
      </c>
      <c r="I733">
        <v>0.48</v>
      </c>
      <c r="J733">
        <v>12</v>
      </c>
      <c r="K733">
        <v>5</v>
      </c>
      <c r="L733" t="s">
        <v>58</v>
      </c>
      <c r="M733" t="s">
        <v>59</v>
      </c>
      <c r="N733" t="s">
        <v>60</v>
      </c>
      <c r="O733">
        <v>9</v>
      </c>
      <c r="P733" t="s">
        <v>78</v>
      </c>
      <c r="Q733">
        <v>1.9</v>
      </c>
      <c r="R733" t="str">
        <f t="array" ref="R73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33" t="e">
        <f>IF(Table13[[#This Row],[Category All]]="Category 1", "Yes",NA())</f>
        <v>#N/A</v>
      </c>
      <c r="T733" t="e">
        <f>IF(Table13[[#This Row],[Category All]]="Category 2", "Yes",NA())</f>
        <v>#N/A</v>
      </c>
      <c r="U733" t="str">
        <f>IF(Table13[[#This Row],[Category All]]="Category 3", "Yes",NA())</f>
        <v>Yes</v>
      </c>
      <c r="V733">
        <f>SUM(1,(1/3)*(Table13[[#This Row],[Length]]-0.5),(1/3)*(Table13[[#This Row],[Diameter]]-0.4),(1/3)*(Table13[[#This Row],[Height]]-0.4)*Table13[[#This Row],[Whole_weight]]*0.5)</f>
        <v>1.0589995833333334</v>
      </c>
      <c r="W733">
        <f t="array" ref="W73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1.0589995833333334</v>
      </c>
      <c r="X733" t="e">
        <f>IF(Table13[[#This Row],[Category All]]="Category 1",Table13[[#This Row],[Base Abalone Value]]*1.5,NA())</f>
        <v>#N/A</v>
      </c>
      <c r="Y733" t="e">
        <f>IF(Table13[[#This Row],[Category All]]="Category 2",Table13[[#This Row],[Base Abalone Value]]*0.8,NA())</f>
        <v>#N/A</v>
      </c>
      <c r="Z733">
        <f>IF(Table13[[#This Row],[Category All]]="Category 3",Table13[[#This Row],[Base Abalone Value]],NA())</f>
        <v>1.0589995833333334</v>
      </c>
      <c r="AA733" t="e">
        <f>IF(Table13[[#This Row],[Gender]]="M",Table13[[#This Row],[Whole_weight]],NA())</f>
        <v>#N/A</v>
      </c>
      <c r="AB733">
        <f>IF(Table13[[#This Row],[Gender]]="F",Table13[[#This Row],[Whole_weight]],NA())</f>
        <v>1.9804999999999999</v>
      </c>
      <c r="AC733" t="e">
        <f>IF(Table13[[#This Row],[Gender]]="I",Table13[[#This Row],[Whole_weight]],NA())</f>
        <v>#N/A</v>
      </c>
      <c r="AD733" t="e">
        <f>IF(Table13[[#This Row],[Gender]]="M",Table13[[#This Row],[Diameter]],NA())</f>
        <v>#N/A</v>
      </c>
      <c r="AE733">
        <f>IF(Table13[[#This Row],[Gender]]="F",Table13[[#This Row],[Diameter]],NA())</f>
        <v>0.56999999999999995</v>
      </c>
      <c r="AF733" t="e">
        <f>IF(Table13[[#This Row],[Gender]]="I",Table13[[#This Row],[Diameter]],NA())</f>
        <v>#N/A</v>
      </c>
    </row>
    <row r="734" spans="1:32" x14ac:dyDescent="0.25">
      <c r="A734">
        <v>674</v>
      </c>
      <c r="B734" t="s">
        <v>47</v>
      </c>
      <c r="C734">
        <v>0.49</v>
      </c>
      <c r="D734">
        <v>0.39</v>
      </c>
      <c r="E734">
        <v>0.15</v>
      </c>
      <c r="F734">
        <v>0.57299999999999995</v>
      </c>
      <c r="G734">
        <v>0.22500000000000001</v>
      </c>
      <c r="H734">
        <v>0.124</v>
      </c>
      <c r="I734">
        <v>0.17</v>
      </c>
      <c r="J734">
        <v>21</v>
      </c>
      <c r="K734">
        <v>10</v>
      </c>
      <c r="L734" t="s">
        <v>48</v>
      </c>
      <c r="M734" t="s">
        <v>49</v>
      </c>
      <c r="N734" t="s">
        <v>50</v>
      </c>
      <c r="O734">
        <v>7</v>
      </c>
      <c r="P734" t="s">
        <v>74</v>
      </c>
      <c r="Q734">
        <v>2.5</v>
      </c>
      <c r="R734" t="str">
        <f t="array" ref="R73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34" t="e">
        <f>IF(Table13[[#This Row],[Category All]]="Category 1", "Yes",NA())</f>
        <v>#N/A</v>
      </c>
      <c r="T734" t="str">
        <f>IF(Table13[[#This Row],[Category All]]="Category 2", "Yes",NA())</f>
        <v>Yes</v>
      </c>
      <c r="U734" t="e">
        <f>IF(Table13[[#This Row],[Category All]]="Category 3", "Yes",NA())</f>
        <v>#N/A</v>
      </c>
      <c r="V734">
        <f>SUM(1,(1/3)*(Table13[[#This Row],[Length]]-0.5),(1/3)*(Table13[[#This Row],[Diameter]]-0.4),(1/3)*(Table13[[#This Row],[Height]]-0.4)*Table13[[#This Row],[Whole_weight]]*0.5)</f>
        <v>0.96945833333333342</v>
      </c>
      <c r="W734">
        <f t="array" ref="W73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0.77556666666666674</v>
      </c>
      <c r="X734" t="e">
        <f>IF(Table13[[#This Row],[Category All]]="Category 1",Table13[[#This Row],[Base Abalone Value]]*1.5,NA())</f>
        <v>#N/A</v>
      </c>
      <c r="Y734">
        <f>IF(Table13[[#This Row],[Category All]]="Category 2",Table13[[#This Row],[Base Abalone Value]]*0.8,NA())</f>
        <v>0.77556666666666674</v>
      </c>
      <c r="Z734" t="e">
        <f>IF(Table13[[#This Row],[Category All]]="Category 3",Table13[[#This Row],[Base Abalone Value]],NA())</f>
        <v>#N/A</v>
      </c>
      <c r="AA734">
        <f>IF(Table13[[#This Row],[Gender]]="M",Table13[[#This Row],[Whole_weight]],NA())</f>
        <v>0.57299999999999995</v>
      </c>
      <c r="AB734" t="e">
        <f>IF(Table13[[#This Row],[Gender]]="F",Table13[[#This Row],[Whole_weight]],NA())</f>
        <v>#N/A</v>
      </c>
      <c r="AC734" t="e">
        <f>IF(Table13[[#This Row],[Gender]]="I",Table13[[#This Row],[Whole_weight]],NA())</f>
        <v>#N/A</v>
      </c>
      <c r="AD734">
        <f>IF(Table13[[#This Row],[Gender]]="M",Table13[[#This Row],[Diameter]],NA())</f>
        <v>0.39</v>
      </c>
      <c r="AE734" t="e">
        <f>IF(Table13[[#This Row],[Gender]]="F",Table13[[#This Row],[Diameter]],NA())</f>
        <v>#N/A</v>
      </c>
      <c r="AF734" t="e">
        <f>IF(Table13[[#This Row],[Gender]]="I",Table13[[#This Row],[Diameter]],NA())</f>
        <v>#N/A</v>
      </c>
    </row>
    <row r="735" spans="1:32" x14ac:dyDescent="0.25">
      <c r="A735">
        <v>826</v>
      </c>
      <c r="B735" t="s">
        <v>43</v>
      </c>
      <c r="C735">
        <v>0.39500000000000002</v>
      </c>
      <c r="D735">
        <v>0.28999999999999998</v>
      </c>
      <c r="E735">
        <v>9.5000000000000001E-2</v>
      </c>
      <c r="F735">
        <v>0.31900000000000001</v>
      </c>
      <c r="G735">
        <v>0.13800000000000001</v>
      </c>
      <c r="H735">
        <v>0.08</v>
      </c>
      <c r="I735">
        <v>8.2000000000000003E-2</v>
      </c>
      <c r="J735">
        <v>7</v>
      </c>
      <c r="K735">
        <v>13</v>
      </c>
      <c r="L735" t="s">
        <v>44</v>
      </c>
      <c r="M735" t="s">
        <v>45</v>
      </c>
      <c r="N735" t="s">
        <v>35</v>
      </c>
      <c r="O735">
        <v>3</v>
      </c>
      <c r="P735" t="s">
        <v>80</v>
      </c>
      <c r="Q735">
        <v>3.6</v>
      </c>
      <c r="R735" t="str">
        <f t="array" ref="R73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35" t="e">
        <f>IF(Table13[[#This Row],[Category All]]="Category 1", "Yes",NA())</f>
        <v>#N/A</v>
      </c>
      <c r="T735" t="str">
        <f>IF(Table13[[#This Row],[Category All]]="Category 2", "Yes",NA())</f>
        <v>Yes</v>
      </c>
      <c r="U735" t="e">
        <f>IF(Table13[[#This Row],[Category All]]="Category 3", "Yes",NA())</f>
        <v>#N/A</v>
      </c>
      <c r="V735">
        <f>SUM(1,(1/3)*(Table13[[#This Row],[Length]]-0.5),(1/3)*(Table13[[#This Row],[Diameter]]-0.4),(1/3)*(Table13[[#This Row],[Height]]-0.4)*Table13[[#This Row],[Whole_weight]]*0.5)</f>
        <v>0.91211749999999991</v>
      </c>
      <c r="W735">
        <f t="array" ref="W73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0.72969399999999995</v>
      </c>
      <c r="X735" t="e">
        <f>IF(Table13[[#This Row],[Category All]]="Category 1",Table13[[#This Row],[Base Abalone Value]]*1.5,NA())</f>
        <v>#N/A</v>
      </c>
      <c r="Y735">
        <f>IF(Table13[[#This Row],[Category All]]="Category 2",Table13[[#This Row],[Base Abalone Value]]*0.8,NA())</f>
        <v>0.72969399999999995</v>
      </c>
      <c r="Z735" t="e">
        <f>IF(Table13[[#This Row],[Category All]]="Category 3",Table13[[#This Row],[Base Abalone Value]],NA())</f>
        <v>#N/A</v>
      </c>
      <c r="AA735" t="e">
        <f>IF(Table13[[#This Row],[Gender]]="M",Table13[[#This Row],[Whole_weight]],NA())</f>
        <v>#N/A</v>
      </c>
      <c r="AB735" t="e">
        <f>IF(Table13[[#This Row],[Gender]]="F",Table13[[#This Row],[Whole_weight]],NA())</f>
        <v>#N/A</v>
      </c>
      <c r="AC735">
        <f>IF(Table13[[#This Row],[Gender]]="I",Table13[[#This Row],[Whole_weight]],NA())</f>
        <v>0.31900000000000001</v>
      </c>
      <c r="AD735" t="e">
        <f>IF(Table13[[#This Row],[Gender]]="M",Table13[[#This Row],[Diameter]],NA())</f>
        <v>#N/A</v>
      </c>
      <c r="AE735" t="e">
        <f>IF(Table13[[#This Row],[Gender]]="F",Table13[[#This Row],[Diameter]],NA())</f>
        <v>#N/A</v>
      </c>
      <c r="AF735">
        <f>IF(Table13[[#This Row],[Gender]]="I",Table13[[#This Row],[Diameter]],NA())</f>
        <v>0.28999999999999998</v>
      </c>
    </row>
    <row r="736" spans="1:32" x14ac:dyDescent="0.25">
      <c r="A736">
        <v>228</v>
      </c>
      <c r="B736" t="s">
        <v>43</v>
      </c>
      <c r="C736">
        <v>0.36499999999999999</v>
      </c>
      <c r="D736">
        <v>0.27</v>
      </c>
      <c r="E736">
        <v>8.5000000000000006E-2</v>
      </c>
      <c r="F736">
        <v>0.20499999999999999</v>
      </c>
      <c r="G736">
        <v>7.8E-2</v>
      </c>
      <c r="H736">
        <v>4.8500000000000001E-2</v>
      </c>
      <c r="I736">
        <v>7.0000000000000007E-2</v>
      </c>
      <c r="J736">
        <v>7</v>
      </c>
      <c r="K736">
        <v>2</v>
      </c>
      <c r="L736" t="s">
        <v>64</v>
      </c>
      <c r="M736" t="s">
        <v>65</v>
      </c>
      <c r="N736" t="s">
        <v>66</v>
      </c>
      <c r="O736">
        <v>4</v>
      </c>
      <c r="P736" t="s">
        <v>42</v>
      </c>
      <c r="Q736">
        <v>6.1</v>
      </c>
      <c r="R736" t="str">
        <f t="array" ref="R73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36" t="e">
        <f>IF(Table13[[#This Row],[Category All]]="Category 1", "Yes",NA())</f>
        <v>#N/A</v>
      </c>
      <c r="T736" t="str">
        <f>IF(Table13[[#This Row],[Category All]]="Category 2", "Yes",NA())</f>
        <v>Yes</v>
      </c>
      <c r="U736" t="e">
        <f>IF(Table13[[#This Row],[Category All]]="Category 3", "Yes",NA())</f>
        <v>#N/A</v>
      </c>
      <c r="V736">
        <f>SUM(1,(1/3)*(Table13[[#This Row],[Length]]-0.5),(1/3)*(Table13[[#This Row],[Diameter]]-0.4),(1/3)*(Table13[[#This Row],[Height]]-0.4)*Table13[[#This Row],[Whole_weight]]*0.5)</f>
        <v>0.90090416666666662</v>
      </c>
      <c r="W736">
        <f t="array" ref="W73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0.72072333333333338</v>
      </c>
      <c r="X736" t="e">
        <f>IF(Table13[[#This Row],[Category All]]="Category 1",Table13[[#This Row],[Base Abalone Value]]*1.5,NA())</f>
        <v>#N/A</v>
      </c>
      <c r="Y736">
        <f>IF(Table13[[#This Row],[Category All]]="Category 2",Table13[[#This Row],[Base Abalone Value]]*0.8,NA())</f>
        <v>0.72072333333333338</v>
      </c>
      <c r="Z736" t="e">
        <f>IF(Table13[[#This Row],[Category All]]="Category 3",Table13[[#This Row],[Base Abalone Value]],NA())</f>
        <v>#N/A</v>
      </c>
      <c r="AA736" t="e">
        <f>IF(Table13[[#This Row],[Gender]]="M",Table13[[#This Row],[Whole_weight]],NA())</f>
        <v>#N/A</v>
      </c>
      <c r="AB736" t="e">
        <f>IF(Table13[[#This Row],[Gender]]="F",Table13[[#This Row],[Whole_weight]],NA())</f>
        <v>#N/A</v>
      </c>
      <c r="AC736">
        <f>IF(Table13[[#This Row],[Gender]]="I",Table13[[#This Row],[Whole_weight]],NA())</f>
        <v>0.20499999999999999</v>
      </c>
      <c r="AD736" t="e">
        <f>IF(Table13[[#This Row],[Gender]]="M",Table13[[#This Row],[Diameter]],NA())</f>
        <v>#N/A</v>
      </c>
      <c r="AE736" t="e">
        <f>IF(Table13[[#This Row],[Gender]]="F",Table13[[#This Row],[Diameter]],NA())</f>
        <v>#N/A</v>
      </c>
      <c r="AF736">
        <f>IF(Table13[[#This Row],[Gender]]="I",Table13[[#This Row],[Diameter]],NA())</f>
        <v>0.27</v>
      </c>
    </row>
    <row r="737" spans="1:32" x14ac:dyDescent="0.25">
      <c r="A737">
        <v>1633</v>
      </c>
      <c r="B737" t="s">
        <v>47</v>
      </c>
      <c r="C737">
        <v>0.57499999999999996</v>
      </c>
      <c r="D737">
        <v>0.45500000000000002</v>
      </c>
      <c r="E737">
        <v>0.16500000000000001</v>
      </c>
      <c r="F737">
        <v>0.86699999999999999</v>
      </c>
      <c r="G737">
        <v>0.3765</v>
      </c>
      <c r="H737">
        <v>0.18049999999999999</v>
      </c>
      <c r="I737">
        <v>0.26800000000000002</v>
      </c>
      <c r="J737">
        <v>8</v>
      </c>
      <c r="K737">
        <v>3</v>
      </c>
      <c r="L737" t="s">
        <v>75</v>
      </c>
      <c r="M737" t="s">
        <v>76</v>
      </c>
      <c r="N737" t="s">
        <v>77</v>
      </c>
      <c r="O737">
        <v>8</v>
      </c>
      <c r="P737" t="s">
        <v>51</v>
      </c>
      <c r="Q737">
        <v>12.3</v>
      </c>
      <c r="R737" t="str">
        <f t="array" ref="R73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37" t="e">
        <f>IF(Table13[[#This Row],[Category All]]="Category 1", "Yes",NA())</f>
        <v>#N/A</v>
      </c>
      <c r="T737" t="str">
        <f>IF(Table13[[#This Row],[Category All]]="Category 2", "Yes",NA())</f>
        <v>Yes</v>
      </c>
      <c r="U737" t="e">
        <f>IF(Table13[[#This Row],[Category All]]="Category 3", "Yes",NA())</f>
        <v>#N/A</v>
      </c>
      <c r="V737">
        <f>SUM(1,(1/3)*(Table13[[#This Row],[Length]]-0.5),(1/3)*(Table13[[#This Row],[Diameter]]-0.4),(1/3)*(Table13[[#This Row],[Height]]-0.4)*Table13[[#This Row],[Whole_weight]]*0.5)</f>
        <v>1.0093758333333331</v>
      </c>
      <c r="W737">
        <f t="array" ref="W73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0.80750066666666653</v>
      </c>
      <c r="X737" t="e">
        <f>IF(Table13[[#This Row],[Category All]]="Category 1",Table13[[#This Row],[Base Abalone Value]]*1.5,NA())</f>
        <v>#N/A</v>
      </c>
      <c r="Y737">
        <f>IF(Table13[[#This Row],[Category All]]="Category 2",Table13[[#This Row],[Base Abalone Value]]*0.8,NA())</f>
        <v>0.80750066666666653</v>
      </c>
      <c r="Z737" t="e">
        <f>IF(Table13[[#This Row],[Category All]]="Category 3",Table13[[#This Row],[Base Abalone Value]],NA())</f>
        <v>#N/A</v>
      </c>
      <c r="AA737">
        <f>IF(Table13[[#This Row],[Gender]]="M",Table13[[#This Row],[Whole_weight]],NA())</f>
        <v>0.86699999999999999</v>
      </c>
      <c r="AB737" t="e">
        <f>IF(Table13[[#This Row],[Gender]]="F",Table13[[#This Row],[Whole_weight]],NA())</f>
        <v>#N/A</v>
      </c>
      <c r="AC737" t="e">
        <f>IF(Table13[[#This Row],[Gender]]="I",Table13[[#This Row],[Whole_weight]],NA())</f>
        <v>#N/A</v>
      </c>
      <c r="AD737">
        <f>IF(Table13[[#This Row],[Gender]]="M",Table13[[#This Row],[Diameter]],NA())</f>
        <v>0.45500000000000002</v>
      </c>
      <c r="AE737" t="e">
        <f>IF(Table13[[#This Row],[Gender]]="F",Table13[[#This Row],[Diameter]],NA())</f>
        <v>#N/A</v>
      </c>
      <c r="AF737" t="e">
        <f>IF(Table13[[#This Row],[Gender]]="I",Table13[[#This Row],[Diameter]],NA())</f>
        <v>#N/A</v>
      </c>
    </row>
    <row r="738" spans="1:32" x14ac:dyDescent="0.25">
      <c r="A738">
        <v>3767</v>
      </c>
      <c r="B738" t="s">
        <v>32</v>
      </c>
      <c r="C738">
        <v>0.55500000000000005</v>
      </c>
      <c r="D738">
        <v>0.44</v>
      </c>
      <c r="E738">
        <v>0.14000000000000001</v>
      </c>
      <c r="F738">
        <v>0.84599999999999997</v>
      </c>
      <c r="G738">
        <v>0.34599999999999997</v>
      </c>
      <c r="H738">
        <v>0.17150000000000001</v>
      </c>
      <c r="I738">
        <v>0.27350000000000002</v>
      </c>
      <c r="J738">
        <v>10</v>
      </c>
      <c r="K738">
        <v>3</v>
      </c>
      <c r="L738" t="s">
        <v>75</v>
      </c>
      <c r="M738" t="s">
        <v>76</v>
      </c>
      <c r="N738" t="s">
        <v>77</v>
      </c>
      <c r="O738">
        <v>2</v>
      </c>
      <c r="P738" t="s">
        <v>39</v>
      </c>
      <c r="Q738">
        <v>18</v>
      </c>
      <c r="R738" t="str">
        <f t="array" ref="R73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38" t="e">
        <f>IF(Table13[[#This Row],[Category All]]="Category 1", "Yes",NA())</f>
        <v>#N/A</v>
      </c>
      <c r="T738" t="str">
        <f>IF(Table13[[#This Row],[Category All]]="Category 2", "Yes",NA())</f>
        <v>Yes</v>
      </c>
      <c r="U738" t="e">
        <f>IF(Table13[[#This Row],[Category All]]="Category 3", "Yes",NA())</f>
        <v>#N/A</v>
      </c>
      <c r="V738">
        <f>SUM(1,(1/3)*(Table13[[#This Row],[Length]]-0.5),(1/3)*(Table13[[#This Row],[Diameter]]-0.4),(1/3)*(Table13[[#This Row],[Height]]-0.4)*Table13[[#This Row],[Whole_weight]]*0.5)</f>
        <v>0.99500666666666671</v>
      </c>
      <c r="W738">
        <f t="array" ref="W73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0.79600533333333345</v>
      </c>
      <c r="X738" t="e">
        <f>IF(Table13[[#This Row],[Category All]]="Category 1",Table13[[#This Row],[Base Abalone Value]]*1.5,NA())</f>
        <v>#N/A</v>
      </c>
      <c r="Y738">
        <f>IF(Table13[[#This Row],[Category All]]="Category 2",Table13[[#This Row],[Base Abalone Value]]*0.8,NA())</f>
        <v>0.79600533333333345</v>
      </c>
      <c r="Z738" t="e">
        <f>IF(Table13[[#This Row],[Category All]]="Category 3",Table13[[#This Row],[Base Abalone Value]],NA())</f>
        <v>#N/A</v>
      </c>
      <c r="AA738" t="e">
        <f>IF(Table13[[#This Row],[Gender]]="M",Table13[[#This Row],[Whole_weight]],NA())</f>
        <v>#N/A</v>
      </c>
      <c r="AB738">
        <f>IF(Table13[[#This Row],[Gender]]="F",Table13[[#This Row],[Whole_weight]],NA())</f>
        <v>0.84599999999999997</v>
      </c>
      <c r="AC738" t="e">
        <f>IF(Table13[[#This Row],[Gender]]="I",Table13[[#This Row],[Whole_weight]],NA())</f>
        <v>#N/A</v>
      </c>
      <c r="AD738" t="e">
        <f>IF(Table13[[#This Row],[Gender]]="M",Table13[[#This Row],[Diameter]],NA())</f>
        <v>#N/A</v>
      </c>
      <c r="AE738">
        <f>IF(Table13[[#This Row],[Gender]]="F",Table13[[#This Row],[Diameter]],NA())</f>
        <v>0.44</v>
      </c>
      <c r="AF738" t="e">
        <f>IF(Table13[[#This Row],[Gender]]="I",Table13[[#This Row],[Diameter]],NA())</f>
        <v>#N/A</v>
      </c>
    </row>
    <row r="739" spans="1:32" x14ac:dyDescent="0.25">
      <c r="A739">
        <v>1207</v>
      </c>
      <c r="B739" t="s">
        <v>32</v>
      </c>
      <c r="C739">
        <v>0.75</v>
      </c>
      <c r="D739">
        <v>0.56999999999999995</v>
      </c>
      <c r="E739">
        <v>0.21</v>
      </c>
      <c r="F739">
        <v>2.2360000000000002</v>
      </c>
      <c r="G739">
        <v>1.109</v>
      </c>
      <c r="H739">
        <v>0.51949999999999996</v>
      </c>
      <c r="I739">
        <v>0.54500000000000004</v>
      </c>
      <c r="J739">
        <v>11</v>
      </c>
      <c r="K739">
        <v>10</v>
      </c>
      <c r="L739" t="s">
        <v>48</v>
      </c>
      <c r="M739" t="s">
        <v>49</v>
      </c>
      <c r="N739" t="s">
        <v>50</v>
      </c>
      <c r="O739">
        <v>10</v>
      </c>
      <c r="P739" t="s">
        <v>70</v>
      </c>
      <c r="Q739">
        <v>24.1</v>
      </c>
      <c r="R739" t="str">
        <f t="array" ref="R73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39" t="e">
        <f>IF(Table13[[#This Row],[Category All]]="Category 1", "Yes",NA())</f>
        <v>#N/A</v>
      </c>
      <c r="T739" t="e">
        <f>IF(Table13[[#This Row],[Category All]]="Category 2", "Yes",NA())</f>
        <v>#N/A</v>
      </c>
      <c r="U739" t="str">
        <f>IF(Table13[[#This Row],[Category All]]="Category 3", "Yes",NA())</f>
        <v>Yes</v>
      </c>
      <c r="V739">
        <f>SUM(1,(1/3)*(Table13[[#This Row],[Length]]-0.5),(1/3)*(Table13[[#This Row],[Diameter]]-0.4),(1/3)*(Table13[[#This Row],[Height]]-0.4)*Table13[[#This Row],[Whole_weight]]*0.5)</f>
        <v>1.0691933333333332</v>
      </c>
      <c r="W739">
        <f t="array" ref="W73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1.0691933333333332</v>
      </c>
      <c r="X739" t="e">
        <f>IF(Table13[[#This Row],[Category All]]="Category 1",Table13[[#This Row],[Base Abalone Value]]*1.5,NA())</f>
        <v>#N/A</v>
      </c>
      <c r="Y739" t="e">
        <f>IF(Table13[[#This Row],[Category All]]="Category 2",Table13[[#This Row],[Base Abalone Value]]*0.8,NA())</f>
        <v>#N/A</v>
      </c>
      <c r="Z739">
        <f>IF(Table13[[#This Row],[Category All]]="Category 3",Table13[[#This Row],[Base Abalone Value]],NA())</f>
        <v>1.0691933333333332</v>
      </c>
      <c r="AA739" t="e">
        <f>IF(Table13[[#This Row],[Gender]]="M",Table13[[#This Row],[Whole_weight]],NA())</f>
        <v>#N/A</v>
      </c>
      <c r="AB739">
        <f>IF(Table13[[#This Row],[Gender]]="F",Table13[[#This Row],[Whole_weight]],NA())</f>
        <v>2.2360000000000002</v>
      </c>
      <c r="AC739" t="e">
        <f>IF(Table13[[#This Row],[Gender]]="I",Table13[[#This Row],[Whole_weight]],NA())</f>
        <v>#N/A</v>
      </c>
      <c r="AD739" t="e">
        <f>IF(Table13[[#This Row],[Gender]]="M",Table13[[#This Row],[Diameter]],NA())</f>
        <v>#N/A</v>
      </c>
      <c r="AE739">
        <f>IF(Table13[[#This Row],[Gender]]="F",Table13[[#This Row],[Diameter]],NA())</f>
        <v>0.56999999999999995</v>
      </c>
      <c r="AF739" t="e">
        <f>IF(Table13[[#This Row],[Gender]]="I",Table13[[#This Row],[Diameter]],NA())</f>
        <v>#N/A</v>
      </c>
    </row>
    <row r="740" spans="1:32" x14ac:dyDescent="0.25">
      <c r="A740">
        <v>1338</v>
      </c>
      <c r="B740" t="s">
        <v>47</v>
      </c>
      <c r="C740">
        <v>0.57999999999999996</v>
      </c>
      <c r="D740">
        <v>0.46</v>
      </c>
      <c r="E740">
        <v>0.155</v>
      </c>
      <c r="F740">
        <v>1.4395</v>
      </c>
      <c r="G740">
        <v>0.67149999999999999</v>
      </c>
      <c r="H740">
        <v>0.27300000000000002</v>
      </c>
      <c r="I740">
        <v>0.29549999999999998</v>
      </c>
      <c r="J740">
        <v>10</v>
      </c>
      <c r="K740">
        <v>11</v>
      </c>
      <c r="L740" t="s">
        <v>37</v>
      </c>
      <c r="M740" t="s">
        <v>38</v>
      </c>
      <c r="N740" t="s">
        <v>35</v>
      </c>
      <c r="O740">
        <v>10</v>
      </c>
      <c r="P740" t="s">
        <v>70</v>
      </c>
      <c r="Q740">
        <v>24.1</v>
      </c>
      <c r="R740" t="str">
        <f t="array" ref="R74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40" t="e">
        <f>IF(Table13[[#This Row],[Category All]]="Category 1", "Yes",NA())</f>
        <v>#N/A</v>
      </c>
      <c r="T740" t="e">
        <f>IF(Table13[[#This Row],[Category All]]="Category 2", "Yes",NA())</f>
        <v>#N/A</v>
      </c>
      <c r="U740" t="str">
        <f>IF(Table13[[#This Row],[Category All]]="Category 3", "Yes",NA())</f>
        <v>Yes</v>
      </c>
      <c r="V740">
        <f>SUM(1,(1/3)*(Table13[[#This Row],[Length]]-0.5),(1/3)*(Table13[[#This Row],[Diameter]]-0.4),(1/3)*(Table13[[#This Row],[Height]]-0.4)*Table13[[#This Row],[Whole_weight]]*0.5)</f>
        <v>0.9878870833333333</v>
      </c>
      <c r="W740">
        <f t="array" ref="W74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0.9878870833333333</v>
      </c>
      <c r="X740" t="e">
        <f>IF(Table13[[#This Row],[Category All]]="Category 1",Table13[[#This Row],[Base Abalone Value]]*1.5,NA())</f>
        <v>#N/A</v>
      </c>
      <c r="Y740" t="e">
        <f>IF(Table13[[#This Row],[Category All]]="Category 2",Table13[[#This Row],[Base Abalone Value]]*0.8,NA())</f>
        <v>#N/A</v>
      </c>
      <c r="Z740">
        <f>IF(Table13[[#This Row],[Category All]]="Category 3",Table13[[#This Row],[Base Abalone Value]],NA())</f>
        <v>0.9878870833333333</v>
      </c>
      <c r="AA740">
        <f>IF(Table13[[#This Row],[Gender]]="M",Table13[[#This Row],[Whole_weight]],NA())</f>
        <v>1.4395</v>
      </c>
      <c r="AB740" t="e">
        <f>IF(Table13[[#This Row],[Gender]]="F",Table13[[#This Row],[Whole_weight]],NA())</f>
        <v>#N/A</v>
      </c>
      <c r="AC740" t="e">
        <f>IF(Table13[[#This Row],[Gender]]="I",Table13[[#This Row],[Whole_weight]],NA())</f>
        <v>#N/A</v>
      </c>
      <c r="AD740">
        <f>IF(Table13[[#This Row],[Gender]]="M",Table13[[#This Row],[Diameter]],NA())</f>
        <v>0.46</v>
      </c>
      <c r="AE740" t="e">
        <f>IF(Table13[[#This Row],[Gender]]="F",Table13[[#This Row],[Diameter]],NA())</f>
        <v>#N/A</v>
      </c>
      <c r="AF740" t="e">
        <f>IF(Table13[[#This Row],[Gender]]="I",Table13[[#This Row],[Diameter]],NA())</f>
        <v>#N/A</v>
      </c>
    </row>
    <row r="741" spans="1:32" x14ac:dyDescent="0.25">
      <c r="A741">
        <v>3572</v>
      </c>
      <c r="B741" t="s">
        <v>32</v>
      </c>
      <c r="C741">
        <v>0.58499999999999996</v>
      </c>
      <c r="D741">
        <v>0.46500000000000002</v>
      </c>
      <c r="E741">
        <v>0.16500000000000001</v>
      </c>
      <c r="F741">
        <v>0.9355</v>
      </c>
      <c r="G741">
        <v>0.40350000000000003</v>
      </c>
      <c r="H741">
        <v>0.22750000000000001</v>
      </c>
      <c r="I741">
        <v>0.25900000000000001</v>
      </c>
      <c r="J741">
        <v>9</v>
      </c>
      <c r="K741">
        <v>8</v>
      </c>
      <c r="L741" t="s">
        <v>61</v>
      </c>
      <c r="M741" t="s">
        <v>62</v>
      </c>
      <c r="N741" t="s">
        <v>63</v>
      </c>
      <c r="O741">
        <v>6</v>
      </c>
      <c r="P741" t="s">
        <v>79</v>
      </c>
      <c r="Q741">
        <v>14.1</v>
      </c>
      <c r="R741" t="str">
        <f t="array" ref="R74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41" t="e">
        <f>IF(Table13[[#This Row],[Category All]]="Category 1", "Yes",NA())</f>
        <v>#N/A</v>
      </c>
      <c r="T741" t="e">
        <f>IF(Table13[[#This Row],[Category All]]="Category 2", "Yes",NA())</f>
        <v>#N/A</v>
      </c>
      <c r="U741" t="str">
        <f>IF(Table13[[#This Row],[Category All]]="Category 3", "Yes",NA())</f>
        <v>Yes</v>
      </c>
      <c r="V741">
        <f>SUM(1,(1/3)*(Table13[[#This Row],[Length]]-0.5),(1/3)*(Table13[[#This Row],[Diameter]]-0.4),(1/3)*(Table13[[#This Row],[Height]]-0.4)*Table13[[#This Row],[Whole_weight]]*0.5)</f>
        <v>1.0133595833333333</v>
      </c>
      <c r="W741">
        <f t="array" ref="W74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1.0133595833333333</v>
      </c>
      <c r="X741" t="e">
        <f>IF(Table13[[#This Row],[Category All]]="Category 1",Table13[[#This Row],[Base Abalone Value]]*1.5,NA())</f>
        <v>#N/A</v>
      </c>
      <c r="Y741" t="e">
        <f>IF(Table13[[#This Row],[Category All]]="Category 2",Table13[[#This Row],[Base Abalone Value]]*0.8,NA())</f>
        <v>#N/A</v>
      </c>
      <c r="Z741">
        <f>IF(Table13[[#This Row],[Category All]]="Category 3",Table13[[#This Row],[Base Abalone Value]],NA())</f>
        <v>1.0133595833333333</v>
      </c>
      <c r="AA741" t="e">
        <f>IF(Table13[[#This Row],[Gender]]="M",Table13[[#This Row],[Whole_weight]],NA())</f>
        <v>#N/A</v>
      </c>
      <c r="AB741">
        <f>IF(Table13[[#This Row],[Gender]]="F",Table13[[#This Row],[Whole_weight]],NA())</f>
        <v>0.9355</v>
      </c>
      <c r="AC741" t="e">
        <f>IF(Table13[[#This Row],[Gender]]="I",Table13[[#This Row],[Whole_weight]],NA())</f>
        <v>#N/A</v>
      </c>
      <c r="AD741" t="e">
        <f>IF(Table13[[#This Row],[Gender]]="M",Table13[[#This Row],[Diameter]],NA())</f>
        <v>#N/A</v>
      </c>
      <c r="AE741">
        <f>IF(Table13[[#This Row],[Gender]]="F",Table13[[#This Row],[Diameter]],NA())</f>
        <v>0.46500000000000002</v>
      </c>
      <c r="AF741" t="e">
        <f>IF(Table13[[#This Row],[Gender]]="I",Table13[[#This Row],[Diameter]],NA())</f>
        <v>#N/A</v>
      </c>
    </row>
    <row r="742" spans="1:32" x14ac:dyDescent="0.25">
      <c r="A742">
        <v>796</v>
      </c>
      <c r="B742" t="s">
        <v>47</v>
      </c>
      <c r="C742">
        <v>0.51500000000000001</v>
      </c>
      <c r="D742">
        <v>0.40500000000000003</v>
      </c>
      <c r="E742">
        <v>0.14499999999999999</v>
      </c>
      <c r="F742">
        <v>0.69499999999999995</v>
      </c>
      <c r="G742">
        <v>0.215</v>
      </c>
      <c r="H742">
        <v>0.16350000000000001</v>
      </c>
      <c r="I742">
        <v>0.23400000000000001</v>
      </c>
      <c r="J742">
        <v>15</v>
      </c>
      <c r="K742">
        <v>14</v>
      </c>
      <c r="L742" t="s">
        <v>55</v>
      </c>
      <c r="M742" t="s">
        <v>56</v>
      </c>
      <c r="N742" t="s">
        <v>57</v>
      </c>
      <c r="O742">
        <v>10</v>
      </c>
      <c r="P742" t="s">
        <v>70</v>
      </c>
      <c r="Q742">
        <v>24.1</v>
      </c>
      <c r="R742" t="str">
        <f t="array" ref="R74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42" t="e">
        <f>IF(Table13[[#This Row],[Category All]]="Category 1", "Yes",NA())</f>
        <v>#N/A</v>
      </c>
      <c r="T742" t="str">
        <f>IF(Table13[[#This Row],[Category All]]="Category 2", "Yes",NA())</f>
        <v>Yes</v>
      </c>
      <c r="U742" t="e">
        <f>IF(Table13[[#This Row],[Category All]]="Category 3", "Yes",NA())</f>
        <v>#N/A</v>
      </c>
      <c r="V742">
        <f>SUM(1,(1/3)*(Table13[[#This Row],[Length]]-0.5),(1/3)*(Table13[[#This Row],[Diameter]]-0.4),(1/3)*(Table13[[#This Row],[Height]]-0.4)*Table13[[#This Row],[Whole_weight]]*0.5)</f>
        <v>0.9771291666666666</v>
      </c>
      <c r="W742">
        <f t="array" ref="W74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0.78170333333333331</v>
      </c>
      <c r="X742" t="e">
        <f>IF(Table13[[#This Row],[Category All]]="Category 1",Table13[[#This Row],[Base Abalone Value]]*1.5,NA())</f>
        <v>#N/A</v>
      </c>
      <c r="Y742">
        <f>IF(Table13[[#This Row],[Category All]]="Category 2",Table13[[#This Row],[Base Abalone Value]]*0.8,NA())</f>
        <v>0.78170333333333331</v>
      </c>
      <c r="Z742" t="e">
        <f>IF(Table13[[#This Row],[Category All]]="Category 3",Table13[[#This Row],[Base Abalone Value]],NA())</f>
        <v>#N/A</v>
      </c>
      <c r="AA742">
        <f>IF(Table13[[#This Row],[Gender]]="M",Table13[[#This Row],[Whole_weight]],NA())</f>
        <v>0.69499999999999995</v>
      </c>
      <c r="AB742" t="e">
        <f>IF(Table13[[#This Row],[Gender]]="F",Table13[[#This Row],[Whole_weight]],NA())</f>
        <v>#N/A</v>
      </c>
      <c r="AC742" t="e">
        <f>IF(Table13[[#This Row],[Gender]]="I",Table13[[#This Row],[Whole_weight]],NA())</f>
        <v>#N/A</v>
      </c>
      <c r="AD742">
        <f>IF(Table13[[#This Row],[Gender]]="M",Table13[[#This Row],[Diameter]],NA())</f>
        <v>0.40500000000000003</v>
      </c>
      <c r="AE742" t="e">
        <f>IF(Table13[[#This Row],[Gender]]="F",Table13[[#This Row],[Diameter]],NA())</f>
        <v>#N/A</v>
      </c>
      <c r="AF742" t="e">
        <f>IF(Table13[[#This Row],[Gender]]="I",Table13[[#This Row],[Diameter]],NA())</f>
        <v>#N/A</v>
      </c>
    </row>
    <row r="743" spans="1:32" x14ac:dyDescent="0.25">
      <c r="A743">
        <v>1858</v>
      </c>
      <c r="B743" t="s">
        <v>43</v>
      </c>
      <c r="C743">
        <v>0.505</v>
      </c>
      <c r="D743">
        <v>0.4</v>
      </c>
      <c r="E743">
        <v>0.14499999999999999</v>
      </c>
      <c r="F743">
        <v>0.70450000000000002</v>
      </c>
      <c r="G743">
        <v>0.33400000000000002</v>
      </c>
      <c r="H743">
        <v>0.14249999999999999</v>
      </c>
      <c r="I743">
        <v>0.20699999999999999</v>
      </c>
      <c r="J743">
        <v>8</v>
      </c>
      <c r="K743">
        <v>10</v>
      </c>
      <c r="L743" t="s">
        <v>48</v>
      </c>
      <c r="M743" t="s">
        <v>49</v>
      </c>
      <c r="N743" t="s">
        <v>50</v>
      </c>
      <c r="O743">
        <v>9</v>
      </c>
      <c r="P743" t="s">
        <v>78</v>
      </c>
      <c r="Q743">
        <v>1.9</v>
      </c>
      <c r="R743" t="str">
        <f t="array" ref="R74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43" t="e">
        <f>IF(Table13[[#This Row],[Category All]]="Category 1", "Yes",NA())</f>
        <v>#N/A</v>
      </c>
      <c r="T743" t="str">
        <f>IF(Table13[[#This Row],[Category All]]="Category 2", "Yes",NA())</f>
        <v>Yes</v>
      </c>
      <c r="U743" t="e">
        <f>IF(Table13[[#This Row],[Category All]]="Category 3", "Yes",NA())</f>
        <v>#N/A</v>
      </c>
      <c r="V743">
        <f>SUM(1,(1/3)*(Table13[[#This Row],[Length]]-0.5),(1/3)*(Table13[[#This Row],[Diameter]]-0.4),(1/3)*(Table13[[#This Row],[Height]]-0.4)*Table13[[#This Row],[Whole_weight]]*0.5)</f>
        <v>0.97172541666666667</v>
      </c>
      <c r="W743">
        <f t="array" ref="W74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0.77738033333333334</v>
      </c>
      <c r="X743" t="e">
        <f>IF(Table13[[#This Row],[Category All]]="Category 1",Table13[[#This Row],[Base Abalone Value]]*1.5,NA())</f>
        <v>#N/A</v>
      </c>
      <c r="Y743">
        <f>IF(Table13[[#This Row],[Category All]]="Category 2",Table13[[#This Row],[Base Abalone Value]]*0.8,NA())</f>
        <v>0.77738033333333334</v>
      </c>
      <c r="Z743" t="e">
        <f>IF(Table13[[#This Row],[Category All]]="Category 3",Table13[[#This Row],[Base Abalone Value]],NA())</f>
        <v>#N/A</v>
      </c>
      <c r="AA743" t="e">
        <f>IF(Table13[[#This Row],[Gender]]="M",Table13[[#This Row],[Whole_weight]],NA())</f>
        <v>#N/A</v>
      </c>
      <c r="AB743" t="e">
        <f>IF(Table13[[#This Row],[Gender]]="F",Table13[[#This Row],[Whole_weight]],NA())</f>
        <v>#N/A</v>
      </c>
      <c r="AC743">
        <f>IF(Table13[[#This Row],[Gender]]="I",Table13[[#This Row],[Whole_weight]],NA())</f>
        <v>0.70450000000000002</v>
      </c>
      <c r="AD743" t="e">
        <f>IF(Table13[[#This Row],[Gender]]="M",Table13[[#This Row],[Diameter]],NA())</f>
        <v>#N/A</v>
      </c>
      <c r="AE743" t="e">
        <f>IF(Table13[[#This Row],[Gender]]="F",Table13[[#This Row],[Diameter]],NA())</f>
        <v>#N/A</v>
      </c>
      <c r="AF743">
        <f>IF(Table13[[#This Row],[Gender]]="I",Table13[[#This Row],[Diameter]],NA())</f>
        <v>0.4</v>
      </c>
    </row>
    <row r="744" spans="1:32" x14ac:dyDescent="0.25">
      <c r="A744">
        <v>2574</v>
      </c>
      <c r="B744" t="s">
        <v>43</v>
      </c>
      <c r="C744">
        <v>0.47499999999999998</v>
      </c>
      <c r="D744">
        <v>0.35499999999999998</v>
      </c>
      <c r="E744">
        <v>0.105</v>
      </c>
      <c r="F744">
        <v>0.46800000000000003</v>
      </c>
      <c r="G744">
        <v>0.20100000000000001</v>
      </c>
      <c r="H744">
        <v>0.1115</v>
      </c>
      <c r="I744">
        <v>0.12</v>
      </c>
      <c r="J744">
        <v>8</v>
      </c>
      <c r="K744">
        <v>2</v>
      </c>
      <c r="L744" t="s">
        <v>64</v>
      </c>
      <c r="M744" t="s">
        <v>65</v>
      </c>
      <c r="N744" t="s">
        <v>66</v>
      </c>
      <c r="O744">
        <v>10</v>
      </c>
      <c r="P744" t="s">
        <v>70</v>
      </c>
      <c r="Q744">
        <v>24.1</v>
      </c>
      <c r="R744" t="str">
        <f t="array" ref="R74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44" t="e">
        <f>IF(Table13[[#This Row],[Category All]]="Category 1", "Yes",NA())</f>
        <v>#N/A</v>
      </c>
      <c r="T744" t="str">
        <f>IF(Table13[[#This Row],[Category All]]="Category 2", "Yes",NA())</f>
        <v>Yes</v>
      </c>
      <c r="U744" t="e">
        <f>IF(Table13[[#This Row],[Category All]]="Category 3", "Yes",NA())</f>
        <v>#N/A</v>
      </c>
      <c r="V744">
        <f>SUM(1,(1/3)*(Table13[[#This Row],[Length]]-0.5),(1/3)*(Table13[[#This Row],[Diameter]]-0.4),(1/3)*(Table13[[#This Row],[Height]]-0.4)*Table13[[#This Row],[Whole_weight]]*0.5)</f>
        <v>0.95365666666666671</v>
      </c>
      <c r="W744">
        <f t="array" ref="W74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0.76292533333333346</v>
      </c>
      <c r="X744" t="e">
        <f>IF(Table13[[#This Row],[Category All]]="Category 1",Table13[[#This Row],[Base Abalone Value]]*1.5,NA())</f>
        <v>#N/A</v>
      </c>
      <c r="Y744">
        <f>IF(Table13[[#This Row],[Category All]]="Category 2",Table13[[#This Row],[Base Abalone Value]]*0.8,NA())</f>
        <v>0.76292533333333346</v>
      </c>
      <c r="Z744" t="e">
        <f>IF(Table13[[#This Row],[Category All]]="Category 3",Table13[[#This Row],[Base Abalone Value]],NA())</f>
        <v>#N/A</v>
      </c>
      <c r="AA744" t="e">
        <f>IF(Table13[[#This Row],[Gender]]="M",Table13[[#This Row],[Whole_weight]],NA())</f>
        <v>#N/A</v>
      </c>
      <c r="AB744" t="e">
        <f>IF(Table13[[#This Row],[Gender]]="F",Table13[[#This Row],[Whole_weight]],NA())</f>
        <v>#N/A</v>
      </c>
      <c r="AC744">
        <f>IF(Table13[[#This Row],[Gender]]="I",Table13[[#This Row],[Whole_weight]],NA())</f>
        <v>0.46800000000000003</v>
      </c>
      <c r="AD744" t="e">
        <f>IF(Table13[[#This Row],[Gender]]="M",Table13[[#This Row],[Diameter]],NA())</f>
        <v>#N/A</v>
      </c>
      <c r="AE744" t="e">
        <f>IF(Table13[[#This Row],[Gender]]="F",Table13[[#This Row],[Diameter]],NA())</f>
        <v>#N/A</v>
      </c>
      <c r="AF744">
        <f>IF(Table13[[#This Row],[Gender]]="I",Table13[[#This Row],[Diameter]],NA())</f>
        <v>0.35499999999999998</v>
      </c>
    </row>
    <row r="745" spans="1:32" x14ac:dyDescent="0.25">
      <c r="A745">
        <v>3404</v>
      </c>
      <c r="B745" t="s">
        <v>43</v>
      </c>
      <c r="C745">
        <v>0.35</v>
      </c>
      <c r="D745">
        <v>0.26500000000000001</v>
      </c>
      <c r="E745">
        <v>0.11</v>
      </c>
      <c r="F745">
        <v>0.20899999999999999</v>
      </c>
      <c r="G745">
        <v>6.6000000000000003E-2</v>
      </c>
      <c r="H745">
        <v>5.8999999999999997E-2</v>
      </c>
      <c r="I745">
        <v>7.4999999999999997E-2</v>
      </c>
      <c r="J745">
        <v>9</v>
      </c>
      <c r="K745">
        <v>11</v>
      </c>
      <c r="L745" t="s">
        <v>37</v>
      </c>
      <c r="M745" t="s">
        <v>38</v>
      </c>
      <c r="N745" t="s">
        <v>35</v>
      </c>
      <c r="O745">
        <v>7</v>
      </c>
      <c r="P745" t="s">
        <v>74</v>
      </c>
      <c r="Q745">
        <v>2.5</v>
      </c>
      <c r="R745" t="str">
        <f t="array" ref="R74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45" t="e">
        <f>IF(Table13[[#This Row],[Category All]]="Category 1", "Yes",NA())</f>
        <v>#N/A</v>
      </c>
      <c r="T745" t="str">
        <f>IF(Table13[[#This Row],[Category All]]="Category 2", "Yes",NA())</f>
        <v>Yes</v>
      </c>
      <c r="U745" t="e">
        <f>IF(Table13[[#This Row],[Category All]]="Category 3", "Yes",NA())</f>
        <v>#N/A</v>
      </c>
      <c r="V745">
        <f>SUM(1,(1/3)*(Table13[[#This Row],[Length]]-0.5),(1/3)*(Table13[[#This Row],[Diameter]]-0.4),(1/3)*(Table13[[#This Row],[Height]]-0.4)*Table13[[#This Row],[Whole_weight]]*0.5)</f>
        <v>0.89489833333333324</v>
      </c>
      <c r="W745">
        <f t="array" ref="W74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0.71591866666666659</v>
      </c>
      <c r="X745" t="e">
        <f>IF(Table13[[#This Row],[Category All]]="Category 1",Table13[[#This Row],[Base Abalone Value]]*1.5,NA())</f>
        <v>#N/A</v>
      </c>
      <c r="Y745">
        <f>IF(Table13[[#This Row],[Category All]]="Category 2",Table13[[#This Row],[Base Abalone Value]]*0.8,NA())</f>
        <v>0.71591866666666659</v>
      </c>
      <c r="Z745" t="e">
        <f>IF(Table13[[#This Row],[Category All]]="Category 3",Table13[[#This Row],[Base Abalone Value]],NA())</f>
        <v>#N/A</v>
      </c>
      <c r="AA745" t="e">
        <f>IF(Table13[[#This Row],[Gender]]="M",Table13[[#This Row],[Whole_weight]],NA())</f>
        <v>#N/A</v>
      </c>
      <c r="AB745" t="e">
        <f>IF(Table13[[#This Row],[Gender]]="F",Table13[[#This Row],[Whole_weight]],NA())</f>
        <v>#N/A</v>
      </c>
      <c r="AC745">
        <f>IF(Table13[[#This Row],[Gender]]="I",Table13[[#This Row],[Whole_weight]],NA())</f>
        <v>0.20899999999999999</v>
      </c>
      <c r="AD745" t="e">
        <f>IF(Table13[[#This Row],[Gender]]="M",Table13[[#This Row],[Diameter]],NA())</f>
        <v>#N/A</v>
      </c>
      <c r="AE745" t="e">
        <f>IF(Table13[[#This Row],[Gender]]="F",Table13[[#This Row],[Diameter]],NA())</f>
        <v>#N/A</v>
      </c>
      <c r="AF745">
        <f>IF(Table13[[#This Row],[Gender]]="I",Table13[[#This Row],[Diameter]],NA())</f>
        <v>0.26500000000000001</v>
      </c>
    </row>
    <row r="746" spans="1:32" x14ac:dyDescent="0.25">
      <c r="A746">
        <v>270</v>
      </c>
      <c r="B746" t="s">
        <v>32</v>
      </c>
      <c r="C746">
        <v>0.45</v>
      </c>
      <c r="D746">
        <v>0.36</v>
      </c>
      <c r="E746">
        <v>0.125</v>
      </c>
      <c r="F746">
        <v>0.4995</v>
      </c>
      <c r="G746">
        <v>0.20349999999999999</v>
      </c>
      <c r="H746">
        <v>0.1</v>
      </c>
      <c r="I746">
        <v>0.17</v>
      </c>
      <c r="J746">
        <v>13</v>
      </c>
      <c r="K746">
        <v>6</v>
      </c>
      <c r="L746" t="s">
        <v>71</v>
      </c>
      <c r="M746" t="s">
        <v>72</v>
      </c>
      <c r="N746" t="s">
        <v>73</v>
      </c>
      <c r="O746">
        <v>9</v>
      </c>
      <c r="P746" t="s">
        <v>78</v>
      </c>
      <c r="Q746">
        <v>1.9</v>
      </c>
      <c r="R746" t="str">
        <f t="array" ref="R74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46" t="e">
        <f>IF(Table13[[#This Row],[Category All]]="Category 1", "Yes",NA())</f>
        <v>#N/A</v>
      </c>
      <c r="T746" t="str">
        <f>IF(Table13[[#This Row],[Category All]]="Category 2", "Yes",NA())</f>
        <v>Yes</v>
      </c>
      <c r="U746" t="e">
        <f>IF(Table13[[#This Row],[Category All]]="Category 3", "Yes",NA())</f>
        <v>#N/A</v>
      </c>
      <c r="V746">
        <f>SUM(1,(1/3)*(Table13[[#This Row],[Length]]-0.5),(1/3)*(Table13[[#This Row],[Diameter]]-0.4),(1/3)*(Table13[[#This Row],[Height]]-0.4)*Table13[[#This Row],[Whole_weight]]*0.5)</f>
        <v>0.94710625000000004</v>
      </c>
      <c r="W746">
        <f t="array" ref="W74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0.75768500000000005</v>
      </c>
      <c r="X746" t="e">
        <f>IF(Table13[[#This Row],[Category All]]="Category 1",Table13[[#This Row],[Base Abalone Value]]*1.5,NA())</f>
        <v>#N/A</v>
      </c>
      <c r="Y746">
        <f>IF(Table13[[#This Row],[Category All]]="Category 2",Table13[[#This Row],[Base Abalone Value]]*0.8,NA())</f>
        <v>0.75768500000000005</v>
      </c>
      <c r="Z746" t="e">
        <f>IF(Table13[[#This Row],[Category All]]="Category 3",Table13[[#This Row],[Base Abalone Value]],NA())</f>
        <v>#N/A</v>
      </c>
      <c r="AA746" t="e">
        <f>IF(Table13[[#This Row],[Gender]]="M",Table13[[#This Row],[Whole_weight]],NA())</f>
        <v>#N/A</v>
      </c>
      <c r="AB746">
        <f>IF(Table13[[#This Row],[Gender]]="F",Table13[[#This Row],[Whole_weight]],NA())</f>
        <v>0.4995</v>
      </c>
      <c r="AC746" t="e">
        <f>IF(Table13[[#This Row],[Gender]]="I",Table13[[#This Row],[Whole_weight]],NA())</f>
        <v>#N/A</v>
      </c>
      <c r="AD746" t="e">
        <f>IF(Table13[[#This Row],[Gender]]="M",Table13[[#This Row],[Diameter]],NA())</f>
        <v>#N/A</v>
      </c>
      <c r="AE746">
        <f>IF(Table13[[#This Row],[Gender]]="F",Table13[[#This Row],[Diameter]],NA())</f>
        <v>0.36</v>
      </c>
      <c r="AF746" t="e">
        <f>IF(Table13[[#This Row],[Gender]]="I",Table13[[#This Row],[Diameter]],NA())</f>
        <v>#N/A</v>
      </c>
    </row>
    <row r="747" spans="1:32" x14ac:dyDescent="0.25">
      <c r="A747">
        <v>852</v>
      </c>
      <c r="B747" t="s">
        <v>47</v>
      </c>
      <c r="C747">
        <v>0.55500000000000005</v>
      </c>
      <c r="D747">
        <v>0.435</v>
      </c>
      <c r="E747">
        <v>0.14499999999999999</v>
      </c>
      <c r="F747">
        <v>0.96850000000000003</v>
      </c>
      <c r="G747">
        <v>0.4985</v>
      </c>
      <c r="H747">
        <v>0.16800000000000001</v>
      </c>
      <c r="I747">
        <v>0.23849999999999999</v>
      </c>
      <c r="J747">
        <v>9</v>
      </c>
      <c r="K747">
        <v>6</v>
      </c>
      <c r="L747" t="s">
        <v>71</v>
      </c>
      <c r="M747" t="s">
        <v>72</v>
      </c>
      <c r="N747" t="s">
        <v>73</v>
      </c>
      <c r="O747">
        <v>8</v>
      </c>
      <c r="P747" t="s">
        <v>51</v>
      </c>
      <c r="Q747">
        <v>12.3</v>
      </c>
      <c r="R747" t="str">
        <f t="array" ref="R74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47" t="e">
        <f>IF(Table13[[#This Row],[Category All]]="Category 1", "Yes",NA())</f>
        <v>#N/A</v>
      </c>
      <c r="T747" t="e">
        <f>IF(Table13[[#This Row],[Category All]]="Category 2", "Yes",NA())</f>
        <v>#N/A</v>
      </c>
      <c r="U747" t="str">
        <f>IF(Table13[[#This Row],[Category All]]="Category 3", "Yes",NA())</f>
        <v>Yes</v>
      </c>
      <c r="V747">
        <f>SUM(1,(1/3)*(Table13[[#This Row],[Length]]-0.5),(1/3)*(Table13[[#This Row],[Diameter]]-0.4),(1/3)*(Table13[[#This Row],[Height]]-0.4)*Table13[[#This Row],[Whole_weight]]*0.5)</f>
        <v>0.98883874999999999</v>
      </c>
      <c r="W747">
        <f t="array" ref="W74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0.98883874999999999</v>
      </c>
      <c r="X747" t="e">
        <f>IF(Table13[[#This Row],[Category All]]="Category 1",Table13[[#This Row],[Base Abalone Value]]*1.5,NA())</f>
        <v>#N/A</v>
      </c>
      <c r="Y747" t="e">
        <f>IF(Table13[[#This Row],[Category All]]="Category 2",Table13[[#This Row],[Base Abalone Value]]*0.8,NA())</f>
        <v>#N/A</v>
      </c>
      <c r="Z747">
        <f>IF(Table13[[#This Row],[Category All]]="Category 3",Table13[[#This Row],[Base Abalone Value]],NA())</f>
        <v>0.98883874999999999</v>
      </c>
      <c r="AA747">
        <f>IF(Table13[[#This Row],[Gender]]="M",Table13[[#This Row],[Whole_weight]],NA())</f>
        <v>0.96850000000000003</v>
      </c>
      <c r="AB747" t="e">
        <f>IF(Table13[[#This Row],[Gender]]="F",Table13[[#This Row],[Whole_weight]],NA())</f>
        <v>#N/A</v>
      </c>
      <c r="AC747" t="e">
        <f>IF(Table13[[#This Row],[Gender]]="I",Table13[[#This Row],[Whole_weight]],NA())</f>
        <v>#N/A</v>
      </c>
      <c r="AD747">
        <f>IF(Table13[[#This Row],[Gender]]="M",Table13[[#This Row],[Diameter]],NA())</f>
        <v>0.435</v>
      </c>
      <c r="AE747" t="e">
        <f>IF(Table13[[#This Row],[Gender]]="F",Table13[[#This Row],[Diameter]],NA())</f>
        <v>#N/A</v>
      </c>
      <c r="AF747" t="e">
        <f>IF(Table13[[#This Row],[Gender]]="I",Table13[[#This Row],[Diameter]],NA())</f>
        <v>#N/A</v>
      </c>
    </row>
    <row r="748" spans="1:32" x14ac:dyDescent="0.25">
      <c r="A748">
        <v>440</v>
      </c>
      <c r="B748" t="s">
        <v>47</v>
      </c>
      <c r="C748">
        <v>0.5</v>
      </c>
      <c r="D748">
        <v>0.41499999999999998</v>
      </c>
      <c r="E748">
        <v>0.16500000000000001</v>
      </c>
      <c r="F748">
        <v>0.6885</v>
      </c>
      <c r="G748">
        <v>0.249</v>
      </c>
      <c r="H748">
        <v>0.13800000000000001</v>
      </c>
      <c r="I748">
        <v>0.25</v>
      </c>
      <c r="J748">
        <v>13</v>
      </c>
      <c r="K748">
        <v>15</v>
      </c>
      <c r="L748" t="s">
        <v>81</v>
      </c>
      <c r="M748" t="s">
        <v>82</v>
      </c>
      <c r="N748" t="s">
        <v>35</v>
      </c>
      <c r="O748">
        <v>10</v>
      </c>
      <c r="P748" t="s">
        <v>70</v>
      </c>
      <c r="Q748">
        <v>24.1</v>
      </c>
      <c r="R748" t="str">
        <f t="array" ref="R74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48" t="e">
        <f>IF(Table13[[#This Row],[Category All]]="Category 1", "Yes",NA())</f>
        <v>#N/A</v>
      </c>
      <c r="T748" t="str">
        <f>IF(Table13[[#This Row],[Category All]]="Category 2", "Yes",NA())</f>
        <v>Yes</v>
      </c>
      <c r="U748" t="e">
        <f>IF(Table13[[#This Row],[Category All]]="Category 3", "Yes",NA())</f>
        <v>#N/A</v>
      </c>
      <c r="V748">
        <f>SUM(1,(1/3)*(Table13[[#This Row],[Length]]-0.5),(1/3)*(Table13[[#This Row],[Diameter]]-0.4),(1/3)*(Table13[[#This Row],[Height]]-0.4)*Table13[[#This Row],[Whole_weight]]*0.5)</f>
        <v>0.97803374999999992</v>
      </c>
      <c r="W748">
        <f t="array" ref="W74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0.78242699999999998</v>
      </c>
      <c r="X748" t="e">
        <f>IF(Table13[[#This Row],[Category All]]="Category 1",Table13[[#This Row],[Base Abalone Value]]*1.5,NA())</f>
        <v>#N/A</v>
      </c>
      <c r="Y748">
        <f>IF(Table13[[#This Row],[Category All]]="Category 2",Table13[[#This Row],[Base Abalone Value]]*0.8,NA())</f>
        <v>0.78242699999999998</v>
      </c>
      <c r="Z748" t="e">
        <f>IF(Table13[[#This Row],[Category All]]="Category 3",Table13[[#This Row],[Base Abalone Value]],NA())</f>
        <v>#N/A</v>
      </c>
      <c r="AA748">
        <f>IF(Table13[[#This Row],[Gender]]="M",Table13[[#This Row],[Whole_weight]],NA())</f>
        <v>0.6885</v>
      </c>
      <c r="AB748" t="e">
        <f>IF(Table13[[#This Row],[Gender]]="F",Table13[[#This Row],[Whole_weight]],NA())</f>
        <v>#N/A</v>
      </c>
      <c r="AC748" t="e">
        <f>IF(Table13[[#This Row],[Gender]]="I",Table13[[#This Row],[Whole_weight]],NA())</f>
        <v>#N/A</v>
      </c>
      <c r="AD748">
        <f>IF(Table13[[#This Row],[Gender]]="M",Table13[[#This Row],[Diameter]],NA())</f>
        <v>0.41499999999999998</v>
      </c>
      <c r="AE748" t="e">
        <f>IF(Table13[[#This Row],[Gender]]="F",Table13[[#This Row],[Diameter]],NA())</f>
        <v>#N/A</v>
      </c>
      <c r="AF748" t="e">
        <f>IF(Table13[[#This Row],[Gender]]="I",Table13[[#This Row],[Diameter]],NA())</f>
        <v>#N/A</v>
      </c>
    </row>
    <row r="749" spans="1:32" x14ac:dyDescent="0.25">
      <c r="A749">
        <v>1604</v>
      </c>
      <c r="B749" t="s">
        <v>43</v>
      </c>
      <c r="C749">
        <v>0.54</v>
      </c>
      <c r="D749">
        <v>0.43</v>
      </c>
      <c r="E749">
        <v>0.14000000000000001</v>
      </c>
      <c r="F749">
        <v>0.81950000000000001</v>
      </c>
      <c r="G749">
        <v>0.39350000000000002</v>
      </c>
      <c r="H749">
        <v>0.17249999999999999</v>
      </c>
      <c r="I749">
        <v>0.22950000000000001</v>
      </c>
      <c r="J749">
        <v>9</v>
      </c>
      <c r="K749">
        <v>1</v>
      </c>
      <c r="L749" t="s">
        <v>40</v>
      </c>
      <c r="M749" t="s">
        <v>41</v>
      </c>
      <c r="N749" t="s">
        <v>35</v>
      </c>
      <c r="O749">
        <v>3</v>
      </c>
      <c r="P749" t="s">
        <v>80</v>
      </c>
      <c r="Q749">
        <v>3.6</v>
      </c>
      <c r="R749" t="str">
        <f t="array" ref="R74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49" t="e">
        <f>IF(Table13[[#This Row],[Category All]]="Category 1", "Yes",NA())</f>
        <v>#N/A</v>
      </c>
      <c r="T749" t="str">
        <f>IF(Table13[[#This Row],[Category All]]="Category 2", "Yes",NA())</f>
        <v>Yes</v>
      </c>
      <c r="U749" t="e">
        <f>IF(Table13[[#This Row],[Category All]]="Category 3", "Yes",NA())</f>
        <v>#N/A</v>
      </c>
      <c r="V749">
        <f>SUM(1,(1/3)*(Table13[[#This Row],[Length]]-0.5),(1/3)*(Table13[[#This Row],[Diameter]]-0.4),(1/3)*(Table13[[#This Row],[Height]]-0.4)*Table13[[#This Row],[Whole_weight]]*0.5)</f>
        <v>0.98782166666666671</v>
      </c>
      <c r="W749">
        <f t="array" ref="W74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0.79025733333333337</v>
      </c>
      <c r="X749" t="e">
        <f>IF(Table13[[#This Row],[Category All]]="Category 1",Table13[[#This Row],[Base Abalone Value]]*1.5,NA())</f>
        <v>#N/A</v>
      </c>
      <c r="Y749">
        <f>IF(Table13[[#This Row],[Category All]]="Category 2",Table13[[#This Row],[Base Abalone Value]]*0.8,NA())</f>
        <v>0.79025733333333337</v>
      </c>
      <c r="Z749" t="e">
        <f>IF(Table13[[#This Row],[Category All]]="Category 3",Table13[[#This Row],[Base Abalone Value]],NA())</f>
        <v>#N/A</v>
      </c>
      <c r="AA749" t="e">
        <f>IF(Table13[[#This Row],[Gender]]="M",Table13[[#This Row],[Whole_weight]],NA())</f>
        <v>#N/A</v>
      </c>
      <c r="AB749" t="e">
        <f>IF(Table13[[#This Row],[Gender]]="F",Table13[[#This Row],[Whole_weight]],NA())</f>
        <v>#N/A</v>
      </c>
      <c r="AC749">
        <f>IF(Table13[[#This Row],[Gender]]="I",Table13[[#This Row],[Whole_weight]],NA())</f>
        <v>0.81950000000000001</v>
      </c>
      <c r="AD749" t="e">
        <f>IF(Table13[[#This Row],[Gender]]="M",Table13[[#This Row],[Diameter]],NA())</f>
        <v>#N/A</v>
      </c>
      <c r="AE749" t="e">
        <f>IF(Table13[[#This Row],[Gender]]="F",Table13[[#This Row],[Diameter]],NA())</f>
        <v>#N/A</v>
      </c>
      <c r="AF749">
        <f>IF(Table13[[#This Row],[Gender]]="I",Table13[[#This Row],[Diameter]],NA())</f>
        <v>0.43</v>
      </c>
    </row>
    <row r="750" spans="1:32" x14ac:dyDescent="0.25">
      <c r="A750">
        <v>1895</v>
      </c>
      <c r="B750" t="s">
        <v>47</v>
      </c>
      <c r="C750">
        <v>0.56999999999999995</v>
      </c>
      <c r="D750">
        <v>0.46</v>
      </c>
      <c r="E750">
        <v>0.155</v>
      </c>
      <c r="F750">
        <v>1.0004999999999999</v>
      </c>
      <c r="G750">
        <v>0.45400000000000001</v>
      </c>
      <c r="H750">
        <v>0.20499999999999999</v>
      </c>
      <c r="I750">
        <v>0.26500000000000001</v>
      </c>
      <c r="J750">
        <v>11</v>
      </c>
      <c r="K750">
        <v>11</v>
      </c>
      <c r="L750" t="s">
        <v>37</v>
      </c>
      <c r="M750" t="s">
        <v>38</v>
      </c>
      <c r="N750" t="s">
        <v>35</v>
      </c>
      <c r="O750">
        <v>5</v>
      </c>
      <c r="P750" t="s">
        <v>46</v>
      </c>
      <c r="Q750">
        <v>12.8</v>
      </c>
      <c r="R750" t="str">
        <f t="array" ref="R75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50" t="e">
        <f>IF(Table13[[#This Row],[Category All]]="Category 1", "Yes",NA())</f>
        <v>#N/A</v>
      </c>
      <c r="T750" t="e">
        <f>IF(Table13[[#This Row],[Category All]]="Category 2", "Yes",NA())</f>
        <v>#N/A</v>
      </c>
      <c r="U750" t="str">
        <f>IF(Table13[[#This Row],[Category All]]="Category 3", "Yes",NA())</f>
        <v>Yes</v>
      </c>
      <c r="V750">
        <f>SUM(1,(1/3)*(Table13[[#This Row],[Length]]-0.5),(1/3)*(Table13[[#This Row],[Diameter]]-0.4),(1/3)*(Table13[[#This Row],[Height]]-0.4)*Table13[[#This Row],[Whole_weight]]*0.5)</f>
        <v>1.0024795833333335</v>
      </c>
      <c r="W750">
        <f t="array" ref="W75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1.0024795833333335</v>
      </c>
      <c r="X750" t="e">
        <f>IF(Table13[[#This Row],[Category All]]="Category 1",Table13[[#This Row],[Base Abalone Value]]*1.5,NA())</f>
        <v>#N/A</v>
      </c>
      <c r="Y750" t="e">
        <f>IF(Table13[[#This Row],[Category All]]="Category 2",Table13[[#This Row],[Base Abalone Value]]*0.8,NA())</f>
        <v>#N/A</v>
      </c>
      <c r="Z750">
        <f>IF(Table13[[#This Row],[Category All]]="Category 3",Table13[[#This Row],[Base Abalone Value]],NA())</f>
        <v>1.0024795833333335</v>
      </c>
      <c r="AA750">
        <f>IF(Table13[[#This Row],[Gender]]="M",Table13[[#This Row],[Whole_weight]],NA())</f>
        <v>1.0004999999999999</v>
      </c>
      <c r="AB750" t="e">
        <f>IF(Table13[[#This Row],[Gender]]="F",Table13[[#This Row],[Whole_weight]],NA())</f>
        <v>#N/A</v>
      </c>
      <c r="AC750" t="e">
        <f>IF(Table13[[#This Row],[Gender]]="I",Table13[[#This Row],[Whole_weight]],NA())</f>
        <v>#N/A</v>
      </c>
      <c r="AD750">
        <f>IF(Table13[[#This Row],[Gender]]="M",Table13[[#This Row],[Diameter]],NA())</f>
        <v>0.46</v>
      </c>
      <c r="AE750" t="e">
        <f>IF(Table13[[#This Row],[Gender]]="F",Table13[[#This Row],[Diameter]],NA())</f>
        <v>#N/A</v>
      </c>
      <c r="AF750" t="e">
        <f>IF(Table13[[#This Row],[Gender]]="I",Table13[[#This Row],[Diameter]],NA())</f>
        <v>#N/A</v>
      </c>
    </row>
    <row r="751" spans="1:32" x14ac:dyDescent="0.25">
      <c r="A751">
        <v>227</v>
      </c>
      <c r="B751" t="s">
        <v>32</v>
      </c>
      <c r="C751">
        <v>0.39</v>
      </c>
      <c r="D751">
        <v>0.28999999999999998</v>
      </c>
      <c r="E751">
        <v>0.125</v>
      </c>
      <c r="F751">
        <v>0.30549999999999999</v>
      </c>
      <c r="G751">
        <v>0.121</v>
      </c>
      <c r="H751">
        <v>8.2000000000000003E-2</v>
      </c>
      <c r="I751">
        <v>0.09</v>
      </c>
      <c r="J751">
        <v>7</v>
      </c>
      <c r="K751">
        <v>6</v>
      </c>
      <c r="L751" t="s">
        <v>71</v>
      </c>
      <c r="M751" t="s">
        <v>72</v>
      </c>
      <c r="N751" t="s">
        <v>73</v>
      </c>
      <c r="O751">
        <v>1</v>
      </c>
      <c r="P751" t="s">
        <v>36</v>
      </c>
      <c r="Q751">
        <v>22.1</v>
      </c>
      <c r="R751" t="str">
        <f t="array" ref="R75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51" t="e">
        <f>IF(Table13[[#This Row],[Category All]]="Category 1", "Yes",NA())</f>
        <v>#N/A</v>
      </c>
      <c r="T751" t="str">
        <f>IF(Table13[[#This Row],[Category All]]="Category 2", "Yes",NA())</f>
        <v>Yes</v>
      </c>
      <c r="U751" t="e">
        <f>IF(Table13[[#This Row],[Category All]]="Category 3", "Yes",NA())</f>
        <v>#N/A</v>
      </c>
      <c r="V751">
        <f>SUM(1,(1/3)*(Table13[[#This Row],[Length]]-0.5),(1/3)*(Table13[[#This Row],[Diameter]]-0.4),(1/3)*(Table13[[#This Row],[Height]]-0.4)*Table13[[#This Row],[Whole_weight]]*0.5)</f>
        <v>0.91266458333333345</v>
      </c>
      <c r="W751">
        <f t="array" ref="W75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0.73013166666666685</v>
      </c>
      <c r="X751" t="e">
        <f>IF(Table13[[#This Row],[Category All]]="Category 1",Table13[[#This Row],[Base Abalone Value]]*1.5,NA())</f>
        <v>#N/A</v>
      </c>
      <c r="Y751">
        <f>IF(Table13[[#This Row],[Category All]]="Category 2",Table13[[#This Row],[Base Abalone Value]]*0.8,NA())</f>
        <v>0.73013166666666685</v>
      </c>
      <c r="Z751" t="e">
        <f>IF(Table13[[#This Row],[Category All]]="Category 3",Table13[[#This Row],[Base Abalone Value]],NA())</f>
        <v>#N/A</v>
      </c>
      <c r="AA751" t="e">
        <f>IF(Table13[[#This Row],[Gender]]="M",Table13[[#This Row],[Whole_weight]],NA())</f>
        <v>#N/A</v>
      </c>
      <c r="AB751">
        <f>IF(Table13[[#This Row],[Gender]]="F",Table13[[#This Row],[Whole_weight]],NA())</f>
        <v>0.30549999999999999</v>
      </c>
      <c r="AC751" t="e">
        <f>IF(Table13[[#This Row],[Gender]]="I",Table13[[#This Row],[Whole_weight]],NA())</f>
        <v>#N/A</v>
      </c>
      <c r="AD751" t="e">
        <f>IF(Table13[[#This Row],[Gender]]="M",Table13[[#This Row],[Diameter]],NA())</f>
        <v>#N/A</v>
      </c>
      <c r="AE751">
        <f>IF(Table13[[#This Row],[Gender]]="F",Table13[[#This Row],[Diameter]],NA())</f>
        <v>0.28999999999999998</v>
      </c>
      <c r="AF751" t="e">
        <f>IF(Table13[[#This Row],[Gender]]="I",Table13[[#This Row],[Diameter]],NA())</f>
        <v>#N/A</v>
      </c>
    </row>
    <row r="752" spans="1:32" x14ac:dyDescent="0.25">
      <c r="A752">
        <v>113</v>
      </c>
      <c r="B752" t="s">
        <v>43</v>
      </c>
      <c r="C752">
        <v>0.435</v>
      </c>
      <c r="D752">
        <v>0.32</v>
      </c>
      <c r="E752">
        <v>0.08</v>
      </c>
      <c r="F752">
        <v>0.33250000000000002</v>
      </c>
      <c r="G752">
        <v>0.14849999999999999</v>
      </c>
      <c r="H752">
        <v>6.3500000000000001E-2</v>
      </c>
      <c r="I752">
        <v>0.105</v>
      </c>
      <c r="J752">
        <v>9</v>
      </c>
      <c r="K752">
        <v>7</v>
      </c>
      <c r="L752" t="s">
        <v>67</v>
      </c>
      <c r="M752" t="s">
        <v>68</v>
      </c>
      <c r="N752" t="s">
        <v>69</v>
      </c>
      <c r="O752">
        <v>9</v>
      </c>
      <c r="P752" t="s">
        <v>78</v>
      </c>
      <c r="Q752">
        <v>1.9</v>
      </c>
      <c r="R752" t="str">
        <f t="array" ref="R75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52" t="e">
        <f>IF(Table13[[#This Row],[Category All]]="Category 1", "Yes",NA())</f>
        <v>#N/A</v>
      </c>
      <c r="T752" t="str">
        <f>IF(Table13[[#This Row],[Category All]]="Category 2", "Yes",NA())</f>
        <v>Yes</v>
      </c>
      <c r="U752" t="e">
        <f>IF(Table13[[#This Row],[Category All]]="Category 3", "Yes",NA())</f>
        <v>#N/A</v>
      </c>
      <c r="V752">
        <f>SUM(1,(1/3)*(Table13[[#This Row],[Length]]-0.5),(1/3)*(Table13[[#This Row],[Diameter]]-0.4),(1/3)*(Table13[[#This Row],[Height]]-0.4)*Table13[[#This Row],[Whole_weight]]*0.5)</f>
        <v>0.93393333333333328</v>
      </c>
      <c r="W752">
        <f t="array" ref="W75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0.74714666666666663</v>
      </c>
      <c r="X752" t="e">
        <f>IF(Table13[[#This Row],[Category All]]="Category 1",Table13[[#This Row],[Base Abalone Value]]*1.5,NA())</f>
        <v>#N/A</v>
      </c>
      <c r="Y752">
        <f>IF(Table13[[#This Row],[Category All]]="Category 2",Table13[[#This Row],[Base Abalone Value]]*0.8,NA())</f>
        <v>0.74714666666666663</v>
      </c>
      <c r="Z752" t="e">
        <f>IF(Table13[[#This Row],[Category All]]="Category 3",Table13[[#This Row],[Base Abalone Value]],NA())</f>
        <v>#N/A</v>
      </c>
      <c r="AA752" t="e">
        <f>IF(Table13[[#This Row],[Gender]]="M",Table13[[#This Row],[Whole_weight]],NA())</f>
        <v>#N/A</v>
      </c>
      <c r="AB752" t="e">
        <f>IF(Table13[[#This Row],[Gender]]="F",Table13[[#This Row],[Whole_weight]],NA())</f>
        <v>#N/A</v>
      </c>
      <c r="AC752">
        <f>IF(Table13[[#This Row],[Gender]]="I",Table13[[#This Row],[Whole_weight]],NA())</f>
        <v>0.33250000000000002</v>
      </c>
      <c r="AD752" t="e">
        <f>IF(Table13[[#This Row],[Gender]]="M",Table13[[#This Row],[Diameter]],NA())</f>
        <v>#N/A</v>
      </c>
      <c r="AE752" t="e">
        <f>IF(Table13[[#This Row],[Gender]]="F",Table13[[#This Row],[Diameter]],NA())</f>
        <v>#N/A</v>
      </c>
      <c r="AF752">
        <f>IF(Table13[[#This Row],[Gender]]="I",Table13[[#This Row],[Diameter]],NA())</f>
        <v>0.32</v>
      </c>
    </row>
    <row r="753" spans="1:32" x14ac:dyDescent="0.25">
      <c r="A753">
        <v>645</v>
      </c>
      <c r="B753" t="s">
        <v>47</v>
      </c>
      <c r="C753">
        <v>0.45</v>
      </c>
      <c r="D753">
        <v>0.34</v>
      </c>
      <c r="E753">
        <v>0.13</v>
      </c>
      <c r="F753">
        <v>0.3715</v>
      </c>
      <c r="G753">
        <v>0.1605</v>
      </c>
      <c r="H753">
        <v>7.9500000000000001E-2</v>
      </c>
      <c r="I753">
        <v>0.105</v>
      </c>
      <c r="J753">
        <v>9</v>
      </c>
      <c r="K753">
        <v>6</v>
      </c>
      <c r="L753" t="s">
        <v>71</v>
      </c>
      <c r="M753" t="s">
        <v>72</v>
      </c>
      <c r="N753" t="s">
        <v>73</v>
      </c>
      <c r="O753">
        <v>7</v>
      </c>
      <c r="P753" t="s">
        <v>74</v>
      </c>
      <c r="Q753">
        <v>2.5</v>
      </c>
      <c r="R753" t="str">
        <f t="array" ref="R75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53" t="e">
        <f>IF(Table13[[#This Row],[Category All]]="Category 1", "Yes",NA())</f>
        <v>#N/A</v>
      </c>
      <c r="T753" t="str">
        <f>IF(Table13[[#This Row],[Category All]]="Category 2", "Yes",NA())</f>
        <v>Yes</v>
      </c>
      <c r="U753" t="e">
        <f>IF(Table13[[#This Row],[Category All]]="Category 3", "Yes",NA())</f>
        <v>#N/A</v>
      </c>
      <c r="V753">
        <f>SUM(1,(1/3)*(Table13[[#This Row],[Length]]-0.5),(1/3)*(Table13[[#This Row],[Diameter]]-0.4),(1/3)*(Table13[[#This Row],[Height]]-0.4)*Table13[[#This Row],[Whole_weight]]*0.5)</f>
        <v>0.94661583333333332</v>
      </c>
      <c r="W753">
        <f t="array" ref="W75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0.75729266666666673</v>
      </c>
      <c r="X753" t="e">
        <f>IF(Table13[[#This Row],[Category All]]="Category 1",Table13[[#This Row],[Base Abalone Value]]*1.5,NA())</f>
        <v>#N/A</v>
      </c>
      <c r="Y753">
        <f>IF(Table13[[#This Row],[Category All]]="Category 2",Table13[[#This Row],[Base Abalone Value]]*0.8,NA())</f>
        <v>0.75729266666666673</v>
      </c>
      <c r="Z753" t="e">
        <f>IF(Table13[[#This Row],[Category All]]="Category 3",Table13[[#This Row],[Base Abalone Value]],NA())</f>
        <v>#N/A</v>
      </c>
      <c r="AA753">
        <f>IF(Table13[[#This Row],[Gender]]="M",Table13[[#This Row],[Whole_weight]],NA())</f>
        <v>0.3715</v>
      </c>
      <c r="AB753" t="e">
        <f>IF(Table13[[#This Row],[Gender]]="F",Table13[[#This Row],[Whole_weight]],NA())</f>
        <v>#N/A</v>
      </c>
      <c r="AC753" t="e">
        <f>IF(Table13[[#This Row],[Gender]]="I",Table13[[#This Row],[Whole_weight]],NA())</f>
        <v>#N/A</v>
      </c>
      <c r="AD753">
        <f>IF(Table13[[#This Row],[Gender]]="M",Table13[[#This Row],[Diameter]],NA())</f>
        <v>0.34</v>
      </c>
      <c r="AE753" t="e">
        <f>IF(Table13[[#This Row],[Gender]]="F",Table13[[#This Row],[Diameter]],NA())</f>
        <v>#N/A</v>
      </c>
      <c r="AF753" t="e">
        <f>IF(Table13[[#This Row],[Gender]]="I",Table13[[#This Row],[Diameter]],NA())</f>
        <v>#N/A</v>
      </c>
    </row>
    <row r="754" spans="1:32" x14ac:dyDescent="0.25">
      <c r="A754">
        <v>1618</v>
      </c>
      <c r="B754" t="s">
        <v>43</v>
      </c>
      <c r="C754">
        <v>0.55500000000000005</v>
      </c>
      <c r="D754">
        <v>0.435</v>
      </c>
      <c r="E754">
        <v>0.14000000000000001</v>
      </c>
      <c r="F754">
        <v>0.76500000000000001</v>
      </c>
      <c r="G754">
        <v>0.39450000000000002</v>
      </c>
      <c r="H754">
        <v>0.15</v>
      </c>
      <c r="I754">
        <v>0.20599999999999999</v>
      </c>
      <c r="J754">
        <v>8</v>
      </c>
      <c r="K754">
        <v>5</v>
      </c>
      <c r="L754" t="s">
        <v>58</v>
      </c>
      <c r="M754" t="s">
        <v>59</v>
      </c>
      <c r="N754" t="s">
        <v>60</v>
      </c>
      <c r="O754">
        <v>3</v>
      </c>
      <c r="P754" t="s">
        <v>80</v>
      </c>
      <c r="Q754">
        <v>3.6</v>
      </c>
      <c r="R754" t="str">
        <f t="array" ref="R75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54" t="e">
        <f>IF(Table13[[#This Row],[Category All]]="Category 1", "Yes",NA())</f>
        <v>#N/A</v>
      </c>
      <c r="T754" t="str">
        <f>IF(Table13[[#This Row],[Category All]]="Category 2", "Yes",NA())</f>
        <v>Yes</v>
      </c>
      <c r="U754" t="e">
        <f>IF(Table13[[#This Row],[Category All]]="Category 3", "Yes",NA())</f>
        <v>#N/A</v>
      </c>
      <c r="V754">
        <f>SUM(1,(1/3)*(Table13[[#This Row],[Length]]-0.5),(1/3)*(Table13[[#This Row],[Diameter]]-0.4),(1/3)*(Table13[[#This Row],[Height]]-0.4)*Table13[[#This Row],[Whole_weight]]*0.5)</f>
        <v>0.99685000000000001</v>
      </c>
      <c r="W754">
        <f t="array" ref="W75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0.79748000000000008</v>
      </c>
      <c r="X754" t="e">
        <f>IF(Table13[[#This Row],[Category All]]="Category 1",Table13[[#This Row],[Base Abalone Value]]*1.5,NA())</f>
        <v>#N/A</v>
      </c>
      <c r="Y754">
        <f>IF(Table13[[#This Row],[Category All]]="Category 2",Table13[[#This Row],[Base Abalone Value]]*0.8,NA())</f>
        <v>0.79748000000000008</v>
      </c>
      <c r="Z754" t="e">
        <f>IF(Table13[[#This Row],[Category All]]="Category 3",Table13[[#This Row],[Base Abalone Value]],NA())</f>
        <v>#N/A</v>
      </c>
      <c r="AA754" t="e">
        <f>IF(Table13[[#This Row],[Gender]]="M",Table13[[#This Row],[Whole_weight]],NA())</f>
        <v>#N/A</v>
      </c>
      <c r="AB754" t="e">
        <f>IF(Table13[[#This Row],[Gender]]="F",Table13[[#This Row],[Whole_weight]],NA())</f>
        <v>#N/A</v>
      </c>
      <c r="AC754">
        <f>IF(Table13[[#This Row],[Gender]]="I",Table13[[#This Row],[Whole_weight]],NA())</f>
        <v>0.76500000000000001</v>
      </c>
      <c r="AD754" t="e">
        <f>IF(Table13[[#This Row],[Gender]]="M",Table13[[#This Row],[Diameter]],NA())</f>
        <v>#N/A</v>
      </c>
      <c r="AE754" t="e">
        <f>IF(Table13[[#This Row],[Gender]]="F",Table13[[#This Row],[Diameter]],NA())</f>
        <v>#N/A</v>
      </c>
      <c r="AF754">
        <f>IF(Table13[[#This Row],[Gender]]="I",Table13[[#This Row],[Diameter]],NA())</f>
        <v>0.435</v>
      </c>
    </row>
    <row r="755" spans="1:32" x14ac:dyDescent="0.25">
      <c r="A755">
        <v>4173</v>
      </c>
      <c r="B755" t="s">
        <v>32</v>
      </c>
      <c r="C755">
        <v>0.56499999999999995</v>
      </c>
      <c r="D755">
        <v>0.45</v>
      </c>
      <c r="E755">
        <v>0.16500000000000001</v>
      </c>
      <c r="F755">
        <v>0.88700000000000001</v>
      </c>
      <c r="G755">
        <v>0.37</v>
      </c>
      <c r="H755">
        <v>0.23899999999999999</v>
      </c>
      <c r="I755">
        <v>0.249</v>
      </c>
      <c r="J755">
        <v>11</v>
      </c>
      <c r="K755">
        <v>15</v>
      </c>
      <c r="L755" t="s">
        <v>81</v>
      </c>
      <c r="M755" t="s">
        <v>82</v>
      </c>
      <c r="N755" t="s">
        <v>35</v>
      </c>
      <c r="O755">
        <v>6</v>
      </c>
      <c r="P755" t="s">
        <v>79</v>
      </c>
      <c r="Q755">
        <v>14.1</v>
      </c>
      <c r="R755" t="str">
        <f t="array" ref="R75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55" t="e">
        <f>IF(Table13[[#This Row],[Category All]]="Category 1", "Yes",NA())</f>
        <v>#N/A</v>
      </c>
      <c r="T755" t="str">
        <f>IF(Table13[[#This Row],[Category All]]="Category 2", "Yes",NA())</f>
        <v>Yes</v>
      </c>
      <c r="U755" t="e">
        <f>IF(Table13[[#This Row],[Category All]]="Category 3", "Yes",NA())</f>
        <v>#N/A</v>
      </c>
      <c r="V755">
        <f>SUM(1,(1/3)*(Table13[[#This Row],[Length]]-0.5),(1/3)*(Table13[[#This Row],[Diameter]]-0.4),(1/3)*(Table13[[#This Row],[Height]]-0.4)*Table13[[#This Row],[Whole_weight]]*0.5)</f>
        <v>1.0035924999999999</v>
      </c>
      <c r="W755">
        <f t="array" ref="W75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0.80287399999999998</v>
      </c>
      <c r="X755" t="e">
        <f>IF(Table13[[#This Row],[Category All]]="Category 1",Table13[[#This Row],[Base Abalone Value]]*1.5,NA())</f>
        <v>#N/A</v>
      </c>
      <c r="Y755">
        <f>IF(Table13[[#This Row],[Category All]]="Category 2",Table13[[#This Row],[Base Abalone Value]]*0.8,NA())</f>
        <v>0.80287399999999998</v>
      </c>
      <c r="Z755" t="e">
        <f>IF(Table13[[#This Row],[Category All]]="Category 3",Table13[[#This Row],[Base Abalone Value]],NA())</f>
        <v>#N/A</v>
      </c>
      <c r="AA755" t="e">
        <f>IF(Table13[[#This Row],[Gender]]="M",Table13[[#This Row],[Whole_weight]],NA())</f>
        <v>#N/A</v>
      </c>
      <c r="AB755">
        <f>IF(Table13[[#This Row],[Gender]]="F",Table13[[#This Row],[Whole_weight]],NA())</f>
        <v>0.88700000000000001</v>
      </c>
      <c r="AC755" t="e">
        <f>IF(Table13[[#This Row],[Gender]]="I",Table13[[#This Row],[Whole_weight]],NA())</f>
        <v>#N/A</v>
      </c>
      <c r="AD755" t="e">
        <f>IF(Table13[[#This Row],[Gender]]="M",Table13[[#This Row],[Diameter]],NA())</f>
        <v>#N/A</v>
      </c>
      <c r="AE755">
        <f>IF(Table13[[#This Row],[Gender]]="F",Table13[[#This Row],[Diameter]],NA())</f>
        <v>0.45</v>
      </c>
      <c r="AF755" t="e">
        <f>IF(Table13[[#This Row],[Gender]]="I",Table13[[#This Row],[Diameter]],NA())</f>
        <v>#N/A</v>
      </c>
    </row>
    <row r="756" spans="1:32" x14ac:dyDescent="0.25">
      <c r="A756">
        <v>275</v>
      </c>
      <c r="B756" t="s">
        <v>47</v>
      </c>
      <c r="C756">
        <v>0.63</v>
      </c>
      <c r="D756">
        <v>0.51500000000000001</v>
      </c>
      <c r="E756">
        <v>0.155</v>
      </c>
      <c r="F756">
        <v>1.2589999999999999</v>
      </c>
      <c r="G756">
        <v>0.41049999999999998</v>
      </c>
      <c r="H756">
        <v>0.19700000000000001</v>
      </c>
      <c r="I756">
        <v>0.41</v>
      </c>
      <c r="J756">
        <v>13</v>
      </c>
      <c r="K756">
        <v>1</v>
      </c>
      <c r="L756" t="s">
        <v>40</v>
      </c>
      <c r="M756" t="s">
        <v>41</v>
      </c>
      <c r="N756" t="s">
        <v>35</v>
      </c>
      <c r="O756">
        <v>8</v>
      </c>
      <c r="P756" t="s">
        <v>51</v>
      </c>
      <c r="Q756">
        <v>12.3</v>
      </c>
      <c r="R756" t="str">
        <f t="array" ref="R75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56" t="e">
        <f>IF(Table13[[#This Row],[Category All]]="Category 1", "Yes",NA())</f>
        <v>#N/A</v>
      </c>
      <c r="T756" t="e">
        <f>IF(Table13[[#This Row],[Category All]]="Category 2", "Yes",NA())</f>
        <v>#N/A</v>
      </c>
      <c r="U756" t="str">
        <f>IF(Table13[[#This Row],[Category All]]="Category 3", "Yes",NA())</f>
        <v>Yes</v>
      </c>
      <c r="V756">
        <f>SUM(1,(1/3)*(Table13[[#This Row],[Length]]-0.5),(1/3)*(Table13[[#This Row],[Diameter]]-0.4),(1/3)*(Table13[[#This Row],[Height]]-0.4)*Table13[[#This Row],[Whole_weight]]*0.5)</f>
        <v>1.0302575</v>
      </c>
      <c r="W756">
        <f t="array" ref="W75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1.0302575</v>
      </c>
      <c r="X756" t="e">
        <f>IF(Table13[[#This Row],[Category All]]="Category 1",Table13[[#This Row],[Base Abalone Value]]*1.5,NA())</f>
        <v>#N/A</v>
      </c>
      <c r="Y756" t="e">
        <f>IF(Table13[[#This Row],[Category All]]="Category 2",Table13[[#This Row],[Base Abalone Value]]*0.8,NA())</f>
        <v>#N/A</v>
      </c>
      <c r="Z756">
        <f>IF(Table13[[#This Row],[Category All]]="Category 3",Table13[[#This Row],[Base Abalone Value]],NA())</f>
        <v>1.0302575</v>
      </c>
      <c r="AA756">
        <f>IF(Table13[[#This Row],[Gender]]="M",Table13[[#This Row],[Whole_weight]],NA())</f>
        <v>1.2589999999999999</v>
      </c>
      <c r="AB756" t="e">
        <f>IF(Table13[[#This Row],[Gender]]="F",Table13[[#This Row],[Whole_weight]],NA())</f>
        <v>#N/A</v>
      </c>
      <c r="AC756" t="e">
        <f>IF(Table13[[#This Row],[Gender]]="I",Table13[[#This Row],[Whole_weight]],NA())</f>
        <v>#N/A</v>
      </c>
      <c r="AD756">
        <f>IF(Table13[[#This Row],[Gender]]="M",Table13[[#This Row],[Diameter]],NA())</f>
        <v>0.51500000000000001</v>
      </c>
      <c r="AE756" t="e">
        <f>IF(Table13[[#This Row],[Gender]]="F",Table13[[#This Row],[Diameter]],NA())</f>
        <v>#N/A</v>
      </c>
      <c r="AF756" t="e">
        <f>IF(Table13[[#This Row],[Gender]]="I",Table13[[#This Row],[Diameter]],NA())</f>
        <v>#N/A</v>
      </c>
    </row>
    <row r="757" spans="1:32" x14ac:dyDescent="0.25">
      <c r="A757">
        <v>178</v>
      </c>
      <c r="B757" t="s">
        <v>43</v>
      </c>
      <c r="C757">
        <v>0.315</v>
      </c>
      <c r="D757">
        <v>0.245</v>
      </c>
      <c r="E757">
        <v>8.5000000000000006E-2</v>
      </c>
      <c r="F757">
        <v>0.14349999999999999</v>
      </c>
      <c r="G757">
        <v>5.2999999999999999E-2</v>
      </c>
      <c r="H757">
        <v>4.7500000000000001E-2</v>
      </c>
      <c r="I757">
        <v>0.05</v>
      </c>
      <c r="J757">
        <v>8</v>
      </c>
      <c r="K757">
        <v>5</v>
      </c>
      <c r="L757" t="s">
        <v>58</v>
      </c>
      <c r="M757" t="s">
        <v>59</v>
      </c>
      <c r="N757" t="s">
        <v>60</v>
      </c>
      <c r="O757">
        <v>10</v>
      </c>
      <c r="P757" t="s">
        <v>70</v>
      </c>
      <c r="Q757">
        <v>24.1</v>
      </c>
      <c r="R757" t="str">
        <f t="array" ref="R75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57" t="e">
        <f>IF(Table13[[#This Row],[Category All]]="Category 1", "Yes",NA())</f>
        <v>#N/A</v>
      </c>
      <c r="T757" t="str">
        <f>IF(Table13[[#This Row],[Category All]]="Category 2", "Yes",NA())</f>
        <v>Yes</v>
      </c>
      <c r="U757" t="e">
        <f>IF(Table13[[#This Row],[Category All]]="Category 3", "Yes",NA())</f>
        <v>#N/A</v>
      </c>
      <c r="V757">
        <f>SUM(1,(1/3)*(Table13[[#This Row],[Length]]-0.5),(1/3)*(Table13[[#This Row],[Diameter]]-0.4),(1/3)*(Table13[[#This Row],[Height]]-0.4)*Table13[[#This Row],[Whole_weight]]*0.5)</f>
        <v>0.87913291666666671</v>
      </c>
      <c r="W757">
        <f t="array" ref="W75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0.70330633333333337</v>
      </c>
      <c r="X757" t="e">
        <f>IF(Table13[[#This Row],[Category All]]="Category 1",Table13[[#This Row],[Base Abalone Value]]*1.5,NA())</f>
        <v>#N/A</v>
      </c>
      <c r="Y757">
        <f>IF(Table13[[#This Row],[Category All]]="Category 2",Table13[[#This Row],[Base Abalone Value]]*0.8,NA())</f>
        <v>0.70330633333333337</v>
      </c>
      <c r="Z757" t="e">
        <f>IF(Table13[[#This Row],[Category All]]="Category 3",Table13[[#This Row],[Base Abalone Value]],NA())</f>
        <v>#N/A</v>
      </c>
      <c r="AA757" t="e">
        <f>IF(Table13[[#This Row],[Gender]]="M",Table13[[#This Row],[Whole_weight]],NA())</f>
        <v>#N/A</v>
      </c>
      <c r="AB757" t="e">
        <f>IF(Table13[[#This Row],[Gender]]="F",Table13[[#This Row],[Whole_weight]],NA())</f>
        <v>#N/A</v>
      </c>
      <c r="AC757">
        <f>IF(Table13[[#This Row],[Gender]]="I",Table13[[#This Row],[Whole_weight]],NA())</f>
        <v>0.14349999999999999</v>
      </c>
      <c r="AD757" t="e">
        <f>IF(Table13[[#This Row],[Gender]]="M",Table13[[#This Row],[Diameter]],NA())</f>
        <v>#N/A</v>
      </c>
      <c r="AE757" t="e">
        <f>IF(Table13[[#This Row],[Gender]]="F",Table13[[#This Row],[Diameter]],NA())</f>
        <v>#N/A</v>
      </c>
      <c r="AF757">
        <f>IF(Table13[[#This Row],[Gender]]="I",Table13[[#This Row],[Diameter]],NA())</f>
        <v>0.245</v>
      </c>
    </row>
    <row r="758" spans="1:32" x14ac:dyDescent="0.25">
      <c r="A758">
        <v>3998</v>
      </c>
      <c r="B758" t="s">
        <v>43</v>
      </c>
      <c r="C758">
        <v>0.36</v>
      </c>
      <c r="D758">
        <v>0.27</v>
      </c>
      <c r="E758">
        <v>0.09</v>
      </c>
      <c r="F758">
        <v>0.20749999999999999</v>
      </c>
      <c r="G758">
        <v>9.8000000000000004E-2</v>
      </c>
      <c r="H758">
        <v>3.9E-2</v>
      </c>
      <c r="I758">
        <v>6.2E-2</v>
      </c>
      <c r="J758">
        <v>6</v>
      </c>
      <c r="K758">
        <v>12</v>
      </c>
      <c r="L758" t="s">
        <v>33</v>
      </c>
      <c r="M758" t="s">
        <v>34</v>
      </c>
      <c r="N758" t="s">
        <v>35</v>
      </c>
      <c r="O758">
        <v>6</v>
      </c>
      <c r="P758" t="s">
        <v>79</v>
      </c>
      <c r="Q758">
        <v>14.1</v>
      </c>
      <c r="R758" t="str">
        <f t="array" ref="R75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58" t="e">
        <f>IF(Table13[[#This Row],[Category All]]="Category 1", "Yes",NA())</f>
        <v>#N/A</v>
      </c>
      <c r="T758" t="str">
        <f>IF(Table13[[#This Row],[Category All]]="Category 2", "Yes",NA())</f>
        <v>Yes</v>
      </c>
      <c r="U758" t="e">
        <f>IF(Table13[[#This Row],[Category All]]="Category 3", "Yes",NA())</f>
        <v>#N/A</v>
      </c>
      <c r="V758">
        <f>SUM(1,(1/3)*(Table13[[#This Row],[Length]]-0.5),(1/3)*(Table13[[#This Row],[Diameter]]-0.4),(1/3)*(Table13[[#This Row],[Height]]-0.4)*Table13[[#This Row],[Whole_weight]]*0.5)</f>
        <v>0.89927916666666674</v>
      </c>
      <c r="W758">
        <f t="array" ref="W75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0.71942333333333341</v>
      </c>
      <c r="X758" t="e">
        <f>IF(Table13[[#This Row],[Category All]]="Category 1",Table13[[#This Row],[Base Abalone Value]]*1.5,NA())</f>
        <v>#N/A</v>
      </c>
      <c r="Y758">
        <f>IF(Table13[[#This Row],[Category All]]="Category 2",Table13[[#This Row],[Base Abalone Value]]*0.8,NA())</f>
        <v>0.71942333333333341</v>
      </c>
      <c r="Z758" t="e">
        <f>IF(Table13[[#This Row],[Category All]]="Category 3",Table13[[#This Row],[Base Abalone Value]],NA())</f>
        <v>#N/A</v>
      </c>
      <c r="AA758" t="e">
        <f>IF(Table13[[#This Row],[Gender]]="M",Table13[[#This Row],[Whole_weight]],NA())</f>
        <v>#N/A</v>
      </c>
      <c r="AB758" t="e">
        <f>IF(Table13[[#This Row],[Gender]]="F",Table13[[#This Row],[Whole_weight]],NA())</f>
        <v>#N/A</v>
      </c>
      <c r="AC758">
        <f>IF(Table13[[#This Row],[Gender]]="I",Table13[[#This Row],[Whole_weight]],NA())</f>
        <v>0.20749999999999999</v>
      </c>
      <c r="AD758" t="e">
        <f>IF(Table13[[#This Row],[Gender]]="M",Table13[[#This Row],[Diameter]],NA())</f>
        <v>#N/A</v>
      </c>
      <c r="AE758" t="e">
        <f>IF(Table13[[#This Row],[Gender]]="F",Table13[[#This Row],[Diameter]],NA())</f>
        <v>#N/A</v>
      </c>
      <c r="AF758">
        <f>IF(Table13[[#This Row],[Gender]]="I",Table13[[#This Row],[Diameter]],NA())</f>
        <v>0.27</v>
      </c>
    </row>
    <row r="759" spans="1:32" x14ac:dyDescent="0.25">
      <c r="A759">
        <v>2952</v>
      </c>
      <c r="B759" t="s">
        <v>47</v>
      </c>
      <c r="C759">
        <v>0.64</v>
      </c>
      <c r="D759">
        <v>0.57499999999999996</v>
      </c>
      <c r="E759">
        <v>0.17499999999999999</v>
      </c>
      <c r="F759">
        <v>1.4584999999999999</v>
      </c>
      <c r="G759">
        <v>0.625</v>
      </c>
      <c r="H759">
        <v>0.26600000000000001</v>
      </c>
      <c r="I759">
        <v>0.4395</v>
      </c>
      <c r="J759">
        <v>11</v>
      </c>
      <c r="K759">
        <v>12</v>
      </c>
      <c r="L759" t="s">
        <v>33</v>
      </c>
      <c r="M759" t="s">
        <v>34</v>
      </c>
      <c r="N759" t="s">
        <v>35</v>
      </c>
      <c r="O759">
        <v>9</v>
      </c>
      <c r="P759" t="s">
        <v>78</v>
      </c>
      <c r="Q759">
        <v>1.9</v>
      </c>
      <c r="R759" t="str">
        <f t="array" ref="R75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59" t="e">
        <f>IF(Table13[[#This Row],[Category All]]="Category 1", "Yes",NA())</f>
        <v>#N/A</v>
      </c>
      <c r="T759" t="e">
        <f>IF(Table13[[#This Row],[Category All]]="Category 2", "Yes",NA())</f>
        <v>#N/A</v>
      </c>
      <c r="U759" t="str">
        <f>IF(Table13[[#This Row],[Category All]]="Category 3", "Yes",NA())</f>
        <v>Yes</v>
      </c>
      <c r="V759">
        <f>SUM(1,(1/3)*(Table13[[#This Row],[Length]]-0.5),(1/3)*(Table13[[#This Row],[Diameter]]-0.4),(1/3)*(Table13[[#This Row],[Height]]-0.4)*Table13[[#This Row],[Whole_weight]]*0.5)</f>
        <v>1.05030625</v>
      </c>
      <c r="W759">
        <f t="array" ref="W75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1.05030625</v>
      </c>
      <c r="X759" t="e">
        <f>IF(Table13[[#This Row],[Category All]]="Category 1",Table13[[#This Row],[Base Abalone Value]]*1.5,NA())</f>
        <v>#N/A</v>
      </c>
      <c r="Y759" t="e">
        <f>IF(Table13[[#This Row],[Category All]]="Category 2",Table13[[#This Row],[Base Abalone Value]]*0.8,NA())</f>
        <v>#N/A</v>
      </c>
      <c r="Z759">
        <f>IF(Table13[[#This Row],[Category All]]="Category 3",Table13[[#This Row],[Base Abalone Value]],NA())</f>
        <v>1.05030625</v>
      </c>
      <c r="AA759">
        <f>IF(Table13[[#This Row],[Gender]]="M",Table13[[#This Row],[Whole_weight]],NA())</f>
        <v>1.4584999999999999</v>
      </c>
      <c r="AB759" t="e">
        <f>IF(Table13[[#This Row],[Gender]]="F",Table13[[#This Row],[Whole_weight]],NA())</f>
        <v>#N/A</v>
      </c>
      <c r="AC759" t="e">
        <f>IF(Table13[[#This Row],[Gender]]="I",Table13[[#This Row],[Whole_weight]],NA())</f>
        <v>#N/A</v>
      </c>
      <c r="AD759">
        <f>IF(Table13[[#This Row],[Gender]]="M",Table13[[#This Row],[Diameter]],NA())</f>
        <v>0.57499999999999996</v>
      </c>
      <c r="AE759" t="e">
        <f>IF(Table13[[#This Row],[Gender]]="F",Table13[[#This Row],[Diameter]],NA())</f>
        <v>#N/A</v>
      </c>
      <c r="AF759" t="e">
        <f>IF(Table13[[#This Row],[Gender]]="I",Table13[[#This Row],[Diameter]],NA())</f>
        <v>#N/A</v>
      </c>
    </row>
    <row r="760" spans="1:32" x14ac:dyDescent="0.25">
      <c r="A760">
        <v>1569</v>
      </c>
      <c r="B760" t="s">
        <v>43</v>
      </c>
      <c r="C760">
        <v>0.47</v>
      </c>
      <c r="D760">
        <v>0.35499999999999998</v>
      </c>
      <c r="E760">
        <v>0.125</v>
      </c>
      <c r="F760">
        <v>0.499</v>
      </c>
      <c r="G760">
        <v>0.21</v>
      </c>
      <c r="H760">
        <v>9.8500000000000004E-2</v>
      </c>
      <c r="I760">
        <v>0.155</v>
      </c>
      <c r="J760">
        <v>8</v>
      </c>
      <c r="K760">
        <v>13</v>
      </c>
      <c r="L760" t="s">
        <v>44</v>
      </c>
      <c r="M760" t="s">
        <v>45</v>
      </c>
      <c r="N760" t="s">
        <v>35</v>
      </c>
      <c r="O760">
        <v>6</v>
      </c>
      <c r="P760" t="s">
        <v>79</v>
      </c>
      <c r="Q760">
        <v>14.1</v>
      </c>
      <c r="R760" t="str">
        <f t="array" ref="R76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60" t="e">
        <f>IF(Table13[[#This Row],[Category All]]="Category 1", "Yes",NA())</f>
        <v>#N/A</v>
      </c>
      <c r="T760" t="str">
        <f>IF(Table13[[#This Row],[Category All]]="Category 2", "Yes",NA())</f>
        <v>Yes</v>
      </c>
      <c r="U760" t="e">
        <f>IF(Table13[[#This Row],[Category All]]="Category 3", "Yes",NA())</f>
        <v>#N/A</v>
      </c>
      <c r="V760">
        <f>SUM(1,(1/3)*(Table13[[#This Row],[Length]]-0.5),(1/3)*(Table13[[#This Row],[Diameter]]-0.4),(1/3)*(Table13[[#This Row],[Height]]-0.4)*Table13[[#This Row],[Whole_weight]]*0.5)</f>
        <v>0.95212916666666669</v>
      </c>
      <c r="W760">
        <f t="array" ref="W76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0.7617033333333334</v>
      </c>
      <c r="X760" t="e">
        <f>IF(Table13[[#This Row],[Category All]]="Category 1",Table13[[#This Row],[Base Abalone Value]]*1.5,NA())</f>
        <v>#N/A</v>
      </c>
      <c r="Y760">
        <f>IF(Table13[[#This Row],[Category All]]="Category 2",Table13[[#This Row],[Base Abalone Value]]*0.8,NA())</f>
        <v>0.7617033333333334</v>
      </c>
      <c r="Z760" t="e">
        <f>IF(Table13[[#This Row],[Category All]]="Category 3",Table13[[#This Row],[Base Abalone Value]],NA())</f>
        <v>#N/A</v>
      </c>
      <c r="AA760" t="e">
        <f>IF(Table13[[#This Row],[Gender]]="M",Table13[[#This Row],[Whole_weight]],NA())</f>
        <v>#N/A</v>
      </c>
      <c r="AB760" t="e">
        <f>IF(Table13[[#This Row],[Gender]]="F",Table13[[#This Row],[Whole_weight]],NA())</f>
        <v>#N/A</v>
      </c>
      <c r="AC760">
        <f>IF(Table13[[#This Row],[Gender]]="I",Table13[[#This Row],[Whole_weight]],NA())</f>
        <v>0.499</v>
      </c>
      <c r="AD760" t="e">
        <f>IF(Table13[[#This Row],[Gender]]="M",Table13[[#This Row],[Diameter]],NA())</f>
        <v>#N/A</v>
      </c>
      <c r="AE760" t="e">
        <f>IF(Table13[[#This Row],[Gender]]="F",Table13[[#This Row],[Diameter]],NA())</f>
        <v>#N/A</v>
      </c>
      <c r="AF760">
        <f>IF(Table13[[#This Row],[Gender]]="I",Table13[[#This Row],[Diameter]],NA())</f>
        <v>0.35499999999999998</v>
      </c>
    </row>
    <row r="761" spans="1:32" x14ac:dyDescent="0.25">
      <c r="A761">
        <v>1617</v>
      </c>
      <c r="B761" t="s">
        <v>43</v>
      </c>
      <c r="C761">
        <v>0.55500000000000005</v>
      </c>
      <c r="D761">
        <v>0.39500000000000002</v>
      </c>
      <c r="E761">
        <v>0.13</v>
      </c>
      <c r="F761">
        <v>0.5585</v>
      </c>
      <c r="G761">
        <v>0.222</v>
      </c>
      <c r="H761">
        <v>0.1245</v>
      </c>
      <c r="I761">
        <v>0.17</v>
      </c>
      <c r="J761">
        <v>9</v>
      </c>
      <c r="K761">
        <v>10</v>
      </c>
      <c r="L761" t="s">
        <v>48</v>
      </c>
      <c r="M761" t="s">
        <v>49</v>
      </c>
      <c r="N761" t="s">
        <v>50</v>
      </c>
      <c r="O761">
        <v>9</v>
      </c>
      <c r="P761" t="s">
        <v>78</v>
      </c>
      <c r="Q761">
        <v>1.9</v>
      </c>
      <c r="R761" t="str">
        <f t="array" ref="R76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61" t="e">
        <f>IF(Table13[[#This Row],[Category All]]="Category 1", "Yes",NA())</f>
        <v>#N/A</v>
      </c>
      <c r="T761" t="str">
        <f>IF(Table13[[#This Row],[Category All]]="Category 2", "Yes",NA())</f>
        <v>Yes</v>
      </c>
      <c r="U761" t="e">
        <f>IF(Table13[[#This Row],[Category All]]="Category 3", "Yes",NA())</f>
        <v>#N/A</v>
      </c>
      <c r="V761">
        <f>SUM(1,(1/3)*(Table13[[#This Row],[Length]]-0.5),(1/3)*(Table13[[#This Row],[Diameter]]-0.4),(1/3)*(Table13[[#This Row],[Height]]-0.4)*Table13[[#This Row],[Whole_weight]]*0.5)</f>
        <v>0.99153416666666661</v>
      </c>
      <c r="W761">
        <f t="array" ref="W76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0.79322733333333328</v>
      </c>
      <c r="X761" t="e">
        <f>IF(Table13[[#This Row],[Category All]]="Category 1",Table13[[#This Row],[Base Abalone Value]]*1.5,NA())</f>
        <v>#N/A</v>
      </c>
      <c r="Y761">
        <f>IF(Table13[[#This Row],[Category All]]="Category 2",Table13[[#This Row],[Base Abalone Value]]*0.8,NA())</f>
        <v>0.79322733333333328</v>
      </c>
      <c r="Z761" t="e">
        <f>IF(Table13[[#This Row],[Category All]]="Category 3",Table13[[#This Row],[Base Abalone Value]],NA())</f>
        <v>#N/A</v>
      </c>
      <c r="AA761" t="e">
        <f>IF(Table13[[#This Row],[Gender]]="M",Table13[[#This Row],[Whole_weight]],NA())</f>
        <v>#N/A</v>
      </c>
      <c r="AB761" t="e">
        <f>IF(Table13[[#This Row],[Gender]]="F",Table13[[#This Row],[Whole_weight]],NA())</f>
        <v>#N/A</v>
      </c>
      <c r="AC761">
        <f>IF(Table13[[#This Row],[Gender]]="I",Table13[[#This Row],[Whole_weight]],NA())</f>
        <v>0.5585</v>
      </c>
      <c r="AD761" t="e">
        <f>IF(Table13[[#This Row],[Gender]]="M",Table13[[#This Row],[Diameter]],NA())</f>
        <v>#N/A</v>
      </c>
      <c r="AE761" t="e">
        <f>IF(Table13[[#This Row],[Gender]]="F",Table13[[#This Row],[Diameter]],NA())</f>
        <v>#N/A</v>
      </c>
      <c r="AF761">
        <f>IF(Table13[[#This Row],[Gender]]="I",Table13[[#This Row],[Diameter]],NA())</f>
        <v>0.39500000000000002</v>
      </c>
    </row>
    <row r="762" spans="1:32" x14ac:dyDescent="0.25">
      <c r="A762">
        <v>421</v>
      </c>
      <c r="B762" t="s">
        <v>32</v>
      </c>
      <c r="C762">
        <v>0.67</v>
      </c>
      <c r="D762">
        <v>0.54</v>
      </c>
      <c r="E762">
        <v>0.16500000000000001</v>
      </c>
      <c r="F762">
        <v>1.5015000000000001</v>
      </c>
      <c r="G762">
        <v>0.51800000000000002</v>
      </c>
      <c r="H762">
        <v>0.35799999999999998</v>
      </c>
      <c r="I762">
        <v>0.505</v>
      </c>
      <c r="J762">
        <v>14</v>
      </c>
      <c r="K762">
        <v>9</v>
      </c>
      <c r="L762" t="s">
        <v>52</v>
      </c>
      <c r="M762" t="s">
        <v>53</v>
      </c>
      <c r="N762" t="s">
        <v>54</v>
      </c>
      <c r="O762">
        <v>4</v>
      </c>
      <c r="P762" t="s">
        <v>42</v>
      </c>
      <c r="Q762">
        <v>6.1</v>
      </c>
      <c r="R762" t="str">
        <f t="array" ref="R76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62" t="e">
        <f>IF(Table13[[#This Row],[Category All]]="Category 1", "Yes",NA())</f>
        <v>#N/A</v>
      </c>
      <c r="T762" t="e">
        <f>IF(Table13[[#This Row],[Category All]]="Category 2", "Yes",NA())</f>
        <v>#N/A</v>
      </c>
      <c r="U762" t="str">
        <f>IF(Table13[[#This Row],[Category All]]="Category 3", "Yes",NA())</f>
        <v>Yes</v>
      </c>
      <c r="V762">
        <f>SUM(1,(1/3)*(Table13[[#This Row],[Length]]-0.5),(1/3)*(Table13[[#This Row],[Diameter]]-0.4),(1/3)*(Table13[[#This Row],[Height]]-0.4)*Table13[[#This Row],[Whole_weight]]*0.5)</f>
        <v>1.0445245833333332</v>
      </c>
      <c r="W762">
        <f t="array" ref="W76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1.0445245833333332</v>
      </c>
      <c r="X762" t="e">
        <f>IF(Table13[[#This Row],[Category All]]="Category 1",Table13[[#This Row],[Base Abalone Value]]*1.5,NA())</f>
        <v>#N/A</v>
      </c>
      <c r="Y762" t="e">
        <f>IF(Table13[[#This Row],[Category All]]="Category 2",Table13[[#This Row],[Base Abalone Value]]*0.8,NA())</f>
        <v>#N/A</v>
      </c>
      <c r="Z762">
        <f>IF(Table13[[#This Row],[Category All]]="Category 3",Table13[[#This Row],[Base Abalone Value]],NA())</f>
        <v>1.0445245833333332</v>
      </c>
      <c r="AA762" t="e">
        <f>IF(Table13[[#This Row],[Gender]]="M",Table13[[#This Row],[Whole_weight]],NA())</f>
        <v>#N/A</v>
      </c>
      <c r="AB762">
        <f>IF(Table13[[#This Row],[Gender]]="F",Table13[[#This Row],[Whole_weight]],NA())</f>
        <v>1.5015000000000001</v>
      </c>
      <c r="AC762" t="e">
        <f>IF(Table13[[#This Row],[Gender]]="I",Table13[[#This Row],[Whole_weight]],NA())</f>
        <v>#N/A</v>
      </c>
      <c r="AD762" t="e">
        <f>IF(Table13[[#This Row],[Gender]]="M",Table13[[#This Row],[Diameter]],NA())</f>
        <v>#N/A</v>
      </c>
      <c r="AE762">
        <f>IF(Table13[[#This Row],[Gender]]="F",Table13[[#This Row],[Diameter]],NA())</f>
        <v>0.54</v>
      </c>
      <c r="AF762" t="e">
        <f>IF(Table13[[#This Row],[Gender]]="I",Table13[[#This Row],[Diameter]],NA())</f>
        <v>#N/A</v>
      </c>
    </row>
    <row r="763" spans="1:32" x14ac:dyDescent="0.25">
      <c r="A763">
        <v>2920</v>
      </c>
      <c r="B763" t="s">
        <v>32</v>
      </c>
      <c r="C763">
        <v>0.6</v>
      </c>
      <c r="D763">
        <v>0.48</v>
      </c>
      <c r="E763">
        <v>0.17</v>
      </c>
      <c r="F763">
        <v>1.056</v>
      </c>
      <c r="G763">
        <v>0.45750000000000002</v>
      </c>
      <c r="H763">
        <v>0.24349999999999999</v>
      </c>
      <c r="I763">
        <v>0.3135</v>
      </c>
      <c r="J763">
        <v>10</v>
      </c>
      <c r="K763">
        <v>12</v>
      </c>
      <c r="L763" t="s">
        <v>33</v>
      </c>
      <c r="M763" t="s">
        <v>34</v>
      </c>
      <c r="N763" t="s">
        <v>35</v>
      </c>
      <c r="O763">
        <v>10</v>
      </c>
      <c r="P763" t="s">
        <v>70</v>
      </c>
      <c r="Q763">
        <v>24.1</v>
      </c>
      <c r="R763" t="str">
        <f t="array" ref="R76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63" t="e">
        <f>IF(Table13[[#This Row],[Category All]]="Category 1", "Yes",NA())</f>
        <v>#N/A</v>
      </c>
      <c r="T763" t="e">
        <f>IF(Table13[[#This Row],[Category All]]="Category 2", "Yes",NA())</f>
        <v>#N/A</v>
      </c>
      <c r="U763" t="str">
        <f>IF(Table13[[#This Row],[Category All]]="Category 3", "Yes",NA())</f>
        <v>Yes</v>
      </c>
      <c r="V763">
        <f>SUM(1,(1/3)*(Table13[[#This Row],[Length]]-0.5),(1/3)*(Table13[[#This Row],[Diameter]]-0.4),(1/3)*(Table13[[#This Row],[Height]]-0.4)*Table13[[#This Row],[Whole_weight]]*0.5)</f>
        <v>1.0195199999999998</v>
      </c>
      <c r="W763">
        <f t="array" ref="W76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1.0195199999999998</v>
      </c>
      <c r="X763" t="e">
        <f>IF(Table13[[#This Row],[Category All]]="Category 1",Table13[[#This Row],[Base Abalone Value]]*1.5,NA())</f>
        <v>#N/A</v>
      </c>
      <c r="Y763" t="e">
        <f>IF(Table13[[#This Row],[Category All]]="Category 2",Table13[[#This Row],[Base Abalone Value]]*0.8,NA())</f>
        <v>#N/A</v>
      </c>
      <c r="Z763">
        <f>IF(Table13[[#This Row],[Category All]]="Category 3",Table13[[#This Row],[Base Abalone Value]],NA())</f>
        <v>1.0195199999999998</v>
      </c>
      <c r="AA763" t="e">
        <f>IF(Table13[[#This Row],[Gender]]="M",Table13[[#This Row],[Whole_weight]],NA())</f>
        <v>#N/A</v>
      </c>
      <c r="AB763">
        <f>IF(Table13[[#This Row],[Gender]]="F",Table13[[#This Row],[Whole_weight]],NA())</f>
        <v>1.056</v>
      </c>
      <c r="AC763" t="e">
        <f>IF(Table13[[#This Row],[Gender]]="I",Table13[[#This Row],[Whole_weight]],NA())</f>
        <v>#N/A</v>
      </c>
      <c r="AD763" t="e">
        <f>IF(Table13[[#This Row],[Gender]]="M",Table13[[#This Row],[Diameter]],NA())</f>
        <v>#N/A</v>
      </c>
      <c r="AE763">
        <f>IF(Table13[[#This Row],[Gender]]="F",Table13[[#This Row],[Diameter]],NA())</f>
        <v>0.48</v>
      </c>
      <c r="AF763" t="e">
        <f>IF(Table13[[#This Row],[Gender]]="I",Table13[[#This Row],[Diameter]],NA())</f>
        <v>#N/A</v>
      </c>
    </row>
    <row r="764" spans="1:32" x14ac:dyDescent="0.25">
      <c r="A764">
        <v>2335</v>
      </c>
      <c r="B764" t="s">
        <v>32</v>
      </c>
      <c r="C764">
        <v>0.8</v>
      </c>
      <c r="D764">
        <v>0.63</v>
      </c>
      <c r="E764">
        <v>0.19500000000000001</v>
      </c>
      <c r="F764">
        <v>2.5259999999999998</v>
      </c>
      <c r="G764">
        <v>0.93300000000000005</v>
      </c>
      <c r="H764">
        <v>0.59</v>
      </c>
      <c r="I764">
        <v>0.62</v>
      </c>
      <c r="J764">
        <v>23</v>
      </c>
      <c r="K764">
        <v>14</v>
      </c>
      <c r="L764" t="s">
        <v>55</v>
      </c>
      <c r="M764" t="s">
        <v>56</v>
      </c>
      <c r="N764" t="s">
        <v>57</v>
      </c>
      <c r="O764">
        <v>7</v>
      </c>
      <c r="P764" t="s">
        <v>74</v>
      </c>
      <c r="Q764">
        <v>2.5</v>
      </c>
      <c r="R764" t="str">
        <f t="array" ref="R76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64" t="e">
        <f>IF(Table13[[#This Row],[Category All]]="Category 1", "Yes",NA())</f>
        <v>#N/A</v>
      </c>
      <c r="T764" t="str">
        <f>IF(Table13[[#This Row],[Category All]]="Category 2", "Yes",NA())</f>
        <v>Yes</v>
      </c>
      <c r="U764" t="e">
        <f>IF(Table13[[#This Row],[Category All]]="Category 3", "Yes",NA())</f>
        <v>#N/A</v>
      </c>
      <c r="V764">
        <f>SUM(1,(1/3)*(Table13[[#This Row],[Length]]-0.5),(1/3)*(Table13[[#This Row],[Diameter]]-0.4),(1/3)*(Table13[[#This Row],[Height]]-0.4)*Table13[[#This Row],[Whole_weight]]*0.5)</f>
        <v>1.0903616666666667</v>
      </c>
      <c r="W764">
        <f t="array" ref="W76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0.87228933333333336</v>
      </c>
      <c r="X764" t="e">
        <f>IF(Table13[[#This Row],[Category All]]="Category 1",Table13[[#This Row],[Base Abalone Value]]*1.5,NA())</f>
        <v>#N/A</v>
      </c>
      <c r="Y764">
        <f>IF(Table13[[#This Row],[Category All]]="Category 2",Table13[[#This Row],[Base Abalone Value]]*0.8,NA())</f>
        <v>0.87228933333333336</v>
      </c>
      <c r="Z764" t="e">
        <f>IF(Table13[[#This Row],[Category All]]="Category 3",Table13[[#This Row],[Base Abalone Value]],NA())</f>
        <v>#N/A</v>
      </c>
      <c r="AA764" t="e">
        <f>IF(Table13[[#This Row],[Gender]]="M",Table13[[#This Row],[Whole_weight]],NA())</f>
        <v>#N/A</v>
      </c>
      <c r="AB764">
        <f>IF(Table13[[#This Row],[Gender]]="F",Table13[[#This Row],[Whole_weight]],NA())</f>
        <v>2.5259999999999998</v>
      </c>
      <c r="AC764" t="e">
        <f>IF(Table13[[#This Row],[Gender]]="I",Table13[[#This Row],[Whole_weight]],NA())</f>
        <v>#N/A</v>
      </c>
      <c r="AD764" t="e">
        <f>IF(Table13[[#This Row],[Gender]]="M",Table13[[#This Row],[Diameter]],NA())</f>
        <v>#N/A</v>
      </c>
      <c r="AE764">
        <f>IF(Table13[[#This Row],[Gender]]="F",Table13[[#This Row],[Diameter]],NA())</f>
        <v>0.63</v>
      </c>
      <c r="AF764" t="e">
        <f>IF(Table13[[#This Row],[Gender]]="I",Table13[[#This Row],[Diameter]],NA())</f>
        <v>#N/A</v>
      </c>
    </row>
    <row r="765" spans="1:32" x14ac:dyDescent="0.25">
      <c r="A765">
        <v>3873</v>
      </c>
      <c r="B765" t="s">
        <v>32</v>
      </c>
      <c r="C765">
        <v>0.51500000000000001</v>
      </c>
      <c r="D765">
        <v>0.4</v>
      </c>
      <c r="E765">
        <v>0.115</v>
      </c>
      <c r="F765">
        <v>0.57799999999999996</v>
      </c>
      <c r="G765">
        <v>0.191</v>
      </c>
      <c r="H765">
        <v>0.14449999999999999</v>
      </c>
      <c r="I765">
        <v>0.17</v>
      </c>
      <c r="J765">
        <v>9</v>
      </c>
      <c r="K765">
        <v>13</v>
      </c>
      <c r="L765" t="s">
        <v>44</v>
      </c>
      <c r="M765" t="s">
        <v>45</v>
      </c>
      <c r="N765" t="s">
        <v>35</v>
      </c>
      <c r="O765">
        <v>2</v>
      </c>
      <c r="P765" t="s">
        <v>39</v>
      </c>
      <c r="Q765">
        <v>18</v>
      </c>
      <c r="R765" t="str">
        <f t="array" ref="R76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65" t="e">
        <f>IF(Table13[[#This Row],[Category All]]="Category 1", "Yes",NA())</f>
        <v>#N/A</v>
      </c>
      <c r="T765" t="str">
        <f>IF(Table13[[#This Row],[Category All]]="Category 2", "Yes",NA())</f>
        <v>Yes</v>
      </c>
      <c r="U765" t="e">
        <f>IF(Table13[[#This Row],[Category All]]="Category 3", "Yes",NA())</f>
        <v>#N/A</v>
      </c>
      <c r="V765">
        <f>SUM(1,(1/3)*(Table13[[#This Row],[Length]]-0.5),(1/3)*(Table13[[#This Row],[Diameter]]-0.4),(1/3)*(Table13[[#This Row],[Height]]-0.4)*Table13[[#This Row],[Whole_weight]]*0.5)</f>
        <v>0.97754499999999989</v>
      </c>
      <c r="W765">
        <f t="array" ref="W76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0.78203599999999995</v>
      </c>
      <c r="X765" t="e">
        <f>IF(Table13[[#This Row],[Category All]]="Category 1",Table13[[#This Row],[Base Abalone Value]]*1.5,NA())</f>
        <v>#N/A</v>
      </c>
      <c r="Y765">
        <f>IF(Table13[[#This Row],[Category All]]="Category 2",Table13[[#This Row],[Base Abalone Value]]*0.8,NA())</f>
        <v>0.78203599999999995</v>
      </c>
      <c r="Z765" t="e">
        <f>IF(Table13[[#This Row],[Category All]]="Category 3",Table13[[#This Row],[Base Abalone Value]],NA())</f>
        <v>#N/A</v>
      </c>
      <c r="AA765" t="e">
        <f>IF(Table13[[#This Row],[Gender]]="M",Table13[[#This Row],[Whole_weight]],NA())</f>
        <v>#N/A</v>
      </c>
      <c r="AB765">
        <f>IF(Table13[[#This Row],[Gender]]="F",Table13[[#This Row],[Whole_weight]],NA())</f>
        <v>0.57799999999999996</v>
      </c>
      <c r="AC765" t="e">
        <f>IF(Table13[[#This Row],[Gender]]="I",Table13[[#This Row],[Whole_weight]],NA())</f>
        <v>#N/A</v>
      </c>
      <c r="AD765" t="e">
        <f>IF(Table13[[#This Row],[Gender]]="M",Table13[[#This Row],[Diameter]],NA())</f>
        <v>#N/A</v>
      </c>
      <c r="AE765">
        <f>IF(Table13[[#This Row],[Gender]]="F",Table13[[#This Row],[Diameter]],NA())</f>
        <v>0.4</v>
      </c>
      <c r="AF765" t="e">
        <f>IF(Table13[[#This Row],[Gender]]="I",Table13[[#This Row],[Diameter]],NA())</f>
        <v>#N/A</v>
      </c>
    </row>
    <row r="766" spans="1:32" x14ac:dyDescent="0.25">
      <c r="A766">
        <v>1071</v>
      </c>
      <c r="B766" t="s">
        <v>43</v>
      </c>
      <c r="C766">
        <v>0.375</v>
      </c>
      <c r="D766">
        <v>0.27500000000000002</v>
      </c>
      <c r="E766">
        <v>0.1</v>
      </c>
      <c r="F766">
        <v>0.23250000000000001</v>
      </c>
      <c r="G766">
        <v>0.11650000000000001</v>
      </c>
      <c r="H766">
        <v>4.2000000000000003E-2</v>
      </c>
      <c r="I766">
        <v>6.5000000000000002E-2</v>
      </c>
      <c r="J766">
        <v>6</v>
      </c>
      <c r="K766">
        <v>6</v>
      </c>
      <c r="L766" t="s">
        <v>71</v>
      </c>
      <c r="M766" t="s">
        <v>72</v>
      </c>
      <c r="N766" t="s">
        <v>73</v>
      </c>
      <c r="O766">
        <v>5</v>
      </c>
      <c r="P766" t="s">
        <v>46</v>
      </c>
      <c r="Q766">
        <v>12.8</v>
      </c>
      <c r="R766" t="str">
        <f t="array" ref="R76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66" t="e">
        <f>IF(Table13[[#This Row],[Category All]]="Category 1", "Yes",NA())</f>
        <v>#N/A</v>
      </c>
      <c r="T766" t="str">
        <f>IF(Table13[[#This Row],[Category All]]="Category 2", "Yes",NA())</f>
        <v>Yes</v>
      </c>
      <c r="U766" t="e">
        <f>IF(Table13[[#This Row],[Category All]]="Category 3", "Yes",NA())</f>
        <v>#N/A</v>
      </c>
      <c r="V766">
        <f>SUM(1,(1/3)*(Table13[[#This Row],[Length]]-0.5),(1/3)*(Table13[[#This Row],[Diameter]]-0.4),(1/3)*(Table13[[#This Row],[Height]]-0.4)*Table13[[#This Row],[Whole_weight]]*0.5)</f>
        <v>0.90504166666666674</v>
      </c>
      <c r="W766">
        <f t="array" ref="W76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0.72403333333333342</v>
      </c>
      <c r="X766" t="e">
        <f>IF(Table13[[#This Row],[Category All]]="Category 1",Table13[[#This Row],[Base Abalone Value]]*1.5,NA())</f>
        <v>#N/A</v>
      </c>
      <c r="Y766">
        <f>IF(Table13[[#This Row],[Category All]]="Category 2",Table13[[#This Row],[Base Abalone Value]]*0.8,NA())</f>
        <v>0.72403333333333342</v>
      </c>
      <c r="Z766" t="e">
        <f>IF(Table13[[#This Row],[Category All]]="Category 3",Table13[[#This Row],[Base Abalone Value]],NA())</f>
        <v>#N/A</v>
      </c>
      <c r="AA766" t="e">
        <f>IF(Table13[[#This Row],[Gender]]="M",Table13[[#This Row],[Whole_weight]],NA())</f>
        <v>#N/A</v>
      </c>
      <c r="AB766" t="e">
        <f>IF(Table13[[#This Row],[Gender]]="F",Table13[[#This Row],[Whole_weight]],NA())</f>
        <v>#N/A</v>
      </c>
      <c r="AC766">
        <f>IF(Table13[[#This Row],[Gender]]="I",Table13[[#This Row],[Whole_weight]],NA())</f>
        <v>0.23250000000000001</v>
      </c>
      <c r="AD766" t="e">
        <f>IF(Table13[[#This Row],[Gender]]="M",Table13[[#This Row],[Diameter]],NA())</f>
        <v>#N/A</v>
      </c>
      <c r="AE766" t="e">
        <f>IF(Table13[[#This Row],[Gender]]="F",Table13[[#This Row],[Diameter]],NA())</f>
        <v>#N/A</v>
      </c>
      <c r="AF766">
        <f>IF(Table13[[#This Row],[Gender]]="I",Table13[[#This Row],[Diameter]],NA())</f>
        <v>0.27500000000000002</v>
      </c>
    </row>
    <row r="767" spans="1:32" x14ac:dyDescent="0.25">
      <c r="A767">
        <v>3039</v>
      </c>
      <c r="B767" t="s">
        <v>43</v>
      </c>
      <c r="C767">
        <v>0.56499999999999995</v>
      </c>
      <c r="D767">
        <v>0.44</v>
      </c>
      <c r="E767">
        <v>0.13500000000000001</v>
      </c>
      <c r="F767">
        <v>0.76800000000000002</v>
      </c>
      <c r="G767">
        <v>0.33050000000000002</v>
      </c>
      <c r="H767">
        <v>0.13850000000000001</v>
      </c>
      <c r="I767">
        <v>0.2475</v>
      </c>
      <c r="J767">
        <v>9</v>
      </c>
      <c r="K767">
        <v>15</v>
      </c>
      <c r="L767" t="s">
        <v>81</v>
      </c>
      <c r="M767" t="s">
        <v>82</v>
      </c>
      <c r="N767" t="s">
        <v>35</v>
      </c>
      <c r="O767">
        <v>3</v>
      </c>
      <c r="P767" t="s">
        <v>80</v>
      </c>
      <c r="Q767">
        <v>3.6</v>
      </c>
      <c r="R767" t="str">
        <f t="array" ref="R76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67" t="e">
        <f>IF(Table13[[#This Row],[Category All]]="Category 1", "Yes",NA())</f>
        <v>#N/A</v>
      </c>
      <c r="T767" t="str">
        <f>IF(Table13[[#This Row],[Category All]]="Category 2", "Yes",NA())</f>
        <v>Yes</v>
      </c>
      <c r="U767" t="e">
        <f>IF(Table13[[#This Row],[Category All]]="Category 3", "Yes",NA())</f>
        <v>#N/A</v>
      </c>
      <c r="V767">
        <f>SUM(1,(1/3)*(Table13[[#This Row],[Length]]-0.5),(1/3)*(Table13[[#This Row],[Diameter]]-0.4),(1/3)*(Table13[[#This Row],[Height]]-0.4)*Table13[[#This Row],[Whole_weight]]*0.5)</f>
        <v>1.0010800000000002</v>
      </c>
      <c r="W767">
        <f t="array" ref="W76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0.80086400000000024</v>
      </c>
      <c r="X767" t="e">
        <f>IF(Table13[[#This Row],[Category All]]="Category 1",Table13[[#This Row],[Base Abalone Value]]*1.5,NA())</f>
        <v>#N/A</v>
      </c>
      <c r="Y767">
        <f>IF(Table13[[#This Row],[Category All]]="Category 2",Table13[[#This Row],[Base Abalone Value]]*0.8,NA())</f>
        <v>0.80086400000000024</v>
      </c>
      <c r="Z767" t="e">
        <f>IF(Table13[[#This Row],[Category All]]="Category 3",Table13[[#This Row],[Base Abalone Value]],NA())</f>
        <v>#N/A</v>
      </c>
      <c r="AA767" t="e">
        <f>IF(Table13[[#This Row],[Gender]]="M",Table13[[#This Row],[Whole_weight]],NA())</f>
        <v>#N/A</v>
      </c>
      <c r="AB767" t="e">
        <f>IF(Table13[[#This Row],[Gender]]="F",Table13[[#This Row],[Whole_weight]],NA())</f>
        <v>#N/A</v>
      </c>
      <c r="AC767">
        <f>IF(Table13[[#This Row],[Gender]]="I",Table13[[#This Row],[Whole_weight]],NA())</f>
        <v>0.76800000000000002</v>
      </c>
      <c r="AD767" t="e">
        <f>IF(Table13[[#This Row],[Gender]]="M",Table13[[#This Row],[Diameter]],NA())</f>
        <v>#N/A</v>
      </c>
      <c r="AE767" t="e">
        <f>IF(Table13[[#This Row],[Gender]]="F",Table13[[#This Row],[Diameter]],NA())</f>
        <v>#N/A</v>
      </c>
      <c r="AF767">
        <f>IF(Table13[[#This Row],[Gender]]="I",Table13[[#This Row],[Diameter]],NA())</f>
        <v>0.44</v>
      </c>
    </row>
    <row r="768" spans="1:32" x14ac:dyDescent="0.25">
      <c r="A768">
        <v>3319</v>
      </c>
      <c r="B768" t="s">
        <v>47</v>
      </c>
      <c r="C768">
        <v>0.16500000000000001</v>
      </c>
      <c r="D768">
        <v>0.125</v>
      </c>
      <c r="E768">
        <v>0.04</v>
      </c>
      <c r="F768">
        <v>2.4500000000000001E-2</v>
      </c>
      <c r="G768">
        <v>9.4999999999999998E-3</v>
      </c>
      <c r="H768">
        <v>4.4999999999999997E-3</v>
      </c>
      <c r="I768">
        <v>8.0000000000000002E-3</v>
      </c>
      <c r="J768">
        <v>4</v>
      </c>
      <c r="K768">
        <v>1</v>
      </c>
      <c r="L768" t="s">
        <v>40</v>
      </c>
      <c r="M768" t="s">
        <v>41</v>
      </c>
      <c r="N768" t="s">
        <v>35</v>
      </c>
      <c r="O768">
        <v>6</v>
      </c>
      <c r="P768" t="s">
        <v>79</v>
      </c>
      <c r="Q768">
        <v>14.1</v>
      </c>
      <c r="R768" t="str">
        <f t="array" ref="R76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68" t="e">
        <f>IF(Table13[[#This Row],[Category All]]="Category 1", "Yes",NA())</f>
        <v>#N/A</v>
      </c>
      <c r="T768" t="str">
        <f>IF(Table13[[#This Row],[Category All]]="Category 2", "Yes",NA())</f>
        <v>Yes</v>
      </c>
      <c r="U768" t="e">
        <f>IF(Table13[[#This Row],[Category All]]="Category 3", "Yes",NA())</f>
        <v>#N/A</v>
      </c>
      <c r="V768">
        <f>SUM(1,(1/3)*(Table13[[#This Row],[Length]]-0.5),(1/3)*(Table13[[#This Row],[Diameter]]-0.4),(1/3)*(Table13[[#This Row],[Height]]-0.4)*Table13[[#This Row],[Whole_weight]]*0.5)</f>
        <v>0.79519666666666666</v>
      </c>
      <c r="W768">
        <f t="array" ref="W76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0.63615733333333335</v>
      </c>
      <c r="X768" t="e">
        <f>IF(Table13[[#This Row],[Category All]]="Category 1",Table13[[#This Row],[Base Abalone Value]]*1.5,NA())</f>
        <v>#N/A</v>
      </c>
      <c r="Y768">
        <f>IF(Table13[[#This Row],[Category All]]="Category 2",Table13[[#This Row],[Base Abalone Value]]*0.8,NA())</f>
        <v>0.63615733333333335</v>
      </c>
      <c r="Z768" t="e">
        <f>IF(Table13[[#This Row],[Category All]]="Category 3",Table13[[#This Row],[Base Abalone Value]],NA())</f>
        <v>#N/A</v>
      </c>
      <c r="AA768">
        <f>IF(Table13[[#This Row],[Gender]]="M",Table13[[#This Row],[Whole_weight]],NA())</f>
        <v>2.4500000000000001E-2</v>
      </c>
      <c r="AB768" t="e">
        <f>IF(Table13[[#This Row],[Gender]]="F",Table13[[#This Row],[Whole_weight]],NA())</f>
        <v>#N/A</v>
      </c>
      <c r="AC768" t="e">
        <f>IF(Table13[[#This Row],[Gender]]="I",Table13[[#This Row],[Whole_weight]],NA())</f>
        <v>#N/A</v>
      </c>
      <c r="AD768">
        <f>IF(Table13[[#This Row],[Gender]]="M",Table13[[#This Row],[Diameter]],NA())</f>
        <v>0.125</v>
      </c>
      <c r="AE768" t="e">
        <f>IF(Table13[[#This Row],[Gender]]="F",Table13[[#This Row],[Diameter]],NA())</f>
        <v>#N/A</v>
      </c>
      <c r="AF768" t="e">
        <f>IF(Table13[[#This Row],[Gender]]="I",Table13[[#This Row],[Diameter]],NA())</f>
        <v>#N/A</v>
      </c>
    </row>
    <row r="769" spans="1:32" x14ac:dyDescent="0.25">
      <c r="A769">
        <v>4006</v>
      </c>
      <c r="B769" t="s">
        <v>32</v>
      </c>
      <c r="C769">
        <v>0.55500000000000005</v>
      </c>
      <c r="D769">
        <v>0.43</v>
      </c>
      <c r="E769">
        <v>0.14000000000000001</v>
      </c>
      <c r="F769">
        <v>0.75449999999999995</v>
      </c>
      <c r="G769">
        <v>0.35249999999999998</v>
      </c>
      <c r="H769">
        <v>0.1835</v>
      </c>
      <c r="I769">
        <v>0.20150000000000001</v>
      </c>
      <c r="J769">
        <v>9</v>
      </c>
      <c r="K769">
        <v>11</v>
      </c>
      <c r="L769" t="s">
        <v>37</v>
      </c>
      <c r="M769" t="s">
        <v>38</v>
      </c>
      <c r="N769" t="s">
        <v>35</v>
      </c>
      <c r="O769">
        <v>5</v>
      </c>
      <c r="P769" t="s">
        <v>46</v>
      </c>
      <c r="Q769">
        <v>12.8</v>
      </c>
      <c r="R769" t="str">
        <f t="array" ref="R76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69" t="e">
        <f>IF(Table13[[#This Row],[Category All]]="Category 1", "Yes",NA())</f>
        <v>#N/A</v>
      </c>
      <c r="T769" t="str">
        <f>IF(Table13[[#This Row],[Category All]]="Category 2", "Yes",NA())</f>
        <v>Yes</v>
      </c>
      <c r="U769" t="e">
        <f>IF(Table13[[#This Row],[Category All]]="Category 3", "Yes",NA())</f>
        <v>#N/A</v>
      </c>
      <c r="V769">
        <f>SUM(1,(1/3)*(Table13[[#This Row],[Length]]-0.5),(1/3)*(Table13[[#This Row],[Diameter]]-0.4),(1/3)*(Table13[[#This Row],[Height]]-0.4)*Table13[[#This Row],[Whole_weight]]*0.5)</f>
        <v>0.99563833333333329</v>
      </c>
      <c r="W769">
        <f t="array" ref="W76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0.7965106666666667</v>
      </c>
      <c r="X769" t="e">
        <f>IF(Table13[[#This Row],[Category All]]="Category 1",Table13[[#This Row],[Base Abalone Value]]*1.5,NA())</f>
        <v>#N/A</v>
      </c>
      <c r="Y769">
        <f>IF(Table13[[#This Row],[Category All]]="Category 2",Table13[[#This Row],[Base Abalone Value]]*0.8,NA())</f>
        <v>0.7965106666666667</v>
      </c>
      <c r="Z769" t="e">
        <f>IF(Table13[[#This Row],[Category All]]="Category 3",Table13[[#This Row],[Base Abalone Value]],NA())</f>
        <v>#N/A</v>
      </c>
      <c r="AA769" t="e">
        <f>IF(Table13[[#This Row],[Gender]]="M",Table13[[#This Row],[Whole_weight]],NA())</f>
        <v>#N/A</v>
      </c>
      <c r="AB769">
        <f>IF(Table13[[#This Row],[Gender]]="F",Table13[[#This Row],[Whole_weight]],NA())</f>
        <v>0.75449999999999995</v>
      </c>
      <c r="AC769" t="e">
        <f>IF(Table13[[#This Row],[Gender]]="I",Table13[[#This Row],[Whole_weight]],NA())</f>
        <v>#N/A</v>
      </c>
      <c r="AD769" t="e">
        <f>IF(Table13[[#This Row],[Gender]]="M",Table13[[#This Row],[Diameter]],NA())</f>
        <v>#N/A</v>
      </c>
      <c r="AE769">
        <f>IF(Table13[[#This Row],[Gender]]="F",Table13[[#This Row],[Diameter]],NA())</f>
        <v>0.43</v>
      </c>
      <c r="AF769" t="e">
        <f>IF(Table13[[#This Row],[Gender]]="I",Table13[[#This Row],[Diameter]],NA())</f>
        <v>#N/A</v>
      </c>
    </row>
    <row r="770" spans="1:32" x14ac:dyDescent="0.25">
      <c r="A770">
        <v>777</v>
      </c>
      <c r="B770" t="s">
        <v>47</v>
      </c>
      <c r="C770">
        <v>0.505</v>
      </c>
      <c r="D770">
        <v>0.38500000000000001</v>
      </c>
      <c r="E770">
        <v>0.14499999999999999</v>
      </c>
      <c r="F770">
        <v>0.67749999999999999</v>
      </c>
      <c r="G770">
        <v>0.23599999999999999</v>
      </c>
      <c r="H770">
        <v>0.17899999999999999</v>
      </c>
      <c r="I770">
        <v>0.2</v>
      </c>
      <c r="J770">
        <v>15</v>
      </c>
      <c r="K770">
        <v>11</v>
      </c>
      <c r="L770" t="s">
        <v>37</v>
      </c>
      <c r="M770" t="s">
        <v>38</v>
      </c>
      <c r="N770" t="s">
        <v>35</v>
      </c>
      <c r="O770">
        <v>7</v>
      </c>
      <c r="P770" t="s">
        <v>74</v>
      </c>
      <c r="Q770">
        <v>2.5</v>
      </c>
      <c r="R770" t="str">
        <f t="array" ref="R77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70" t="e">
        <f>IF(Table13[[#This Row],[Category All]]="Category 1", "Yes",NA())</f>
        <v>#N/A</v>
      </c>
      <c r="T770" t="str">
        <f>IF(Table13[[#This Row],[Category All]]="Category 2", "Yes",NA())</f>
        <v>Yes</v>
      </c>
      <c r="U770" t="e">
        <f>IF(Table13[[#This Row],[Category All]]="Category 3", "Yes",NA())</f>
        <v>#N/A</v>
      </c>
      <c r="V770">
        <f>SUM(1,(1/3)*(Table13[[#This Row],[Length]]-0.5),(1/3)*(Table13[[#This Row],[Diameter]]-0.4),(1/3)*(Table13[[#This Row],[Height]]-0.4)*Table13[[#This Row],[Whole_weight]]*0.5)</f>
        <v>0.96787291666666675</v>
      </c>
      <c r="W770">
        <f t="array" ref="W77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0.77429833333333342</v>
      </c>
      <c r="X770" t="e">
        <f>IF(Table13[[#This Row],[Category All]]="Category 1",Table13[[#This Row],[Base Abalone Value]]*1.5,NA())</f>
        <v>#N/A</v>
      </c>
      <c r="Y770">
        <f>IF(Table13[[#This Row],[Category All]]="Category 2",Table13[[#This Row],[Base Abalone Value]]*0.8,NA())</f>
        <v>0.77429833333333342</v>
      </c>
      <c r="Z770" t="e">
        <f>IF(Table13[[#This Row],[Category All]]="Category 3",Table13[[#This Row],[Base Abalone Value]],NA())</f>
        <v>#N/A</v>
      </c>
      <c r="AA770">
        <f>IF(Table13[[#This Row],[Gender]]="M",Table13[[#This Row],[Whole_weight]],NA())</f>
        <v>0.67749999999999999</v>
      </c>
      <c r="AB770" t="e">
        <f>IF(Table13[[#This Row],[Gender]]="F",Table13[[#This Row],[Whole_weight]],NA())</f>
        <v>#N/A</v>
      </c>
      <c r="AC770" t="e">
        <f>IF(Table13[[#This Row],[Gender]]="I",Table13[[#This Row],[Whole_weight]],NA())</f>
        <v>#N/A</v>
      </c>
      <c r="AD770">
        <f>IF(Table13[[#This Row],[Gender]]="M",Table13[[#This Row],[Diameter]],NA())</f>
        <v>0.38500000000000001</v>
      </c>
      <c r="AE770" t="e">
        <f>IF(Table13[[#This Row],[Gender]]="F",Table13[[#This Row],[Diameter]],NA())</f>
        <v>#N/A</v>
      </c>
      <c r="AF770" t="e">
        <f>IF(Table13[[#This Row],[Gender]]="I",Table13[[#This Row],[Diameter]],NA())</f>
        <v>#N/A</v>
      </c>
    </row>
    <row r="771" spans="1:32" x14ac:dyDescent="0.25">
      <c r="A771">
        <v>1042</v>
      </c>
      <c r="B771" t="s">
        <v>32</v>
      </c>
      <c r="C771">
        <v>0.67500000000000004</v>
      </c>
      <c r="D771">
        <v>0.56999999999999995</v>
      </c>
      <c r="E771">
        <v>0.22500000000000001</v>
      </c>
      <c r="F771">
        <v>1.587</v>
      </c>
      <c r="G771">
        <v>0.73899999999999999</v>
      </c>
      <c r="H771">
        <v>0.29949999999999999</v>
      </c>
      <c r="I771">
        <v>0.435</v>
      </c>
      <c r="J771">
        <v>10</v>
      </c>
      <c r="K771">
        <v>10</v>
      </c>
      <c r="L771" t="s">
        <v>48</v>
      </c>
      <c r="M771" t="s">
        <v>49</v>
      </c>
      <c r="N771" t="s">
        <v>50</v>
      </c>
      <c r="O771">
        <v>8</v>
      </c>
      <c r="P771" t="s">
        <v>51</v>
      </c>
      <c r="Q771">
        <v>12.3</v>
      </c>
      <c r="R771" t="str">
        <f t="array" ref="R77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71" t="e">
        <f>IF(Table13[[#This Row],[Category All]]="Category 1", "Yes",NA())</f>
        <v>#N/A</v>
      </c>
      <c r="T771" t="e">
        <f>IF(Table13[[#This Row],[Category All]]="Category 2", "Yes",NA())</f>
        <v>#N/A</v>
      </c>
      <c r="U771" t="str">
        <f>IF(Table13[[#This Row],[Category All]]="Category 3", "Yes",NA())</f>
        <v>Yes</v>
      </c>
      <c r="V771">
        <f>SUM(1,(1/3)*(Table13[[#This Row],[Length]]-0.5),(1/3)*(Table13[[#This Row],[Diameter]]-0.4),(1/3)*(Table13[[#This Row],[Height]]-0.4)*Table13[[#This Row],[Whole_weight]]*0.5)</f>
        <v>1.0687125</v>
      </c>
      <c r="W771">
        <f t="array" ref="W77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1.0687125</v>
      </c>
      <c r="X771" t="e">
        <f>IF(Table13[[#This Row],[Category All]]="Category 1",Table13[[#This Row],[Base Abalone Value]]*1.5,NA())</f>
        <v>#N/A</v>
      </c>
      <c r="Y771" t="e">
        <f>IF(Table13[[#This Row],[Category All]]="Category 2",Table13[[#This Row],[Base Abalone Value]]*0.8,NA())</f>
        <v>#N/A</v>
      </c>
      <c r="Z771">
        <f>IF(Table13[[#This Row],[Category All]]="Category 3",Table13[[#This Row],[Base Abalone Value]],NA())</f>
        <v>1.0687125</v>
      </c>
      <c r="AA771" t="e">
        <f>IF(Table13[[#This Row],[Gender]]="M",Table13[[#This Row],[Whole_weight]],NA())</f>
        <v>#N/A</v>
      </c>
      <c r="AB771">
        <f>IF(Table13[[#This Row],[Gender]]="F",Table13[[#This Row],[Whole_weight]],NA())</f>
        <v>1.587</v>
      </c>
      <c r="AC771" t="e">
        <f>IF(Table13[[#This Row],[Gender]]="I",Table13[[#This Row],[Whole_weight]],NA())</f>
        <v>#N/A</v>
      </c>
      <c r="AD771" t="e">
        <f>IF(Table13[[#This Row],[Gender]]="M",Table13[[#This Row],[Diameter]],NA())</f>
        <v>#N/A</v>
      </c>
      <c r="AE771">
        <f>IF(Table13[[#This Row],[Gender]]="F",Table13[[#This Row],[Diameter]],NA())</f>
        <v>0.56999999999999995</v>
      </c>
      <c r="AF771" t="e">
        <f>IF(Table13[[#This Row],[Gender]]="I",Table13[[#This Row],[Diameter]],NA())</f>
        <v>#N/A</v>
      </c>
    </row>
    <row r="772" spans="1:32" x14ac:dyDescent="0.25">
      <c r="A772">
        <v>713</v>
      </c>
      <c r="B772" t="s">
        <v>43</v>
      </c>
      <c r="C772">
        <v>0.28000000000000003</v>
      </c>
      <c r="D772">
        <v>0.20499999999999999</v>
      </c>
      <c r="E772">
        <v>5.5E-2</v>
      </c>
      <c r="F772">
        <v>0.1135</v>
      </c>
      <c r="G772">
        <v>4.4999999999999998E-2</v>
      </c>
      <c r="H772">
        <v>2.75E-2</v>
      </c>
      <c r="I772">
        <v>3.3500000000000002E-2</v>
      </c>
      <c r="J772">
        <v>7</v>
      </c>
      <c r="K772">
        <v>11</v>
      </c>
      <c r="L772" t="s">
        <v>37</v>
      </c>
      <c r="M772" t="s">
        <v>38</v>
      </c>
      <c r="N772" t="s">
        <v>35</v>
      </c>
      <c r="O772">
        <v>5</v>
      </c>
      <c r="P772" t="s">
        <v>46</v>
      </c>
      <c r="Q772">
        <v>12.8</v>
      </c>
      <c r="R772" t="str">
        <f t="array" ref="R77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72" t="e">
        <f>IF(Table13[[#This Row],[Category All]]="Category 1", "Yes",NA())</f>
        <v>#N/A</v>
      </c>
      <c r="T772" t="str">
        <f>IF(Table13[[#This Row],[Category All]]="Category 2", "Yes",NA())</f>
        <v>Yes</v>
      </c>
      <c r="U772" t="e">
        <f>IF(Table13[[#This Row],[Category All]]="Category 3", "Yes",NA())</f>
        <v>#N/A</v>
      </c>
      <c r="V772">
        <f>SUM(1,(1/3)*(Table13[[#This Row],[Length]]-0.5),(1/3)*(Table13[[#This Row],[Diameter]]-0.4),(1/3)*(Table13[[#This Row],[Height]]-0.4)*Table13[[#This Row],[Whole_weight]]*0.5)</f>
        <v>0.85514041666666663</v>
      </c>
      <c r="W772">
        <f t="array" ref="W77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0.68411233333333332</v>
      </c>
      <c r="X772" t="e">
        <f>IF(Table13[[#This Row],[Category All]]="Category 1",Table13[[#This Row],[Base Abalone Value]]*1.5,NA())</f>
        <v>#N/A</v>
      </c>
      <c r="Y772">
        <f>IF(Table13[[#This Row],[Category All]]="Category 2",Table13[[#This Row],[Base Abalone Value]]*0.8,NA())</f>
        <v>0.68411233333333332</v>
      </c>
      <c r="Z772" t="e">
        <f>IF(Table13[[#This Row],[Category All]]="Category 3",Table13[[#This Row],[Base Abalone Value]],NA())</f>
        <v>#N/A</v>
      </c>
      <c r="AA772" t="e">
        <f>IF(Table13[[#This Row],[Gender]]="M",Table13[[#This Row],[Whole_weight]],NA())</f>
        <v>#N/A</v>
      </c>
      <c r="AB772" t="e">
        <f>IF(Table13[[#This Row],[Gender]]="F",Table13[[#This Row],[Whole_weight]],NA())</f>
        <v>#N/A</v>
      </c>
      <c r="AC772">
        <f>IF(Table13[[#This Row],[Gender]]="I",Table13[[#This Row],[Whole_weight]],NA())</f>
        <v>0.1135</v>
      </c>
      <c r="AD772" t="e">
        <f>IF(Table13[[#This Row],[Gender]]="M",Table13[[#This Row],[Diameter]],NA())</f>
        <v>#N/A</v>
      </c>
      <c r="AE772" t="e">
        <f>IF(Table13[[#This Row],[Gender]]="F",Table13[[#This Row],[Diameter]],NA())</f>
        <v>#N/A</v>
      </c>
      <c r="AF772">
        <f>IF(Table13[[#This Row],[Gender]]="I",Table13[[#This Row],[Diameter]],NA())</f>
        <v>0.20499999999999999</v>
      </c>
    </row>
    <row r="773" spans="1:32" x14ac:dyDescent="0.25">
      <c r="A773">
        <v>624</v>
      </c>
      <c r="B773" t="s">
        <v>32</v>
      </c>
      <c r="C773">
        <v>0.5</v>
      </c>
      <c r="D773">
        <v>0.38500000000000001</v>
      </c>
      <c r="E773">
        <v>0.105</v>
      </c>
      <c r="F773">
        <v>0.498</v>
      </c>
      <c r="G773">
        <v>0.17949999999999999</v>
      </c>
      <c r="H773">
        <v>0.1095</v>
      </c>
      <c r="I773">
        <v>0.17</v>
      </c>
      <c r="J773">
        <v>17</v>
      </c>
      <c r="K773">
        <v>1</v>
      </c>
      <c r="L773" t="s">
        <v>40</v>
      </c>
      <c r="M773" t="s">
        <v>41</v>
      </c>
      <c r="N773" t="s">
        <v>35</v>
      </c>
      <c r="O773">
        <v>2</v>
      </c>
      <c r="P773" t="s">
        <v>39</v>
      </c>
      <c r="Q773">
        <v>18</v>
      </c>
      <c r="R773" t="str">
        <f t="array" ref="R77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73" t="e">
        <f>IF(Table13[[#This Row],[Category All]]="Category 1", "Yes",NA())</f>
        <v>#N/A</v>
      </c>
      <c r="T773" t="str">
        <f>IF(Table13[[#This Row],[Category All]]="Category 2", "Yes",NA())</f>
        <v>Yes</v>
      </c>
      <c r="U773" t="e">
        <f>IF(Table13[[#This Row],[Category All]]="Category 3", "Yes",NA())</f>
        <v>#N/A</v>
      </c>
      <c r="V773">
        <f>SUM(1,(1/3)*(Table13[[#This Row],[Length]]-0.5),(1/3)*(Table13[[#This Row],[Diameter]]-0.4),(1/3)*(Table13[[#This Row],[Height]]-0.4)*Table13[[#This Row],[Whole_weight]]*0.5)</f>
        <v>0.97051500000000002</v>
      </c>
      <c r="W773">
        <f t="array" ref="W77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0.7764120000000001</v>
      </c>
      <c r="X773" t="e">
        <f>IF(Table13[[#This Row],[Category All]]="Category 1",Table13[[#This Row],[Base Abalone Value]]*1.5,NA())</f>
        <v>#N/A</v>
      </c>
      <c r="Y773">
        <f>IF(Table13[[#This Row],[Category All]]="Category 2",Table13[[#This Row],[Base Abalone Value]]*0.8,NA())</f>
        <v>0.7764120000000001</v>
      </c>
      <c r="Z773" t="e">
        <f>IF(Table13[[#This Row],[Category All]]="Category 3",Table13[[#This Row],[Base Abalone Value]],NA())</f>
        <v>#N/A</v>
      </c>
      <c r="AA773" t="e">
        <f>IF(Table13[[#This Row],[Gender]]="M",Table13[[#This Row],[Whole_weight]],NA())</f>
        <v>#N/A</v>
      </c>
      <c r="AB773">
        <f>IF(Table13[[#This Row],[Gender]]="F",Table13[[#This Row],[Whole_weight]],NA())</f>
        <v>0.498</v>
      </c>
      <c r="AC773" t="e">
        <f>IF(Table13[[#This Row],[Gender]]="I",Table13[[#This Row],[Whole_weight]],NA())</f>
        <v>#N/A</v>
      </c>
      <c r="AD773" t="e">
        <f>IF(Table13[[#This Row],[Gender]]="M",Table13[[#This Row],[Diameter]],NA())</f>
        <v>#N/A</v>
      </c>
      <c r="AE773">
        <f>IF(Table13[[#This Row],[Gender]]="F",Table13[[#This Row],[Diameter]],NA())</f>
        <v>0.38500000000000001</v>
      </c>
      <c r="AF773" t="e">
        <f>IF(Table13[[#This Row],[Gender]]="I",Table13[[#This Row],[Diameter]],NA())</f>
        <v>#N/A</v>
      </c>
    </row>
    <row r="774" spans="1:32" x14ac:dyDescent="0.25">
      <c r="A774">
        <v>1238</v>
      </c>
      <c r="B774" t="s">
        <v>43</v>
      </c>
      <c r="C774">
        <v>0.375</v>
      </c>
      <c r="D774">
        <v>0.27500000000000002</v>
      </c>
      <c r="E774">
        <v>9.5000000000000001E-2</v>
      </c>
      <c r="F774">
        <v>0.2465</v>
      </c>
      <c r="G774">
        <v>0.11</v>
      </c>
      <c r="H774">
        <v>4.1500000000000002E-2</v>
      </c>
      <c r="I774">
        <v>7.7499999999999999E-2</v>
      </c>
      <c r="J774">
        <v>6</v>
      </c>
      <c r="K774">
        <v>2</v>
      </c>
      <c r="L774" t="s">
        <v>64</v>
      </c>
      <c r="M774" t="s">
        <v>65</v>
      </c>
      <c r="N774" t="s">
        <v>66</v>
      </c>
      <c r="O774">
        <v>3</v>
      </c>
      <c r="P774" t="s">
        <v>80</v>
      </c>
      <c r="Q774">
        <v>3.6</v>
      </c>
      <c r="R774" t="str">
        <f t="array" ref="R77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74" t="e">
        <f>IF(Table13[[#This Row],[Category All]]="Category 1", "Yes",NA())</f>
        <v>#N/A</v>
      </c>
      <c r="T774" t="str">
        <f>IF(Table13[[#This Row],[Category All]]="Category 2", "Yes",NA())</f>
        <v>Yes</v>
      </c>
      <c r="U774" t="e">
        <f>IF(Table13[[#This Row],[Category All]]="Category 3", "Yes",NA())</f>
        <v>#N/A</v>
      </c>
      <c r="V774">
        <f>SUM(1,(1/3)*(Table13[[#This Row],[Length]]-0.5),(1/3)*(Table13[[#This Row],[Diameter]]-0.4),(1/3)*(Table13[[#This Row],[Height]]-0.4)*Table13[[#This Row],[Whole_weight]]*0.5)</f>
        <v>0.90413625000000009</v>
      </c>
      <c r="W774">
        <f t="array" ref="W77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0.72330900000000009</v>
      </c>
      <c r="X774" t="e">
        <f>IF(Table13[[#This Row],[Category All]]="Category 1",Table13[[#This Row],[Base Abalone Value]]*1.5,NA())</f>
        <v>#N/A</v>
      </c>
      <c r="Y774">
        <f>IF(Table13[[#This Row],[Category All]]="Category 2",Table13[[#This Row],[Base Abalone Value]]*0.8,NA())</f>
        <v>0.72330900000000009</v>
      </c>
      <c r="Z774" t="e">
        <f>IF(Table13[[#This Row],[Category All]]="Category 3",Table13[[#This Row],[Base Abalone Value]],NA())</f>
        <v>#N/A</v>
      </c>
      <c r="AA774" t="e">
        <f>IF(Table13[[#This Row],[Gender]]="M",Table13[[#This Row],[Whole_weight]],NA())</f>
        <v>#N/A</v>
      </c>
      <c r="AB774" t="e">
        <f>IF(Table13[[#This Row],[Gender]]="F",Table13[[#This Row],[Whole_weight]],NA())</f>
        <v>#N/A</v>
      </c>
      <c r="AC774">
        <f>IF(Table13[[#This Row],[Gender]]="I",Table13[[#This Row],[Whole_weight]],NA())</f>
        <v>0.2465</v>
      </c>
      <c r="AD774" t="e">
        <f>IF(Table13[[#This Row],[Gender]]="M",Table13[[#This Row],[Diameter]],NA())</f>
        <v>#N/A</v>
      </c>
      <c r="AE774" t="e">
        <f>IF(Table13[[#This Row],[Gender]]="F",Table13[[#This Row],[Diameter]],NA())</f>
        <v>#N/A</v>
      </c>
      <c r="AF774">
        <f>IF(Table13[[#This Row],[Gender]]="I",Table13[[#This Row],[Diameter]],NA())</f>
        <v>0.27500000000000002</v>
      </c>
    </row>
    <row r="775" spans="1:32" x14ac:dyDescent="0.25">
      <c r="A775">
        <v>503</v>
      </c>
      <c r="B775" t="s">
        <v>32</v>
      </c>
      <c r="C775">
        <v>0.62</v>
      </c>
      <c r="D775">
        <v>0.47</v>
      </c>
      <c r="E775">
        <v>0.22500000000000001</v>
      </c>
      <c r="F775">
        <v>1.115</v>
      </c>
      <c r="G775">
        <v>0.378</v>
      </c>
      <c r="H775">
        <v>0.2145</v>
      </c>
      <c r="I775">
        <v>0.36</v>
      </c>
      <c r="J775">
        <v>15</v>
      </c>
      <c r="K775">
        <v>8</v>
      </c>
      <c r="L775" t="s">
        <v>61</v>
      </c>
      <c r="M775" t="s">
        <v>62</v>
      </c>
      <c r="N775" t="s">
        <v>63</v>
      </c>
      <c r="O775">
        <v>3</v>
      </c>
      <c r="P775" t="s">
        <v>80</v>
      </c>
      <c r="Q775">
        <v>3.6</v>
      </c>
      <c r="R775" t="str">
        <f t="array" ref="R77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75" t="e">
        <f>IF(Table13[[#This Row],[Category All]]="Category 1", "Yes",NA())</f>
        <v>#N/A</v>
      </c>
      <c r="T775" t="str">
        <f>IF(Table13[[#This Row],[Category All]]="Category 2", "Yes",NA())</f>
        <v>Yes</v>
      </c>
      <c r="U775" t="e">
        <f>IF(Table13[[#This Row],[Category All]]="Category 3", "Yes",NA())</f>
        <v>#N/A</v>
      </c>
      <c r="V775">
        <f>SUM(1,(1/3)*(Table13[[#This Row],[Length]]-0.5),(1/3)*(Table13[[#This Row],[Diameter]]-0.4),(1/3)*(Table13[[#This Row],[Height]]-0.4)*Table13[[#This Row],[Whole_weight]]*0.5)</f>
        <v>1.0308125000000001</v>
      </c>
      <c r="W775">
        <f t="array" ref="W77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0.82465000000000011</v>
      </c>
      <c r="X775" t="e">
        <f>IF(Table13[[#This Row],[Category All]]="Category 1",Table13[[#This Row],[Base Abalone Value]]*1.5,NA())</f>
        <v>#N/A</v>
      </c>
      <c r="Y775">
        <f>IF(Table13[[#This Row],[Category All]]="Category 2",Table13[[#This Row],[Base Abalone Value]]*0.8,NA())</f>
        <v>0.82465000000000011</v>
      </c>
      <c r="Z775" t="e">
        <f>IF(Table13[[#This Row],[Category All]]="Category 3",Table13[[#This Row],[Base Abalone Value]],NA())</f>
        <v>#N/A</v>
      </c>
      <c r="AA775" t="e">
        <f>IF(Table13[[#This Row],[Gender]]="M",Table13[[#This Row],[Whole_weight]],NA())</f>
        <v>#N/A</v>
      </c>
      <c r="AB775">
        <f>IF(Table13[[#This Row],[Gender]]="F",Table13[[#This Row],[Whole_weight]],NA())</f>
        <v>1.115</v>
      </c>
      <c r="AC775" t="e">
        <f>IF(Table13[[#This Row],[Gender]]="I",Table13[[#This Row],[Whole_weight]],NA())</f>
        <v>#N/A</v>
      </c>
      <c r="AD775" t="e">
        <f>IF(Table13[[#This Row],[Gender]]="M",Table13[[#This Row],[Diameter]],NA())</f>
        <v>#N/A</v>
      </c>
      <c r="AE775">
        <f>IF(Table13[[#This Row],[Gender]]="F",Table13[[#This Row],[Diameter]],NA())</f>
        <v>0.47</v>
      </c>
      <c r="AF775" t="e">
        <f>IF(Table13[[#This Row],[Gender]]="I",Table13[[#This Row],[Diameter]],NA())</f>
        <v>#N/A</v>
      </c>
    </row>
    <row r="776" spans="1:32" x14ac:dyDescent="0.25">
      <c r="A776">
        <v>2039</v>
      </c>
      <c r="B776" t="s">
        <v>43</v>
      </c>
      <c r="C776">
        <v>0.28000000000000003</v>
      </c>
      <c r="D776">
        <v>0.215</v>
      </c>
      <c r="E776">
        <v>0.08</v>
      </c>
      <c r="F776">
        <v>0.13200000000000001</v>
      </c>
      <c r="G776">
        <v>7.1999999999999995E-2</v>
      </c>
      <c r="H776">
        <v>2.1999999999999999E-2</v>
      </c>
      <c r="I776">
        <v>3.3000000000000002E-2</v>
      </c>
      <c r="J776">
        <v>5</v>
      </c>
      <c r="K776">
        <v>9</v>
      </c>
      <c r="L776" t="s">
        <v>52</v>
      </c>
      <c r="M776" t="s">
        <v>53</v>
      </c>
      <c r="N776" t="s">
        <v>54</v>
      </c>
      <c r="O776">
        <v>9</v>
      </c>
      <c r="P776" t="s">
        <v>78</v>
      </c>
      <c r="Q776">
        <v>1.9</v>
      </c>
      <c r="R776" t="str">
        <f t="array" ref="R77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76" t="e">
        <f>IF(Table13[[#This Row],[Category All]]="Category 1", "Yes",NA())</f>
        <v>#N/A</v>
      </c>
      <c r="T776" t="str">
        <f>IF(Table13[[#This Row],[Category All]]="Category 2", "Yes",NA())</f>
        <v>Yes</v>
      </c>
      <c r="U776" t="e">
        <f>IF(Table13[[#This Row],[Category All]]="Category 3", "Yes",NA())</f>
        <v>#N/A</v>
      </c>
      <c r="V776">
        <f>SUM(1,(1/3)*(Table13[[#This Row],[Length]]-0.5),(1/3)*(Table13[[#This Row],[Diameter]]-0.4),(1/3)*(Table13[[#This Row],[Height]]-0.4)*Table13[[#This Row],[Whole_weight]]*0.5)</f>
        <v>0.85795999999999994</v>
      </c>
      <c r="W776">
        <f t="array" ref="W77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0.68636799999999998</v>
      </c>
      <c r="X776" t="e">
        <f>IF(Table13[[#This Row],[Category All]]="Category 1",Table13[[#This Row],[Base Abalone Value]]*1.5,NA())</f>
        <v>#N/A</v>
      </c>
      <c r="Y776">
        <f>IF(Table13[[#This Row],[Category All]]="Category 2",Table13[[#This Row],[Base Abalone Value]]*0.8,NA())</f>
        <v>0.68636799999999998</v>
      </c>
      <c r="Z776" t="e">
        <f>IF(Table13[[#This Row],[Category All]]="Category 3",Table13[[#This Row],[Base Abalone Value]],NA())</f>
        <v>#N/A</v>
      </c>
      <c r="AA776" t="e">
        <f>IF(Table13[[#This Row],[Gender]]="M",Table13[[#This Row],[Whole_weight]],NA())</f>
        <v>#N/A</v>
      </c>
      <c r="AB776" t="e">
        <f>IF(Table13[[#This Row],[Gender]]="F",Table13[[#This Row],[Whole_weight]],NA())</f>
        <v>#N/A</v>
      </c>
      <c r="AC776">
        <f>IF(Table13[[#This Row],[Gender]]="I",Table13[[#This Row],[Whole_weight]],NA())</f>
        <v>0.13200000000000001</v>
      </c>
      <c r="AD776" t="e">
        <f>IF(Table13[[#This Row],[Gender]]="M",Table13[[#This Row],[Diameter]],NA())</f>
        <v>#N/A</v>
      </c>
      <c r="AE776" t="e">
        <f>IF(Table13[[#This Row],[Gender]]="F",Table13[[#This Row],[Diameter]],NA())</f>
        <v>#N/A</v>
      </c>
      <c r="AF776">
        <f>IF(Table13[[#This Row],[Gender]]="I",Table13[[#This Row],[Diameter]],NA())</f>
        <v>0.215</v>
      </c>
    </row>
    <row r="777" spans="1:32" x14ac:dyDescent="0.25">
      <c r="A777">
        <v>2727</v>
      </c>
      <c r="B777" t="s">
        <v>43</v>
      </c>
      <c r="C777">
        <v>0.4</v>
      </c>
      <c r="D777">
        <v>0.30499999999999999</v>
      </c>
      <c r="E777">
        <v>0.1</v>
      </c>
      <c r="F777">
        <v>0.34150000000000003</v>
      </c>
      <c r="G777">
        <v>0.17599999999999999</v>
      </c>
      <c r="H777">
        <v>6.25E-2</v>
      </c>
      <c r="I777">
        <v>8.6499999999999994E-2</v>
      </c>
      <c r="J777">
        <v>7</v>
      </c>
      <c r="K777">
        <v>2</v>
      </c>
      <c r="L777" t="s">
        <v>64</v>
      </c>
      <c r="M777" t="s">
        <v>65</v>
      </c>
      <c r="N777" t="s">
        <v>66</v>
      </c>
      <c r="O777">
        <v>10</v>
      </c>
      <c r="P777" t="s">
        <v>70</v>
      </c>
      <c r="Q777">
        <v>24.1</v>
      </c>
      <c r="R777" t="str">
        <f t="array" ref="R77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77" t="e">
        <f>IF(Table13[[#This Row],[Category All]]="Category 1", "Yes",NA())</f>
        <v>#N/A</v>
      </c>
      <c r="T777" t="str">
        <f>IF(Table13[[#This Row],[Category All]]="Category 2", "Yes",NA())</f>
        <v>Yes</v>
      </c>
      <c r="U777" t="e">
        <f>IF(Table13[[#This Row],[Category All]]="Category 3", "Yes",NA())</f>
        <v>#N/A</v>
      </c>
      <c r="V777">
        <f>SUM(1,(1/3)*(Table13[[#This Row],[Length]]-0.5),(1/3)*(Table13[[#This Row],[Diameter]]-0.4),(1/3)*(Table13[[#This Row],[Height]]-0.4)*Table13[[#This Row],[Whole_weight]]*0.5)</f>
        <v>0.9179250000000001</v>
      </c>
      <c r="W777">
        <f t="array" ref="W77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0.7343400000000001</v>
      </c>
      <c r="X777" t="e">
        <f>IF(Table13[[#This Row],[Category All]]="Category 1",Table13[[#This Row],[Base Abalone Value]]*1.5,NA())</f>
        <v>#N/A</v>
      </c>
      <c r="Y777">
        <f>IF(Table13[[#This Row],[Category All]]="Category 2",Table13[[#This Row],[Base Abalone Value]]*0.8,NA())</f>
        <v>0.7343400000000001</v>
      </c>
      <c r="Z777" t="e">
        <f>IF(Table13[[#This Row],[Category All]]="Category 3",Table13[[#This Row],[Base Abalone Value]],NA())</f>
        <v>#N/A</v>
      </c>
      <c r="AA777" t="e">
        <f>IF(Table13[[#This Row],[Gender]]="M",Table13[[#This Row],[Whole_weight]],NA())</f>
        <v>#N/A</v>
      </c>
      <c r="AB777" t="e">
        <f>IF(Table13[[#This Row],[Gender]]="F",Table13[[#This Row],[Whole_weight]],NA())</f>
        <v>#N/A</v>
      </c>
      <c r="AC777">
        <f>IF(Table13[[#This Row],[Gender]]="I",Table13[[#This Row],[Whole_weight]],NA())</f>
        <v>0.34150000000000003</v>
      </c>
      <c r="AD777" t="e">
        <f>IF(Table13[[#This Row],[Gender]]="M",Table13[[#This Row],[Diameter]],NA())</f>
        <v>#N/A</v>
      </c>
      <c r="AE777" t="e">
        <f>IF(Table13[[#This Row],[Gender]]="F",Table13[[#This Row],[Diameter]],NA())</f>
        <v>#N/A</v>
      </c>
      <c r="AF777">
        <f>IF(Table13[[#This Row],[Gender]]="I",Table13[[#This Row],[Diameter]],NA())</f>
        <v>0.30499999999999999</v>
      </c>
    </row>
    <row r="778" spans="1:32" x14ac:dyDescent="0.25">
      <c r="A778">
        <v>65</v>
      </c>
      <c r="B778" t="s">
        <v>47</v>
      </c>
      <c r="C778">
        <v>0.52</v>
      </c>
      <c r="D778">
        <v>0.4</v>
      </c>
      <c r="E778">
        <v>0.12</v>
      </c>
      <c r="F778">
        <v>0.57999999999999996</v>
      </c>
      <c r="G778">
        <v>0.23400000000000001</v>
      </c>
      <c r="H778">
        <v>0.13150000000000001</v>
      </c>
      <c r="I778">
        <v>0.185</v>
      </c>
      <c r="J778">
        <v>8</v>
      </c>
      <c r="K778">
        <v>4</v>
      </c>
      <c r="L778" t="s">
        <v>84</v>
      </c>
      <c r="M778" t="s">
        <v>85</v>
      </c>
      <c r="N778" t="s">
        <v>86</v>
      </c>
      <c r="O778">
        <v>7</v>
      </c>
      <c r="P778" t="s">
        <v>74</v>
      </c>
      <c r="Q778">
        <v>2.5</v>
      </c>
      <c r="R778" t="str">
        <f t="array" ref="R77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78" t="e">
        <f>IF(Table13[[#This Row],[Category All]]="Category 1", "Yes",NA())</f>
        <v>#N/A</v>
      </c>
      <c r="T778" t="str">
        <f>IF(Table13[[#This Row],[Category All]]="Category 2", "Yes",NA())</f>
        <v>Yes</v>
      </c>
      <c r="U778" t="e">
        <f>IF(Table13[[#This Row],[Category All]]="Category 3", "Yes",NA())</f>
        <v>#N/A</v>
      </c>
      <c r="V778">
        <f>SUM(1,(1/3)*(Table13[[#This Row],[Length]]-0.5),(1/3)*(Table13[[#This Row],[Diameter]]-0.4),(1/3)*(Table13[[#This Row],[Height]]-0.4)*Table13[[#This Row],[Whole_weight]]*0.5)</f>
        <v>0.97959999999999992</v>
      </c>
      <c r="W778">
        <f t="array" ref="W77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0.78367999999999993</v>
      </c>
      <c r="X778" t="e">
        <f>IF(Table13[[#This Row],[Category All]]="Category 1",Table13[[#This Row],[Base Abalone Value]]*1.5,NA())</f>
        <v>#N/A</v>
      </c>
      <c r="Y778">
        <f>IF(Table13[[#This Row],[Category All]]="Category 2",Table13[[#This Row],[Base Abalone Value]]*0.8,NA())</f>
        <v>0.78367999999999993</v>
      </c>
      <c r="Z778" t="e">
        <f>IF(Table13[[#This Row],[Category All]]="Category 3",Table13[[#This Row],[Base Abalone Value]],NA())</f>
        <v>#N/A</v>
      </c>
      <c r="AA778">
        <f>IF(Table13[[#This Row],[Gender]]="M",Table13[[#This Row],[Whole_weight]],NA())</f>
        <v>0.57999999999999996</v>
      </c>
      <c r="AB778" t="e">
        <f>IF(Table13[[#This Row],[Gender]]="F",Table13[[#This Row],[Whole_weight]],NA())</f>
        <v>#N/A</v>
      </c>
      <c r="AC778" t="e">
        <f>IF(Table13[[#This Row],[Gender]]="I",Table13[[#This Row],[Whole_weight]],NA())</f>
        <v>#N/A</v>
      </c>
      <c r="AD778">
        <f>IF(Table13[[#This Row],[Gender]]="M",Table13[[#This Row],[Diameter]],NA())</f>
        <v>0.4</v>
      </c>
      <c r="AE778" t="e">
        <f>IF(Table13[[#This Row],[Gender]]="F",Table13[[#This Row],[Diameter]],NA())</f>
        <v>#N/A</v>
      </c>
      <c r="AF778" t="e">
        <f>IF(Table13[[#This Row],[Gender]]="I",Table13[[#This Row],[Diameter]],NA())</f>
        <v>#N/A</v>
      </c>
    </row>
    <row r="779" spans="1:32" x14ac:dyDescent="0.25">
      <c r="A779">
        <v>1687</v>
      </c>
      <c r="B779" t="s">
        <v>47</v>
      </c>
      <c r="C779">
        <v>0.62</v>
      </c>
      <c r="D779">
        <v>0.48</v>
      </c>
      <c r="E779">
        <v>0.15</v>
      </c>
      <c r="F779">
        <v>1.266</v>
      </c>
      <c r="G779">
        <v>0.62849999999999995</v>
      </c>
      <c r="H779">
        <v>0.25750000000000001</v>
      </c>
      <c r="I779">
        <v>0.309</v>
      </c>
      <c r="J779">
        <v>12</v>
      </c>
      <c r="K779">
        <v>4</v>
      </c>
      <c r="L779" t="s">
        <v>84</v>
      </c>
      <c r="M779" t="s">
        <v>85</v>
      </c>
      <c r="N779" t="s">
        <v>86</v>
      </c>
      <c r="O779">
        <v>9</v>
      </c>
      <c r="P779" t="s">
        <v>78</v>
      </c>
      <c r="Q779">
        <v>1.9</v>
      </c>
      <c r="R779" t="str">
        <f t="array" ref="R77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79" t="e">
        <f>IF(Table13[[#This Row],[Category All]]="Category 1", "Yes",NA())</f>
        <v>#N/A</v>
      </c>
      <c r="T779" t="e">
        <f>IF(Table13[[#This Row],[Category All]]="Category 2", "Yes",NA())</f>
        <v>#N/A</v>
      </c>
      <c r="U779" t="str">
        <f>IF(Table13[[#This Row],[Category All]]="Category 3", "Yes",NA())</f>
        <v>Yes</v>
      </c>
      <c r="V779">
        <f>SUM(1,(1/3)*(Table13[[#This Row],[Length]]-0.5),(1/3)*(Table13[[#This Row],[Diameter]]-0.4),(1/3)*(Table13[[#This Row],[Height]]-0.4)*Table13[[#This Row],[Whole_weight]]*0.5)</f>
        <v>1.0139166666666666</v>
      </c>
      <c r="W779">
        <f t="array" ref="W77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1.0139166666666666</v>
      </c>
      <c r="X779" t="e">
        <f>IF(Table13[[#This Row],[Category All]]="Category 1",Table13[[#This Row],[Base Abalone Value]]*1.5,NA())</f>
        <v>#N/A</v>
      </c>
      <c r="Y779" t="e">
        <f>IF(Table13[[#This Row],[Category All]]="Category 2",Table13[[#This Row],[Base Abalone Value]]*0.8,NA())</f>
        <v>#N/A</v>
      </c>
      <c r="Z779">
        <f>IF(Table13[[#This Row],[Category All]]="Category 3",Table13[[#This Row],[Base Abalone Value]],NA())</f>
        <v>1.0139166666666666</v>
      </c>
      <c r="AA779">
        <f>IF(Table13[[#This Row],[Gender]]="M",Table13[[#This Row],[Whole_weight]],NA())</f>
        <v>1.266</v>
      </c>
      <c r="AB779" t="e">
        <f>IF(Table13[[#This Row],[Gender]]="F",Table13[[#This Row],[Whole_weight]],NA())</f>
        <v>#N/A</v>
      </c>
      <c r="AC779" t="e">
        <f>IF(Table13[[#This Row],[Gender]]="I",Table13[[#This Row],[Whole_weight]],NA())</f>
        <v>#N/A</v>
      </c>
      <c r="AD779">
        <f>IF(Table13[[#This Row],[Gender]]="M",Table13[[#This Row],[Diameter]],NA())</f>
        <v>0.48</v>
      </c>
      <c r="AE779" t="e">
        <f>IF(Table13[[#This Row],[Gender]]="F",Table13[[#This Row],[Diameter]],NA())</f>
        <v>#N/A</v>
      </c>
      <c r="AF779" t="e">
        <f>IF(Table13[[#This Row],[Gender]]="I",Table13[[#This Row],[Diameter]],NA())</f>
        <v>#N/A</v>
      </c>
    </row>
    <row r="780" spans="1:32" x14ac:dyDescent="0.25">
      <c r="A780">
        <v>3284</v>
      </c>
      <c r="B780" t="s">
        <v>32</v>
      </c>
      <c r="C780">
        <v>0.59</v>
      </c>
      <c r="D780">
        <v>0.47499999999999998</v>
      </c>
      <c r="E780">
        <v>0.155</v>
      </c>
      <c r="F780">
        <v>0.97150000000000003</v>
      </c>
      <c r="G780">
        <v>0.371</v>
      </c>
      <c r="H780">
        <v>0.23499999999999999</v>
      </c>
      <c r="I780">
        <v>0.28000000000000003</v>
      </c>
      <c r="J780">
        <v>11</v>
      </c>
      <c r="K780">
        <v>1</v>
      </c>
      <c r="L780" t="s">
        <v>40</v>
      </c>
      <c r="M780" t="s">
        <v>41</v>
      </c>
      <c r="N780" t="s">
        <v>35</v>
      </c>
      <c r="O780">
        <v>5</v>
      </c>
      <c r="P780" t="s">
        <v>46</v>
      </c>
      <c r="Q780">
        <v>12.8</v>
      </c>
      <c r="R780" t="str">
        <f t="array" ref="R78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80" t="e">
        <f>IF(Table13[[#This Row],[Category All]]="Category 1", "Yes",NA())</f>
        <v>#N/A</v>
      </c>
      <c r="T780" t="str">
        <f>IF(Table13[[#This Row],[Category All]]="Category 2", "Yes",NA())</f>
        <v>Yes</v>
      </c>
      <c r="U780" t="e">
        <f>IF(Table13[[#This Row],[Category All]]="Category 3", "Yes",NA())</f>
        <v>#N/A</v>
      </c>
      <c r="V780">
        <f>SUM(1,(1/3)*(Table13[[#This Row],[Length]]-0.5),(1/3)*(Table13[[#This Row],[Diameter]]-0.4),(1/3)*(Table13[[#This Row],[Height]]-0.4)*Table13[[#This Row],[Whole_weight]]*0.5)</f>
        <v>1.0153304166666666</v>
      </c>
      <c r="W780">
        <f t="array" ref="W78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0.81226433333333325</v>
      </c>
      <c r="X780" t="e">
        <f>IF(Table13[[#This Row],[Category All]]="Category 1",Table13[[#This Row],[Base Abalone Value]]*1.5,NA())</f>
        <v>#N/A</v>
      </c>
      <c r="Y780">
        <f>IF(Table13[[#This Row],[Category All]]="Category 2",Table13[[#This Row],[Base Abalone Value]]*0.8,NA())</f>
        <v>0.81226433333333325</v>
      </c>
      <c r="Z780" t="e">
        <f>IF(Table13[[#This Row],[Category All]]="Category 3",Table13[[#This Row],[Base Abalone Value]],NA())</f>
        <v>#N/A</v>
      </c>
      <c r="AA780" t="e">
        <f>IF(Table13[[#This Row],[Gender]]="M",Table13[[#This Row],[Whole_weight]],NA())</f>
        <v>#N/A</v>
      </c>
      <c r="AB780">
        <f>IF(Table13[[#This Row],[Gender]]="F",Table13[[#This Row],[Whole_weight]],NA())</f>
        <v>0.97150000000000003</v>
      </c>
      <c r="AC780" t="e">
        <f>IF(Table13[[#This Row],[Gender]]="I",Table13[[#This Row],[Whole_weight]],NA())</f>
        <v>#N/A</v>
      </c>
      <c r="AD780" t="e">
        <f>IF(Table13[[#This Row],[Gender]]="M",Table13[[#This Row],[Diameter]],NA())</f>
        <v>#N/A</v>
      </c>
      <c r="AE780">
        <f>IF(Table13[[#This Row],[Gender]]="F",Table13[[#This Row],[Diameter]],NA())</f>
        <v>0.47499999999999998</v>
      </c>
      <c r="AF780" t="e">
        <f>IF(Table13[[#This Row],[Gender]]="I",Table13[[#This Row],[Diameter]],NA())</f>
        <v>#N/A</v>
      </c>
    </row>
    <row r="781" spans="1:32" x14ac:dyDescent="0.25">
      <c r="A781">
        <v>3688</v>
      </c>
      <c r="B781" t="s">
        <v>43</v>
      </c>
      <c r="C781">
        <v>0.625</v>
      </c>
      <c r="D781">
        <v>0.48499999999999999</v>
      </c>
      <c r="E781">
        <v>0.16</v>
      </c>
      <c r="F781">
        <v>1.1499999999999999</v>
      </c>
      <c r="G781">
        <v>0.52549999999999997</v>
      </c>
      <c r="H781">
        <v>0.25700000000000001</v>
      </c>
      <c r="I781">
        <v>0.33150000000000002</v>
      </c>
      <c r="J781">
        <v>11</v>
      </c>
      <c r="K781">
        <v>12</v>
      </c>
      <c r="L781" t="s">
        <v>33</v>
      </c>
      <c r="M781" t="s">
        <v>34</v>
      </c>
      <c r="N781" t="s">
        <v>35</v>
      </c>
      <c r="O781">
        <v>8</v>
      </c>
      <c r="P781" t="s">
        <v>51</v>
      </c>
      <c r="Q781">
        <v>12.3</v>
      </c>
      <c r="R781" t="str">
        <f t="array" ref="R78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81" t="e">
        <f>IF(Table13[[#This Row],[Category All]]="Category 1", "Yes",NA())</f>
        <v>#N/A</v>
      </c>
      <c r="T781" t="e">
        <f>IF(Table13[[#This Row],[Category All]]="Category 2", "Yes",NA())</f>
        <v>#N/A</v>
      </c>
      <c r="U781" t="str">
        <f>IF(Table13[[#This Row],[Category All]]="Category 3", "Yes",NA())</f>
        <v>Yes</v>
      </c>
      <c r="V781">
        <f>SUM(1,(1/3)*(Table13[[#This Row],[Length]]-0.5),(1/3)*(Table13[[#This Row],[Diameter]]-0.4),(1/3)*(Table13[[#This Row],[Height]]-0.4)*Table13[[#This Row],[Whole_weight]]*0.5)</f>
        <v>1.024</v>
      </c>
      <c r="W781">
        <f t="array" ref="W78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1.024</v>
      </c>
      <c r="X781" t="e">
        <f>IF(Table13[[#This Row],[Category All]]="Category 1",Table13[[#This Row],[Base Abalone Value]]*1.5,NA())</f>
        <v>#N/A</v>
      </c>
      <c r="Y781" t="e">
        <f>IF(Table13[[#This Row],[Category All]]="Category 2",Table13[[#This Row],[Base Abalone Value]]*0.8,NA())</f>
        <v>#N/A</v>
      </c>
      <c r="Z781">
        <f>IF(Table13[[#This Row],[Category All]]="Category 3",Table13[[#This Row],[Base Abalone Value]],NA())</f>
        <v>1.024</v>
      </c>
      <c r="AA781" t="e">
        <f>IF(Table13[[#This Row],[Gender]]="M",Table13[[#This Row],[Whole_weight]],NA())</f>
        <v>#N/A</v>
      </c>
      <c r="AB781" t="e">
        <f>IF(Table13[[#This Row],[Gender]]="F",Table13[[#This Row],[Whole_weight]],NA())</f>
        <v>#N/A</v>
      </c>
      <c r="AC781">
        <f>IF(Table13[[#This Row],[Gender]]="I",Table13[[#This Row],[Whole_weight]],NA())</f>
        <v>1.1499999999999999</v>
      </c>
      <c r="AD781" t="e">
        <f>IF(Table13[[#This Row],[Gender]]="M",Table13[[#This Row],[Diameter]],NA())</f>
        <v>#N/A</v>
      </c>
      <c r="AE781" t="e">
        <f>IF(Table13[[#This Row],[Gender]]="F",Table13[[#This Row],[Diameter]],NA())</f>
        <v>#N/A</v>
      </c>
      <c r="AF781">
        <f>IF(Table13[[#This Row],[Gender]]="I",Table13[[#This Row],[Diameter]],NA())</f>
        <v>0.48499999999999999</v>
      </c>
    </row>
    <row r="782" spans="1:32" x14ac:dyDescent="0.25">
      <c r="A782">
        <v>297</v>
      </c>
      <c r="B782" t="s">
        <v>43</v>
      </c>
      <c r="C782">
        <v>0.27500000000000002</v>
      </c>
      <c r="D782">
        <v>0.20499999999999999</v>
      </c>
      <c r="E782">
        <v>7.4999999999999997E-2</v>
      </c>
      <c r="F782">
        <v>0.1105</v>
      </c>
      <c r="G782">
        <v>4.4999999999999998E-2</v>
      </c>
      <c r="H782">
        <v>2.8500000000000001E-2</v>
      </c>
      <c r="I782">
        <v>3.5000000000000003E-2</v>
      </c>
      <c r="J782">
        <v>6</v>
      </c>
      <c r="K782">
        <v>3</v>
      </c>
      <c r="L782" t="s">
        <v>75</v>
      </c>
      <c r="M782" t="s">
        <v>76</v>
      </c>
      <c r="N782" t="s">
        <v>77</v>
      </c>
      <c r="O782">
        <v>7</v>
      </c>
      <c r="P782" t="s">
        <v>74</v>
      </c>
      <c r="Q782">
        <v>2.5</v>
      </c>
      <c r="R782" t="str">
        <f t="array" ref="R78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82" t="e">
        <f>IF(Table13[[#This Row],[Category All]]="Category 1", "Yes",NA())</f>
        <v>#N/A</v>
      </c>
      <c r="T782" t="str">
        <f>IF(Table13[[#This Row],[Category All]]="Category 2", "Yes",NA())</f>
        <v>Yes</v>
      </c>
      <c r="U782" t="e">
        <f>IF(Table13[[#This Row],[Category All]]="Category 3", "Yes",NA())</f>
        <v>#N/A</v>
      </c>
      <c r="V782">
        <f>SUM(1,(1/3)*(Table13[[#This Row],[Length]]-0.5),(1/3)*(Table13[[#This Row],[Diameter]]-0.4),(1/3)*(Table13[[#This Row],[Height]]-0.4)*Table13[[#This Row],[Whole_weight]]*0.5)</f>
        <v>0.85401458333333347</v>
      </c>
      <c r="W782">
        <f t="array" ref="W78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0.68321166666666677</v>
      </c>
      <c r="X782" t="e">
        <f>IF(Table13[[#This Row],[Category All]]="Category 1",Table13[[#This Row],[Base Abalone Value]]*1.5,NA())</f>
        <v>#N/A</v>
      </c>
      <c r="Y782">
        <f>IF(Table13[[#This Row],[Category All]]="Category 2",Table13[[#This Row],[Base Abalone Value]]*0.8,NA())</f>
        <v>0.68321166666666677</v>
      </c>
      <c r="Z782" t="e">
        <f>IF(Table13[[#This Row],[Category All]]="Category 3",Table13[[#This Row],[Base Abalone Value]],NA())</f>
        <v>#N/A</v>
      </c>
      <c r="AA782" t="e">
        <f>IF(Table13[[#This Row],[Gender]]="M",Table13[[#This Row],[Whole_weight]],NA())</f>
        <v>#N/A</v>
      </c>
      <c r="AB782" t="e">
        <f>IF(Table13[[#This Row],[Gender]]="F",Table13[[#This Row],[Whole_weight]],NA())</f>
        <v>#N/A</v>
      </c>
      <c r="AC782">
        <f>IF(Table13[[#This Row],[Gender]]="I",Table13[[#This Row],[Whole_weight]],NA())</f>
        <v>0.1105</v>
      </c>
      <c r="AD782" t="e">
        <f>IF(Table13[[#This Row],[Gender]]="M",Table13[[#This Row],[Diameter]],NA())</f>
        <v>#N/A</v>
      </c>
      <c r="AE782" t="e">
        <f>IF(Table13[[#This Row],[Gender]]="F",Table13[[#This Row],[Diameter]],NA())</f>
        <v>#N/A</v>
      </c>
      <c r="AF782">
        <f>IF(Table13[[#This Row],[Gender]]="I",Table13[[#This Row],[Diameter]],NA())</f>
        <v>0.20499999999999999</v>
      </c>
    </row>
    <row r="783" spans="1:32" x14ac:dyDescent="0.25">
      <c r="A783">
        <v>1153</v>
      </c>
      <c r="B783" t="s">
        <v>47</v>
      </c>
      <c r="C783">
        <v>0.59</v>
      </c>
      <c r="D783">
        <v>0.47</v>
      </c>
      <c r="E783">
        <v>0.15</v>
      </c>
      <c r="F783">
        <v>0.99550000000000005</v>
      </c>
      <c r="G783">
        <v>0.48099999999999998</v>
      </c>
      <c r="H783">
        <v>0.23200000000000001</v>
      </c>
      <c r="I783">
        <v>0.24</v>
      </c>
      <c r="J783">
        <v>8</v>
      </c>
      <c r="K783">
        <v>14</v>
      </c>
      <c r="L783" t="s">
        <v>55</v>
      </c>
      <c r="M783" t="s">
        <v>56</v>
      </c>
      <c r="N783" t="s">
        <v>57</v>
      </c>
      <c r="O783">
        <v>10</v>
      </c>
      <c r="P783" t="s">
        <v>70</v>
      </c>
      <c r="Q783">
        <v>24.1</v>
      </c>
      <c r="R783" t="str">
        <f t="array" ref="R78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83" t="e">
        <f>IF(Table13[[#This Row],[Category All]]="Category 1", "Yes",NA())</f>
        <v>#N/A</v>
      </c>
      <c r="T783" t="e">
        <f>IF(Table13[[#This Row],[Category All]]="Category 2", "Yes",NA())</f>
        <v>#N/A</v>
      </c>
      <c r="U783" t="str">
        <f>IF(Table13[[#This Row],[Category All]]="Category 3", "Yes",NA())</f>
        <v>Yes</v>
      </c>
      <c r="V783">
        <f>SUM(1,(1/3)*(Table13[[#This Row],[Length]]-0.5),(1/3)*(Table13[[#This Row],[Diameter]]-0.4),(1/3)*(Table13[[#This Row],[Height]]-0.4)*Table13[[#This Row],[Whole_weight]]*0.5)</f>
        <v>1.0118541666666665</v>
      </c>
      <c r="W783">
        <f t="array" ref="W78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1.0118541666666665</v>
      </c>
      <c r="X783" t="e">
        <f>IF(Table13[[#This Row],[Category All]]="Category 1",Table13[[#This Row],[Base Abalone Value]]*1.5,NA())</f>
        <v>#N/A</v>
      </c>
      <c r="Y783" t="e">
        <f>IF(Table13[[#This Row],[Category All]]="Category 2",Table13[[#This Row],[Base Abalone Value]]*0.8,NA())</f>
        <v>#N/A</v>
      </c>
      <c r="Z783">
        <f>IF(Table13[[#This Row],[Category All]]="Category 3",Table13[[#This Row],[Base Abalone Value]],NA())</f>
        <v>1.0118541666666665</v>
      </c>
      <c r="AA783">
        <f>IF(Table13[[#This Row],[Gender]]="M",Table13[[#This Row],[Whole_weight]],NA())</f>
        <v>0.99550000000000005</v>
      </c>
      <c r="AB783" t="e">
        <f>IF(Table13[[#This Row],[Gender]]="F",Table13[[#This Row],[Whole_weight]],NA())</f>
        <v>#N/A</v>
      </c>
      <c r="AC783" t="e">
        <f>IF(Table13[[#This Row],[Gender]]="I",Table13[[#This Row],[Whole_weight]],NA())</f>
        <v>#N/A</v>
      </c>
      <c r="AD783">
        <f>IF(Table13[[#This Row],[Gender]]="M",Table13[[#This Row],[Diameter]],NA())</f>
        <v>0.47</v>
      </c>
      <c r="AE783" t="e">
        <f>IF(Table13[[#This Row],[Gender]]="F",Table13[[#This Row],[Diameter]],NA())</f>
        <v>#N/A</v>
      </c>
      <c r="AF783" t="e">
        <f>IF(Table13[[#This Row],[Gender]]="I",Table13[[#This Row],[Diameter]],NA())</f>
        <v>#N/A</v>
      </c>
    </row>
    <row r="784" spans="1:32" x14ac:dyDescent="0.25">
      <c r="A784">
        <v>3718</v>
      </c>
      <c r="B784" t="s">
        <v>43</v>
      </c>
      <c r="C784">
        <v>0.35</v>
      </c>
      <c r="D784">
        <v>0.25</v>
      </c>
      <c r="E784">
        <v>0.1</v>
      </c>
      <c r="F784">
        <v>0.40150000000000002</v>
      </c>
      <c r="G784">
        <v>0.17249999999999999</v>
      </c>
      <c r="H784">
        <v>6.3E-2</v>
      </c>
      <c r="I784">
        <v>0.1255</v>
      </c>
      <c r="J784">
        <v>7</v>
      </c>
      <c r="K784">
        <v>9</v>
      </c>
      <c r="L784" t="s">
        <v>52</v>
      </c>
      <c r="M784" t="s">
        <v>53</v>
      </c>
      <c r="N784" t="s">
        <v>54</v>
      </c>
      <c r="O784">
        <v>2</v>
      </c>
      <c r="P784" t="s">
        <v>39</v>
      </c>
      <c r="Q784">
        <v>18</v>
      </c>
      <c r="R784" t="str">
        <f t="array" ref="R78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84" t="e">
        <f>IF(Table13[[#This Row],[Category All]]="Category 1", "Yes",NA())</f>
        <v>#N/A</v>
      </c>
      <c r="T784" t="str">
        <f>IF(Table13[[#This Row],[Category All]]="Category 2", "Yes",NA())</f>
        <v>Yes</v>
      </c>
      <c r="U784" t="e">
        <f>IF(Table13[[#This Row],[Category All]]="Category 3", "Yes",NA())</f>
        <v>#N/A</v>
      </c>
      <c r="V784">
        <f>SUM(1,(1/3)*(Table13[[#This Row],[Length]]-0.5),(1/3)*(Table13[[#This Row],[Diameter]]-0.4),(1/3)*(Table13[[#This Row],[Height]]-0.4)*Table13[[#This Row],[Whole_weight]]*0.5)</f>
        <v>0.87992499999999996</v>
      </c>
      <c r="W784">
        <f t="array" ref="W78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0.70394000000000001</v>
      </c>
      <c r="X784" t="e">
        <f>IF(Table13[[#This Row],[Category All]]="Category 1",Table13[[#This Row],[Base Abalone Value]]*1.5,NA())</f>
        <v>#N/A</v>
      </c>
      <c r="Y784">
        <f>IF(Table13[[#This Row],[Category All]]="Category 2",Table13[[#This Row],[Base Abalone Value]]*0.8,NA())</f>
        <v>0.70394000000000001</v>
      </c>
      <c r="Z784" t="e">
        <f>IF(Table13[[#This Row],[Category All]]="Category 3",Table13[[#This Row],[Base Abalone Value]],NA())</f>
        <v>#N/A</v>
      </c>
      <c r="AA784" t="e">
        <f>IF(Table13[[#This Row],[Gender]]="M",Table13[[#This Row],[Whole_weight]],NA())</f>
        <v>#N/A</v>
      </c>
      <c r="AB784" t="e">
        <f>IF(Table13[[#This Row],[Gender]]="F",Table13[[#This Row],[Whole_weight]],NA())</f>
        <v>#N/A</v>
      </c>
      <c r="AC784">
        <f>IF(Table13[[#This Row],[Gender]]="I",Table13[[#This Row],[Whole_weight]],NA())</f>
        <v>0.40150000000000002</v>
      </c>
      <c r="AD784" t="e">
        <f>IF(Table13[[#This Row],[Gender]]="M",Table13[[#This Row],[Diameter]],NA())</f>
        <v>#N/A</v>
      </c>
      <c r="AE784" t="e">
        <f>IF(Table13[[#This Row],[Gender]]="F",Table13[[#This Row],[Diameter]],NA())</f>
        <v>#N/A</v>
      </c>
      <c r="AF784">
        <f>IF(Table13[[#This Row],[Gender]]="I",Table13[[#This Row],[Diameter]],NA())</f>
        <v>0.25</v>
      </c>
    </row>
    <row r="785" spans="1:32" x14ac:dyDescent="0.25">
      <c r="A785">
        <v>3642</v>
      </c>
      <c r="B785" t="s">
        <v>43</v>
      </c>
      <c r="C785">
        <v>0.46500000000000002</v>
      </c>
      <c r="D785">
        <v>0.37</v>
      </c>
      <c r="E785">
        <v>0.115</v>
      </c>
      <c r="F785">
        <v>0.40749999999999997</v>
      </c>
      <c r="G785">
        <v>0.1515</v>
      </c>
      <c r="H785">
        <v>9.35E-2</v>
      </c>
      <c r="I785">
        <v>0.14549999999999999</v>
      </c>
      <c r="J785">
        <v>9</v>
      </c>
      <c r="K785">
        <v>9</v>
      </c>
      <c r="L785" t="s">
        <v>52</v>
      </c>
      <c r="M785" t="s">
        <v>53</v>
      </c>
      <c r="N785" t="s">
        <v>54</v>
      </c>
      <c r="O785">
        <v>9</v>
      </c>
      <c r="P785" t="s">
        <v>78</v>
      </c>
      <c r="Q785">
        <v>1.9</v>
      </c>
      <c r="R785" t="str">
        <f t="array" ref="R78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85" t="e">
        <f>IF(Table13[[#This Row],[Category All]]="Category 1", "Yes",NA())</f>
        <v>#N/A</v>
      </c>
      <c r="T785" t="str">
        <f>IF(Table13[[#This Row],[Category All]]="Category 2", "Yes",NA())</f>
        <v>Yes</v>
      </c>
      <c r="U785" t="e">
        <f>IF(Table13[[#This Row],[Category All]]="Category 3", "Yes",NA())</f>
        <v>#N/A</v>
      </c>
      <c r="V785">
        <f>SUM(1,(1/3)*(Table13[[#This Row],[Length]]-0.5),(1/3)*(Table13[[#This Row],[Diameter]]-0.4),(1/3)*(Table13[[#This Row],[Height]]-0.4)*Table13[[#This Row],[Whole_weight]]*0.5)</f>
        <v>0.95897708333333331</v>
      </c>
      <c r="W785">
        <f t="array" ref="W78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0.76718166666666665</v>
      </c>
      <c r="X785" t="e">
        <f>IF(Table13[[#This Row],[Category All]]="Category 1",Table13[[#This Row],[Base Abalone Value]]*1.5,NA())</f>
        <v>#N/A</v>
      </c>
      <c r="Y785">
        <f>IF(Table13[[#This Row],[Category All]]="Category 2",Table13[[#This Row],[Base Abalone Value]]*0.8,NA())</f>
        <v>0.76718166666666665</v>
      </c>
      <c r="Z785" t="e">
        <f>IF(Table13[[#This Row],[Category All]]="Category 3",Table13[[#This Row],[Base Abalone Value]],NA())</f>
        <v>#N/A</v>
      </c>
      <c r="AA785" t="e">
        <f>IF(Table13[[#This Row],[Gender]]="M",Table13[[#This Row],[Whole_weight]],NA())</f>
        <v>#N/A</v>
      </c>
      <c r="AB785" t="e">
        <f>IF(Table13[[#This Row],[Gender]]="F",Table13[[#This Row],[Whole_weight]],NA())</f>
        <v>#N/A</v>
      </c>
      <c r="AC785">
        <f>IF(Table13[[#This Row],[Gender]]="I",Table13[[#This Row],[Whole_weight]],NA())</f>
        <v>0.40749999999999997</v>
      </c>
      <c r="AD785" t="e">
        <f>IF(Table13[[#This Row],[Gender]]="M",Table13[[#This Row],[Diameter]],NA())</f>
        <v>#N/A</v>
      </c>
      <c r="AE785" t="e">
        <f>IF(Table13[[#This Row],[Gender]]="F",Table13[[#This Row],[Diameter]],NA())</f>
        <v>#N/A</v>
      </c>
      <c r="AF785">
        <f>IF(Table13[[#This Row],[Gender]]="I",Table13[[#This Row],[Diameter]],NA())</f>
        <v>0.37</v>
      </c>
    </row>
    <row r="786" spans="1:32" x14ac:dyDescent="0.25">
      <c r="A786">
        <v>678</v>
      </c>
      <c r="B786" t="s">
        <v>32</v>
      </c>
      <c r="C786">
        <v>0.5</v>
      </c>
      <c r="D786">
        <v>0.375</v>
      </c>
      <c r="E786">
        <v>0.115</v>
      </c>
      <c r="F786">
        <v>0.59450000000000003</v>
      </c>
      <c r="G786">
        <v>0.185</v>
      </c>
      <c r="H786">
        <v>0.14799999999999999</v>
      </c>
      <c r="I786">
        <v>0.19</v>
      </c>
      <c r="J786">
        <v>11</v>
      </c>
      <c r="K786">
        <v>3</v>
      </c>
      <c r="L786" t="s">
        <v>75</v>
      </c>
      <c r="M786" t="s">
        <v>76</v>
      </c>
      <c r="N786" t="s">
        <v>77</v>
      </c>
      <c r="O786">
        <v>7</v>
      </c>
      <c r="P786" t="s">
        <v>74</v>
      </c>
      <c r="Q786">
        <v>2.5</v>
      </c>
      <c r="R786" t="str">
        <f t="array" ref="R78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86" t="e">
        <f>IF(Table13[[#This Row],[Category All]]="Category 1", "Yes",NA())</f>
        <v>#N/A</v>
      </c>
      <c r="T786" t="str">
        <f>IF(Table13[[#This Row],[Category All]]="Category 2", "Yes",NA())</f>
        <v>Yes</v>
      </c>
      <c r="U786" t="e">
        <f>IF(Table13[[#This Row],[Category All]]="Category 3", "Yes",NA())</f>
        <v>#N/A</v>
      </c>
      <c r="V786">
        <f>SUM(1,(1/3)*(Table13[[#This Row],[Length]]-0.5),(1/3)*(Table13[[#This Row],[Diameter]]-0.4),(1/3)*(Table13[[#This Row],[Height]]-0.4)*Table13[[#This Row],[Whole_weight]]*0.5)</f>
        <v>0.96342791666666672</v>
      </c>
      <c r="W786">
        <f t="array" ref="W78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0.77074233333333342</v>
      </c>
      <c r="X786" t="e">
        <f>IF(Table13[[#This Row],[Category All]]="Category 1",Table13[[#This Row],[Base Abalone Value]]*1.5,NA())</f>
        <v>#N/A</v>
      </c>
      <c r="Y786">
        <f>IF(Table13[[#This Row],[Category All]]="Category 2",Table13[[#This Row],[Base Abalone Value]]*0.8,NA())</f>
        <v>0.77074233333333342</v>
      </c>
      <c r="Z786" t="e">
        <f>IF(Table13[[#This Row],[Category All]]="Category 3",Table13[[#This Row],[Base Abalone Value]],NA())</f>
        <v>#N/A</v>
      </c>
      <c r="AA786" t="e">
        <f>IF(Table13[[#This Row],[Gender]]="M",Table13[[#This Row],[Whole_weight]],NA())</f>
        <v>#N/A</v>
      </c>
      <c r="AB786">
        <f>IF(Table13[[#This Row],[Gender]]="F",Table13[[#This Row],[Whole_weight]],NA())</f>
        <v>0.59450000000000003</v>
      </c>
      <c r="AC786" t="e">
        <f>IF(Table13[[#This Row],[Gender]]="I",Table13[[#This Row],[Whole_weight]],NA())</f>
        <v>#N/A</v>
      </c>
      <c r="AD786" t="e">
        <f>IF(Table13[[#This Row],[Gender]]="M",Table13[[#This Row],[Diameter]],NA())</f>
        <v>#N/A</v>
      </c>
      <c r="AE786">
        <f>IF(Table13[[#This Row],[Gender]]="F",Table13[[#This Row],[Diameter]],NA())</f>
        <v>0.375</v>
      </c>
      <c r="AF786" t="e">
        <f>IF(Table13[[#This Row],[Gender]]="I",Table13[[#This Row],[Diameter]],NA())</f>
        <v>#N/A</v>
      </c>
    </row>
    <row r="787" spans="1:32" x14ac:dyDescent="0.25">
      <c r="A787">
        <v>1252</v>
      </c>
      <c r="B787" t="s">
        <v>43</v>
      </c>
      <c r="C787">
        <v>0.40500000000000003</v>
      </c>
      <c r="D787">
        <v>0.28499999999999998</v>
      </c>
      <c r="E787">
        <v>0.09</v>
      </c>
      <c r="F787">
        <v>0.26450000000000001</v>
      </c>
      <c r="G787">
        <v>0.1265</v>
      </c>
      <c r="H787">
        <v>5.0500000000000003E-2</v>
      </c>
      <c r="I787">
        <v>7.4999999999999997E-2</v>
      </c>
      <c r="J787">
        <v>6</v>
      </c>
      <c r="K787">
        <v>13</v>
      </c>
      <c r="L787" t="s">
        <v>44</v>
      </c>
      <c r="M787" t="s">
        <v>45</v>
      </c>
      <c r="N787" t="s">
        <v>35</v>
      </c>
      <c r="O787">
        <v>1</v>
      </c>
      <c r="P787" t="s">
        <v>36</v>
      </c>
      <c r="Q787">
        <v>22.1</v>
      </c>
      <c r="R787" t="str">
        <f t="array" ref="R78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87" t="e">
        <f>IF(Table13[[#This Row],[Category All]]="Category 1", "Yes",NA())</f>
        <v>#N/A</v>
      </c>
      <c r="T787" t="str">
        <f>IF(Table13[[#This Row],[Category All]]="Category 2", "Yes",NA())</f>
        <v>Yes</v>
      </c>
      <c r="U787" t="e">
        <f>IF(Table13[[#This Row],[Category All]]="Category 3", "Yes",NA())</f>
        <v>#N/A</v>
      </c>
      <c r="V787">
        <f>SUM(1,(1/3)*(Table13[[#This Row],[Length]]-0.5),(1/3)*(Table13[[#This Row],[Diameter]]-0.4),(1/3)*(Table13[[#This Row],[Height]]-0.4)*Table13[[#This Row],[Whole_weight]]*0.5)</f>
        <v>0.91633416666666667</v>
      </c>
      <c r="W787">
        <f t="array" ref="W78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0.7330673333333334</v>
      </c>
      <c r="X787" t="e">
        <f>IF(Table13[[#This Row],[Category All]]="Category 1",Table13[[#This Row],[Base Abalone Value]]*1.5,NA())</f>
        <v>#N/A</v>
      </c>
      <c r="Y787">
        <f>IF(Table13[[#This Row],[Category All]]="Category 2",Table13[[#This Row],[Base Abalone Value]]*0.8,NA())</f>
        <v>0.7330673333333334</v>
      </c>
      <c r="Z787" t="e">
        <f>IF(Table13[[#This Row],[Category All]]="Category 3",Table13[[#This Row],[Base Abalone Value]],NA())</f>
        <v>#N/A</v>
      </c>
      <c r="AA787" t="e">
        <f>IF(Table13[[#This Row],[Gender]]="M",Table13[[#This Row],[Whole_weight]],NA())</f>
        <v>#N/A</v>
      </c>
      <c r="AB787" t="e">
        <f>IF(Table13[[#This Row],[Gender]]="F",Table13[[#This Row],[Whole_weight]],NA())</f>
        <v>#N/A</v>
      </c>
      <c r="AC787">
        <f>IF(Table13[[#This Row],[Gender]]="I",Table13[[#This Row],[Whole_weight]],NA())</f>
        <v>0.26450000000000001</v>
      </c>
      <c r="AD787" t="e">
        <f>IF(Table13[[#This Row],[Gender]]="M",Table13[[#This Row],[Diameter]],NA())</f>
        <v>#N/A</v>
      </c>
      <c r="AE787" t="e">
        <f>IF(Table13[[#This Row],[Gender]]="F",Table13[[#This Row],[Diameter]],NA())</f>
        <v>#N/A</v>
      </c>
      <c r="AF787">
        <f>IF(Table13[[#This Row],[Gender]]="I",Table13[[#This Row],[Diameter]],NA())</f>
        <v>0.28499999999999998</v>
      </c>
    </row>
    <row r="788" spans="1:32" x14ac:dyDescent="0.25">
      <c r="A788">
        <v>2135</v>
      </c>
      <c r="B788" t="s">
        <v>32</v>
      </c>
      <c r="C788">
        <v>0.44</v>
      </c>
      <c r="D788">
        <v>0.33</v>
      </c>
      <c r="E788">
        <v>0.115</v>
      </c>
      <c r="F788">
        <v>0.40050000000000002</v>
      </c>
      <c r="G788">
        <v>0.14299999999999999</v>
      </c>
      <c r="H788">
        <v>0.113</v>
      </c>
      <c r="I788">
        <v>0.12</v>
      </c>
      <c r="J788">
        <v>8</v>
      </c>
      <c r="K788">
        <v>2</v>
      </c>
      <c r="L788" t="s">
        <v>64</v>
      </c>
      <c r="M788" t="s">
        <v>65</v>
      </c>
      <c r="N788" t="s">
        <v>66</v>
      </c>
      <c r="O788">
        <v>1</v>
      </c>
      <c r="P788" t="s">
        <v>36</v>
      </c>
      <c r="Q788">
        <v>22.1</v>
      </c>
      <c r="R788" t="str">
        <f t="array" ref="R78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88" t="e">
        <f>IF(Table13[[#This Row],[Category All]]="Category 1", "Yes",NA())</f>
        <v>#N/A</v>
      </c>
      <c r="T788" t="str">
        <f>IF(Table13[[#This Row],[Category All]]="Category 2", "Yes",NA())</f>
        <v>Yes</v>
      </c>
      <c r="U788" t="e">
        <f>IF(Table13[[#This Row],[Category All]]="Category 3", "Yes",NA())</f>
        <v>#N/A</v>
      </c>
      <c r="V788">
        <f>SUM(1,(1/3)*(Table13[[#This Row],[Length]]-0.5),(1/3)*(Table13[[#This Row],[Diameter]]-0.4),(1/3)*(Table13[[#This Row],[Height]]-0.4)*Table13[[#This Row],[Whole_weight]]*0.5)</f>
        <v>0.93764291666666666</v>
      </c>
      <c r="W788">
        <f t="array" ref="W78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0.75011433333333333</v>
      </c>
      <c r="X788" t="e">
        <f>IF(Table13[[#This Row],[Category All]]="Category 1",Table13[[#This Row],[Base Abalone Value]]*1.5,NA())</f>
        <v>#N/A</v>
      </c>
      <c r="Y788">
        <f>IF(Table13[[#This Row],[Category All]]="Category 2",Table13[[#This Row],[Base Abalone Value]]*0.8,NA())</f>
        <v>0.75011433333333333</v>
      </c>
      <c r="Z788" t="e">
        <f>IF(Table13[[#This Row],[Category All]]="Category 3",Table13[[#This Row],[Base Abalone Value]],NA())</f>
        <v>#N/A</v>
      </c>
      <c r="AA788" t="e">
        <f>IF(Table13[[#This Row],[Gender]]="M",Table13[[#This Row],[Whole_weight]],NA())</f>
        <v>#N/A</v>
      </c>
      <c r="AB788">
        <f>IF(Table13[[#This Row],[Gender]]="F",Table13[[#This Row],[Whole_weight]],NA())</f>
        <v>0.40050000000000002</v>
      </c>
      <c r="AC788" t="e">
        <f>IF(Table13[[#This Row],[Gender]]="I",Table13[[#This Row],[Whole_weight]],NA())</f>
        <v>#N/A</v>
      </c>
      <c r="AD788" t="e">
        <f>IF(Table13[[#This Row],[Gender]]="M",Table13[[#This Row],[Diameter]],NA())</f>
        <v>#N/A</v>
      </c>
      <c r="AE788">
        <f>IF(Table13[[#This Row],[Gender]]="F",Table13[[#This Row],[Diameter]],NA())</f>
        <v>0.33</v>
      </c>
      <c r="AF788" t="e">
        <f>IF(Table13[[#This Row],[Gender]]="I",Table13[[#This Row],[Diameter]],NA())</f>
        <v>#N/A</v>
      </c>
    </row>
    <row r="789" spans="1:32" x14ac:dyDescent="0.25">
      <c r="A789">
        <v>2140</v>
      </c>
      <c r="B789" t="s">
        <v>47</v>
      </c>
      <c r="C789">
        <v>0.68</v>
      </c>
      <c r="D789">
        <v>0.53</v>
      </c>
      <c r="E789">
        <v>0.20499999999999999</v>
      </c>
      <c r="F789">
        <v>1.496</v>
      </c>
      <c r="G789">
        <v>0.58250000000000002</v>
      </c>
      <c r="H789">
        <v>0.33700000000000002</v>
      </c>
      <c r="I789">
        <v>0.46500000000000002</v>
      </c>
      <c r="J789">
        <v>14</v>
      </c>
      <c r="K789">
        <v>2</v>
      </c>
      <c r="L789" t="s">
        <v>64</v>
      </c>
      <c r="M789" t="s">
        <v>65</v>
      </c>
      <c r="N789" t="s">
        <v>66</v>
      </c>
      <c r="O789">
        <v>3</v>
      </c>
      <c r="P789" t="s">
        <v>80</v>
      </c>
      <c r="Q789">
        <v>3.6</v>
      </c>
      <c r="R789" t="str">
        <f t="array" ref="R78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89" t="e">
        <f>IF(Table13[[#This Row],[Category All]]="Category 1", "Yes",NA())</f>
        <v>#N/A</v>
      </c>
      <c r="T789" t="e">
        <f>IF(Table13[[#This Row],[Category All]]="Category 2", "Yes",NA())</f>
        <v>#N/A</v>
      </c>
      <c r="U789" t="str">
        <f>IF(Table13[[#This Row],[Category All]]="Category 3", "Yes",NA())</f>
        <v>Yes</v>
      </c>
      <c r="V789">
        <f>SUM(1,(1/3)*(Table13[[#This Row],[Length]]-0.5),(1/3)*(Table13[[#This Row],[Diameter]]-0.4),(1/3)*(Table13[[#This Row],[Height]]-0.4)*Table13[[#This Row],[Whole_weight]]*0.5)</f>
        <v>1.0547133333333334</v>
      </c>
      <c r="W789">
        <f t="array" ref="W78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1.0547133333333334</v>
      </c>
      <c r="X789" t="e">
        <f>IF(Table13[[#This Row],[Category All]]="Category 1",Table13[[#This Row],[Base Abalone Value]]*1.5,NA())</f>
        <v>#N/A</v>
      </c>
      <c r="Y789" t="e">
        <f>IF(Table13[[#This Row],[Category All]]="Category 2",Table13[[#This Row],[Base Abalone Value]]*0.8,NA())</f>
        <v>#N/A</v>
      </c>
      <c r="Z789">
        <f>IF(Table13[[#This Row],[Category All]]="Category 3",Table13[[#This Row],[Base Abalone Value]],NA())</f>
        <v>1.0547133333333334</v>
      </c>
      <c r="AA789">
        <f>IF(Table13[[#This Row],[Gender]]="M",Table13[[#This Row],[Whole_weight]],NA())</f>
        <v>1.496</v>
      </c>
      <c r="AB789" t="e">
        <f>IF(Table13[[#This Row],[Gender]]="F",Table13[[#This Row],[Whole_weight]],NA())</f>
        <v>#N/A</v>
      </c>
      <c r="AC789" t="e">
        <f>IF(Table13[[#This Row],[Gender]]="I",Table13[[#This Row],[Whole_weight]],NA())</f>
        <v>#N/A</v>
      </c>
      <c r="AD789">
        <f>IF(Table13[[#This Row],[Gender]]="M",Table13[[#This Row],[Diameter]],NA())</f>
        <v>0.53</v>
      </c>
      <c r="AE789" t="e">
        <f>IF(Table13[[#This Row],[Gender]]="F",Table13[[#This Row],[Diameter]],NA())</f>
        <v>#N/A</v>
      </c>
      <c r="AF789" t="e">
        <f>IF(Table13[[#This Row],[Gender]]="I",Table13[[#This Row],[Diameter]],NA())</f>
        <v>#N/A</v>
      </c>
    </row>
    <row r="790" spans="1:32" x14ac:dyDescent="0.25">
      <c r="A790">
        <v>247</v>
      </c>
      <c r="B790" t="s">
        <v>43</v>
      </c>
      <c r="C790">
        <v>0.32</v>
      </c>
      <c r="D790">
        <v>0.245</v>
      </c>
      <c r="E790">
        <v>0.08</v>
      </c>
      <c r="F790">
        <v>0.1585</v>
      </c>
      <c r="G790">
        <v>6.3500000000000001E-2</v>
      </c>
      <c r="H790">
        <v>3.2500000000000001E-2</v>
      </c>
      <c r="I790">
        <v>0.05</v>
      </c>
      <c r="J790">
        <v>13</v>
      </c>
      <c r="K790">
        <v>15</v>
      </c>
      <c r="L790" t="s">
        <v>81</v>
      </c>
      <c r="M790" t="s">
        <v>82</v>
      </c>
      <c r="N790" t="s">
        <v>35</v>
      </c>
      <c r="O790">
        <v>10</v>
      </c>
      <c r="P790" t="s">
        <v>70</v>
      </c>
      <c r="Q790">
        <v>24.1</v>
      </c>
      <c r="R790" t="str">
        <f t="array" ref="R79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90" t="e">
        <f>IF(Table13[[#This Row],[Category All]]="Category 1", "Yes",NA())</f>
        <v>#N/A</v>
      </c>
      <c r="T790" t="str">
        <f>IF(Table13[[#This Row],[Category All]]="Category 2", "Yes",NA())</f>
        <v>Yes</v>
      </c>
      <c r="U790" t="e">
        <f>IF(Table13[[#This Row],[Category All]]="Category 3", "Yes",NA())</f>
        <v>#N/A</v>
      </c>
      <c r="V790">
        <f>SUM(1,(1/3)*(Table13[[#This Row],[Length]]-0.5),(1/3)*(Table13[[#This Row],[Diameter]]-0.4),(1/3)*(Table13[[#This Row],[Height]]-0.4)*Table13[[#This Row],[Whole_weight]]*0.5)</f>
        <v>0.87988</v>
      </c>
      <c r="W790">
        <f t="array" ref="W79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0.70390400000000009</v>
      </c>
      <c r="X790" t="e">
        <f>IF(Table13[[#This Row],[Category All]]="Category 1",Table13[[#This Row],[Base Abalone Value]]*1.5,NA())</f>
        <v>#N/A</v>
      </c>
      <c r="Y790">
        <f>IF(Table13[[#This Row],[Category All]]="Category 2",Table13[[#This Row],[Base Abalone Value]]*0.8,NA())</f>
        <v>0.70390400000000009</v>
      </c>
      <c r="Z790" t="e">
        <f>IF(Table13[[#This Row],[Category All]]="Category 3",Table13[[#This Row],[Base Abalone Value]],NA())</f>
        <v>#N/A</v>
      </c>
      <c r="AA790" t="e">
        <f>IF(Table13[[#This Row],[Gender]]="M",Table13[[#This Row],[Whole_weight]],NA())</f>
        <v>#N/A</v>
      </c>
      <c r="AB790" t="e">
        <f>IF(Table13[[#This Row],[Gender]]="F",Table13[[#This Row],[Whole_weight]],NA())</f>
        <v>#N/A</v>
      </c>
      <c r="AC790">
        <f>IF(Table13[[#This Row],[Gender]]="I",Table13[[#This Row],[Whole_weight]],NA())</f>
        <v>0.1585</v>
      </c>
      <c r="AD790" t="e">
        <f>IF(Table13[[#This Row],[Gender]]="M",Table13[[#This Row],[Diameter]],NA())</f>
        <v>#N/A</v>
      </c>
      <c r="AE790" t="e">
        <f>IF(Table13[[#This Row],[Gender]]="F",Table13[[#This Row],[Diameter]],NA())</f>
        <v>#N/A</v>
      </c>
      <c r="AF790">
        <f>IF(Table13[[#This Row],[Gender]]="I",Table13[[#This Row],[Diameter]],NA())</f>
        <v>0.245</v>
      </c>
    </row>
    <row r="791" spans="1:32" x14ac:dyDescent="0.25">
      <c r="A791">
        <v>3215</v>
      </c>
      <c r="B791" t="s">
        <v>32</v>
      </c>
      <c r="C791">
        <v>0.56999999999999995</v>
      </c>
      <c r="D791">
        <v>0.495</v>
      </c>
      <c r="E791">
        <v>0.16</v>
      </c>
      <c r="F791">
        <v>1.0914999999999999</v>
      </c>
      <c r="G791">
        <v>0.45200000000000001</v>
      </c>
      <c r="H791">
        <v>0.27500000000000002</v>
      </c>
      <c r="I791">
        <v>0.315</v>
      </c>
      <c r="J791">
        <v>14</v>
      </c>
      <c r="K791">
        <v>8</v>
      </c>
      <c r="L791" t="s">
        <v>61</v>
      </c>
      <c r="M791" t="s">
        <v>62</v>
      </c>
      <c r="N791" t="s">
        <v>63</v>
      </c>
      <c r="O791">
        <v>4</v>
      </c>
      <c r="P791" t="s">
        <v>42</v>
      </c>
      <c r="Q791">
        <v>6.1</v>
      </c>
      <c r="R791" t="str">
        <f t="array" ref="R79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91" t="e">
        <f>IF(Table13[[#This Row],[Category All]]="Category 1", "Yes",NA())</f>
        <v>#N/A</v>
      </c>
      <c r="T791" t="e">
        <f>IF(Table13[[#This Row],[Category All]]="Category 2", "Yes",NA())</f>
        <v>#N/A</v>
      </c>
      <c r="U791" t="str">
        <f>IF(Table13[[#This Row],[Category All]]="Category 3", "Yes",NA())</f>
        <v>Yes</v>
      </c>
      <c r="V791">
        <f>SUM(1,(1/3)*(Table13[[#This Row],[Length]]-0.5),(1/3)*(Table13[[#This Row],[Diameter]]-0.4),(1/3)*(Table13[[#This Row],[Height]]-0.4)*Table13[[#This Row],[Whole_weight]]*0.5)</f>
        <v>1.0113400000000001</v>
      </c>
      <c r="W791">
        <f t="array" ref="W79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1.0113400000000001</v>
      </c>
      <c r="X791" t="e">
        <f>IF(Table13[[#This Row],[Category All]]="Category 1",Table13[[#This Row],[Base Abalone Value]]*1.5,NA())</f>
        <v>#N/A</v>
      </c>
      <c r="Y791" t="e">
        <f>IF(Table13[[#This Row],[Category All]]="Category 2",Table13[[#This Row],[Base Abalone Value]]*0.8,NA())</f>
        <v>#N/A</v>
      </c>
      <c r="Z791">
        <f>IF(Table13[[#This Row],[Category All]]="Category 3",Table13[[#This Row],[Base Abalone Value]],NA())</f>
        <v>1.0113400000000001</v>
      </c>
      <c r="AA791" t="e">
        <f>IF(Table13[[#This Row],[Gender]]="M",Table13[[#This Row],[Whole_weight]],NA())</f>
        <v>#N/A</v>
      </c>
      <c r="AB791">
        <f>IF(Table13[[#This Row],[Gender]]="F",Table13[[#This Row],[Whole_weight]],NA())</f>
        <v>1.0914999999999999</v>
      </c>
      <c r="AC791" t="e">
        <f>IF(Table13[[#This Row],[Gender]]="I",Table13[[#This Row],[Whole_weight]],NA())</f>
        <v>#N/A</v>
      </c>
      <c r="AD791" t="e">
        <f>IF(Table13[[#This Row],[Gender]]="M",Table13[[#This Row],[Diameter]],NA())</f>
        <v>#N/A</v>
      </c>
      <c r="AE791">
        <f>IF(Table13[[#This Row],[Gender]]="F",Table13[[#This Row],[Diameter]],NA())</f>
        <v>0.495</v>
      </c>
      <c r="AF791" t="e">
        <f>IF(Table13[[#This Row],[Gender]]="I",Table13[[#This Row],[Diameter]],NA())</f>
        <v>#N/A</v>
      </c>
    </row>
    <row r="792" spans="1:32" x14ac:dyDescent="0.25">
      <c r="A792">
        <v>1414</v>
      </c>
      <c r="B792" t="s">
        <v>47</v>
      </c>
      <c r="C792">
        <v>0.67500000000000004</v>
      </c>
      <c r="D792">
        <v>0.54500000000000004</v>
      </c>
      <c r="E792">
        <v>0.185</v>
      </c>
      <c r="F792">
        <v>1.7375</v>
      </c>
      <c r="G792">
        <v>0.876</v>
      </c>
      <c r="H792">
        <v>0.3135</v>
      </c>
      <c r="I792">
        <v>0.46899999999999997</v>
      </c>
      <c r="J792">
        <v>13</v>
      </c>
      <c r="K792">
        <v>10</v>
      </c>
      <c r="L792" t="s">
        <v>48</v>
      </c>
      <c r="M792" t="s">
        <v>49</v>
      </c>
      <c r="N792" t="s">
        <v>50</v>
      </c>
      <c r="O792">
        <v>8</v>
      </c>
      <c r="P792" t="s">
        <v>51</v>
      </c>
      <c r="Q792">
        <v>12.3</v>
      </c>
      <c r="R792" t="str">
        <f t="array" ref="R79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92" t="e">
        <f>IF(Table13[[#This Row],[Category All]]="Category 1", "Yes",NA())</f>
        <v>#N/A</v>
      </c>
      <c r="T792" t="e">
        <f>IF(Table13[[#This Row],[Category All]]="Category 2", "Yes",NA())</f>
        <v>#N/A</v>
      </c>
      <c r="U792" t="str">
        <f>IF(Table13[[#This Row],[Category All]]="Category 3", "Yes",NA())</f>
        <v>Yes</v>
      </c>
      <c r="V792">
        <f>SUM(1,(1/3)*(Table13[[#This Row],[Length]]-0.5),(1/3)*(Table13[[#This Row],[Diameter]]-0.4),(1/3)*(Table13[[#This Row],[Height]]-0.4)*Table13[[#This Row],[Whole_weight]]*0.5)</f>
        <v>1.04440625</v>
      </c>
      <c r="W792">
        <f t="array" ref="W79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1.04440625</v>
      </c>
      <c r="X792" t="e">
        <f>IF(Table13[[#This Row],[Category All]]="Category 1",Table13[[#This Row],[Base Abalone Value]]*1.5,NA())</f>
        <v>#N/A</v>
      </c>
      <c r="Y792" t="e">
        <f>IF(Table13[[#This Row],[Category All]]="Category 2",Table13[[#This Row],[Base Abalone Value]]*0.8,NA())</f>
        <v>#N/A</v>
      </c>
      <c r="Z792">
        <f>IF(Table13[[#This Row],[Category All]]="Category 3",Table13[[#This Row],[Base Abalone Value]],NA())</f>
        <v>1.04440625</v>
      </c>
      <c r="AA792">
        <f>IF(Table13[[#This Row],[Gender]]="M",Table13[[#This Row],[Whole_weight]],NA())</f>
        <v>1.7375</v>
      </c>
      <c r="AB792" t="e">
        <f>IF(Table13[[#This Row],[Gender]]="F",Table13[[#This Row],[Whole_weight]],NA())</f>
        <v>#N/A</v>
      </c>
      <c r="AC792" t="e">
        <f>IF(Table13[[#This Row],[Gender]]="I",Table13[[#This Row],[Whole_weight]],NA())</f>
        <v>#N/A</v>
      </c>
      <c r="AD792">
        <f>IF(Table13[[#This Row],[Gender]]="M",Table13[[#This Row],[Diameter]],NA())</f>
        <v>0.54500000000000004</v>
      </c>
      <c r="AE792" t="e">
        <f>IF(Table13[[#This Row],[Gender]]="F",Table13[[#This Row],[Diameter]],NA())</f>
        <v>#N/A</v>
      </c>
      <c r="AF792" t="e">
        <f>IF(Table13[[#This Row],[Gender]]="I",Table13[[#This Row],[Diameter]],NA())</f>
        <v>#N/A</v>
      </c>
    </row>
    <row r="793" spans="1:32" x14ac:dyDescent="0.25">
      <c r="A793">
        <v>904</v>
      </c>
      <c r="B793" t="s">
        <v>43</v>
      </c>
      <c r="C793">
        <v>0.315</v>
      </c>
      <c r="D793">
        <v>0.23499999999999999</v>
      </c>
      <c r="E793">
        <v>7.4999999999999997E-2</v>
      </c>
      <c r="F793">
        <v>0.14849999999999999</v>
      </c>
      <c r="G793">
        <v>5.8500000000000003E-2</v>
      </c>
      <c r="H793">
        <v>3.7499999999999999E-2</v>
      </c>
      <c r="I793">
        <v>4.2500000000000003E-2</v>
      </c>
      <c r="J793">
        <v>6</v>
      </c>
      <c r="K793">
        <v>15</v>
      </c>
      <c r="L793" t="s">
        <v>81</v>
      </c>
      <c r="M793" t="s">
        <v>82</v>
      </c>
      <c r="N793" t="s">
        <v>35</v>
      </c>
      <c r="O793">
        <v>6</v>
      </c>
      <c r="P793" t="s">
        <v>79</v>
      </c>
      <c r="Q793">
        <v>14.1</v>
      </c>
      <c r="R793" t="str">
        <f t="array" ref="R79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93" t="e">
        <f>IF(Table13[[#This Row],[Category All]]="Category 1", "Yes",NA())</f>
        <v>#N/A</v>
      </c>
      <c r="T793" t="str">
        <f>IF(Table13[[#This Row],[Category All]]="Category 2", "Yes",NA())</f>
        <v>Yes</v>
      </c>
      <c r="U793" t="e">
        <f>IF(Table13[[#This Row],[Category All]]="Category 3", "Yes",NA())</f>
        <v>#N/A</v>
      </c>
      <c r="V793">
        <f>SUM(1,(1/3)*(Table13[[#This Row],[Length]]-0.5),(1/3)*(Table13[[#This Row],[Diameter]]-0.4),(1/3)*(Table13[[#This Row],[Height]]-0.4)*Table13[[#This Row],[Whole_weight]]*0.5)</f>
        <v>0.87528958333333329</v>
      </c>
      <c r="W793">
        <f t="array" ref="W79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0.7002316666666667</v>
      </c>
      <c r="X793" t="e">
        <f>IF(Table13[[#This Row],[Category All]]="Category 1",Table13[[#This Row],[Base Abalone Value]]*1.5,NA())</f>
        <v>#N/A</v>
      </c>
      <c r="Y793">
        <f>IF(Table13[[#This Row],[Category All]]="Category 2",Table13[[#This Row],[Base Abalone Value]]*0.8,NA())</f>
        <v>0.7002316666666667</v>
      </c>
      <c r="Z793" t="e">
        <f>IF(Table13[[#This Row],[Category All]]="Category 3",Table13[[#This Row],[Base Abalone Value]],NA())</f>
        <v>#N/A</v>
      </c>
      <c r="AA793" t="e">
        <f>IF(Table13[[#This Row],[Gender]]="M",Table13[[#This Row],[Whole_weight]],NA())</f>
        <v>#N/A</v>
      </c>
      <c r="AB793" t="e">
        <f>IF(Table13[[#This Row],[Gender]]="F",Table13[[#This Row],[Whole_weight]],NA())</f>
        <v>#N/A</v>
      </c>
      <c r="AC793">
        <f>IF(Table13[[#This Row],[Gender]]="I",Table13[[#This Row],[Whole_weight]],NA())</f>
        <v>0.14849999999999999</v>
      </c>
      <c r="AD793" t="e">
        <f>IF(Table13[[#This Row],[Gender]]="M",Table13[[#This Row],[Diameter]],NA())</f>
        <v>#N/A</v>
      </c>
      <c r="AE793" t="e">
        <f>IF(Table13[[#This Row],[Gender]]="F",Table13[[#This Row],[Diameter]],NA())</f>
        <v>#N/A</v>
      </c>
      <c r="AF793">
        <f>IF(Table13[[#This Row],[Gender]]="I",Table13[[#This Row],[Diameter]],NA())</f>
        <v>0.23499999999999999</v>
      </c>
    </row>
    <row r="794" spans="1:32" x14ac:dyDescent="0.25">
      <c r="A794">
        <v>3814</v>
      </c>
      <c r="B794" t="s">
        <v>43</v>
      </c>
      <c r="C794">
        <v>0.35</v>
      </c>
      <c r="D794">
        <v>0.26</v>
      </c>
      <c r="E794">
        <v>9.5000000000000001E-2</v>
      </c>
      <c r="F794">
        <v>0.221</v>
      </c>
      <c r="G794">
        <v>9.8500000000000004E-2</v>
      </c>
      <c r="H794">
        <v>4.2999999999999997E-2</v>
      </c>
      <c r="I794">
        <v>7.0000000000000007E-2</v>
      </c>
      <c r="J794">
        <v>8</v>
      </c>
      <c r="K794">
        <v>10</v>
      </c>
      <c r="L794" t="s">
        <v>48</v>
      </c>
      <c r="M794" t="s">
        <v>49</v>
      </c>
      <c r="N794" t="s">
        <v>50</v>
      </c>
      <c r="O794">
        <v>9</v>
      </c>
      <c r="P794" t="s">
        <v>78</v>
      </c>
      <c r="Q794">
        <v>1.9</v>
      </c>
      <c r="R794" t="str">
        <f t="array" ref="R79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94" t="e">
        <f>IF(Table13[[#This Row],[Category All]]="Category 1", "Yes",NA())</f>
        <v>#N/A</v>
      </c>
      <c r="T794" t="str">
        <f>IF(Table13[[#This Row],[Category All]]="Category 2", "Yes",NA())</f>
        <v>Yes</v>
      </c>
      <c r="U794" t="e">
        <f>IF(Table13[[#This Row],[Category All]]="Category 3", "Yes",NA())</f>
        <v>#N/A</v>
      </c>
      <c r="V794">
        <f>SUM(1,(1/3)*(Table13[[#This Row],[Length]]-0.5),(1/3)*(Table13[[#This Row],[Diameter]]-0.4),(1/3)*(Table13[[#This Row],[Height]]-0.4)*Table13[[#This Row],[Whole_weight]]*0.5)</f>
        <v>0.89209916666666667</v>
      </c>
      <c r="W794">
        <f t="array" ref="W79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0.71367933333333333</v>
      </c>
      <c r="X794" t="e">
        <f>IF(Table13[[#This Row],[Category All]]="Category 1",Table13[[#This Row],[Base Abalone Value]]*1.5,NA())</f>
        <v>#N/A</v>
      </c>
      <c r="Y794">
        <f>IF(Table13[[#This Row],[Category All]]="Category 2",Table13[[#This Row],[Base Abalone Value]]*0.8,NA())</f>
        <v>0.71367933333333333</v>
      </c>
      <c r="Z794" t="e">
        <f>IF(Table13[[#This Row],[Category All]]="Category 3",Table13[[#This Row],[Base Abalone Value]],NA())</f>
        <v>#N/A</v>
      </c>
      <c r="AA794" t="e">
        <f>IF(Table13[[#This Row],[Gender]]="M",Table13[[#This Row],[Whole_weight]],NA())</f>
        <v>#N/A</v>
      </c>
      <c r="AB794" t="e">
        <f>IF(Table13[[#This Row],[Gender]]="F",Table13[[#This Row],[Whole_weight]],NA())</f>
        <v>#N/A</v>
      </c>
      <c r="AC794">
        <f>IF(Table13[[#This Row],[Gender]]="I",Table13[[#This Row],[Whole_weight]],NA())</f>
        <v>0.221</v>
      </c>
      <c r="AD794" t="e">
        <f>IF(Table13[[#This Row],[Gender]]="M",Table13[[#This Row],[Diameter]],NA())</f>
        <v>#N/A</v>
      </c>
      <c r="AE794" t="e">
        <f>IF(Table13[[#This Row],[Gender]]="F",Table13[[#This Row],[Diameter]],NA())</f>
        <v>#N/A</v>
      </c>
      <c r="AF794">
        <f>IF(Table13[[#This Row],[Gender]]="I",Table13[[#This Row],[Diameter]],NA())</f>
        <v>0.26</v>
      </c>
    </row>
    <row r="795" spans="1:32" x14ac:dyDescent="0.25">
      <c r="A795">
        <v>4044</v>
      </c>
      <c r="B795" t="s">
        <v>32</v>
      </c>
      <c r="C795">
        <v>0.57999999999999996</v>
      </c>
      <c r="D795">
        <v>0.46</v>
      </c>
      <c r="E795">
        <v>0.13500000000000001</v>
      </c>
      <c r="F795">
        <v>0.92600000000000005</v>
      </c>
      <c r="G795">
        <v>0.40250000000000002</v>
      </c>
      <c r="H795">
        <v>0.20799999999999999</v>
      </c>
      <c r="I795">
        <v>0.27500000000000002</v>
      </c>
      <c r="J795">
        <v>8</v>
      </c>
      <c r="K795">
        <v>9</v>
      </c>
      <c r="L795" t="s">
        <v>52</v>
      </c>
      <c r="M795" t="s">
        <v>53</v>
      </c>
      <c r="N795" t="s">
        <v>54</v>
      </c>
      <c r="O795">
        <v>3</v>
      </c>
      <c r="P795" t="s">
        <v>80</v>
      </c>
      <c r="Q795">
        <v>3.6</v>
      </c>
      <c r="R795" t="str">
        <f t="array" ref="R79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95" t="e">
        <f>IF(Table13[[#This Row],[Category All]]="Category 1", "Yes",NA())</f>
        <v>#N/A</v>
      </c>
      <c r="T795" t="e">
        <f>IF(Table13[[#This Row],[Category All]]="Category 2", "Yes",NA())</f>
        <v>#N/A</v>
      </c>
      <c r="U795" t="str">
        <f>IF(Table13[[#This Row],[Category All]]="Category 3", "Yes",NA())</f>
        <v>Yes</v>
      </c>
      <c r="V795">
        <f>SUM(1,(1/3)*(Table13[[#This Row],[Length]]-0.5),(1/3)*(Table13[[#This Row],[Diameter]]-0.4),(1/3)*(Table13[[#This Row],[Height]]-0.4)*Table13[[#This Row],[Whole_weight]]*0.5)</f>
        <v>1.0057683333333334</v>
      </c>
      <c r="W795">
        <f t="array" ref="W79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1.0057683333333334</v>
      </c>
      <c r="X795" t="e">
        <f>IF(Table13[[#This Row],[Category All]]="Category 1",Table13[[#This Row],[Base Abalone Value]]*1.5,NA())</f>
        <v>#N/A</v>
      </c>
      <c r="Y795" t="e">
        <f>IF(Table13[[#This Row],[Category All]]="Category 2",Table13[[#This Row],[Base Abalone Value]]*0.8,NA())</f>
        <v>#N/A</v>
      </c>
      <c r="Z795">
        <f>IF(Table13[[#This Row],[Category All]]="Category 3",Table13[[#This Row],[Base Abalone Value]],NA())</f>
        <v>1.0057683333333334</v>
      </c>
      <c r="AA795" t="e">
        <f>IF(Table13[[#This Row],[Gender]]="M",Table13[[#This Row],[Whole_weight]],NA())</f>
        <v>#N/A</v>
      </c>
      <c r="AB795">
        <f>IF(Table13[[#This Row],[Gender]]="F",Table13[[#This Row],[Whole_weight]],NA())</f>
        <v>0.92600000000000005</v>
      </c>
      <c r="AC795" t="e">
        <f>IF(Table13[[#This Row],[Gender]]="I",Table13[[#This Row],[Whole_weight]],NA())</f>
        <v>#N/A</v>
      </c>
      <c r="AD795" t="e">
        <f>IF(Table13[[#This Row],[Gender]]="M",Table13[[#This Row],[Diameter]],NA())</f>
        <v>#N/A</v>
      </c>
      <c r="AE795">
        <f>IF(Table13[[#This Row],[Gender]]="F",Table13[[#This Row],[Diameter]],NA())</f>
        <v>0.46</v>
      </c>
      <c r="AF795" t="e">
        <f>IF(Table13[[#This Row],[Gender]]="I",Table13[[#This Row],[Diameter]],NA())</f>
        <v>#N/A</v>
      </c>
    </row>
    <row r="796" spans="1:32" x14ac:dyDescent="0.25">
      <c r="A796">
        <v>3365</v>
      </c>
      <c r="B796" t="s">
        <v>47</v>
      </c>
      <c r="C796">
        <v>0.33</v>
      </c>
      <c r="D796">
        <v>0.245</v>
      </c>
      <c r="E796">
        <v>8.5000000000000006E-2</v>
      </c>
      <c r="F796">
        <v>0.17100000000000001</v>
      </c>
      <c r="G796">
        <v>6.5500000000000003E-2</v>
      </c>
      <c r="H796">
        <v>3.6499999999999998E-2</v>
      </c>
      <c r="I796">
        <v>5.5E-2</v>
      </c>
      <c r="J796">
        <v>11</v>
      </c>
      <c r="K796">
        <v>8</v>
      </c>
      <c r="L796" t="s">
        <v>61</v>
      </c>
      <c r="M796" t="s">
        <v>62</v>
      </c>
      <c r="N796" t="s">
        <v>63</v>
      </c>
      <c r="O796">
        <v>4</v>
      </c>
      <c r="P796" t="s">
        <v>42</v>
      </c>
      <c r="Q796">
        <v>6.1</v>
      </c>
      <c r="R796" t="str">
        <f t="array" ref="R79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96" t="e">
        <f>IF(Table13[[#This Row],[Category All]]="Category 1", "Yes",NA())</f>
        <v>#N/A</v>
      </c>
      <c r="T796" t="str">
        <f>IF(Table13[[#This Row],[Category All]]="Category 2", "Yes",NA())</f>
        <v>Yes</v>
      </c>
      <c r="U796" t="e">
        <f>IF(Table13[[#This Row],[Category All]]="Category 3", "Yes",NA())</f>
        <v>#N/A</v>
      </c>
      <c r="V796">
        <f>SUM(1,(1/3)*(Table13[[#This Row],[Length]]-0.5),(1/3)*(Table13[[#This Row],[Diameter]]-0.4),(1/3)*(Table13[[#This Row],[Height]]-0.4)*Table13[[#This Row],[Whole_weight]]*0.5)</f>
        <v>0.88268916666666675</v>
      </c>
      <c r="W796">
        <f t="array" ref="W79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0.70615133333333346</v>
      </c>
      <c r="X796" t="e">
        <f>IF(Table13[[#This Row],[Category All]]="Category 1",Table13[[#This Row],[Base Abalone Value]]*1.5,NA())</f>
        <v>#N/A</v>
      </c>
      <c r="Y796">
        <f>IF(Table13[[#This Row],[Category All]]="Category 2",Table13[[#This Row],[Base Abalone Value]]*0.8,NA())</f>
        <v>0.70615133333333346</v>
      </c>
      <c r="Z796" t="e">
        <f>IF(Table13[[#This Row],[Category All]]="Category 3",Table13[[#This Row],[Base Abalone Value]],NA())</f>
        <v>#N/A</v>
      </c>
      <c r="AA796">
        <f>IF(Table13[[#This Row],[Gender]]="M",Table13[[#This Row],[Whole_weight]],NA())</f>
        <v>0.17100000000000001</v>
      </c>
      <c r="AB796" t="e">
        <f>IF(Table13[[#This Row],[Gender]]="F",Table13[[#This Row],[Whole_weight]],NA())</f>
        <v>#N/A</v>
      </c>
      <c r="AC796" t="e">
        <f>IF(Table13[[#This Row],[Gender]]="I",Table13[[#This Row],[Whole_weight]],NA())</f>
        <v>#N/A</v>
      </c>
      <c r="AD796">
        <f>IF(Table13[[#This Row],[Gender]]="M",Table13[[#This Row],[Diameter]],NA())</f>
        <v>0.245</v>
      </c>
      <c r="AE796" t="e">
        <f>IF(Table13[[#This Row],[Gender]]="F",Table13[[#This Row],[Diameter]],NA())</f>
        <v>#N/A</v>
      </c>
      <c r="AF796" t="e">
        <f>IF(Table13[[#This Row],[Gender]]="I",Table13[[#This Row],[Diameter]],NA())</f>
        <v>#N/A</v>
      </c>
    </row>
    <row r="797" spans="1:32" x14ac:dyDescent="0.25">
      <c r="A797">
        <v>3905</v>
      </c>
      <c r="B797" t="s">
        <v>47</v>
      </c>
      <c r="C797">
        <v>0.57499999999999996</v>
      </c>
      <c r="D797">
        <v>0.47</v>
      </c>
      <c r="E797">
        <v>0.16500000000000001</v>
      </c>
      <c r="F797">
        <v>0.85299999999999998</v>
      </c>
      <c r="G797">
        <v>0.29199999999999998</v>
      </c>
      <c r="H797">
        <v>0.17899999999999999</v>
      </c>
      <c r="I797">
        <v>0.35</v>
      </c>
      <c r="J797">
        <v>16</v>
      </c>
      <c r="K797">
        <v>3</v>
      </c>
      <c r="L797" t="s">
        <v>75</v>
      </c>
      <c r="M797" t="s">
        <v>76</v>
      </c>
      <c r="N797" t="s">
        <v>77</v>
      </c>
      <c r="O797">
        <v>7</v>
      </c>
      <c r="P797" t="s">
        <v>74</v>
      </c>
      <c r="Q797">
        <v>2.5</v>
      </c>
      <c r="R797" t="str">
        <f t="array" ref="R79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97" t="e">
        <f>IF(Table13[[#This Row],[Category All]]="Category 1", "Yes",NA())</f>
        <v>#N/A</v>
      </c>
      <c r="T797" t="str">
        <f>IF(Table13[[#This Row],[Category All]]="Category 2", "Yes",NA())</f>
        <v>Yes</v>
      </c>
      <c r="U797" t="e">
        <f>IF(Table13[[#This Row],[Category All]]="Category 3", "Yes",NA())</f>
        <v>#N/A</v>
      </c>
      <c r="V797">
        <f>SUM(1,(1/3)*(Table13[[#This Row],[Length]]-0.5),(1/3)*(Table13[[#This Row],[Diameter]]-0.4),(1/3)*(Table13[[#This Row],[Height]]-0.4)*Table13[[#This Row],[Whole_weight]]*0.5)</f>
        <v>1.0149241666666666</v>
      </c>
      <c r="W797">
        <f t="array" ref="W79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0.81193933333333335</v>
      </c>
      <c r="X797" t="e">
        <f>IF(Table13[[#This Row],[Category All]]="Category 1",Table13[[#This Row],[Base Abalone Value]]*1.5,NA())</f>
        <v>#N/A</v>
      </c>
      <c r="Y797">
        <f>IF(Table13[[#This Row],[Category All]]="Category 2",Table13[[#This Row],[Base Abalone Value]]*0.8,NA())</f>
        <v>0.81193933333333335</v>
      </c>
      <c r="Z797" t="e">
        <f>IF(Table13[[#This Row],[Category All]]="Category 3",Table13[[#This Row],[Base Abalone Value]],NA())</f>
        <v>#N/A</v>
      </c>
      <c r="AA797">
        <f>IF(Table13[[#This Row],[Gender]]="M",Table13[[#This Row],[Whole_weight]],NA())</f>
        <v>0.85299999999999998</v>
      </c>
      <c r="AB797" t="e">
        <f>IF(Table13[[#This Row],[Gender]]="F",Table13[[#This Row],[Whole_weight]],NA())</f>
        <v>#N/A</v>
      </c>
      <c r="AC797" t="e">
        <f>IF(Table13[[#This Row],[Gender]]="I",Table13[[#This Row],[Whole_weight]],NA())</f>
        <v>#N/A</v>
      </c>
      <c r="AD797">
        <f>IF(Table13[[#This Row],[Gender]]="M",Table13[[#This Row],[Diameter]],NA())</f>
        <v>0.47</v>
      </c>
      <c r="AE797" t="e">
        <f>IF(Table13[[#This Row],[Gender]]="F",Table13[[#This Row],[Diameter]],NA())</f>
        <v>#N/A</v>
      </c>
      <c r="AF797" t="e">
        <f>IF(Table13[[#This Row],[Gender]]="I",Table13[[#This Row],[Diameter]],NA())</f>
        <v>#N/A</v>
      </c>
    </row>
    <row r="798" spans="1:32" x14ac:dyDescent="0.25">
      <c r="A798">
        <v>696</v>
      </c>
      <c r="B798" t="s">
        <v>43</v>
      </c>
      <c r="C798">
        <v>0.315</v>
      </c>
      <c r="D798">
        <v>0.23</v>
      </c>
      <c r="E798">
        <v>0.09</v>
      </c>
      <c r="F798">
        <v>0.1285</v>
      </c>
      <c r="G798">
        <v>4.2999999999999997E-2</v>
      </c>
      <c r="H798">
        <v>0.04</v>
      </c>
      <c r="I798">
        <v>0.04</v>
      </c>
      <c r="J798">
        <v>7</v>
      </c>
      <c r="K798">
        <v>14</v>
      </c>
      <c r="L798" t="s">
        <v>55</v>
      </c>
      <c r="M798" t="s">
        <v>56</v>
      </c>
      <c r="N798" t="s">
        <v>57</v>
      </c>
      <c r="O798">
        <v>5</v>
      </c>
      <c r="P798" t="s">
        <v>46</v>
      </c>
      <c r="Q798">
        <v>12.8</v>
      </c>
      <c r="R798" t="str">
        <f t="array" ref="R79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98" t="e">
        <f>IF(Table13[[#This Row],[Category All]]="Category 1", "Yes",NA())</f>
        <v>#N/A</v>
      </c>
      <c r="T798" t="str">
        <f>IF(Table13[[#This Row],[Category All]]="Category 2", "Yes",NA())</f>
        <v>Yes</v>
      </c>
      <c r="U798" t="e">
        <f>IF(Table13[[#This Row],[Category All]]="Category 3", "Yes",NA())</f>
        <v>#N/A</v>
      </c>
      <c r="V798">
        <f>SUM(1,(1/3)*(Table13[[#This Row],[Length]]-0.5),(1/3)*(Table13[[#This Row],[Diameter]]-0.4),(1/3)*(Table13[[#This Row],[Height]]-0.4)*Table13[[#This Row],[Whole_weight]]*0.5)</f>
        <v>0.87502750000000007</v>
      </c>
      <c r="W798">
        <f t="array" ref="W79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0.70002200000000014</v>
      </c>
      <c r="X798" t="e">
        <f>IF(Table13[[#This Row],[Category All]]="Category 1",Table13[[#This Row],[Base Abalone Value]]*1.5,NA())</f>
        <v>#N/A</v>
      </c>
      <c r="Y798">
        <f>IF(Table13[[#This Row],[Category All]]="Category 2",Table13[[#This Row],[Base Abalone Value]]*0.8,NA())</f>
        <v>0.70002200000000014</v>
      </c>
      <c r="Z798" t="e">
        <f>IF(Table13[[#This Row],[Category All]]="Category 3",Table13[[#This Row],[Base Abalone Value]],NA())</f>
        <v>#N/A</v>
      </c>
      <c r="AA798" t="e">
        <f>IF(Table13[[#This Row],[Gender]]="M",Table13[[#This Row],[Whole_weight]],NA())</f>
        <v>#N/A</v>
      </c>
      <c r="AB798" t="e">
        <f>IF(Table13[[#This Row],[Gender]]="F",Table13[[#This Row],[Whole_weight]],NA())</f>
        <v>#N/A</v>
      </c>
      <c r="AC798">
        <f>IF(Table13[[#This Row],[Gender]]="I",Table13[[#This Row],[Whole_weight]],NA())</f>
        <v>0.1285</v>
      </c>
      <c r="AD798" t="e">
        <f>IF(Table13[[#This Row],[Gender]]="M",Table13[[#This Row],[Diameter]],NA())</f>
        <v>#N/A</v>
      </c>
      <c r="AE798" t="e">
        <f>IF(Table13[[#This Row],[Gender]]="F",Table13[[#This Row],[Diameter]],NA())</f>
        <v>#N/A</v>
      </c>
      <c r="AF798">
        <f>IF(Table13[[#This Row],[Gender]]="I",Table13[[#This Row],[Diameter]],NA())</f>
        <v>0.23</v>
      </c>
    </row>
    <row r="799" spans="1:32" x14ac:dyDescent="0.25">
      <c r="A799">
        <v>994</v>
      </c>
      <c r="B799" t="s">
        <v>47</v>
      </c>
      <c r="C799">
        <v>0.57999999999999996</v>
      </c>
      <c r="D799">
        <v>0.45500000000000002</v>
      </c>
      <c r="E799">
        <v>0.15</v>
      </c>
      <c r="F799">
        <v>1.012</v>
      </c>
      <c r="G799">
        <v>0.4985</v>
      </c>
      <c r="H799">
        <v>0.21149999999999999</v>
      </c>
      <c r="I799">
        <v>0.28349999999999997</v>
      </c>
      <c r="J799">
        <v>10</v>
      </c>
      <c r="K799">
        <v>11</v>
      </c>
      <c r="L799" t="s">
        <v>37</v>
      </c>
      <c r="M799" t="s">
        <v>38</v>
      </c>
      <c r="N799" t="s">
        <v>35</v>
      </c>
      <c r="O799">
        <v>6</v>
      </c>
      <c r="P799" t="s">
        <v>79</v>
      </c>
      <c r="Q799">
        <v>14.1</v>
      </c>
      <c r="R799" t="str">
        <f t="array" ref="R79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99" t="e">
        <f>IF(Table13[[#This Row],[Category All]]="Category 1", "Yes",NA())</f>
        <v>#N/A</v>
      </c>
      <c r="T799" t="e">
        <f>IF(Table13[[#This Row],[Category All]]="Category 2", "Yes",NA())</f>
        <v>#N/A</v>
      </c>
      <c r="U799" t="str">
        <f>IF(Table13[[#This Row],[Category All]]="Category 3", "Yes",NA())</f>
        <v>Yes</v>
      </c>
      <c r="V799">
        <f>SUM(1,(1/3)*(Table13[[#This Row],[Length]]-0.5),(1/3)*(Table13[[#This Row],[Diameter]]-0.4),(1/3)*(Table13[[#This Row],[Height]]-0.4)*Table13[[#This Row],[Whole_weight]]*0.5)</f>
        <v>1.0028333333333332</v>
      </c>
      <c r="W799">
        <f t="array" ref="W79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1.0028333333333332</v>
      </c>
      <c r="X799" t="e">
        <f>IF(Table13[[#This Row],[Category All]]="Category 1",Table13[[#This Row],[Base Abalone Value]]*1.5,NA())</f>
        <v>#N/A</v>
      </c>
      <c r="Y799" t="e">
        <f>IF(Table13[[#This Row],[Category All]]="Category 2",Table13[[#This Row],[Base Abalone Value]]*0.8,NA())</f>
        <v>#N/A</v>
      </c>
      <c r="Z799">
        <f>IF(Table13[[#This Row],[Category All]]="Category 3",Table13[[#This Row],[Base Abalone Value]],NA())</f>
        <v>1.0028333333333332</v>
      </c>
      <c r="AA799">
        <f>IF(Table13[[#This Row],[Gender]]="M",Table13[[#This Row],[Whole_weight]],NA())</f>
        <v>1.012</v>
      </c>
      <c r="AB799" t="e">
        <f>IF(Table13[[#This Row],[Gender]]="F",Table13[[#This Row],[Whole_weight]],NA())</f>
        <v>#N/A</v>
      </c>
      <c r="AC799" t="e">
        <f>IF(Table13[[#This Row],[Gender]]="I",Table13[[#This Row],[Whole_weight]],NA())</f>
        <v>#N/A</v>
      </c>
      <c r="AD799">
        <f>IF(Table13[[#This Row],[Gender]]="M",Table13[[#This Row],[Diameter]],NA())</f>
        <v>0.45500000000000002</v>
      </c>
      <c r="AE799" t="e">
        <f>IF(Table13[[#This Row],[Gender]]="F",Table13[[#This Row],[Diameter]],NA())</f>
        <v>#N/A</v>
      </c>
      <c r="AF799" t="e">
        <f>IF(Table13[[#This Row],[Gender]]="I",Table13[[#This Row],[Diameter]],NA())</f>
        <v>#N/A</v>
      </c>
    </row>
    <row r="800" spans="1:32" x14ac:dyDescent="0.25">
      <c r="A800">
        <v>260</v>
      </c>
      <c r="B800" t="s">
        <v>32</v>
      </c>
      <c r="C800">
        <v>0.59</v>
      </c>
      <c r="D800">
        <v>0.47499999999999998</v>
      </c>
      <c r="E800">
        <v>0.16</v>
      </c>
      <c r="F800">
        <v>1.1014999999999999</v>
      </c>
      <c r="G800">
        <v>0.47749999999999998</v>
      </c>
      <c r="H800">
        <v>0.2555</v>
      </c>
      <c r="I800">
        <v>0.29499999999999998</v>
      </c>
      <c r="J800">
        <v>13</v>
      </c>
      <c r="K800">
        <v>8</v>
      </c>
      <c r="L800" t="s">
        <v>61</v>
      </c>
      <c r="M800" t="s">
        <v>62</v>
      </c>
      <c r="N800" t="s">
        <v>63</v>
      </c>
      <c r="O800">
        <v>8</v>
      </c>
      <c r="P800" t="s">
        <v>51</v>
      </c>
      <c r="Q800">
        <v>12.3</v>
      </c>
      <c r="R800" t="str">
        <f t="array" ref="R80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00" t="e">
        <f>IF(Table13[[#This Row],[Category All]]="Category 1", "Yes",NA())</f>
        <v>#N/A</v>
      </c>
      <c r="T800" t="e">
        <f>IF(Table13[[#This Row],[Category All]]="Category 2", "Yes",NA())</f>
        <v>#N/A</v>
      </c>
      <c r="U800" t="str">
        <f>IF(Table13[[#This Row],[Category All]]="Category 3", "Yes",NA())</f>
        <v>Yes</v>
      </c>
      <c r="V800">
        <f>SUM(1,(1/3)*(Table13[[#This Row],[Length]]-0.5),(1/3)*(Table13[[#This Row],[Diameter]]-0.4),(1/3)*(Table13[[#This Row],[Height]]-0.4)*Table13[[#This Row],[Whole_weight]]*0.5)</f>
        <v>1.0109399999999999</v>
      </c>
      <c r="W800">
        <f t="array" ref="W80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1.0109399999999999</v>
      </c>
      <c r="X800" t="e">
        <f>IF(Table13[[#This Row],[Category All]]="Category 1",Table13[[#This Row],[Base Abalone Value]]*1.5,NA())</f>
        <v>#N/A</v>
      </c>
      <c r="Y800" t="e">
        <f>IF(Table13[[#This Row],[Category All]]="Category 2",Table13[[#This Row],[Base Abalone Value]]*0.8,NA())</f>
        <v>#N/A</v>
      </c>
      <c r="Z800">
        <f>IF(Table13[[#This Row],[Category All]]="Category 3",Table13[[#This Row],[Base Abalone Value]],NA())</f>
        <v>1.0109399999999999</v>
      </c>
      <c r="AA800" t="e">
        <f>IF(Table13[[#This Row],[Gender]]="M",Table13[[#This Row],[Whole_weight]],NA())</f>
        <v>#N/A</v>
      </c>
      <c r="AB800">
        <f>IF(Table13[[#This Row],[Gender]]="F",Table13[[#This Row],[Whole_weight]],NA())</f>
        <v>1.1014999999999999</v>
      </c>
      <c r="AC800" t="e">
        <f>IF(Table13[[#This Row],[Gender]]="I",Table13[[#This Row],[Whole_weight]],NA())</f>
        <v>#N/A</v>
      </c>
      <c r="AD800" t="e">
        <f>IF(Table13[[#This Row],[Gender]]="M",Table13[[#This Row],[Diameter]],NA())</f>
        <v>#N/A</v>
      </c>
      <c r="AE800">
        <f>IF(Table13[[#This Row],[Gender]]="F",Table13[[#This Row],[Diameter]],NA())</f>
        <v>0.47499999999999998</v>
      </c>
      <c r="AF800" t="e">
        <f>IF(Table13[[#This Row],[Gender]]="I",Table13[[#This Row],[Diameter]],NA())</f>
        <v>#N/A</v>
      </c>
    </row>
    <row r="801" spans="1:32" x14ac:dyDescent="0.25">
      <c r="A801">
        <v>1204</v>
      </c>
      <c r="B801" t="s">
        <v>32</v>
      </c>
      <c r="C801">
        <v>0.73</v>
      </c>
      <c r="D801">
        <v>0.57499999999999996</v>
      </c>
      <c r="E801">
        <v>0.185</v>
      </c>
      <c r="F801">
        <v>1.8794999999999999</v>
      </c>
      <c r="G801">
        <v>0.93100000000000005</v>
      </c>
      <c r="H801">
        <v>0.38</v>
      </c>
      <c r="I801">
        <v>0.48249999999999998</v>
      </c>
      <c r="J801">
        <v>12</v>
      </c>
      <c r="K801">
        <v>1</v>
      </c>
      <c r="L801" t="s">
        <v>40</v>
      </c>
      <c r="M801" t="s">
        <v>41</v>
      </c>
      <c r="N801" t="s">
        <v>35</v>
      </c>
      <c r="O801">
        <v>9</v>
      </c>
      <c r="P801" t="s">
        <v>78</v>
      </c>
      <c r="Q801">
        <v>1.9</v>
      </c>
      <c r="R801" t="str">
        <f t="array" ref="R80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01" t="e">
        <f>IF(Table13[[#This Row],[Category All]]="Category 1", "Yes",NA())</f>
        <v>#N/A</v>
      </c>
      <c r="T801" t="e">
        <f>IF(Table13[[#This Row],[Category All]]="Category 2", "Yes",NA())</f>
        <v>#N/A</v>
      </c>
      <c r="U801" t="str">
        <f>IF(Table13[[#This Row],[Category All]]="Category 3", "Yes",NA())</f>
        <v>Yes</v>
      </c>
      <c r="V801">
        <f>SUM(1,(1/3)*(Table13[[#This Row],[Length]]-0.5),(1/3)*(Table13[[#This Row],[Diameter]]-0.4),(1/3)*(Table13[[#This Row],[Height]]-0.4)*Table13[[#This Row],[Whole_weight]]*0.5)</f>
        <v>1.0676512499999999</v>
      </c>
      <c r="W801">
        <f t="array" ref="W80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1.0676512499999999</v>
      </c>
      <c r="X801" t="e">
        <f>IF(Table13[[#This Row],[Category All]]="Category 1",Table13[[#This Row],[Base Abalone Value]]*1.5,NA())</f>
        <v>#N/A</v>
      </c>
      <c r="Y801" t="e">
        <f>IF(Table13[[#This Row],[Category All]]="Category 2",Table13[[#This Row],[Base Abalone Value]]*0.8,NA())</f>
        <v>#N/A</v>
      </c>
      <c r="Z801">
        <f>IF(Table13[[#This Row],[Category All]]="Category 3",Table13[[#This Row],[Base Abalone Value]],NA())</f>
        <v>1.0676512499999999</v>
      </c>
      <c r="AA801" t="e">
        <f>IF(Table13[[#This Row],[Gender]]="M",Table13[[#This Row],[Whole_weight]],NA())</f>
        <v>#N/A</v>
      </c>
      <c r="AB801">
        <f>IF(Table13[[#This Row],[Gender]]="F",Table13[[#This Row],[Whole_weight]],NA())</f>
        <v>1.8794999999999999</v>
      </c>
      <c r="AC801" t="e">
        <f>IF(Table13[[#This Row],[Gender]]="I",Table13[[#This Row],[Whole_weight]],NA())</f>
        <v>#N/A</v>
      </c>
      <c r="AD801" t="e">
        <f>IF(Table13[[#This Row],[Gender]]="M",Table13[[#This Row],[Diameter]],NA())</f>
        <v>#N/A</v>
      </c>
      <c r="AE801">
        <f>IF(Table13[[#This Row],[Gender]]="F",Table13[[#This Row],[Diameter]],NA())</f>
        <v>0.57499999999999996</v>
      </c>
      <c r="AF801" t="e">
        <f>IF(Table13[[#This Row],[Gender]]="I",Table13[[#This Row],[Diameter]],NA())</f>
        <v>#N/A</v>
      </c>
    </row>
    <row r="802" spans="1:32" x14ac:dyDescent="0.25">
      <c r="A802">
        <v>321</v>
      </c>
      <c r="B802" t="s">
        <v>43</v>
      </c>
      <c r="C802">
        <v>0.26500000000000001</v>
      </c>
      <c r="D802">
        <v>0.21</v>
      </c>
      <c r="E802">
        <v>0.06</v>
      </c>
      <c r="F802">
        <v>9.6500000000000002E-2</v>
      </c>
      <c r="G802">
        <v>4.2500000000000003E-2</v>
      </c>
      <c r="H802">
        <v>2.1999999999999999E-2</v>
      </c>
      <c r="I802">
        <v>0.03</v>
      </c>
      <c r="J802">
        <v>5</v>
      </c>
      <c r="K802">
        <v>5</v>
      </c>
      <c r="L802" t="s">
        <v>58</v>
      </c>
      <c r="M802" t="s">
        <v>59</v>
      </c>
      <c r="N802" t="s">
        <v>60</v>
      </c>
      <c r="O802">
        <v>10</v>
      </c>
      <c r="P802" t="s">
        <v>70</v>
      </c>
      <c r="Q802">
        <v>24.1</v>
      </c>
      <c r="R802" t="str">
        <f t="array" ref="R80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02" t="e">
        <f>IF(Table13[[#This Row],[Category All]]="Category 1", "Yes",NA())</f>
        <v>#N/A</v>
      </c>
      <c r="T802" t="str">
        <f>IF(Table13[[#This Row],[Category All]]="Category 2", "Yes",NA())</f>
        <v>Yes</v>
      </c>
      <c r="U802" t="e">
        <f>IF(Table13[[#This Row],[Category All]]="Category 3", "Yes",NA())</f>
        <v>#N/A</v>
      </c>
      <c r="V802">
        <f>SUM(1,(1/3)*(Table13[[#This Row],[Length]]-0.5),(1/3)*(Table13[[#This Row],[Diameter]]-0.4),(1/3)*(Table13[[#This Row],[Height]]-0.4)*Table13[[#This Row],[Whole_weight]]*0.5)</f>
        <v>0.85286499999999998</v>
      </c>
      <c r="W802">
        <f t="array" ref="W80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0.68229200000000001</v>
      </c>
      <c r="X802" t="e">
        <f>IF(Table13[[#This Row],[Category All]]="Category 1",Table13[[#This Row],[Base Abalone Value]]*1.5,NA())</f>
        <v>#N/A</v>
      </c>
      <c r="Y802">
        <f>IF(Table13[[#This Row],[Category All]]="Category 2",Table13[[#This Row],[Base Abalone Value]]*0.8,NA())</f>
        <v>0.68229200000000001</v>
      </c>
      <c r="Z802" t="e">
        <f>IF(Table13[[#This Row],[Category All]]="Category 3",Table13[[#This Row],[Base Abalone Value]],NA())</f>
        <v>#N/A</v>
      </c>
      <c r="AA802" t="e">
        <f>IF(Table13[[#This Row],[Gender]]="M",Table13[[#This Row],[Whole_weight]],NA())</f>
        <v>#N/A</v>
      </c>
      <c r="AB802" t="e">
        <f>IF(Table13[[#This Row],[Gender]]="F",Table13[[#This Row],[Whole_weight]],NA())</f>
        <v>#N/A</v>
      </c>
      <c r="AC802">
        <f>IF(Table13[[#This Row],[Gender]]="I",Table13[[#This Row],[Whole_weight]],NA())</f>
        <v>9.6500000000000002E-2</v>
      </c>
      <c r="AD802" t="e">
        <f>IF(Table13[[#This Row],[Gender]]="M",Table13[[#This Row],[Diameter]],NA())</f>
        <v>#N/A</v>
      </c>
      <c r="AE802" t="e">
        <f>IF(Table13[[#This Row],[Gender]]="F",Table13[[#This Row],[Diameter]],NA())</f>
        <v>#N/A</v>
      </c>
      <c r="AF802">
        <f>IF(Table13[[#This Row],[Gender]]="I",Table13[[#This Row],[Diameter]],NA())</f>
        <v>0.21</v>
      </c>
    </row>
    <row r="803" spans="1:32" x14ac:dyDescent="0.25">
      <c r="A803">
        <v>554</v>
      </c>
      <c r="B803" t="s">
        <v>43</v>
      </c>
      <c r="C803">
        <v>0.48</v>
      </c>
      <c r="D803">
        <v>0.37</v>
      </c>
      <c r="E803">
        <v>0.12</v>
      </c>
      <c r="F803">
        <v>0.51400000000000001</v>
      </c>
      <c r="G803">
        <v>0.20749999999999999</v>
      </c>
      <c r="H803">
        <v>0.13100000000000001</v>
      </c>
      <c r="I803">
        <v>0.155</v>
      </c>
      <c r="J803">
        <v>13</v>
      </c>
      <c r="K803">
        <v>3</v>
      </c>
      <c r="L803" t="s">
        <v>75</v>
      </c>
      <c r="M803" t="s">
        <v>76</v>
      </c>
      <c r="N803" t="s">
        <v>77</v>
      </c>
      <c r="O803">
        <v>1</v>
      </c>
      <c r="P803" t="s">
        <v>36</v>
      </c>
      <c r="Q803">
        <v>22.1</v>
      </c>
      <c r="R803" t="str">
        <f t="array" ref="R80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03" t="e">
        <f>IF(Table13[[#This Row],[Category All]]="Category 1", "Yes",NA())</f>
        <v>#N/A</v>
      </c>
      <c r="T803" t="str">
        <f>IF(Table13[[#This Row],[Category All]]="Category 2", "Yes",NA())</f>
        <v>Yes</v>
      </c>
      <c r="U803" t="e">
        <f>IF(Table13[[#This Row],[Category All]]="Category 3", "Yes",NA())</f>
        <v>#N/A</v>
      </c>
      <c r="V803">
        <f>SUM(1,(1/3)*(Table13[[#This Row],[Length]]-0.5),(1/3)*(Table13[[#This Row],[Diameter]]-0.4),(1/3)*(Table13[[#This Row],[Height]]-0.4)*Table13[[#This Row],[Whole_weight]]*0.5)</f>
        <v>0.95934666666666657</v>
      </c>
      <c r="W803">
        <f t="array" ref="W80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0.76747733333333334</v>
      </c>
      <c r="X803" t="e">
        <f>IF(Table13[[#This Row],[Category All]]="Category 1",Table13[[#This Row],[Base Abalone Value]]*1.5,NA())</f>
        <v>#N/A</v>
      </c>
      <c r="Y803">
        <f>IF(Table13[[#This Row],[Category All]]="Category 2",Table13[[#This Row],[Base Abalone Value]]*0.8,NA())</f>
        <v>0.76747733333333334</v>
      </c>
      <c r="Z803" t="e">
        <f>IF(Table13[[#This Row],[Category All]]="Category 3",Table13[[#This Row],[Base Abalone Value]],NA())</f>
        <v>#N/A</v>
      </c>
      <c r="AA803" t="e">
        <f>IF(Table13[[#This Row],[Gender]]="M",Table13[[#This Row],[Whole_weight]],NA())</f>
        <v>#N/A</v>
      </c>
      <c r="AB803" t="e">
        <f>IF(Table13[[#This Row],[Gender]]="F",Table13[[#This Row],[Whole_weight]],NA())</f>
        <v>#N/A</v>
      </c>
      <c r="AC803">
        <f>IF(Table13[[#This Row],[Gender]]="I",Table13[[#This Row],[Whole_weight]],NA())</f>
        <v>0.51400000000000001</v>
      </c>
      <c r="AD803" t="e">
        <f>IF(Table13[[#This Row],[Gender]]="M",Table13[[#This Row],[Diameter]],NA())</f>
        <v>#N/A</v>
      </c>
      <c r="AE803" t="e">
        <f>IF(Table13[[#This Row],[Gender]]="F",Table13[[#This Row],[Diameter]],NA())</f>
        <v>#N/A</v>
      </c>
      <c r="AF803">
        <f>IF(Table13[[#This Row],[Gender]]="I",Table13[[#This Row],[Diameter]],NA())</f>
        <v>0.37</v>
      </c>
    </row>
    <row r="804" spans="1:32" x14ac:dyDescent="0.25">
      <c r="A804">
        <v>3644</v>
      </c>
      <c r="B804" t="s">
        <v>43</v>
      </c>
      <c r="C804">
        <v>0.47</v>
      </c>
      <c r="D804">
        <v>0.34499999999999997</v>
      </c>
      <c r="E804">
        <v>0.12</v>
      </c>
      <c r="F804">
        <v>0.36849999999999999</v>
      </c>
      <c r="G804">
        <v>0.1525</v>
      </c>
      <c r="H804">
        <v>6.1499999999999999E-2</v>
      </c>
      <c r="I804">
        <v>0.125</v>
      </c>
      <c r="J804">
        <v>8</v>
      </c>
      <c r="K804">
        <v>6</v>
      </c>
      <c r="L804" t="s">
        <v>71</v>
      </c>
      <c r="M804" t="s">
        <v>72</v>
      </c>
      <c r="N804" t="s">
        <v>73</v>
      </c>
      <c r="O804">
        <v>1</v>
      </c>
      <c r="P804" t="s">
        <v>36</v>
      </c>
      <c r="Q804">
        <v>22.1</v>
      </c>
      <c r="R804" t="str">
        <f t="array" ref="R80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04" t="e">
        <f>IF(Table13[[#This Row],[Category All]]="Category 1", "Yes",NA())</f>
        <v>#N/A</v>
      </c>
      <c r="T804" t="str">
        <f>IF(Table13[[#This Row],[Category All]]="Category 2", "Yes",NA())</f>
        <v>Yes</v>
      </c>
      <c r="U804" t="e">
        <f>IF(Table13[[#This Row],[Category All]]="Category 3", "Yes",NA())</f>
        <v>#N/A</v>
      </c>
      <c r="V804">
        <f>SUM(1,(1/3)*(Table13[[#This Row],[Length]]-0.5),(1/3)*(Table13[[#This Row],[Diameter]]-0.4),(1/3)*(Table13[[#This Row],[Height]]-0.4)*Table13[[#This Row],[Whole_weight]]*0.5)</f>
        <v>0.95447000000000004</v>
      </c>
      <c r="W804">
        <f t="array" ref="W80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0.76357600000000003</v>
      </c>
      <c r="X804" t="e">
        <f>IF(Table13[[#This Row],[Category All]]="Category 1",Table13[[#This Row],[Base Abalone Value]]*1.5,NA())</f>
        <v>#N/A</v>
      </c>
      <c r="Y804">
        <f>IF(Table13[[#This Row],[Category All]]="Category 2",Table13[[#This Row],[Base Abalone Value]]*0.8,NA())</f>
        <v>0.76357600000000003</v>
      </c>
      <c r="Z804" t="e">
        <f>IF(Table13[[#This Row],[Category All]]="Category 3",Table13[[#This Row],[Base Abalone Value]],NA())</f>
        <v>#N/A</v>
      </c>
      <c r="AA804" t="e">
        <f>IF(Table13[[#This Row],[Gender]]="M",Table13[[#This Row],[Whole_weight]],NA())</f>
        <v>#N/A</v>
      </c>
      <c r="AB804" t="e">
        <f>IF(Table13[[#This Row],[Gender]]="F",Table13[[#This Row],[Whole_weight]],NA())</f>
        <v>#N/A</v>
      </c>
      <c r="AC804">
        <f>IF(Table13[[#This Row],[Gender]]="I",Table13[[#This Row],[Whole_weight]],NA())</f>
        <v>0.36849999999999999</v>
      </c>
      <c r="AD804" t="e">
        <f>IF(Table13[[#This Row],[Gender]]="M",Table13[[#This Row],[Diameter]],NA())</f>
        <v>#N/A</v>
      </c>
      <c r="AE804" t="e">
        <f>IF(Table13[[#This Row],[Gender]]="F",Table13[[#This Row],[Diameter]],NA())</f>
        <v>#N/A</v>
      </c>
      <c r="AF804">
        <f>IF(Table13[[#This Row],[Gender]]="I",Table13[[#This Row],[Diameter]],NA())</f>
        <v>0.34499999999999997</v>
      </c>
    </row>
    <row r="805" spans="1:32" x14ac:dyDescent="0.25">
      <c r="A805">
        <v>3914</v>
      </c>
      <c r="B805" t="s">
        <v>43</v>
      </c>
      <c r="C805">
        <v>0.54</v>
      </c>
      <c r="D805">
        <v>0.4</v>
      </c>
      <c r="E805">
        <v>0.14499999999999999</v>
      </c>
      <c r="F805">
        <v>0.75700000000000001</v>
      </c>
      <c r="G805">
        <v>0.315</v>
      </c>
      <c r="H805">
        <v>0.18099999999999999</v>
      </c>
      <c r="I805">
        <v>0.215</v>
      </c>
      <c r="J805">
        <v>11</v>
      </c>
      <c r="K805">
        <v>8</v>
      </c>
      <c r="L805" t="s">
        <v>61</v>
      </c>
      <c r="M805" t="s">
        <v>62</v>
      </c>
      <c r="N805" t="s">
        <v>63</v>
      </c>
      <c r="O805">
        <v>8</v>
      </c>
      <c r="P805" t="s">
        <v>51</v>
      </c>
      <c r="Q805">
        <v>12.3</v>
      </c>
      <c r="R805" t="str">
        <f t="array" ref="R80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05" t="e">
        <f>IF(Table13[[#This Row],[Category All]]="Category 1", "Yes",NA())</f>
        <v>#N/A</v>
      </c>
      <c r="T805" t="str">
        <f>IF(Table13[[#This Row],[Category All]]="Category 2", "Yes",NA())</f>
        <v>Yes</v>
      </c>
      <c r="U805" t="e">
        <f>IF(Table13[[#This Row],[Category All]]="Category 3", "Yes",NA())</f>
        <v>#N/A</v>
      </c>
      <c r="V805">
        <f>SUM(1,(1/3)*(Table13[[#This Row],[Length]]-0.5),(1/3)*(Table13[[#This Row],[Diameter]]-0.4),(1/3)*(Table13[[#This Row],[Height]]-0.4)*Table13[[#This Row],[Whole_weight]]*0.5)</f>
        <v>0.98116083333333337</v>
      </c>
      <c r="W805">
        <f t="array" ref="W80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0.78492866666666672</v>
      </c>
      <c r="X805" t="e">
        <f>IF(Table13[[#This Row],[Category All]]="Category 1",Table13[[#This Row],[Base Abalone Value]]*1.5,NA())</f>
        <v>#N/A</v>
      </c>
      <c r="Y805">
        <f>IF(Table13[[#This Row],[Category All]]="Category 2",Table13[[#This Row],[Base Abalone Value]]*0.8,NA())</f>
        <v>0.78492866666666672</v>
      </c>
      <c r="Z805" t="e">
        <f>IF(Table13[[#This Row],[Category All]]="Category 3",Table13[[#This Row],[Base Abalone Value]],NA())</f>
        <v>#N/A</v>
      </c>
      <c r="AA805" t="e">
        <f>IF(Table13[[#This Row],[Gender]]="M",Table13[[#This Row],[Whole_weight]],NA())</f>
        <v>#N/A</v>
      </c>
      <c r="AB805" t="e">
        <f>IF(Table13[[#This Row],[Gender]]="F",Table13[[#This Row],[Whole_weight]],NA())</f>
        <v>#N/A</v>
      </c>
      <c r="AC805">
        <f>IF(Table13[[#This Row],[Gender]]="I",Table13[[#This Row],[Whole_weight]],NA())</f>
        <v>0.75700000000000001</v>
      </c>
      <c r="AD805" t="e">
        <f>IF(Table13[[#This Row],[Gender]]="M",Table13[[#This Row],[Diameter]],NA())</f>
        <v>#N/A</v>
      </c>
      <c r="AE805" t="e">
        <f>IF(Table13[[#This Row],[Gender]]="F",Table13[[#This Row],[Diameter]],NA())</f>
        <v>#N/A</v>
      </c>
      <c r="AF805">
        <f>IF(Table13[[#This Row],[Gender]]="I",Table13[[#This Row],[Diameter]],NA())</f>
        <v>0.4</v>
      </c>
    </row>
    <row r="806" spans="1:32" x14ac:dyDescent="0.25">
      <c r="A806">
        <v>1867</v>
      </c>
      <c r="B806" t="s">
        <v>43</v>
      </c>
      <c r="C806">
        <v>0.52</v>
      </c>
      <c r="D806">
        <v>0.38500000000000001</v>
      </c>
      <c r="E806">
        <v>0.115</v>
      </c>
      <c r="F806">
        <v>0.58099999999999996</v>
      </c>
      <c r="G806">
        <v>0.2555</v>
      </c>
      <c r="H806">
        <v>0.156</v>
      </c>
      <c r="I806">
        <v>0.14299999999999999</v>
      </c>
      <c r="J806">
        <v>10</v>
      </c>
      <c r="K806">
        <v>9</v>
      </c>
      <c r="L806" t="s">
        <v>52</v>
      </c>
      <c r="M806" t="s">
        <v>53</v>
      </c>
      <c r="N806" t="s">
        <v>54</v>
      </c>
      <c r="O806">
        <v>9</v>
      </c>
      <c r="P806" t="s">
        <v>78</v>
      </c>
      <c r="Q806">
        <v>1.9</v>
      </c>
      <c r="R806" t="str">
        <f t="array" ref="R80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06" t="e">
        <f>IF(Table13[[#This Row],[Category All]]="Category 1", "Yes",NA())</f>
        <v>#N/A</v>
      </c>
      <c r="T806" t="str">
        <f>IF(Table13[[#This Row],[Category All]]="Category 2", "Yes",NA())</f>
        <v>Yes</v>
      </c>
      <c r="U806" t="e">
        <f>IF(Table13[[#This Row],[Category All]]="Category 3", "Yes",NA())</f>
        <v>#N/A</v>
      </c>
      <c r="V806">
        <f>SUM(1,(1/3)*(Table13[[#This Row],[Length]]-0.5),(1/3)*(Table13[[#This Row],[Diameter]]-0.4),(1/3)*(Table13[[#This Row],[Height]]-0.4)*Table13[[#This Row],[Whole_weight]]*0.5)</f>
        <v>0.97406916666666654</v>
      </c>
      <c r="W806">
        <f t="array" ref="W80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0.7792553333333333</v>
      </c>
      <c r="X806" t="e">
        <f>IF(Table13[[#This Row],[Category All]]="Category 1",Table13[[#This Row],[Base Abalone Value]]*1.5,NA())</f>
        <v>#N/A</v>
      </c>
      <c r="Y806">
        <f>IF(Table13[[#This Row],[Category All]]="Category 2",Table13[[#This Row],[Base Abalone Value]]*0.8,NA())</f>
        <v>0.7792553333333333</v>
      </c>
      <c r="Z806" t="e">
        <f>IF(Table13[[#This Row],[Category All]]="Category 3",Table13[[#This Row],[Base Abalone Value]],NA())</f>
        <v>#N/A</v>
      </c>
      <c r="AA806" t="e">
        <f>IF(Table13[[#This Row],[Gender]]="M",Table13[[#This Row],[Whole_weight]],NA())</f>
        <v>#N/A</v>
      </c>
      <c r="AB806" t="e">
        <f>IF(Table13[[#This Row],[Gender]]="F",Table13[[#This Row],[Whole_weight]],NA())</f>
        <v>#N/A</v>
      </c>
      <c r="AC806">
        <f>IF(Table13[[#This Row],[Gender]]="I",Table13[[#This Row],[Whole_weight]],NA())</f>
        <v>0.58099999999999996</v>
      </c>
      <c r="AD806" t="e">
        <f>IF(Table13[[#This Row],[Gender]]="M",Table13[[#This Row],[Diameter]],NA())</f>
        <v>#N/A</v>
      </c>
      <c r="AE806" t="e">
        <f>IF(Table13[[#This Row],[Gender]]="F",Table13[[#This Row],[Diameter]],NA())</f>
        <v>#N/A</v>
      </c>
      <c r="AF806">
        <f>IF(Table13[[#This Row],[Gender]]="I",Table13[[#This Row],[Diameter]],NA())</f>
        <v>0.38500000000000001</v>
      </c>
    </row>
    <row r="807" spans="1:32" x14ac:dyDescent="0.25">
      <c r="A807">
        <v>1287</v>
      </c>
      <c r="B807" t="s">
        <v>43</v>
      </c>
      <c r="C807">
        <v>0.5</v>
      </c>
      <c r="D807">
        <v>0.39500000000000002</v>
      </c>
      <c r="E807">
        <v>0.14000000000000001</v>
      </c>
      <c r="F807">
        <v>0.62150000000000005</v>
      </c>
      <c r="G807">
        <v>0.29249999999999998</v>
      </c>
      <c r="H807">
        <v>0.1205</v>
      </c>
      <c r="I807">
        <v>0.19500000000000001</v>
      </c>
      <c r="J807">
        <v>9</v>
      </c>
      <c r="K807">
        <v>8</v>
      </c>
      <c r="L807" t="s">
        <v>61</v>
      </c>
      <c r="M807" t="s">
        <v>62</v>
      </c>
      <c r="N807" t="s">
        <v>63</v>
      </c>
      <c r="O807">
        <v>3</v>
      </c>
      <c r="P807" t="s">
        <v>80</v>
      </c>
      <c r="Q807">
        <v>3.6</v>
      </c>
      <c r="R807" t="str">
        <f t="array" ref="R80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07" t="e">
        <f>IF(Table13[[#This Row],[Category All]]="Category 1", "Yes",NA())</f>
        <v>#N/A</v>
      </c>
      <c r="T807" t="str">
        <f>IF(Table13[[#This Row],[Category All]]="Category 2", "Yes",NA())</f>
        <v>Yes</v>
      </c>
      <c r="U807" t="e">
        <f>IF(Table13[[#This Row],[Category All]]="Category 3", "Yes",NA())</f>
        <v>#N/A</v>
      </c>
      <c r="V807">
        <f>SUM(1,(1/3)*(Table13[[#This Row],[Length]]-0.5),(1/3)*(Table13[[#This Row],[Diameter]]-0.4),(1/3)*(Table13[[#This Row],[Height]]-0.4)*Table13[[#This Row],[Whole_weight]]*0.5)</f>
        <v>0.97140166666666661</v>
      </c>
      <c r="W807">
        <f t="array" ref="W80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0.77712133333333333</v>
      </c>
      <c r="X807" t="e">
        <f>IF(Table13[[#This Row],[Category All]]="Category 1",Table13[[#This Row],[Base Abalone Value]]*1.5,NA())</f>
        <v>#N/A</v>
      </c>
      <c r="Y807">
        <f>IF(Table13[[#This Row],[Category All]]="Category 2",Table13[[#This Row],[Base Abalone Value]]*0.8,NA())</f>
        <v>0.77712133333333333</v>
      </c>
      <c r="Z807" t="e">
        <f>IF(Table13[[#This Row],[Category All]]="Category 3",Table13[[#This Row],[Base Abalone Value]],NA())</f>
        <v>#N/A</v>
      </c>
      <c r="AA807" t="e">
        <f>IF(Table13[[#This Row],[Gender]]="M",Table13[[#This Row],[Whole_weight]],NA())</f>
        <v>#N/A</v>
      </c>
      <c r="AB807" t="e">
        <f>IF(Table13[[#This Row],[Gender]]="F",Table13[[#This Row],[Whole_weight]],NA())</f>
        <v>#N/A</v>
      </c>
      <c r="AC807">
        <f>IF(Table13[[#This Row],[Gender]]="I",Table13[[#This Row],[Whole_weight]],NA())</f>
        <v>0.62150000000000005</v>
      </c>
      <c r="AD807" t="e">
        <f>IF(Table13[[#This Row],[Gender]]="M",Table13[[#This Row],[Diameter]],NA())</f>
        <v>#N/A</v>
      </c>
      <c r="AE807" t="e">
        <f>IF(Table13[[#This Row],[Gender]]="F",Table13[[#This Row],[Diameter]],NA())</f>
        <v>#N/A</v>
      </c>
      <c r="AF807">
        <f>IF(Table13[[#This Row],[Gender]]="I",Table13[[#This Row],[Diameter]],NA())</f>
        <v>0.39500000000000002</v>
      </c>
    </row>
    <row r="808" spans="1:32" x14ac:dyDescent="0.25">
      <c r="A808">
        <v>3281</v>
      </c>
      <c r="B808" t="s">
        <v>47</v>
      </c>
      <c r="C808">
        <v>0.69</v>
      </c>
      <c r="D808">
        <v>0.54</v>
      </c>
      <c r="E808">
        <v>0.185</v>
      </c>
      <c r="F808">
        <v>1.6194999999999999</v>
      </c>
      <c r="G808">
        <v>0.53300000000000003</v>
      </c>
      <c r="H808">
        <v>0.35299999999999998</v>
      </c>
      <c r="I808">
        <v>0.55500000000000005</v>
      </c>
      <c r="J808">
        <v>24</v>
      </c>
      <c r="K808">
        <v>5</v>
      </c>
      <c r="L808" t="s">
        <v>58</v>
      </c>
      <c r="M808" t="s">
        <v>59</v>
      </c>
      <c r="N808" t="s">
        <v>60</v>
      </c>
      <c r="O808">
        <v>5</v>
      </c>
      <c r="P808" t="s">
        <v>46</v>
      </c>
      <c r="Q808">
        <v>12.8</v>
      </c>
      <c r="R808" t="str">
        <f t="array" ref="R80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08" t="e">
        <f>IF(Table13[[#This Row],[Category All]]="Category 1", "Yes",NA())</f>
        <v>#N/A</v>
      </c>
      <c r="T808" t="str">
        <f>IF(Table13[[#This Row],[Category All]]="Category 2", "Yes",NA())</f>
        <v>Yes</v>
      </c>
      <c r="U808" t="e">
        <f>IF(Table13[[#This Row],[Category All]]="Category 3", "Yes",NA())</f>
        <v>#N/A</v>
      </c>
      <c r="V808">
        <f>SUM(1,(1/3)*(Table13[[#This Row],[Length]]-0.5),(1/3)*(Table13[[#This Row],[Diameter]]-0.4),(1/3)*(Table13[[#This Row],[Height]]-0.4)*Table13[[#This Row],[Whole_weight]]*0.5)</f>
        <v>1.0519679166666664</v>
      </c>
      <c r="W808">
        <f t="array" ref="W80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0.8415743333333332</v>
      </c>
      <c r="X808" t="e">
        <f>IF(Table13[[#This Row],[Category All]]="Category 1",Table13[[#This Row],[Base Abalone Value]]*1.5,NA())</f>
        <v>#N/A</v>
      </c>
      <c r="Y808">
        <f>IF(Table13[[#This Row],[Category All]]="Category 2",Table13[[#This Row],[Base Abalone Value]]*0.8,NA())</f>
        <v>0.8415743333333332</v>
      </c>
      <c r="Z808" t="e">
        <f>IF(Table13[[#This Row],[Category All]]="Category 3",Table13[[#This Row],[Base Abalone Value]],NA())</f>
        <v>#N/A</v>
      </c>
      <c r="AA808">
        <f>IF(Table13[[#This Row],[Gender]]="M",Table13[[#This Row],[Whole_weight]],NA())</f>
        <v>1.6194999999999999</v>
      </c>
      <c r="AB808" t="e">
        <f>IF(Table13[[#This Row],[Gender]]="F",Table13[[#This Row],[Whole_weight]],NA())</f>
        <v>#N/A</v>
      </c>
      <c r="AC808" t="e">
        <f>IF(Table13[[#This Row],[Gender]]="I",Table13[[#This Row],[Whole_weight]],NA())</f>
        <v>#N/A</v>
      </c>
      <c r="AD808">
        <f>IF(Table13[[#This Row],[Gender]]="M",Table13[[#This Row],[Diameter]],NA())</f>
        <v>0.54</v>
      </c>
      <c r="AE808" t="e">
        <f>IF(Table13[[#This Row],[Gender]]="F",Table13[[#This Row],[Diameter]],NA())</f>
        <v>#N/A</v>
      </c>
      <c r="AF808" t="e">
        <f>IF(Table13[[#This Row],[Gender]]="I",Table13[[#This Row],[Diameter]],NA())</f>
        <v>#N/A</v>
      </c>
    </row>
    <row r="809" spans="1:32" x14ac:dyDescent="0.25">
      <c r="A809">
        <v>1856</v>
      </c>
      <c r="B809" t="s">
        <v>43</v>
      </c>
      <c r="C809">
        <v>0.5</v>
      </c>
      <c r="D809">
        <v>0.38</v>
      </c>
      <c r="E809">
        <v>0.11</v>
      </c>
      <c r="F809">
        <v>0.5605</v>
      </c>
      <c r="G809">
        <v>0.28000000000000003</v>
      </c>
      <c r="H809">
        <v>0.106</v>
      </c>
      <c r="I809">
        <v>0.15</v>
      </c>
      <c r="J809">
        <v>9</v>
      </c>
      <c r="K809">
        <v>7</v>
      </c>
      <c r="L809" t="s">
        <v>67</v>
      </c>
      <c r="M809" t="s">
        <v>68</v>
      </c>
      <c r="N809" t="s">
        <v>69</v>
      </c>
      <c r="O809">
        <v>10</v>
      </c>
      <c r="P809" t="s">
        <v>70</v>
      </c>
      <c r="Q809">
        <v>24.1</v>
      </c>
      <c r="R809" t="str">
        <f t="array" ref="R80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09" t="e">
        <f>IF(Table13[[#This Row],[Category All]]="Category 1", "Yes",NA())</f>
        <v>#N/A</v>
      </c>
      <c r="T809" t="str">
        <f>IF(Table13[[#This Row],[Category All]]="Category 2", "Yes",NA())</f>
        <v>Yes</v>
      </c>
      <c r="U809" t="e">
        <f>IF(Table13[[#This Row],[Category All]]="Category 3", "Yes",NA())</f>
        <v>#N/A</v>
      </c>
      <c r="V809">
        <f>SUM(1,(1/3)*(Table13[[#This Row],[Length]]-0.5),(1/3)*(Table13[[#This Row],[Diameter]]-0.4),(1/3)*(Table13[[#This Row],[Height]]-0.4)*Table13[[#This Row],[Whole_weight]]*0.5)</f>
        <v>0.9662425</v>
      </c>
      <c r="W809">
        <f t="array" ref="W80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0.77299400000000007</v>
      </c>
      <c r="X809" t="e">
        <f>IF(Table13[[#This Row],[Category All]]="Category 1",Table13[[#This Row],[Base Abalone Value]]*1.5,NA())</f>
        <v>#N/A</v>
      </c>
      <c r="Y809">
        <f>IF(Table13[[#This Row],[Category All]]="Category 2",Table13[[#This Row],[Base Abalone Value]]*0.8,NA())</f>
        <v>0.77299400000000007</v>
      </c>
      <c r="Z809" t="e">
        <f>IF(Table13[[#This Row],[Category All]]="Category 3",Table13[[#This Row],[Base Abalone Value]],NA())</f>
        <v>#N/A</v>
      </c>
      <c r="AA809" t="e">
        <f>IF(Table13[[#This Row],[Gender]]="M",Table13[[#This Row],[Whole_weight]],NA())</f>
        <v>#N/A</v>
      </c>
      <c r="AB809" t="e">
        <f>IF(Table13[[#This Row],[Gender]]="F",Table13[[#This Row],[Whole_weight]],NA())</f>
        <v>#N/A</v>
      </c>
      <c r="AC809">
        <f>IF(Table13[[#This Row],[Gender]]="I",Table13[[#This Row],[Whole_weight]],NA())</f>
        <v>0.5605</v>
      </c>
      <c r="AD809" t="e">
        <f>IF(Table13[[#This Row],[Gender]]="M",Table13[[#This Row],[Diameter]],NA())</f>
        <v>#N/A</v>
      </c>
      <c r="AE809" t="e">
        <f>IF(Table13[[#This Row],[Gender]]="F",Table13[[#This Row],[Diameter]],NA())</f>
        <v>#N/A</v>
      </c>
      <c r="AF809">
        <f>IF(Table13[[#This Row],[Gender]]="I",Table13[[#This Row],[Diameter]],NA())</f>
        <v>0.38</v>
      </c>
    </row>
    <row r="810" spans="1:32" x14ac:dyDescent="0.25">
      <c r="A810">
        <v>198</v>
      </c>
      <c r="B810" t="s">
        <v>47</v>
      </c>
      <c r="C810">
        <v>0.64</v>
      </c>
      <c r="D810">
        <v>0.5</v>
      </c>
      <c r="E810">
        <v>0.185</v>
      </c>
      <c r="F810">
        <v>1.3035000000000001</v>
      </c>
      <c r="G810">
        <v>0.44450000000000001</v>
      </c>
      <c r="H810">
        <v>0.26350000000000001</v>
      </c>
      <c r="I810">
        <v>0.46500000000000002</v>
      </c>
      <c r="J810">
        <v>16</v>
      </c>
      <c r="K810">
        <v>6</v>
      </c>
      <c r="L810" t="s">
        <v>71</v>
      </c>
      <c r="M810" t="s">
        <v>72</v>
      </c>
      <c r="N810" t="s">
        <v>73</v>
      </c>
      <c r="O810">
        <v>6</v>
      </c>
      <c r="P810" t="s">
        <v>79</v>
      </c>
      <c r="Q810">
        <v>14.1</v>
      </c>
      <c r="R810" t="str">
        <f t="array" ref="R81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10" t="e">
        <f>IF(Table13[[#This Row],[Category All]]="Category 1", "Yes",NA())</f>
        <v>#N/A</v>
      </c>
      <c r="T810" t="str">
        <f>IF(Table13[[#This Row],[Category All]]="Category 2", "Yes",NA())</f>
        <v>Yes</v>
      </c>
      <c r="U810" t="e">
        <f>IF(Table13[[#This Row],[Category All]]="Category 3", "Yes",NA())</f>
        <v>#N/A</v>
      </c>
      <c r="V810">
        <f>SUM(1,(1/3)*(Table13[[#This Row],[Length]]-0.5),(1/3)*(Table13[[#This Row],[Diameter]]-0.4),(1/3)*(Table13[[#This Row],[Height]]-0.4)*Table13[[#This Row],[Whole_weight]]*0.5)</f>
        <v>1.03329125</v>
      </c>
      <c r="W810">
        <f t="array" ref="W81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0.82663300000000006</v>
      </c>
      <c r="X810" t="e">
        <f>IF(Table13[[#This Row],[Category All]]="Category 1",Table13[[#This Row],[Base Abalone Value]]*1.5,NA())</f>
        <v>#N/A</v>
      </c>
      <c r="Y810">
        <f>IF(Table13[[#This Row],[Category All]]="Category 2",Table13[[#This Row],[Base Abalone Value]]*0.8,NA())</f>
        <v>0.82663300000000006</v>
      </c>
      <c r="Z810" t="e">
        <f>IF(Table13[[#This Row],[Category All]]="Category 3",Table13[[#This Row],[Base Abalone Value]],NA())</f>
        <v>#N/A</v>
      </c>
      <c r="AA810">
        <f>IF(Table13[[#This Row],[Gender]]="M",Table13[[#This Row],[Whole_weight]],NA())</f>
        <v>1.3035000000000001</v>
      </c>
      <c r="AB810" t="e">
        <f>IF(Table13[[#This Row],[Gender]]="F",Table13[[#This Row],[Whole_weight]],NA())</f>
        <v>#N/A</v>
      </c>
      <c r="AC810" t="e">
        <f>IF(Table13[[#This Row],[Gender]]="I",Table13[[#This Row],[Whole_weight]],NA())</f>
        <v>#N/A</v>
      </c>
      <c r="AD810">
        <f>IF(Table13[[#This Row],[Gender]]="M",Table13[[#This Row],[Diameter]],NA())</f>
        <v>0.5</v>
      </c>
      <c r="AE810" t="e">
        <f>IF(Table13[[#This Row],[Gender]]="F",Table13[[#This Row],[Diameter]],NA())</f>
        <v>#N/A</v>
      </c>
      <c r="AF810" t="e">
        <f>IF(Table13[[#This Row],[Gender]]="I",Table13[[#This Row],[Diameter]],NA())</f>
        <v>#N/A</v>
      </c>
    </row>
    <row r="811" spans="1:32" x14ac:dyDescent="0.25">
      <c r="A811">
        <v>1943</v>
      </c>
      <c r="B811" t="s">
        <v>47</v>
      </c>
      <c r="C811">
        <v>0.63</v>
      </c>
      <c r="D811">
        <v>0.49</v>
      </c>
      <c r="E811">
        <v>0.155</v>
      </c>
      <c r="F811">
        <v>1.2524999999999999</v>
      </c>
      <c r="G811">
        <v>0.63</v>
      </c>
      <c r="H811">
        <v>0.246</v>
      </c>
      <c r="I811">
        <v>0.28899999999999998</v>
      </c>
      <c r="J811">
        <v>9</v>
      </c>
      <c r="K811">
        <v>1</v>
      </c>
      <c r="L811" t="s">
        <v>40</v>
      </c>
      <c r="M811" t="s">
        <v>41</v>
      </c>
      <c r="N811" t="s">
        <v>35</v>
      </c>
      <c r="O811">
        <v>4</v>
      </c>
      <c r="P811" t="s">
        <v>42</v>
      </c>
      <c r="Q811">
        <v>6.1</v>
      </c>
      <c r="R811" t="str">
        <f t="array" ref="R81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11" t="e">
        <f>IF(Table13[[#This Row],[Category All]]="Category 1", "Yes",NA())</f>
        <v>#N/A</v>
      </c>
      <c r="T811" t="e">
        <f>IF(Table13[[#This Row],[Category All]]="Category 2", "Yes",NA())</f>
        <v>#N/A</v>
      </c>
      <c r="U811" t="str">
        <f>IF(Table13[[#This Row],[Category All]]="Category 3", "Yes",NA())</f>
        <v>Yes</v>
      </c>
      <c r="V811">
        <f>SUM(1,(1/3)*(Table13[[#This Row],[Length]]-0.5),(1/3)*(Table13[[#This Row],[Diameter]]-0.4),(1/3)*(Table13[[#This Row],[Height]]-0.4)*Table13[[#This Row],[Whole_weight]]*0.5)</f>
        <v>1.0221895833333334</v>
      </c>
      <c r="W811">
        <f t="array" ref="W81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1.0221895833333334</v>
      </c>
      <c r="X811" t="e">
        <f>IF(Table13[[#This Row],[Category All]]="Category 1",Table13[[#This Row],[Base Abalone Value]]*1.5,NA())</f>
        <v>#N/A</v>
      </c>
      <c r="Y811" t="e">
        <f>IF(Table13[[#This Row],[Category All]]="Category 2",Table13[[#This Row],[Base Abalone Value]]*0.8,NA())</f>
        <v>#N/A</v>
      </c>
      <c r="Z811">
        <f>IF(Table13[[#This Row],[Category All]]="Category 3",Table13[[#This Row],[Base Abalone Value]],NA())</f>
        <v>1.0221895833333334</v>
      </c>
      <c r="AA811">
        <f>IF(Table13[[#This Row],[Gender]]="M",Table13[[#This Row],[Whole_weight]],NA())</f>
        <v>1.2524999999999999</v>
      </c>
      <c r="AB811" t="e">
        <f>IF(Table13[[#This Row],[Gender]]="F",Table13[[#This Row],[Whole_weight]],NA())</f>
        <v>#N/A</v>
      </c>
      <c r="AC811" t="e">
        <f>IF(Table13[[#This Row],[Gender]]="I",Table13[[#This Row],[Whole_weight]],NA())</f>
        <v>#N/A</v>
      </c>
      <c r="AD811">
        <f>IF(Table13[[#This Row],[Gender]]="M",Table13[[#This Row],[Diameter]],NA())</f>
        <v>0.49</v>
      </c>
      <c r="AE811" t="e">
        <f>IF(Table13[[#This Row],[Gender]]="F",Table13[[#This Row],[Diameter]],NA())</f>
        <v>#N/A</v>
      </c>
      <c r="AF811" t="e">
        <f>IF(Table13[[#This Row],[Gender]]="I",Table13[[#This Row],[Diameter]],NA())</f>
        <v>#N/A</v>
      </c>
    </row>
    <row r="812" spans="1:32" x14ac:dyDescent="0.25">
      <c r="A812">
        <v>2688</v>
      </c>
      <c r="B812" t="s">
        <v>47</v>
      </c>
      <c r="C812">
        <v>0.63</v>
      </c>
      <c r="D812">
        <v>0.51</v>
      </c>
      <c r="E812">
        <v>0.17499999999999999</v>
      </c>
      <c r="F812">
        <v>1.3414999999999999</v>
      </c>
      <c r="G812">
        <v>0.65749999999999997</v>
      </c>
      <c r="H812">
        <v>0.26200000000000001</v>
      </c>
      <c r="I812">
        <v>0.375</v>
      </c>
      <c r="J812">
        <v>10</v>
      </c>
      <c r="K812">
        <v>10</v>
      </c>
      <c r="L812" t="s">
        <v>48</v>
      </c>
      <c r="M812" t="s">
        <v>49</v>
      </c>
      <c r="N812" t="s">
        <v>50</v>
      </c>
      <c r="O812">
        <v>8</v>
      </c>
      <c r="P812" t="s">
        <v>51</v>
      </c>
      <c r="Q812">
        <v>12.3</v>
      </c>
      <c r="R812" t="str">
        <f t="array" ref="R81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12" t="e">
        <f>IF(Table13[[#This Row],[Category All]]="Category 1", "Yes",NA())</f>
        <v>#N/A</v>
      </c>
      <c r="T812" t="e">
        <f>IF(Table13[[#This Row],[Category All]]="Category 2", "Yes",NA())</f>
        <v>#N/A</v>
      </c>
      <c r="U812" t="str">
        <f>IF(Table13[[#This Row],[Category All]]="Category 3", "Yes",NA())</f>
        <v>Yes</v>
      </c>
      <c r="V812">
        <f>SUM(1,(1/3)*(Table13[[#This Row],[Length]]-0.5),(1/3)*(Table13[[#This Row],[Diameter]]-0.4),(1/3)*(Table13[[#This Row],[Height]]-0.4)*Table13[[#This Row],[Whole_weight]]*0.5)</f>
        <v>1.0296937500000001</v>
      </c>
      <c r="W812">
        <f t="array" ref="W81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1.0296937500000001</v>
      </c>
      <c r="X812" t="e">
        <f>IF(Table13[[#This Row],[Category All]]="Category 1",Table13[[#This Row],[Base Abalone Value]]*1.5,NA())</f>
        <v>#N/A</v>
      </c>
      <c r="Y812" t="e">
        <f>IF(Table13[[#This Row],[Category All]]="Category 2",Table13[[#This Row],[Base Abalone Value]]*0.8,NA())</f>
        <v>#N/A</v>
      </c>
      <c r="Z812">
        <f>IF(Table13[[#This Row],[Category All]]="Category 3",Table13[[#This Row],[Base Abalone Value]],NA())</f>
        <v>1.0296937500000001</v>
      </c>
      <c r="AA812">
        <f>IF(Table13[[#This Row],[Gender]]="M",Table13[[#This Row],[Whole_weight]],NA())</f>
        <v>1.3414999999999999</v>
      </c>
      <c r="AB812" t="e">
        <f>IF(Table13[[#This Row],[Gender]]="F",Table13[[#This Row],[Whole_weight]],NA())</f>
        <v>#N/A</v>
      </c>
      <c r="AC812" t="e">
        <f>IF(Table13[[#This Row],[Gender]]="I",Table13[[#This Row],[Whole_weight]],NA())</f>
        <v>#N/A</v>
      </c>
      <c r="AD812">
        <f>IF(Table13[[#This Row],[Gender]]="M",Table13[[#This Row],[Diameter]],NA())</f>
        <v>0.51</v>
      </c>
      <c r="AE812" t="e">
        <f>IF(Table13[[#This Row],[Gender]]="F",Table13[[#This Row],[Diameter]],NA())</f>
        <v>#N/A</v>
      </c>
      <c r="AF812" t="e">
        <f>IF(Table13[[#This Row],[Gender]]="I",Table13[[#This Row],[Diameter]],NA())</f>
        <v>#N/A</v>
      </c>
    </row>
    <row r="813" spans="1:32" x14ac:dyDescent="0.25">
      <c r="A813">
        <v>3482</v>
      </c>
      <c r="B813" t="s">
        <v>43</v>
      </c>
      <c r="C813">
        <v>0.46500000000000002</v>
      </c>
      <c r="D813">
        <v>0.34499999999999997</v>
      </c>
      <c r="E813">
        <v>0.105</v>
      </c>
      <c r="F813">
        <v>0.40150000000000002</v>
      </c>
      <c r="G813">
        <v>0.24199999999999999</v>
      </c>
      <c r="H813">
        <v>3.4500000000000003E-2</v>
      </c>
      <c r="I813">
        <v>0.109</v>
      </c>
      <c r="J813">
        <v>6</v>
      </c>
      <c r="K813">
        <v>2</v>
      </c>
      <c r="L813" t="s">
        <v>64</v>
      </c>
      <c r="M813" t="s">
        <v>65</v>
      </c>
      <c r="N813" t="s">
        <v>66</v>
      </c>
      <c r="O813">
        <v>2</v>
      </c>
      <c r="P813" t="s">
        <v>39</v>
      </c>
      <c r="Q813">
        <v>18</v>
      </c>
      <c r="R813" t="str">
        <f t="array" ref="R81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13" t="e">
        <f>IF(Table13[[#This Row],[Category All]]="Category 1", "Yes",NA())</f>
        <v>#N/A</v>
      </c>
      <c r="T813" t="str">
        <f>IF(Table13[[#This Row],[Category All]]="Category 2", "Yes",NA())</f>
        <v>Yes</v>
      </c>
      <c r="U813" t="e">
        <f>IF(Table13[[#This Row],[Category All]]="Category 3", "Yes",NA())</f>
        <v>#N/A</v>
      </c>
      <c r="V813">
        <f>SUM(1,(1/3)*(Table13[[#This Row],[Length]]-0.5),(1/3)*(Table13[[#This Row],[Diameter]]-0.4),(1/3)*(Table13[[#This Row],[Height]]-0.4)*Table13[[#This Row],[Whole_weight]]*0.5)</f>
        <v>0.95025958333333327</v>
      </c>
      <c r="W813">
        <f t="array" ref="W81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0.76020766666666661</v>
      </c>
      <c r="X813" t="e">
        <f>IF(Table13[[#This Row],[Category All]]="Category 1",Table13[[#This Row],[Base Abalone Value]]*1.5,NA())</f>
        <v>#N/A</v>
      </c>
      <c r="Y813">
        <f>IF(Table13[[#This Row],[Category All]]="Category 2",Table13[[#This Row],[Base Abalone Value]]*0.8,NA())</f>
        <v>0.76020766666666661</v>
      </c>
      <c r="Z813" t="e">
        <f>IF(Table13[[#This Row],[Category All]]="Category 3",Table13[[#This Row],[Base Abalone Value]],NA())</f>
        <v>#N/A</v>
      </c>
      <c r="AA813" t="e">
        <f>IF(Table13[[#This Row],[Gender]]="M",Table13[[#This Row],[Whole_weight]],NA())</f>
        <v>#N/A</v>
      </c>
      <c r="AB813" t="e">
        <f>IF(Table13[[#This Row],[Gender]]="F",Table13[[#This Row],[Whole_weight]],NA())</f>
        <v>#N/A</v>
      </c>
      <c r="AC813">
        <f>IF(Table13[[#This Row],[Gender]]="I",Table13[[#This Row],[Whole_weight]],NA())</f>
        <v>0.40150000000000002</v>
      </c>
      <c r="AD813" t="e">
        <f>IF(Table13[[#This Row],[Gender]]="M",Table13[[#This Row],[Diameter]],NA())</f>
        <v>#N/A</v>
      </c>
      <c r="AE813" t="e">
        <f>IF(Table13[[#This Row],[Gender]]="F",Table13[[#This Row],[Diameter]],NA())</f>
        <v>#N/A</v>
      </c>
      <c r="AF813">
        <f>IF(Table13[[#This Row],[Gender]]="I",Table13[[#This Row],[Diameter]],NA())</f>
        <v>0.34499999999999997</v>
      </c>
    </row>
    <row r="814" spans="1:32" x14ac:dyDescent="0.25">
      <c r="A814">
        <v>4110</v>
      </c>
      <c r="B814" t="s">
        <v>47</v>
      </c>
      <c r="C814">
        <v>0.48</v>
      </c>
      <c r="D814">
        <v>0.36499999999999999</v>
      </c>
      <c r="E814">
        <v>0.13</v>
      </c>
      <c r="F814">
        <v>0.53049999999999997</v>
      </c>
      <c r="G814">
        <v>0.24049999999999999</v>
      </c>
      <c r="H814">
        <v>0.127</v>
      </c>
      <c r="I814">
        <v>0.13900000000000001</v>
      </c>
      <c r="J814">
        <v>8</v>
      </c>
      <c r="K814">
        <v>2</v>
      </c>
      <c r="L814" t="s">
        <v>64</v>
      </c>
      <c r="M814" t="s">
        <v>65</v>
      </c>
      <c r="N814" t="s">
        <v>66</v>
      </c>
      <c r="O814">
        <v>4</v>
      </c>
      <c r="P814" t="s">
        <v>42</v>
      </c>
      <c r="Q814">
        <v>6.1</v>
      </c>
      <c r="R814" t="str">
        <f t="array" ref="R81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14" t="e">
        <f>IF(Table13[[#This Row],[Category All]]="Category 1", "Yes",NA())</f>
        <v>#N/A</v>
      </c>
      <c r="T814" t="str">
        <f>IF(Table13[[#This Row],[Category All]]="Category 2", "Yes",NA())</f>
        <v>Yes</v>
      </c>
      <c r="U814" t="e">
        <f>IF(Table13[[#This Row],[Category All]]="Category 3", "Yes",NA())</f>
        <v>#N/A</v>
      </c>
      <c r="V814">
        <f>SUM(1,(1/3)*(Table13[[#This Row],[Length]]-0.5),(1/3)*(Table13[[#This Row],[Diameter]]-0.4),(1/3)*(Table13[[#This Row],[Height]]-0.4)*Table13[[#This Row],[Whole_weight]]*0.5)</f>
        <v>0.95779416666666661</v>
      </c>
      <c r="W814">
        <f t="array" ref="W81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0.76623533333333338</v>
      </c>
      <c r="X814" t="e">
        <f>IF(Table13[[#This Row],[Category All]]="Category 1",Table13[[#This Row],[Base Abalone Value]]*1.5,NA())</f>
        <v>#N/A</v>
      </c>
      <c r="Y814">
        <f>IF(Table13[[#This Row],[Category All]]="Category 2",Table13[[#This Row],[Base Abalone Value]]*0.8,NA())</f>
        <v>0.76623533333333338</v>
      </c>
      <c r="Z814" t="e">
        <f>IF(Table13[[#This Row],[Category All]]="Category 3",Table13[[#This Row],[Base Abalone Value]],NA())</f>
        <v>#N/A</v>
      </c>
      <c r="AA814">
        <f>IF(Table13[[#This Row],[Gender]]="M",Table13[[#This Row],[Whole_weight]],NA())</f>
        <v>0.53049999999999997</v>
      </c>
      <c r="AB814" t="e">
        <f>IF(Table13[[#This Row],[Gender]]="F",Table13[[#This Row],[Whole_weight]],NA())</f>
        <v>#N/A</v>
      </c>
      <c r="AC814" t="e">
        <f>IF(Table13[[#This Row],[Gender]]="I",Table13[[#This Row],[Whole_weight]],NA())</f>
        <v>#N/A</v>
      </c>
      <c r="AD814">
        <f>IF(Table13[[#This Row],[Gender]]="M",Table13[[#This Row],[Diameter]],NA())</f>
        <v>0.36499999999999999</v>
      </c>
      <c r="AE814" t="e">
        <f>IF(Table13[[#This Row],[Gender]]="F",Table13[[#This Row],[Diameter]],NA())</f>
        <v>#N/A</v>
      </c>
      <c r="AF814" t="e">
        <f>IF(Table13[[#This Row],[Gender]]="I",Table13[[#This Row],[Diameter]],NA())</f>
        <v>#N/A</v>
      </c>
    </row>
    <row r="815" spans="1:32" x14ac:dyDescent="0.25">
      <c r="A815">
        <v>2773</v>
      </c>
      <c r="B815" t="s">
        <v>47</v>
      </c>
      <c r="C815">
        <v>0.57999999999999996</v>
      </c>
      <c r="D815">
        <v>0.44</v>
      </c>
      <c r="E815">
        <v>0.17499999999999999</v>
      </c>
      <c r="F815">
        <v>1.2255</v>
      </c>
      <c r="G815">
        <v>0.54049999999999998</v>
      </c>
      <c r="H815">
        <v>0.27050000000000002</v>
      </c>
      <c r="I815">
        <v>0.32650000000000001</v>
      </c>
      <c r="J815">
        <v>10</v>
      </c>
      <c r="K815">
        <v>14</v>
      </c>
      <c r="L815" t="s">
        <v>55</v>
      </c>
      <c r="M815" t="s">
        <v>56</v>
      </c>
      <c r="N815" t="s">
        <v>57</v>
      </c>
      <c r="O815">
        <v>9</v>
      </c>
      <c r="P815" t="s">
        <v>78</v>
      </c>
      <c r="Q815">
        <v>1.9</v>
      </c>
      <c r="R815" t="str">
        <f t="array" ref="R81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15" t="e">
        <f>IF(Table13[[#This Row],[Category All]]="Category 1", "Yes",NA())</f>
        <v>#N/A</v>
      </c>
      <c r="T815" t="e">
        <f>IF(Table13[[#This Row],[Category All]]="Category 2", "Yes",NA())</f>
        <v>#N/A</v>
      </c>
      <c r="U815" t="str">
        <f>IF(Table13[[#This Row],[Category All]]="Category 3", "Yes",NA())</f>
        <v>Yes</v>
      </c>
      <c r="V815">
        <f>SUM(1,(1/3)*(Table13[[#This Row],[Length]]-0.5),(1/3)*(Table13[[#This Row],[Diameter]]-0.4),(1/3)*(Table13[[#This Row],[Height]]-0.4)*Table13[[#This Row],[Whole_weight]]*0.5)</f>
        <v>0.99404375</v>
      </c>
      <c r="W815">
        <f t="array" ref="W81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0.99404375</v>
      </c>
      <c r="X815" t="e">
        <f>IF(Table13[[#This Row],[Category All]]="Category 1",Table13[[#This Row],[Base Abalone Value]]*1.5,NA())</f>
        <v>#N/A</v>
      </c>
      <c r="Y815" t="e">
        <f>IF(Table13[[#This Row],[Category All]]="Category 2",Table13[[#This Row],[Base Abalone Value]]*0.8,NA())</f>
        <v>#N/A</v>
      </c>
      <c r="Z815">
        <f>IF(Table13[[#This Row],[Category All]]="Category 3",Table13[[#This Row],[Base Abalone Value]],NA())</f>
        <v>0.99404375</v>
      </c>
      <c r="AA815">
        <f>IF(Table13[[#This Row],[Gender]]="M",Table13[[#This Row],[Whole_weight]],NA())</f>
        <v>1.2255</v>
      </c>
      <c r="AB815" t="e">
        <f>IF(Table13[[#This Row],[Gender]]="F",Table13[[#This Row],[Whole_weight]],NA())</f>
        <v>#N/A</v>
      </c>
      <c r="AC815" t="e">
        <f>IF(Table13[[#This Row],[Gender]]="I",Table13[[#This Row],[Whole_weight]],NA())</f>
        <v>#N/A</v>
      </c>
      <c r="AD815">
        <f>IF(Table13[[#This Row],[Gender]]="M",Table13[[#This Row],[Diameter]],NA())</f>
        <v>0.44</v>
      </c>
      <c r="AE815" t="e">
        <f>IF(Table13[[#This Row],[Gender]]="F",Table13[[#This Row],[Diameter]],NA())</f>
        <v>#N/A</v>
      </c>
      <c r="AF815" t="e">
        <f>IF(Table13[[#This Row],[Gender]]="I",Table13[[#This Row],[Diameter]],NA())</f>
        <v>#N/A</v>
      </c>
    </row>
    <row r="816" spans="1:32" x14ac:dyDescent="0.25">
      <c r="A816">
        <v>3525</v>
      </c>
      <c r="B816" t="s">
        <v>43</v>
      </c>
      <c r="C816">
        <v>0.32</v>
      </c>
      <c r="D816">
        <v>0.24</v>
      </c>
      <c r="E816">
        <v>8.5000000000000006E-2</v>
      </c>
      <c r="F816">
        <v>0.13100000000000001</v>
      </c>
      <c r="G816">
        <v>6.1499999999999999E-2</v>
      </c>
      <c r="H816">
        <v>2.6499999999999999E-2</v>
      </c>
      <c r="I816">
        <v>3.7999999999999999E-2</v>
      </c>
      <c r="J816">
        <v>6</v>
      </c>
      <c r="K816">
        <v>10</v>
      </c>
      <c r="L816" t="s">
        <v>48</v>
      </c>
      <c r="M816" t="s">
        <v>49</v>
      </c>
      <c r="N816" t="s">
        <v>50</v>
      </c>
      <c r="O816">
        <v>8</v>
      </c>
      <c r="P816" t="s">
        <v>51</v>
      </c>
      <c r="Q816">
        <v>12.3</v>
      </c>
      <c r="R816" t="str">
        <f t="array" ref="R81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16" t="e">
        <f>IF(Table13[[#This Row],[Category All]]="Category 1", "Yes",NA())</f>
        <v>#N/A</v>
      </c>
      <c r="T816" t="str">
        <f>IF(Table13[[#This Row],[Category All]]="Category 2", "Yes",NA())</f>
        <v>Yes</v>
      </c>
      <c r="U816" t="e">
        <f>IF(Table13[[#This Row],[Category All]]="Category 3", "Yes",NA())</f>
        <v>#N/A</v>
      </c>
      <c r="V816">
        <f>SUM(1,(1/3)*(Table13[[#This Row],[Length]]-0.5),(1/3)*(Table13[[#This Row],[Diameter]]-0.4),(1/3)*(Table13[[#This Row],[Height]]-0.4)*Table13[[#This Row],[Whole_weight]]*0.5)</f>
        <v>0.87978916666666662</v>
      </c>
      <c r="W816">
        <f t="array" ref="W81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0.70383133333333336</v>
      </c>
      <c r="X816" t="e">
        <f>IF(Table13[[#This Row],[Category All]]="Category 1",Table13[[#This Row],[Base Abalone Value]]*1.5,NA())</f>
        <v>#N/A</v>
      </c>
      <c r="Y816">
        <f>IF(Table13[[#This Row],[Category All]]="Category 2",Table13[[#This Row],[Base Abalone Value]]*0.8,NA())</f>
        <v>0.70383133333333336</v>
      </c>
      <c r="Z816" t="e">
        <f>IF(Table13[[#This Row],[Category All]]="Category 3",Table13[[#This Row],[Base Abalone Value]],NA())</f>
        <v>#N/A</v>
      </c>
      <c r="AA816" t="e">
        <f>IF(Table13[[#This Row],[Gender]]="M",Table13[[#This Row],[Whole_weight]],NA())</f>
        <v>#N/A</v>
      </c>
      <c r="AB816" t="e">
        <f>IF(Table13[[#This Row],[Gender]]="F",Table13[[#This Row],[Whole_weight]],NA())</f>
        <v>#N/A</v>
      </c>
      <c r="AC816">
        <f>IF(Table13[[#This Row],[Gender]]="I",Table13[[#This Row],[Whole_weight]],NA())</f>
        <v>0.13100000000000001</v>
      </c>
      <c r="AD816" t="e">
        <f>IF(Table13[[#This Row],[Gender]]="M",Table13[[#This Row],[Diameter]],NA())</f>
        <v>#N/A</v>
      </c>
      <c r="AE816" t="e">
        <f>IF(Table13[[#This Row],[Gender]]="F",Table13[[#This Row],[Diameter]],NA())</f>
        <v>#N/A</v>
      </c>
      <c r="AF816">
        <f>IF(Table13[[#This Row],[Gender]]="I",Table13[[#This Row],[Diameter]],NA())</f>
        <v>0.24</v>
      </c>
    </row>
    <row r="817" spans="1:32" x14ac:dyDescent="0.25">
      <c r="A817">
        <v>927</v>
      </c>
      <c r="B817" t="s">
        <v>43</v>
      </c>
      <c r="C817">
        <v>0.43</v>
      </c>
      <c r="D817">
        <v>0.32500000000000001</v>
      </c>
      <c r="E817">
        <v>0.09</v>
      </c>
      <c r="F817">
        <v>0.42499999999999999</v>
      </c>
      <c r="G817">
        <v>0.217</v>
      </c>
      <c r="H817">
        <v>8.6999999999999994E-2</v>
      </c>
      <c r="I817">
        <v>9.5000000000000001E-2</v>
      </c>
      <c r="J817">
        <v>7</v>
      </c>
      <c r="K817">
        <v>2</v>
      </c>
      <c r="L817" t="s">
        <v>64</v>
      </c>
      <c r="M817" t="s">
        <v>65</v>
      </c>
      <c r="N817" t="s">
        <v>66</v>
      </c>
      <c r="O817">
        <v>9</v>
      </c>
      <c r="P817" t="s">
        <v>78</v>
      </c>
      <c r="Q817">
        <v>1.9</v>
      </c>
      <c r="R817" t="str">
        <f t="array" ref="R81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17" t="e">
        <f>IF(Table13[[#This Row],[Category All]]="Category 1", "Yes",NA())</f>
        <v>#N/A</v>
      </c>
      <c r="T817" t="str">
        <f>IF(Table13[[#This Row],[Category All]]="Category 2", "Yes",NA())</f>
        <v>Yes</v>
      </c>
      <c r="U817" t="e">
        <f>IF(Table13[[#This Row],[Category All]]="Category 3", "Yes",NA())</f>
        <v>#N/A</v>
      </c>
      <c r="V817">
        <f>SUM(1,(1/3)*(Table13[[#This Row],[Length]]-0.5),(1/3)*(Table13[[#This Row],[Diameter]]-0.4),(1/3)*(Table13[[#This Row],[Height]]-0.4)*Table13[[#This Row],[Whole_weight]]*0.5)</f>
        <v>0.92970833333333336</v>
      </c>
      <c r="W817">
        <f t="array" ref="W81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0.74376666666666669</v>
      </c>
      <c r="X817" t="e">
        <f>IF(Table13[[#This Row],[Category All]]="Category 1",Table13[[#This Row],[Base Abalone Value]]*1.5,NA())</f>
        <v>#N/A</v>
      </c>
      <c r="Y817">
        <f>IF(Table13[[#This Row],[Category All]]="Category 2",Table13[[#This Row],[Base Abalone Value]]*0.8,NA())</f>
        <v>0.74376666666666669</v>
      </c>
      <c r="Z817" t="e">
        <f>IF(Table13[[#This Row],[Category All]]="Category 3",Table13[[#This Row],[Base Abalone Value]],NA())</f>
        <v>#N/A</v>
      </c>
      <c r="AA817" t="e">
        <f>IF(Table13[[#This Row],[Gender]]="M",Table13[[#This Row],[Whole_weight]],NA())</f>
        <v>#N/A</v>
      </c>
      <c r="AB817" t="e">
        <f>IF(Table13[[#This Row],[Gender]]="F",Table13[[#This Row],[Whole_weight]],NA())</f>
        <v>#N/A</v>
      </c>
      <c r="AC817">
        <f>IF(Table13[[#This Row],[Gender]]="I",Table13[[#This Row],[Whole_weight]],NA())</f>
        <v>0.42499999999999999</v>
      </c>
      <c r="AD817" t="e">
        <f>IF(Table13[[#This Row],[Gender]]="M",Table13[[#This Row],[Diameter]],NA())</f>
        <v>#N/A</v>
      </c>
      <c r="AE817" t="e">
        <f>IF(Table13[[#This Row],[Gender]]="F",Table13[[#This Row],[Diameter]],NA())</f>
        <v>#N/A</v>
      </c>
      <c r="AF817">
        <f>IF(Table13[[#This Row],[Gender]]="I",Table13[[#This Row],[Diameter]],NA())</f>
        <v>0.32500000000000001</v>
      </c>
    </row>
    <row r="818" spans="1:32" x14ac:dyDescent="0.25">
      <c r="A818">
        <v>1293</v>
      </c>
      <c r="B818" t="s">
        <v>43</v>
      </c>
      <c r="C818">
        <v>0.51500000000000001</v>
      </c>
      <c r="D818">
        <v>0.4</v>
      </c>
      <c r="E818">
        <v>0.13500000000000001</v>
      </c>
      <c r="F818">
        <v>0.69650000000000001</v>
      </c>
      <c r="G818">
        <v>0.32</v>
      </c>
      <c r="H818">
        <v>0.1255</v>
      </c>
      <c r="I818">
        <v>0.17499999999999999</v>
      </c>
      <c r="J818">
        <v>9</v>
      </c>
      <c r="K818">
        <v>6</v>
      </c>
      <c r="L818" t="s">
        <v>71</v>
      </c>
      <c r="M818" t="s">
        <v>72</v>
      </c>
      <c r="N818" t="s">
        <v>73</v>
      </c>
      <c r="O818">
        <v>10</v>
      </c>
      <c r="P818" t="s">
        <v>70</v>
      </c>
      <c r="Q818">
        <v>24.1</v>
      </c>
      <c r="R818" t="str">
        <f t="array" ref="R81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18" t="e">
        <f>IF(Table13[[#This Row],[Category All]]="Category 1", "Yes",NA())</f>
        <v>#N/A</v>
      </c>
      <c r="T818" t="str">
        <f>IF(Table13[[#This Row],[Category All]]="Category 2", "Yes",NA())</f>
        <v>Yes</v>
      </c>
      <c r="U818" t="e">
        <f>IF(Table13[[#This Row],[Category All]]="Category 3", "Yes",NA())</f>
        <v>#N/A</v>
      </c>
      <c r="V818">
        <f>SUM(1,(1/3)*(Table13[[#This Row],[Length]]-0.5),(1/3)*(Table13[[#This Row],[Diameter]]-0.4),(1/3)*(Table13[[#This Row],[Height]]-0.4)*Table13[[#This Row],[Whole_weight]]*0.5)</f>
        <v>0.97423791666666659</v>
      </c>
      <c r="W818">
        <f t="array" ref="W81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0.7793903333333333</v>
      </c>
      <c r="X818" t="e">
        <f>IF(Table13[[#This Row],[Category All]]="Category 1",Table13[[#This Row],[Base Abalone Value]]*1.5,NA())</f>
        <v>#N/A</v>
      </c>
      <c r="Y818">
        <f>IF(Table13[[#This Row],[Category All]]="Category 2",Table13[[#This Row],[Base Abalone Value]]*0.8,NA())</f>
        <v>0.7793903333333333</v>
      </c>
      <c r="Z818" t="e">
        <f>IF(Table13[[#This Row],[Category All]]="Category 3",Table13[[#This Row],[Base Abalone Value]],NA())</f>
        <v>#N/A</v>
      </c>
      <c r="AA818" t="e">
        <f>IF(Table13[[#This Row],[Gender]]="M",Table13[[#This Row],[Whole_weight]],NA())</f>
        <v>#N/A</v>
      </c>
      <c r="AB818" t="e">
        <f>IF(Table13[[#This Row],[Gender]]="F",Table13[[#This Row],[Whole_weight]],NA())</f>
        <v>#N/A</v>
      </c>
      <c r="AC818">
        <f>IF(Table13[[#This Row],[Gender]]="I",Table13[[#This Row],[Whole_weight]],NA())</f>
        <v>0.69650000000000001</v>
      </c>
      <c r="AD818" t="e">
        <f>IF(Table13[[#This Row],[Gender]]="M",Table13[[#This Row],[Diameter]],NA())</f>
        <v>#N/A</v>
      </c>
      <c r="AE818" t="e">
        <f>IF(Table13[[#This Row],[Gender]]="F",Table13[[#This Row],[Diameter]],NA())</f>
        <v>#N/A</v>
      </c>
      <c r="AF818">
        <f>IF(Table13[[#This Row],[Gender]]="I",Table13[[#This Row],[Diameter]],NA())</f>
        <v>0.4</v>
      </c>
    </row>
    <row r="819" spans="1:32" x14ac:dyDescent="0.25">
      <c r="A819">
        <v>4143</v>
      </c>
      <c r="B819" t="s">
        <v>47</v>
      </c>
      <c r="C819">
        <v>0.65500000000000003</v>
      </c>
      <c r="D819">
        <v>0.52500000000000002</v>
      </c>
      <c r="E819">
        <v>0.18</v>
      </c>
      <c r="F819">
        <v>1.4019999999999999</v>
      </c>
      <c r="G819">
        <v>0.624</v>
      </c>
      <c r="H819">
        <v>0.29349999999999998</v>
      </c>
      <c r="I819">
        <v>0.36499999999999999</v>
      </c>
      <c r="J819">
        <v>13</v>
      </c>
      <c r="K819">
        <v>7</v>
      </c>
      <c r="L819" t="s">
        <v>67</v>
      </c>
      <c r="M819" t="s">
        <v>68</v>
      </c>
      <c r="N819" t="s">
        <v>69</v>
      </c>
      <c r="O819">
        <v>3</v>
      </c>
      <c r="P819" t="s">
        <v>80</v>
      </c>
      <c r="Q819">
        <v>3.6</v>
      </c>
      <c r="R819" t="str">
        <f t="array" ref="R81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19" t="e">
        <f>IF(Table13[[#This Row],[Category All]]="Category 1", "Yes",NA())</f>
        <v>#N/A</v>
      </c>
      <c r="T819" t="e">
        <f>IF(Table13[[#This Row],[Category All]]="Category 2", "Yes",NA())</f>
        <v>#N/A</v>
      </c>
      <c r="U819" t="str">
        <f>IF(Table13[[#This Row],[Category All]]="Category 3", "Yes",NA())</f>
        <v>Yes</v>
      </c>
      <c r="V819">
        <f>SUM(1,(1/3)*(Table13[[#This Row],[Length]]-0.5),(1/3)*(Table13[[#This Row],[Diameter]]-0.4),(1/3)*(Table13[[#This Row],[Height]]-0.4)*Table13[[#This Row],[Whole_weight]]*0.5)</f>
        <v>1.0419266666666669</v>
      </c>
      <c r="W819">
        <f t="array" ref="W81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1.0419266666666669</v>
      </c>
      <c r="X819" t="e">
        <f>IF(Table13[[#This Row],[Category All]]="Category 1",Table13[[#This Row],[Base Abalone Value]]*1.5,NA())</f>
        <v>#N/A</v>
      </c>
      <c r="Y819" t="e">
        <f>IF(Table13[[#This Row],[Category All]]="Category 2",Table13[[#This Row],[Base Abalone Value]]*0.8,NA())</f>
        <v>#N/A</v>
      </c>
      <c r="Z819">
        <f>IF(Table13[[#This Row],[Category All]]="Category 3",Table13[[#This Row],[Base Abalone Value]],NA())</f>
        <v>1.0419266666666669</v>
      </c>
      <c r="AA819">
        <f>IF(Table13[[#This Row],[Gender]]="M",Table13[[#This Row],[Whole_weight]],NA())</f>
        <v>1.4019999999999999</v>
      </c>
      <c r="AB819" t="e">
        <f>IF(Table13[[#This Row],[Gender]]="F",Table13[[#This Row],[Whole_weight]],NA())</f>
        <v>#N/A</v>
      </c>
      <c r="AC819" t="e">
        <f>IF(Table13[[#This Row],[Gender]]="I",Table13[[#This Row],[Whole_weight]],NA())</f>
        <v>#N/A</v>
      </c>
      <c r="AD819">
        <f>IF(Table13[[#This Row],[Gender]]="M",Table13[[#This Row],[Diameter]],NA())</f>
        <v>0.52500000000000002</v>
      </c>
      <c r="AE819" t="e">
        <f>IF(Table13[[#This Row],[Gender]]="F",Table13[[#This Row],[Diameter]],NA())</f>
        <v>#N/A</v>
      </c>
      <c r="AF819" t="e">
        <f>IF(Table13[[#This Row],[Gender]]="I",Table13[[#This Row],[Diameter]],NA())</f>
        <v>#N/A</v>
      </c>
    </row>
    <row r="820" spans="1:32" x14ac:dyDescent="0.25">
      <c r="A820">
        <v>3529</v>
      </c>
      <c r="B820" t="s">
        <v>43</v>
      </c>
      <c r="C820">
        <v>0.35</v>
      </c>
      <c r="D820">
        <v>0.26500000000000001</v>
      </c>
      <c r="E820">
        <v>8.5000000000000006E-2</v>
      </c>
      <c r="F820">
        <v>0.17349999999999999</v>
      </c>
      <c r="G820">
        <v>7.7499999999999999E-2</v>
      </c>
      <c r="H820">
        <v>3.4000000000000002E-2</v>
      </c>
      <c r="I820">
        <v>5.6000000000000001E-2</v>
      </c>
      <c r="J820">
        <v>6</v>
      </c>
      <c r="K820">
        <v>9</v>
      </c>
      <c r="L820" t="s">
        <v>52</v>
      </c>
      <c r="M820" t="s">
        <v>53</v>
      </c>
      <c r="N820" t="s">
        <v>54</v>
      </c>
      <c r="O820">
        <v>10</v>
      </c>
      <c r="P820" t="s">
        <v>70</v>
      </c>
      <c r="Q820">
        <v>24.1</v>
      </c>
      <c r="R820" t="str">
        <f t="array" ref="R82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20" t="e">
        <f>IF(Table13[[#This Row],[Category All]]="Category 1", "Yes",NA())</f>
        <v>#N/A</v>
      </c>
      <c r="T820" t="str">
        <f>IF(Table13[[#This Row],[Category All]]="Category 2", "Yes",NA())</f>
        <v>Yes</v>
      </c>
      <c r="U820" t="e">
        <f>IF(Table13[[#This Row],[Category All]]="Category 3", "Yes",NA())</f>
        <v>#N/A</v>
      </c>
      <c r="V820">
        <f>SUM(1,(1/3)*(Table13[[#This Row],[Length]]-0.5),(1/3)*(Table13[[#This Row],[Diameter]]-0.4),(1/3)*(Table13[[#This Row],[Height]]-0.4)*Table13[[#This Row],[Whole_weight]]*0.5)</f>
        <v>0.89589124999999992</v>
      </c>
      <c r="W820">
        <f t="array" ref="W82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0.71671299999999993</v>
      </c>
      <c r="X820" t="e">
        <f>IF(Table13[[#This Row],[Category All]]="Category 1",Table13[[#This Row],[Base Abalone Value]]*1.5,NA())</f>
        <v>#N/A</v>
      </c>
      <c r="Y820">
        <f>IF(Table13[[#This Row],[Category All]]="Category 2",Table13[[#This Row],[Base Abalone Value]]*0.8,NA())</f>
        <v>0.71671299999999993</v>
      </c>
      <c r="Z820" t="e">
        <f>IF(Table13[[#This Row],[Category All]]="Category 3",Table13[[#This Row],[Base Abalone Value]],NA())</f>
        <v>#N/A</v>
      </c>
      <c r="AA820" t="e">
        <f>IF(Table13[[#This Row],[Gender]]="M",Table13[[#This Row],[Whole_weight]],NA())</f>
        <v>#N/A</v>
      </c>
      <c r="AB820" t="e">
        <f>IF(Table13[[#This Row],[Gender]]="F",Table13[[#This Row],[Whole_weight]],NA())</f>
        <v>#N/A</v>
      </c>
      <c r="AC820">
        <f>IF(Table13[[#This Row],[Gender]]="I",Table13[[#This Row],[Whole_weight]],NA())</f>
        <v>0.17349999999999999</v>
      </c>
      <c r="AD820" t="e">
        <f>IF(Table13[[#This Row],[Gender]]="M",Table13[[#This Row],[Diameter]],NA())</f>
        <v>#N/A</v>
      </c>
      <c r="AE820" t="e">
        <f>IF(Table13[[#This Row],[Gender]]="F",Table13[[#This Row],[Diameter]],NA())</f>
        <v>#N/A</v>
      </c>
      <c r="AF820">
        <f>IF(Table13[[#This Row],[Gender]]="I",Table13[[#This Row],[Diameter]],NA())</f>
        <v>0.26500000000000001</v>
      </c>
    </row>
    <row r="821" spans="1:32" x14ac:dyDescent="0.25">
      <c r="A821">
        <v>3992</v>
      </c>
      <c r="B821" t="s">
        <v>47</v>
      </c>
      <c r="C821">
        <v>0.68500000000000005</v>
      </c>
      <c r="D821">
        <v>0.51</v>
      </c>
      <c r="E821">
        <v>0.18</v>
      </c>
      <c r="F821">
        <v>1.4544999999999999</v>
      </c>
      <c r="G821">
        <v>0.63149999999999995</v>
      </c>
      <c r="H821">
        <v>0.3105</v>
      </c>
      <c r="I821">
        <v>0.3725</v>
      </c>
      <c r="J821">
        <v>9</v>
      </c>
      <c r="K821">
        <v>2</v>
      </c>
      <c r="L821" t="s">
        <v>64</v>
      </c>
      <c r="M821" t="s">
        <v>65</v>
      </c>
      <c r="N821" t="s">
        <v>66</v>
      </c>
      <c r="O821">
        <v>2</v>
      </c>
      <c r="P821" t="s">
        <v>39</v>
      </c>
      <c r="Q821">
        <v>18</v>
      </c>
      <c r="R821" t="str">
        <f t="array" ref="R82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21" t="e">
        <f>IF(Table13[[#This Row],[Category All]]="Category 1", "Yes",NA())</f>
        <v>#N/A</v>
      </c>
      <c r="T821" t="e">
        <f>IF(Table13[[#This Row],[Category All]]="Category 2", "Yes",NA())</f>
        <v>#N/A</v>
      </c>
      <c r="U821" t="str">
        <f>IF(Table13[[#This Row],[Category All]]="Category 3", "Yes",NA())</f>
        <v>Yes</v>
      </c>
      <c r="V821">
        <f>SUM(1,(1/3)*(Table13[[#This Row],[Length]]-0.5),(1/3)*(Table13[[#This Row],[Diameter]]-0.4),(1/3)*(Table13[[#This Row],[Height]]-0.4)*Table13[[#This Row],[Whole_weight]]*0.5)</f>
        <v>1.0450016666666668</v>
      </c>
      <c r="W821">
        <f t="array" ref="W82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1.0450016666666668</v>
      </c>
      <c r="X821" t="e">
        <f>IF(Table13[[#This Row],[Category All]]="Category 1",Table13[[#This Row],[Base Abalone Value]]*1.5,NA())</f>
        <v>#N/A</v>
      </c>
      <c r="Y821" t="e">
        <f>IF(Table13[[#This Row],[Category All]]="Category 2",Table13[[#This Row],[Base Abalone Value]]*0.8,NA())</f>
        <v>#N/A</v>
      </c>
      <c r="Z821">
        <f>IF(Table13[[#This Row],[Category All]]="Category 3",Table13[[#This Row],[Base Abalone Value]],NA())</f>
        <v>1.0450016666666668</v>
      </c>
      <c r="AA821">
        <f>IF(Table13[[#This Row],[Gender]]="M",Table13[[#This Row],[Whole_weight]],NA())</f>
        <v>1.4544999999999999</v>
      </c>
      <c r="AB821" t="e">
        <f>IF(Table13[[#This Row],[Gender]]="F",Table13[[#This Row],[Whole_weight]],NA())</f>
        <v>#N/A</v>
      </c>
      <c r="AC821" t="e">
        <f>IF(Table13[[#This Row],[Gender]]="I",Table13[[#This Row],[Whole_weight]],NA())</f>
        <v>#N/A</v>
      </c>
      <c r="AD821">
        <f>IF(Table13[[#This Row],[Gender]]="M",Table13[[#This Row],[Diameter]],NA())</f>
        <v>0.51</v>
      </c>
      <c r="AE821" t="e">
        <f>IF(Table13[[#This Row],[Gender]]="F",Table13[[#This Row],[Diameter]],NA())</f>
        <v>#N/A</v>
      </c>
      <c r="AF821" t="e">
        <f>IF(Table13[[#This Row],[Gender]]="I",Table13[[#This Row],[Diameter]],NA())</f>
        <v>#N/A</v>
      </c>
    </row>
    <row r="822" spans="1:32" x14ac:dyDescent="0.25">
      <c r="A822">
        <v>967</v>
      </c>
      <c r="B822" t="s">
        <v>43</v>
      </c>
      <c r="C822">
        <v>0.51</v>
      </c>
      <c r="D822">
        <v>0.375</v>
      </c>
      <c r="E822">
        <v>0.1</v>
      </c>
      <c r="F822">
        <v>0.57850000000000001</v>
      </c>
      <c r="G822">
        <v>0.23799999999999999</v>
      </c>
      <c r="H822">
        <v>0.1225</v>
      </c>
      <c r="I822">
        <v>0.17499999999999999</v>
      </c>
      <c r="J822">
        <v>7</v>
      </c>
      <c r="K822">
        <v>11</v>
      </c>
      <c r="L822" t="s">
        <v>37</v>
      </c>
      <c r="M822" t="s">
        <v>38</v>
      </c>
      <c r="N822" t="s">
        <v>35</v>
      </c>
      <c r="O822">
        <v>7</v>
      </c>
      <c r="P822" t="s">
        <v>74</v>
      </c>
      <c r="Q822">
        <v>2.5</v>
      </c>
      <c r="R822" t="str">
        <f t="array" ref="R82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22" t="e">
        <f>IF(Table13[[#This Row],[Category All]]="Category 1", "Yes",NA())</f>
        <v>#N/A</v>
      </c>
      <c r="T822" t="str">
        <f>IF(Table13[[#This Row],[Category All]]="Category 2", "Yes",NA())</f>
        <v>Yes</v>
      </c>
      <c r="U822" t="e">
        <f>IF(Table13[[#This Row],[Category All]]="Category 3", "Yes",NA())</f>
        <v>#N/A</v>
      </c>
      <c r="V822">
        <f>SUM(1,(1/3)*(Table13[[#This Row],[Length]]-0.5),(1/3)*(Table13[[#This Row],[Diameter]]-0.4),(1/3)*(Table13[[#This Row],[Height]]-0.4)*Table13[[#This Row],[Whole_weight]]*0.5)</f>
        <v>0.96607500000000013</v>
      </c>
      <c r="W822">
        <f t="array" ref="W82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0.7728600000000001</v>
      </c>
      <c r="X822" t="e">
        <f>IF(Table13[[#This Row],[Category All]]="Category 1",Table13[[#This Row],[Base Abalone Value]]*1.5,NA())</f>
        <v>#N/A</v>
      </c>
      <c r="Y822">
        <f>IF(Table13[[#This Row],[Category All]]="Category 2",Table13[[#This Row],[Base Abalone Value]]*0.8,NA())</f>
        <v>0.7728600000000001</v>
      </c>
      <c r="Z822" t="e">
        <f>IF(Table13[[#This Row],[Category All]]="Category 3",Table13[[#This Row],[Base Abalone Value]],NA())</f>
        <v>#N/A</v>
      </c>
      <c r="AA822" t="e">
        <f>IF(Table13[[#This Row],[Gender]]="M",Table13[[#This Row],[Whole_weight]],NA())</f>
        <v>#N/A</v>
      </c>
      <c r="AB822" t="e">
        <f>IF(Table13[[#This Row],[Gender]]="F",Table13[[#This Row],[Whole_weight]],NA())</f>
        <v>#N/A</v>
      </c>
      <c r="AC822">
        <f>IF(Table13[[#This Row],[Gender]]="I",Table13[[#This Row],[Whole_weight]],NA())</f>
        <v>0.57850000000000001</v>
      </c>
      <c r="AD822" t="e">
        <f>IF(Table13[[#This Row],[Gender]]="M",Table13[[#This Row],[Diameter]],NA())</f>
        <v>#N/A</v>
      </c>
      <c r="AE822" t="e">
        <f>IF(Table13[[#This Row],[Gender]]="F",Table13[[#This Row],[Diameter]],NA())</f>
        <v>#N/A</v>
      </c>
      <c r="AF822">
        <f>IF(Table13[[#This Row],[Gender]]="I",Table13[[#This Row],[Diameter]],NA())</f>
        <v>0.375</v>
      </c>
    </row>
    <row r="823" spans="1:32" x14ac:dyDescent="0.25">
      <c r="A823">
        <v>592</v>
      </c>
      <c r="B823" t="s">
        <v>32</v>
      </c>
      <c r="C823">
        <v>0.37</v>
      </c>
      <c r="D823">
        <v>0.28999999999999998</v>
      </c>
      <c r="E823">
        <v>0.115</v>
      </c>
      <c r="F823">
        <v>0.25</v>
      </c>
      <c r="G823">
        <v>0.111</v>
      </c>
      <c r="H823">
        <v>5.7000000000000002E-2</v>
      </c>
      <c r="I823">
        <v>7.4999999999999997E-2</v>
      </c>
      <c r="J823">
        <v>9</v>
      </c>
      <c r="K823">
        <v>2</v>
      </c>
      <c r="L823" t="s">
        <v>64</v>
      </c>
      <c r="M823" t="s">
        <v>65</v>
      </c>
      <c r="N823" t="s">
        <v>66</v>
      </c>
      <c r="O823">
        <v>7</v>
      </c>
      <c r="P823" t="s">
        <v>74</v>
      </c>
      <c r="Q823">
        <v>2.5</v>
      </c>
      <c r="R823" t="str">
        <f t="array" ref="R82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23" t="e">
        <f>IF(Table13[[#This Row],[Category All]]="Category 1", "Yes",NA())</f>
        <v>#N/A</v>
      </c>
      <c r="T823" t="str">
        <f>IF(Table13[[#This Row],[Category All]]="Category 2", "Yes",NA())</f>
        <v>Yes</v>
      </c>
      <c r="U823" t="e">
        <f>IF(Table13[[#This Row],[Category All]]="Category 3", "Yes",NA())</f>
        <v>#N/A</v>
      </c>
      <c r="V823">
        <f>SUM(1,(1/3)*(Table13[[#This Row],[Length]]-0.5),(1/3)*(Table13[[#This Row],[Diameter]]-0.4),(1/3)*(Table13[[#This Row],[Height]]-0.4)*Table13[[#This Row],[Whole_weight]]*0.5)</f>
        <v>0.90812499999999996</v>
      </c>
      <c r="W823">
        <f t="array" ref="W82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0.72650000000000003</v>
      </c>
      <c r="X823" t="e">
        <f>IF(Table13[[#This Row],[Category All]]="Category 1",Table13[[#This Row],[Base Abalone Value]]*1.5,NA())</f>
        <v>#N/A</v>
      </c>
      <c r="Y823">
        <f>IF(Table13[[#This Row],[Category All]]="Category 2",Table13[[#This Row],[Base Abalone Value]]*0.8,NA())</f>
        <v>0.72650000000000003</v>
      </c>
      <c r="Z823" t="e">
        <f>IF(Table13[[#This Row],[Category All]]="Category 3",Table13[[#This Row],[Base Abalone Value]],NA())</f>
        <v>#N/A</v>
      </c>
      <c r="AA823" t="e">
        <f>IF(Table13[[#This Row],[Gender]]="M",Table13[[#This Row],[Whole_weight]],NA())</f>
        <v>#N/A</v>
      </c>
      <c r="AB823">
        <f>IF(Table13[[#This Row],[Gender]]="F",Table13[[#This Row],[Whole_weight]],NA())</f>
        <v>0.25</v>
      </c>
      <c r="AC823" t="e">
        <f>IF(Table13[[#This Row],[Gender]]="I",Table13[[#This Row],[Whole_weight]],NA())</f>
        <v>#N/A</v>
      </c>
      <c r="AD823" t="e">
        <f>IF(Table13[[#This Row],[Gender]]="M",Table13[[#This Row],[Diameter]],NA())</f>
        <v>#N/A</v>
      </c>
      <c r="AE823">
        <f>IF(Table13[[#This Row],[Gender]]="F",Table13[[#This Row],[Diameter]],NA())</f>
        <v>0.28999999999999998</v>
      </c>
      <c r="AF823" t="e">
        <f>IF(Table13[[#This Row],[Gender]]="I",Table13[[#This Row],[Diameter]],NA())</f>
        <v>#N/A</v>
      </c>
    </row>
    <row r="824" spans="1:32" x14ac:dyDescent="0.25">
      <c r="A824">
        <v>4168</v>
      </c>
      <c r="B824" t="s">
        <v>47</v>
      </c>
      <c r="C824">
        <v>0.5</v>
      </c>
      <c r="D824">
        <v>0.38</v>
      </c>
      <c r="E824">
        <v>0.125</v>
      </c>
      <c r="F824">
        <v>0.57699999999999996</v>
      </c>
      <c r="G824">
        <v>0.26900000000000002</v>
      </c>
      <c r="H824">
        <v>0.1265</v>
      </c>
      <c r="I824">
        <v>0.1535</v>
      </c>
      <c r="J824">
        <v>9</v>
      </c>
      <c r="K824">
        <v>7</v>
      </c>
      <c r="L824" t="s">
        <v>67</v>
      </c>
      <c r="M824" t="s">
        <v>68</v>
      </c>
      <c r="N824" t="s">
        <v>69</v>
      </c>
      <c r="O824">
        <v>3</v>
      </c>
      <c r="P824" t="s">
        <v>80</v>
      </c>
      <c r="Q824">
        <v>3.6</v>
      </c>
      <c r="R824" t="str">
        <f t="array" ref="R82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24" t="e">
        <f>IF(Table13[[#This Row],[Category All]]="Category 1", "Yes",NA())</f>
        <v>#N/A</v>
      </c>
      <c r="T824" t="str">
        <f>IF(Table13[[#This Row],[Category All]]="Category 2", "Yes",NA())</f>
        <v>Yes</v>
      </c>
      <c r="U824" t="e">
        <f>IF(Table13[[#This Row],[Category All]]="Category 3", "Yes",NA())</f>
        <v>#N/A</v>
      </c>
      <c r="V824">
        <f>SUM(1,(1/3)*(Table13[[#This Row],[Length]]-0.5),(1/3)*(Table13[[#This Row],[Diameter]]-0.4),(1/3)*(Table13[[#This Row],[Height]]-0.4)*Table13[[#This Row],[Whole_weight]]*0.5)</f>
        <v>0.9668874999999999</v>
      </c>
      <c r="W824">
        <f t="array" ref="W82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0.77350999999999992</v>
      </c>
      <c r="X824" t="e">
        <f>IF(Table13[[#This Row],[Category All]]="Category 1",Table13[[#This Row],[Base Abalone Value]]*1.5,NA())</f>
        <v>#N/A</v>
      </c>
      <c r="Y824">
        <f>IF(Table13[[#This Row],[Category All]]="Category 2",Table13[[#This Row],[Base Abalone Value]]*0.8,NA())</f>
        <v>0.77350999999999992</v>
      </c>
      <c r="Z824" t="e">
        <f>IF(Table13[[#This Row],[Category All]]="Category 3",Table13[[#This Row],[Base Abalone Value]],NA())</f>
        <v>#N/A</v>
      </c>
      <c r="AA824">
        <f>IF(Table13[[#This Row],[Gender]]="M",Table13[[#This Row],[Whole_weight]],NA())</f>
        <v>0.57699999999999996</v>
      </c>
      <c r="AB824" t="e">
        <f>IF(Table13[[#This Row],[Gender]]="F",Table13[[#This Row],[Whole_weight]],NA())</f>
        <v>#N/A</v>
      </c>
      <c r="AC824" t="e">
        <f>IF(Table13[[#This Row],[Gender]]="I",Table13[[#This Row],[Whole_weight]],NA())</f>
        <v>#N/A</v>
      </c>
      <c r="AD824">
        <f>IF(Table13[[#This Row],[Gender]]="M",Table13[[#This Row],[Diameter]],NA())</f>
        <v>0.38</v>
      </c>
      <c r="AE824" t="e">
        <f>IF(Table13[[#This Row],[Gender]]="F",Table13[[#This Row],[Diameter]],NA())</f>
        <v>#N/A</v>
      </c>
      <c r="AF824" t="e">
        <f>IF(Table13[[#This Row],[Gender]]="I",Table13[[#This Row],[Diameter]],NA())</f>
        <v>#N/A</v>
      </c>
    </row>
    <row r="825" spans="1:32" x14ac:dyDescent="0.25">
      <c r="A825">
        <v>2692</v>
      </c>
      <c r="B825" t="s">
        <v>32</v>
      </c>
      <c r="C825">
        <v>0.64500000000000002</v>
      </c>
      <c r="D825">
        <v>0.52</v>
      </c>
      <c r="E825">
        <v>0.18</v>
      </c>
      <c r="F825">
        <v>1.2849999999999999</v>
      </c>
      <c r="G825">
        <v>0.57750000000000001</v>
      </c>
      <c r="H825">
        <v>0.35199999999999998</v>
      </c>
      <c r="I825">
        <v>0.317</v>
      </c>
      <c r="J825">
        <v>9</v>
      </c>
      <c r="K825">
        <v>10</v>
      </c>
      <c r="L825" t="s">
        <v>48</v>
      </c>
      <c r="M825" t="s">
        <v>49</v>
      </c>
      <c r="N825" t="s">
        <v>50</v>
      </c>
      <c r="O825">
        <v>5</v>
      </c>
      <c r="P825" t="s">
        <v>46</v>
      </c>
      <c r="Q825">
        <v>12.8</v>
      </c>
      <c r="R825" t="str">
        <f t="array" ref="R82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25" t="e">
        <f>IF(Table13[[#This Row],[Category All]]="Category 1", "Yes",NA())</f>
        <v>#N/A</v>
      </c>
      <c r="T825" t="e">
        <f>IF(Table13[[#This Row],[Category All]]="Category 2", "Yes",NA())</f>
        <v>#N/A</v>
      </c>
      <c r="U825" t="str">
        <f>IF(Table13[[#This Row],[Category All]]="Category 3", "Yes",NA())</f>
        <v>Yes</v>
      </c>
      <c r="V825">
        <f>SUM(1,(1/3)*(Table13[[#This Row],[Length]]-0.5),(1/3)*(Table13[[#This Row],[Diameter]]-0.4),(1/3)*(Table13[[#This Row],[Height]]-0.4)*Table13[[#This Row],[Whole_weight]]*0.5)</f>
        <v>1.0412166666666667</v>
      </c>
      <c r="W825">
        <f t="array" ref="W82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1.0412166666666667</v>
      </c>
      <c r="X825" t="e">
        <f>IF(Table13[[#This Row],[Category All]]="Category 1",Table13[[#This Row],[Base Abalone Value]]*1.5,NA())</f>
        <v>#N/A</v>
      </c>
      <c r="Y825" t="e">
        <f>IF(Table13[[#This Row],[Category All]]="Category 2",Table13[[#This Row],[Base Abalone Value]]*0.8,NA())</f>
        <v>#N/A</v>
      </c>
      <c r="Z825">
        <f>IF(Table13[[#This Row],[Category All]]="Category 3",Table13[[#This Row],[Base Abalone Value]],NA())</f>
        <v>1.0412166666666667</v>
      </c>
      <c r="AA825" t="e">
        <f>IF(Table13[[#This Row],[Gender]]="M",Table13[[#This Row],[Whole_weight]],NA())</f>
        <v>#N/A</v>
      </c>
      <c r="AB825">
        <f>IF(Table13[[#This Row],[Gender]]="F",Table13[[#This Row],[Whole_weight]],NA())</f>
        <v>1.2849999999999999</v>
      </c>
      <c r="AC825" t="e">
        <f>IF(Table13[[#This Row],[Gender]]="I",Table13[[#This Row],[Whole_weight]],NA())</f>
        <v>#N/A</v>
      </c>
      <c r="AD825" t="e">
        <f>IF(Table13[[#This Row],[Gender]]="M",Table13[[#This Row],[Diameter]],NA())</f>
        <v>#N/A</v>
      </c>
      <c r="AE825">
        <f>IF(Table13[[#This Row],[Gender]]="F",Table13[[#This Row],[Diameter]],NA())</f>
        <v>0.52</v>
      </c>
      <c r="AF825" t="e">
        <f>IF(Table13[[#This Row],[Gender]]="I",Table13[[#This Row],[Diameter]],NA())</f>
        <v>#N/A</v>
      </c>
    </row>
    <row r="826" spans="1:32" x14ac:dyDescent="0.25">
      <c r="A826">
        <v>467</v>
      </c>
      <c r="B826" t="s">
        <v>32</v>
      </c>
      <c r="C826">
        <v>0.67</v>
      </c>
      <c r="D826">
        <v>0.55000000000000004</v>
      </c>
      <c r="E826">
        <v>0.19</v>
      </c>
      <c r="F826">
        <v>1.3905000000000001</v>
      </c>
      <c r="G826">
        <v>0.54249999999999998</v>
      </c>
      <c r="H826">
        <v>0.30349999999999999</v>
      </c>
      <c r="I826">
        <v>0.4</v>
      </c>
      <c r="J826">
        <v>12</v>
      </c>
      <c r="K826">
        <v>14</v>
      </c>
      <c r="L826" t="s">
        <v>55</v>
      </c>
      <c r="M826" t="s">
        <v>56</v>
      </c>
      <c r="N826" t="s">
        <v>57</v>
      </c>
      <c r="O826">
        <v>4</v>
      </c>
      <c r="P826" t="s">
        <v>42</v>
      </c>
      <c r="Q826">
        <v>6.1</v>
      </c>
      <c r="R826" t="str">
        <f t="array" ref="R82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26" t="e">
        <f>IF(Table13[[#This Row],[Category All]]="Category 1", "Yes",NA())</f>
        <v>#N/A</v>
      </c>
      <c r="T826" t="e">
        <f>IF(Table13[[#This Row],[Category All]]="Category 2", "Yes",NA())</f>
        <v>#N/A</v>
      </c>
      <c r="U826" t="str">
        <f>IF(Table13[[#This Row],[Category All]]="Category 3", "Yes",NA())</f>
        <v>Yes</v>
      </c>
      <c r="V826">
        <f>SUM(1,(1/3)*(Table13[[#This Row],[Length]]-0.5),(1/3)*(Table13[[#This Row],[Diameter]]-0.4),(1/3)*(Table13[[#This Row],[Height]]-0.4)*Table13[[#This Row],[Whole_weight]]*0.5)</f>
        <v>1.0579991666666666</v>
      </c>
      <c r="W826">
        <f t="array" ref="W82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1.0579991666666666</v>
      </c>
      <c r="X826" t="e">
        <f>IF(Table13[[#This Row],[Category All]]="Category 1",Table13[[#This Row],[Base Abalone Value]]*1.5,NA())</f>
        <v>#N/A</v>
      </c>
      <c r="Y826" t="e">
        <f>IF(Table13[[#This Row],[Category All]]="Category 2",Table13[[#This Row],[Base Abalone Value]]*0.8,NA())</f>
        <v>#N/A</v>
      </c>
      <c r="Z826">
        <f>IF(Table13[[#This Row],[Category All]]="Category 3",Table13[[#This Row],[Base Abalone Value]],NA())</f>
        <v>1.0579991666666666</v>
      </c>
      <c r="AA826" t="e">
        <f>IF(Table13[[#This Row],[Gender]]="M",Table13[[#This Row],[Whole_weight]],NA())</f>
        <v>#N/A</v>
      </c>
      <c r="AB826">
        <f>IF(Table13[[#This Row],[Gender]]="F",Table13[[#This Row],[Whole_weight]],NA())</f>
        <v>1.3905000000000001</v>
      </c>
      <c r="AC826" t="e">
        <f>IF(Table13[[#This Row],[Gender]]="I",Table13[[#This Row],[Whole_weight]],NA())</f>
        <v>#N/A</v>
      </c>
      <c r="AD826" t="e">
        <f>IF(Table13[[#This Row],[Gender]]="M",Table13[[#This Row],[Diameter]],NA())</f>
        <v>#N/A</v>
      </c>
      <c r="AE826">
        <f>IF(Table13[[#This Row],[Gender]]="F",Table13[[#This Row],[Diameter]],NA())</f>
        <v>0.55000000000000004</v>
      </c>
      <c r="AF826" t="e">
        <f>IF(Table13[[#This Row],[Gender]]="I",Table13[[#This Row],[Diameter]],NA())</f>
        <v>#N/A</v>
      </c>
    </row>
    <row r="827" spans="1:32" x14ac:dyDescent="0.25">
      <c r="A827">
        <v>3047</v>
      </c>
      <c r="B827" t="s">
        <v>47</v>
      </c>
      <c r="C827">
        <v>0.58499999999999996</v>
      </c>
      <c r="D827">
        <v>0.45</v>
      </c>
      <c r="E827">
        <v>0.17499999999999999</v>
      </c>
      <c r="F827">
        <v>1.1274999999999999</v>
      </c>
      <c r="G827">
        <v>0.49249999999999999</v>
      </c>
      <c r="H827">
        <v>0.26200000000000001</v>
      </c>
      <c r="I827">
        <v>0.33500000000000002</v>
      </c>
      <c r="J827">
        <v>11</v>
      </c>
      <c r="K827">
        <v>13</v>
      </c>
      <c r="L827" t="s">
        <v>44</v>
      </c>
      <c r="M827" t="s">
        <v>45</v>
      </c>
      <c r="N827" t="s">
        <v>35</v>
      </c>
      <c r="O827">
        <v>10</v>
      </c>
      <c r="P827" t="s">
        <v>70</v>
      </c>
      <c r="Q827">
        <v>24.1</v>
      </c>
      <c r="R827" t="str">
        <f t="array" ref="R82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27" t="e">
        <f>IF(Table13[[#This Row],[Category All]]="Category 1", "Yes",NA())</f>
        <v>#N/A</v>
      </c>
      <c r="T827" t="e">
        <f>IF(Table13[[#This Row],[Category All]]="Category 2", "Yes",NA())</f>
        <v>#N/A</v>
      </c>
      <c r="U827" t="str">
        <f>IF(Table13[[#This Row],[Category All]]="Category 3", "Yes",NA())</f>
        <v>Yes</v>
      </c>
      <c r="V827">
        <f>SUM(1,(1/3)*(Table13[[#This Row],[Length]]-0.5),(1/3)*(Table13[[#This Row],[Diameter]]-0.4),(1/3)*(Table13[[#This Row],[Height]]-0.4)*Table13[[#This Row],[Whole_weight]]*0.5)</f>
        <v>1.0027187499999999</v>
      </c>
      <c r="W827">
        <f t="array" ref="W82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1.0027187499999999</v>
      </c>
      <c r="X827" t="e">
        <f>IF(Table13[[#This Row],[Category All]]="Category 1",Table13[[#This Row],[Base Abalone Value]]*1.5,NA())</f>
        <v>#N/A</v>
      </c>
      <c r="Y827" t="e">
        <f>IF(Table13[[#This Row],[Category All]]="Category 2",Table13[[#This Row],[Base Abalone Value]]*0.8,NA())</f>
        <v>#N/A</v>
      </c>
      <c r="Z827">
        <f>IF(Table13[[#This Row],[Category All]]="Category 3",Table13[[#This Row],[Base Abalone Value]],NA())</f>
        <v>1.0027187499999999</v>
      </c>
      <c r="AA827">
        <f>IF(Table13[[#This Row],[Gender]]="M",Table13[[#This Row],[Whole_weight]],NA())</f>
        <v>1.1274999999999999</v>
      </c>
      <c r="AB827" t="e">
        <f>IF(Table13[[#This Row],[Gender]]="F",Table13[[#This Row],[Whole_weight]],NA())</f>
        <v>#N/A</v>
      </c>
      <c r="AC827" t="e">
        <f>IF(Table13[[#This Row],[Gender]]="I",Table13[[#This Row],[Whole_weight]],NA())</f>
        <v>#N/A</v>
      </c>
      <c r="AD827">
        <f>IF(Table13[[#This Row],[Gender]]="M",Table13[[#This Row],[Diameter]],NA())</f>
        <v>0.45</v>
      </c>
      <c r="AE827" t="e">
        <f>IF(Table13[[#This Row],[Gender]]="F",Table13[[#This Row],[Diameter]],NA())</f>
        <v>#N/A</v>
      </c>
      <c r="AF827" t="e">
        <f>IF(Table13[[#This Row],[Gender]]="I",Table13[[#This Row],[Diameter]],NA())</f>
        <v>#N/A</v>
      </c>
    </row>
    <row r="828" spans="1:32" x14ac:dyDescent="0.25">
      <c r="A828">
        <v>3110</v>
      </c>
      <c r="B828" t="s">
        <v>43</v>
      </c>
      <c r="C828">
        <v>0.38</v>
      </c>
      <c r="D828">
        <v>0.28999999999999998</v>
      </c>
      <c r="E828">
        <v>8.5000000000000006E-2</v>
      </c>
      <c r="F828">
        <v>0.22850000000000001</v>
      </c>
      <c r="G828">
        <v>8.7999999999999995E-2</v>
      </c>
      <c r="H828">
        <v>4.65E-2</v>
      </c>
      <c r="I828">
        <v>7.4999999999999997E-2</v>
      </c>
      <c r="J828">
        <v>7</v>
      </c>
      <c r="K828">
        <v>14</v>
      </c>
      <c r="L828" t="s">
        <v>55</v>
      </c>
      <c r="M828" t="s">
        <v>56</v>
      </c>
      <c r="N828" t="s">
        <v>57</v>
      </c>
      <c r="O828">
        <v>8</v>
      </c>
      <c r="P828" t="s">
        <v>51</v>
      </c>
      <c r="Q828">
        <v>12.3</v>
      </c>
      <c r="R828" t="str">
        <f t="array" ref="R82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28" t="e">
        <f>IF(Table13[[#This Row],[Category All]]="Category 1", "Yes",NA())</f>
        <v>#N/A</v>
      </c>
      <c r="T828" t="str">
        <f>IF(Table13[[#This Row],[Category All]]="Category 2", "Yes",NA())</f>
        <v>Yes</v>
      </c>
      <c r="U828" t="e">
        <f>IF(Table13[[#This Row],[Category All]]="Category 3", "Yes",NA())</f>
        <v>#N/A</v>
      </c>
      <c r="V828">
        <f>SUM(1,(1/3)*(Table13[[#This Row],[Length]]-0.5),(1/3)*(Table13[[#This Row],[Diameter]]-0.4),(1/3)*(Table13[[#This Row],[Height]]-0.4)*Table13[[#This Row],[Whole_weight]]*0.5)</f>
        <v>0.9113370833333333</v>
      </c>
      <c r="W828">
        <f t="array" ref="W82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0.72906966666666673</v>
      </c>
      <c r="X828" t="e">
        <f>IF(Table13[[#This Row],[Category All]]="Category 1",Table13[[#This Row],[Base Abalone Value]]*1.5,NA())</f>
        <v>#N/A</v>
      </c>
      <c r="Y828">
        <f>IF(Table13[[#This Row],[Category All]]="Category 2",Table13[[#This Row],[Base Abalone Value]]*0.8,NA())</f>
        <v>0.72906966666666673</v>
      </c>
      <c r="Z828" t="e">
        <f>IF(Table13[[#This Row],[Category All]]="Category 3",Table13[[#This Row],[Base Abalone Value]],NA())</f>
        <v>#N/A</v>
      </c>
      <c r="AA828" t="e">
        <f>IF(Table13[[#This Row],[Gender]]="M",Table13[[#This Row],[Whole_weight]],NA())</f>
        <v>#N/A</v>
      </c>
      <c r="AB828" t="e">
        <f>IF(Table13[[#This Row],[Gender]]="F",Table13[[#This Row],[Whole_weight]],NA())</f>
        <v>#N/A</v>
      </c>
      <c r="AC828">
        <f>IF(Table13[[#This Row],[Gender]]="I",Table13[[#This Row],[Whole_weight]],NA())</f>
        <v>0.22850000000000001</v>
      </c>
      <c r="AD828" t="e">
        <f>IF(Table13[[#This Row],[Gender]]="M",Table13[[#This Row],[Diameter]],NA())</f>
        <v>#N/A</v>
      </c>
      <c r="AE828" t="e">
        <f>IF(Table13[[#This Row],[Gender]]="F",Table13[[#This Row],[Diameter]],NA())</f>
        <v>#N/A</v>
      </c>
      <c r="AF828">
        <f>IF(Table13[[#This Row],[Gender]]="I",Table13[[#This Row],[Diameter]],NA())</f>
        <v>0.28999999999999998</v>
      </c>
    </row>
    <row r="829" spans="1:32" x14ac:dyDescent="0.25">
      <c r="A829">
        <v>1643</v>
      </c>
      <c r="B829" t="s">
        <v>47</v>
      </c>
      <c r="C829">
        <v>0.57499999999999996</v>
      </c>
      <c r="D829">
        <v>0.44</v>
      </c>
      <c r="E829">
        <v>0.16</v>
      </c>
      <c r="F829">
        <v>0.96150000000000002</v>
      </c>
      <c r="G829">
        <v>0.48299999999999998</v>
      </c>
      <c r="H829">
        <v>0.16600000000000001</v>
      </c>
      <c r="I829">
        <v>0.27500000000000002</v>
      </c>
      <c r="J829">
        <v>13</v>
      </c>
      <c r="K829">
        <v>2</v>
      </c>
      <c r="L829" t="s">
        <v>64</v>
      </c>
      <c r="M829" t="s">
        <v>65</v>
      </c>
      <c r="N829" t="s">
        <v>66</v>
      </c>
      <c r="O829">
        <v>4</v>
      </c>
      <c r="P829" t="s">
        <v>42</v>
      </c>
      <c r="Q829">
        <v>6.1</v>
      </c>
      <c r="R829" t="str">
        <f t="array" ref="R82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29" t="e">
        <f>IF(Table13[[#This Row],[Category All]]="Category 1", "Yes",NA())</f>
        <v>#N/A</v>
      </c>
      <c r="T829" t="e">
        <f>IF(Table13[[#This Row],[Category All]]="Category 2", "Yes",NA())</f>
        <v>#N/A</v>
      </c>
      <c r="U829" t="str">
        <f>IF(Table13[[#This Row],[Category All]]="Category 3", "Yes",NA())</f>
        <v>Yes</v>
      </c>
      <c r="V829">
        <f>SUM(1,(1/3)*(Table13[[#This Row],[Length]]-0.5),(1/3)*(Table13[[#This Row],[Diameter]]-0.4),(1/3)*(Table13[[#This Row],[Height]]-0.4)*Table13[[#This Row],[Whole_weight]]*0.5)</f>
        <v>0.99987333333333328</v>
      </c>
      <c r="W829">
        <f t="array" ref="W82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0.99987333333333328</v>
      </c>
      <c r="X829" t="e">
        <f>IF(Table13[[#This Row],[Category All]]="Category 1",Table13[[#This Row],[Base Abalone Value]]*1.5,NA())</f>
        <v>#N/A</v>
      </c>
      <c r="Y829" t="e">
        <f>IF(Table13[[#This Row],[Category All]]="Category 2",Table13[[#This Row],[Base Abalone Value]]*0.8,NA())</f>
        <v>#N/A</v>
      </c>
      <c r="Z829">
        <f>IF(Table13[[#This Row],[Category All]]="Category 3",Table13[[#This Row],[Base Abalone Value]],NA())</f>
        <v>0.99987333333333328</v>
      </c>
      <c r="AA829">
        <f>IF(Table13[[#This Row],[Gender]]="M",Table13[[#This Row],[Whole_weight]],NA())</f>
        <v>0.96150000000000002</v>
      </c>
      <c r="AB829" t="e">
        <f>IF(Table13[[#This Row],[Gender]]="F",Table13[[#This Row],[Whole_weight]],NA())</f>
        <v>#N/A</v>
      </c>
      <c r="AC829" t="e">
        <f>IF(Table13[[#This Row],[Gender]]="I",Table13[[#This Row],[Whole_weight]],NA())</f>
        <v>#N/A</v>
      </c>
      <c r="AD829">
        <f>IF(Table13[[#This Row],[Gender]]="M",Table13[[#This Row],[Diameter]],NA())</f>
        <v>0.44</v>
      </c>
      <c r="AE829" t="e">
        <f>IF(Table13[[#This Row],[Gender]]="F",Table13[[#This Row],[Diameter]],NA())</f>
        <v>#N/A</v>
      </c>
      <c r="AF829" t="e">
        <f>IF(Table13[[#This Row],[Gender]]="I",Table13[[#This Row],[Diameter]],NA())</f>
        <v>#N/A</v>
      </c>
    </row>
    <row r="830" spans="1:32" x14ac:dyDescent="0.25">
      <c r="A830">
        <v>288</v>
      </c>
      <c r="B830" t="s">
        <v>32</v>
      </c>
      <c r="C830">
        <v>0.495</v>
      </c>
      <c r="D830">
        <v>0.4</v>
      </c>
      <c r="E830">
        <v>0.155</v>
      </c>
      <c r="F830">
        <v>0.64449999999999996</v>
      </c>
      <c r="G830">
        <v>0.24199999999999999</v>
      </c>
      <c r="H830">
        <v>0.13250000000000001</v>
      </c>
      <c r="I830">
        <v>0.20499999999999999</v>
      </c>
      <c r="J830">
        <v>17</v>
      </c>
      <c r="K830">
        <v>8</v>
      </c>
      <c r="L830" t="s">
        <v>61</v>
      </c>
      <c r="M830" t="s">
        <v>62</v>
      </c>
      <c r="N830" t="s">
        <v>63</v>
      </c>
      <c r="O830">
        <v>4</v>
      </c>
      <c r="P830" t="s">
        <v>42</v>
      </c>
      <c r="Q830">
        <v>6.1</v>
      </c>
      <c r="R830" t="str">
        <f t="array" ref="R83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30" t="e">
        <f>IF(Table13[[#This Row],[Category All]]="Category 1", "Yes",NA())</f>
        <v>#N/A</v>
      </c>
      <c r="T830" t="str">
        <f>IF(Table13[[#This Row],[Category All]]="Category 2", "Yes",NA())</f>
        <v>Yes</v>
      </c>
      <c r="U830" t="e">
        <f>IF(Table13[[#This Row],[Category All]]="Category 3", "Yes",NA())</f>
        <v>#N/A</v>
      </c>
      <c r="V830">
        <f>SUM(1,(1/3)*(Table13[[#This Row],[Length]]-0.5),(1/3)*(Table13[[#This Row],[Diameter]]-0.4),(1/3)*(Table13[[#This Row],[Height]]-0.4)*Table13[[#This Row],[Whole_weight]]*0.5)</f>
        <v>0.97201624999999992</v>
      </c>
      <c r="W830">
        <f t="array" ref="W83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0.777613</v>
      </c>
      <c r="X830" t="e">
        <f>IF(Table13[[#This Row],[Category All]]="Category 1",Table13[[#This Row],[Base Abalone Value]]*1.5,NA())</f>
        <v>#N/A</v>
      </c>
      <c r="Y830">
        <f>IF(Table13[[#This Row],[Category All]]="Category 2",Table13[[#This Row],[Base Abalone Value]]*0.8,NA())</f>
        <v>0.777613</v>
      </c>
      <c r="Z830" t="e">
        <f>IF(Table13[[#This Row],[Category All]]="Category 3",Table13[[#This Row],[Base Abalone Value]],NA())</f>
        <v>#N/A</v>
      </c>
      <c r="AA830" t="e">
        <f>IF(Table13[[#This Row],[Gender]]="M",Table13[[#This Row],[Whole_weight]],NA())</f>
        <v>#N/A</v>
      </c>
      <c r="AB830">
        <f>IF(Table13[[#This Row],[Gender]]="F",Table13[[#This Row],[Whole_weight]],NA())</f>
        <v>0.64449999999999996</v>
      </c>
      <c r="AC830" t="e">
        <f>IF(Table13[[#This Row],[Gender]]="I",Table13[[#This Row],[Whole_weight]],NA())</f>
        <v>#N/A</v>
      </c>
      <c r="AD830" t="e">
        <f>IF(Table13[[#This Row],[Gender]]="M",Table13[[#This Row],[Diameter]],NA())</f>
        <v>#N/A</v>
      </c>
      <c r="AE830">
        <f>IF(Table13[[#This Row],[Gender]]="F",Table13[[#This Row],[Diameter]],NA())</f>
        <v>0.4</v>
      </c>
      <c r="AF830" t="e">
        <f>IF(Table13[[#This Row],[Gender]]="I",Table13[[#This Row],[Diameter]],NA())</f>
        <v>#N/A</v>
      </c>
    </row>
    <row r="831" spans="1:32" x14ac:dyDescent="0.25">
      <c r="A831">
        <v>188</v>
      </c>
      <c r="B831" t="s">
        <v>32</v>
      </c>
      <c r="C831">
        <v>0.63</v>
      </c>
      <c r="D831">
        <v>0.5</v>
      </c>
      <c r="E831">
        <v>0.185</v>
      </c>
      <c r="F831">
        <v>1.383</v>
      </c>
      <c r="G831">
        <v>0.54</v>
      </c>
      <c r="H831">
        <v>0.33150000000000002</v>
      </c>
      <c r="I831">
        <v>0.38</v>
      </c>
      <c r="J831">
        <v>10</v>
      </c>
      <c r="K831">
        <v>14</v>
      </c>
      <c r="L831" t="s">
        <v>55</v>
      </c>
      <c r="M831" t="s">
        <v>56</v>
      </c>
      <c r="N831" t="s">
        <v>57</v>
      </c>
      <c r="O831">
        <v>5</v>
      </c>
      <c r="P831" t="s">
        <v>46</v>
      </c>
      <c r="Q831">
        <v>12.8</v>
      </c>
      <c r="R831" t="str">
        <f t="array" ref="R83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31" t="e">
        <f>IF(Table13[[#This Row],[Category All]]="Category 1", "Yes",NA())</f>
        <v>#N/A</v>
      </c>
      <c r="T831" t="e">
        <f>IF(Table13[[#This Row],[Category All]]="Category 2", "Yes",NA())</f>
        <v>#N/A</v>
      </c>
      <c r="U831" t="str">
        <f>IF(Table13[[#This Row],[Category All]]="Category 3", "Yes",NA())</f>
        <v>Yes</v>
      </c>
      <c r="V831">
        <f>SUM(1,(1/3)*(Table13[[#This Row],[Length]]-0.5),(1/3)*(Table13[[#This Row],[Diameter]]-0.4),(1/3)*(Table13[[#This Row],[Height]]-0.4)*Table13[[#This Row],[Whole_weight]]*0.5)</f>
        <v>1.0271091666666667</v>
      </c>
      <c r="W831">
        <f t="array" ref="W83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1.0271091666666667</v>
      </c>
      <c r="X831" t="e">
        <f>IF(Table13[[#This Row],[Category All]]="Category 1",Table13[[#This Row],[Base Abalone Value]]*1.5,NA())</f>
        <v>#N/A</v>
      </c>
      <c r="Y831" t="e">
        <f>IF(Table13[[#This Row],[Category All]]="Category 2",Table13[[#This Row],[Base Abalone Value]]*0.8,NA())</f>
        <v>#N/A</v>
      </c>
      <c r="Z831">
        <f>IF(Table13[[#This Row],[Category All]]="Category 3",Table13[[#This Row],[Base Abalone Value]],NA())</f>
        <v>1.0271091666666667</v>
      </c>
      <c r="AA831" t="e">
        <f>IF(Table13[[#This Row],[Gender]]="M",Table13[[#This Row],[Whole_weight]],NA())</f>
        <v>#N/A</v>
      </c>
      <c r="AB831">
        <f>IF(Table13[[#This Row],[Gender]]="F",Table13[[#This Row],[Whole_weight]],NA())</f>
        <v>1.383</v>
      </c>
      <c r="AC831" t="e">
        <f>IF(Table13[[#This Row],[Gender]]="I",Table13[[#This Row],[Whole_weight]],NA())</f>
        <v>#N/A</v>
      </c>
      <c r="AD831" t="e">
        <f>IF(Table13[[#This Row],[Gender]]="M",Table13[[#This Row],[Diameter]],NA())</f>
        <v>#N/A</v>
      </c>
      <c r="AE831">
        <f>IF(Table13[[#This Row],[Gender]]="F",Table13[[#This Row],[Diameter]],NA())</f>
        <v>0.5</v>
      </c>
      <c r="AF831" t="e">
        <f>IF(Table13[[#This Row],[Gender]]="I",Table13[[#This Row],[Diameter]],NA())</f>
        <v>#N/A</v>
      </c>
    </row>
    <row r="832" spans="1:32" x14ac:dyDescent="0.25">
      <c r="A832">
        <v>2462</v>
      </c>
      <c r="B832" t="s">
        <v>32</v>
      </c>
      <c r="C832">
        <v>0.5</v>
      </c>
      <c r="D832">
        <v>0.38500000000000001</v>
      </c>
      <c r="E832">
        <v>0.13</v>
      </c>
      <c r="F832">
        <v>0.76800000000000002</v>
      </c>
      <c r="G832">
        <v>0.26250000000000001</v>
      </c>
      <c r="H832">
        <v>9.5000000000000001E-2</v>
      </c>
      <c r="I832">
        <v>0.27</v>
      </c>
      <c r="J832">
        <v>13</v>
      </c>
      <c r="K832">
        <v>6</v>
      </c>
      <c r="L832" t="s">
        <v>71</v>
      </c>
      <c r="M832" t="s">
        <v>72</v>
      </c>
      <c r="N832" t="s">
        <v>73</v>
      </c>
      <c r="O832">
        <v>6</v>
      </c>
      <c r="P832" t="s">
        <v>79</v>
      </c>
      <c r="Q832">
        <v>14.1</v>
      </c>
      <c r="R832" t="str">
        <f t="array" ref="R83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32" t="e">
        <f>IF(Table13[[#This Row],[Category All]]="Category 1", "Yes",NA())</f>
        <v>#N/A</v>
      </c>
      <c r="T832" t="str">
        <f>IF(Table13[[#This Row],[Category All]]="Category 2", "Yes",NA())</f>
        <v>Yes</v>
      </c>
      <c r="U832" t="e">
        <f>IF(Table13[[#This Row],[Category All]]="Category 3", "Yes",NA())</f>
        <v>#N/A</v>
      </c>
      <c r="V832">
        <f>SUM(1,(1/3)*(Table13[[#This Row],[Length]]-0.5),(1/3)*(Table13[[#This Row],[Diameter]]-0.4),(1/3)*(Table13[[#This Row],[Height]]-0.4)*Table13[[#This Row],[Whole_weight]]*0.5)</f>
        <v>0.96043999999999996</v>
      </c>
      <c r="W832">
        <f t="array" ref="W83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0.76835200000000003</v>
      </c>
      <c r="X832" t="e">
        <f>IF(Table13[[#This Row],[Category All]]="Category 1",Table13[[#This Row],[Base Abalone Value]]*1.5,NA())</f>
        <v>#N/A</v>
      </c>
      <c r="Y832">
        <f>IF(Table13[[#This Row],[Category All]]="Category 2",Table13[[#This Row],[Base Abalone Value]]*0.8,NA())</f>
        <v>0.76835200000000003</v>
      </c>
      <c r="Z832" t="e">
        <f>IF(Table13[[#This Row],[Category All]]="Category 3",Table13[[#This Row],[Base Abalone Value]],NA())</f>
        <v>#N/A</v>
      </c>
      <c r="AA832" t="e">
        <f>IF(Table13[[#This Row],[Gender]]="M",Table13[[#This Row],[Whole_weight]],NA())</f>
        <v>#N/A</v>
      </c>
      <c r="AB832">
        <f>IF(Table13[[#This Row],[Gender]]="F",Table13[[#This Row],[Whole_weight]],NA())</f>
        <v>0.76800000000000002</v>
      </c>
      <c r="AC832" t="e">
        <f>IF(Table13[[#This Row],[Gender]]="I",Table13[[#This Row],[Whole_weight]],NA())</f>
        <v>#N/A</v>
      </c>
      <c r="AD832" t="e">
        <f>IF(Table13[[#This Row],[Gender]]="M",Table13[[#This Row],[Diameter]],NA())</f>
        <v>#N/A</v>
      </c>
      <c r="AE832">
        <f>IF(Table13[[#This Row],[Gender]]="F",Table13[[#This Row],[Diameter]],NA())</f>
        <v>0.38500000000000001</v>
      </c>
      <c r="AF832" t="e">
        <f>IF(Table13[[#This Row],[Gender]]="I",Table13[[#This Row],[Diameter]],NA())</f>
        <v>#N/A</v>
      </c>
    </row>
    <row r="833" spans="1:32" x14ac:dyDescent="0.25">
      <c r="A833">
        <v>1591</v>
      </c>
      <c r="B833" t="s">
        <v>43</v>
      </c>
      <c r="C833">
        <v>0.52</v>
      </c>
      <c r="D833">
        <v>0.39</v>
      </c>
      <c r="E833">
        <v>0.13</v>
      </c>
      <c r="F833">
        <v>0.55449999999999999</v>
      </c>
      <c r="G833">
        <v>0.23549999999999999</v>
      </c>
      <c r="H833">
        <v>0.1095</v>
      </c>
      <c r="I833">
        <v>0.1895</v>
      </c>
      <c r="J833">
        <v>7</v>
      </c>
      <c r="K833">
        <v>12</v>
      </c>
      <c r="L833" t="s">
        <v>33</v>
      </c>
      <c r="M833" t="s">
        <v>34</v>
      </c>
      <c r="N833" t="s">
        <v>35</v>
      </c>
      <c r="O833">
        <v>6</v>
      </c>
      <c r="P833" t="s">
        <v>79</v>
      </c>
      <c r="Q833">
        <v>14.1</v>
      </c>
      <c r="R833" t="str">
        <f t="array" ref="R83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33" t="e">
        <f>IF(Table13[[#This Row],[Category All]]="Category 1", "Yes",NA())</f>
        <v>#N/A</v>
      </c>
      <c r="T833" t="str">
        <f>IF(Table13[[#This Row],[Category All]]="Category 2", "Yes",NA())</f>
        <v>Yes</v>
      </c>
      <c r="U833" t="e">
        <f>IF(Table13[[#This Row],[Category All]]="Category 3", "Yes",NA())</f>
        <v>#N/A</v>
      </c>
      <c r="V833">
        <f>SUM(1,(1/3)*(Table13[[#This Row],[Length]]-0.5),(1/3)*(Table13[[#This Row],[Diameter]]-0.4),(1/3)*(Table13[[#This Row],[Height]]-0.4)*Table13[[#This Row],[Whole_weight]]*0.5)</f>
        <v>0.97838083333333314</v>
      </c>
      <c r="W833">
        <f t="array" ref="W83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0.7827046666666666</v>
      </c>
      <c r="X833" t="e">
        <f>IF(Table13[[#This Row],[Category All]]="Category 1",Table13[[#This Row],[Base Abalone Value]]*1.5,NA())</f>
        <v>#N/A</v>
      </c>
      <c r="Y833">
        <f>IF(Table13[[#This Row],[Category All]]="Category 2",Table13[[#This Row],[Base Abalone Value]]*0.8,NA())</f>
        <v>0.7827046666666666</v>
      </c>
      <c r="Z833" t="e">
        <f>IF(Table13[[#This Row],[Category All]]="Category 3",Table13[[#This Row],[Base Abalone Value]],NA())</f>
        <v>#N/A</v>
      </c>
      <c r="AA833" t="e">
        <f>IF(Table13[[#This Row],[Gender]]="M",Table13[[#This Row],[Whole_weight]],NA())</f>
        <v>#N/A</v>
      </c>
      <c r="AB833" t="e">
        <f>IF(Table13[[#This Row],[Gender]]="F",Table13[[#This Row],[Whole_weight]],NA())</f>
        <v>#N/A</v>
      </c>
      <c r="AC833">
        <f>IF(Table13[[#This Row],[Gender]]="I",Table13[[#This Row],[Whole_weight]],NA())</f>
        <v>0.55449999999999999</v>
      </c>
      <c r="AD833" t="e">
        <f>IF(Table13[[#This Row],[Gender]]="M",Table13[[#This Row],[Diameter]],NA())</f>
        <v>#N/A</v>
      </c>
      <c r="AE833" t="e">
        <f>IF(Table13[[#This Row],[Gender]]="F",Table13[[#This Row],[Diameter]],NA())</f>
        <v>#N/A</v>
      </c>
      <c r="AF833">
        <f>IF(Table13[[#This Row],[Gender]]="I",Table13[[#This Row],[Diameter]],NA())</f>
        <v>0.39</v>
      </c>
    </row>
    <row r="834" spans="1:32" x14ac:dyDescent="0.25">
      <c r="A834">
        <v>938</v>
      </c>
      <c r="B834" t="s">
        <v>43</v>
      </c>
      <c r="C834">
        <v>0.45500000000000002</v>
      </c>
      <c r="D834">
        <v>0.35499999999999998</v>
      </c>
      <c r="E834">
        <v>0.125</v>
      </c>
      <c r="F834">
        <v>0.53249999999999997</v>
      </c>
      <c r="G834">
        <v>0.22500000000000001</v>
      </c>
      <c r="H834">
        <v>0.126</v>
      </c>
      <c r="I834">
        <v>0.14649999999999999</v>
      </c>
      <c r="J834">
        <v>7</v>
      </c>
      <c r="K834">
        <v>14</v>
      </c>
      <c r="L834" t="s">
        <v>55</v>
      </c>
      <c r="M834" t="s">
        <v>56</v>
      </c>
      <c r="N834" t="s">
        <v>57</v>
      </c>
      <c r="O834">
        <v>6</v>
      </c>
      <c r="P834" t="s">
        <v>79</v>
      </c>
      <c r="Q834">
        <v>14.1</v>
      </c>
      <c r="R834" t="str">
        <f t="array" ref="R83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34" t="e">
        <f>IF(Table13[[#This Row],[Category All]]="Category 1", "Yes",NA())</f>
        <v>#N/A</v>
      </c>
      <c r="T834" t="str">
        <f>IF(Table13[[#This Row],[Category All]]="Category 2", "Yes",NA())</f>
        <v>Yes</v>
      </c>
      <c r="U834" t="e">
        <f>IF(Table13[[#This Row],[Category All]]="Category 3", "Yes",NA())</f>
        <v>#N/A</v>
      </c>
      <c r="V834">
        <f>SUM(1,(1/3)*(Table13[[#This Row],[Length]]-0.5),(1/3)*(Table13[[#This Row],[Diameter]]-0.4),(1/3)*(Table13[[#This Row],[Height]]-0.4)*Table13[[#This Row],[Whole_weight]]*0.5)</f>
        <v>0.94559375000000001</v>
      </c>
      <c r="W834">
        <f t="array" ref="W83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0.75647500000000001</v>
      </c>
      <c r="X834" t="e">
        <f>IF(Table13[[#This Row],[Category All]]="Category 1",Table13[[#This Row],[Base Abalone Value]]*1.5,NA())</f>
        <v>#N/A</v>
      </c>
      <c r="Y834">
        <f>IF(Table13[[#This Row],[Category All]]="Category 2",Table13[[#This Row],[Base Abalone Value]]*0.8,NA())</f>
        <v>0.75647500000000001</v>
      </c>
      <c r="Z834" t="e">
        <f>IF(Table13[[#This Row],[Category All]]="Category 3",Table13[[#This Row],[Base Abalone Value]],NA())</f>
        <v>#N/A</v>
      </c>
      <c r="AA834" t="e">
        <f>IF(Table13[[#This Row],[Gender]]="M",Table13[[#This Row],[Whole_weight]],NA())</f>
        <v>#N/A</v>
      </c>
      <c r="AB834" t="e">
        <f>IF(Table13[[#This Row],[Gender]]="F",Table13[[#This Row],[Whole_weight]],NA())</f>
        <v>#N/A</v>
      </c>
      <c r="AC834">
        <f>IF(Table13[[#This Row],[Gender]]="I",Table13[[#This Row],[Whole_weight]],NA())</f>
        <v>0.53249999999999997</v>
      </c>
      <c r="AD834" t="e">
        <f>IF(Table13[[#This Row],[Gender]]="M",Table13[[#This Row],[Diameter]],NA())</f>
        <v>#N/A</v>
      </c>
      <c r="AE834" t="e">
        <f>IF(Table13[[#This Row],[Gender]]="F",Table13[[#This Row],[Diameter]],NA())</f>
        <v>#N/A</v>
      </c>
      <c r="AF834">
        <f>IF(Table13[[#This Row],[Gender]]="I",Table13[[#This Row],[Diameter]],NA())</f>
        <v>0.35499999999999998</v>
      </c>
    </row>
    <row r="835" spans="1:32" x14ac:dyDescent="0.25">
      <c r="A835">
        <v>2063</v>
      </c>
      <c r="B835" t="s">
        <v>47</v>
      </c>
      <c r="C835">
        <v>0.505</v>
      </c>
      <c r="D835">
        <v>0.38500000000000001</v>
      </c>
      <c r="E835">
        <v>0.13</v>
      </c>
      <c r="F835">
        <v>0.64349999999999996</v>
      </c>
      <c r="G835">
        <v>0.3135</v>
      </c>
      <c r="H835">
        <v>0.14899999999999999</v>
      </c>
      <c r="I835">
        <v>0.1515</v>
      </c>
      <c r="J835">
        <v>7</v>
      </c>
      <c r="K835">
        <v>6</v>
      </c>
      <c r="L835" t="s">
        <v>71</v>
      </c>
      <c r="M835" t="s">
        <v>72</v>
      </c>
      <c r="N835" t="s">
        <v>73</v>
      </c>
      <c r="O835">
        <v>7</v>
      </c>
      <c r="P835" t="s">
        <v>74</v>
      </c>
      <c r="Q835">
        <v>2.5</v>
      </c>
      <c r="R835" t="str">
        <f t="array" ref="R83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35" t="e">
        <f>IF(Table13[[#This Row],[Category All]]="Category 1", "Yes",NA())</f>
        <v>#N/A</v>
      </c>
      <c r="T835" t="str">
        <f>IF(Table13[[#This Row],[Category All]]="Category 2", "Yes",NA())</f>
        <v>Yes</v>
      </c>
      <c r="U835" t="e">
        <f>IF(Table13[[#This Row],[Category All]]="Category 3", "Yes",NA())</f>
        <v>#N/A</v>
      </c>
      <c r="V835">
        <f>SUM(1,(1/3)*(Table13[[#This Row],[Length]]-0.5),(1/3)*(Table13[[#This Row],[Diameter]]-0.4),(1/3)*(Table13[[#This Row],[Height]]-0.4)*Table13[[#This Row],[Whole_weight]]*0.5)</f>
        <v>0.96770916666666673</v>
      </c>
      <c r="W835">
        <f t="array" ref="W83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0.77416733333333343</v>
      </c>
      <c r="X835" t="e">
        <f>IF(Table13[[#This Row],[Category All]]="Category 1",Table13[[#This Row],[Base Abalone Value]]*1.5,NA())</f>
        <v>#N/A</v>
      </c>
      <c r="Y835">
        <f>IF(Table13[[#This Row],[Category All]]="Category 2",Table13[[#This Row],[Base Abalone Value]]*0.8,NA())</f>
        <v>0.77416733333333343</v>
      </c>
      <c r="Z835" t="e">
        <f>IF(Table13[[#This Row],[Category All]]="Category 3",Table13[[#This Row],[Base Abalone Value]],NA())</f>
        <v>#N/A</v>
      </c>
      <c r="AA835">
        <f>IF(Table13[[#This Row],[Gender]]="M",Table13[[#This Row],[Whole_weight]],NA())</f>
        <v>0.64349999999999996</v>
      </c>
      <c r="AB835" t="e">
        <f>IF(Table13[[#This Row],[Gender]]="F",Table13[[#This Row],[Whole_weight]],NA())</f>
        <v>#N/A</v>
      </c>
      <c r="AC835" t="e">
        <f>IF(Table13[[#This Row],[Gender]]="I",Table13[[#This Row],[Whole_weight]],NA())</f>
        <v>#N/A</v>
      </c>
      <c r="AD835">
        <f>IF(Table13[[#This Row],[Gender]]="M",Table13[[#This Row],[Diameter]],NA())</f>
        <v>0.38500000000000001</v>
      </c>
      <c r="AE835" t="e">
        <f>IF(Table13[[#This Row],[Gender]]="F",Table13[[#This Row],[Diameter]],NA())</f>
        <v>#N/A</v>
      </c>
      <c r="AF835" t="e">
        <f>IF(Table13[[#This Row],[Gender]]="I",Table13[[#This Row],[Diameter]],NA())</f>
        <v>#N/A</v>
      </c>
    </row>
    <row r="836" spans="1:32" x14ac:dyDescent="0.25">
      <c r="A836">
        <v>381</v>
      </c>
      <c r="B836" t="s">
        <v>47</v>
      </c>
      <c r="C836">
        <v>0.60499999999999998</v>
      </c>
      <c r="D836">
        <v>0.47</v>
      </c>
      <c r="E836">
        <v>0.18</v>
      </c>
      <c r="F836">
        <v>1.1405000000000001</v>
      </c>
      <c r="G836">
        <v>0.3755</v>
      </c>
      <c r="H836">
        <v>0.28050000000000003</v>
      </c>
      <c r="I836">
        <v>0.38500000000000001</v>
      </c>
      <c r="J836">
        <v>15</v>
      </c>
      <c r="K836">
        <v>6</v>
      </c>
      <c r="L836" t="s">
        <v>71</v>
      </c>
      <c r="M836" t="s">
        <v>72</v>
      </c>
      <c r="N836" t="s">
        <v>73</v>
      </c>
      <c r="O836">
        <v>9</v>
      </c>
      <c r="P836" t="s">
        <v>78</v>
      </c>
      <c r="Q836">
        <v>1.9</v>
      </c>
      <c r="R836" t="str">
        <f t="array" ref="R83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36" t="e">
        <f>IF(Table13[[#This Row],[Category All]]="Category 1", "Yes",NA())</f>
        <v>#N/A</v>
      </c>
      <c r="T836" t="str">
        <f>IF(Table13[[#This Row],[Category All]]="Category 2", "Yes",NA())</f>
        <v>Yes</v>
      </c>
      <c r="U836" t="e">
        <f>IF(Table13[[#This Row],[Category All]]="Category 3", "Yes",NA())</f>
        <v>#N/A</v>
      </c>
      <c r="V836">
        <f>SUM(1,(1/3)*(Table13[[#This Row],[Length]]-0.5),(1/3)*(Table13[[#This Row],[Diameter]]-0.4),(1/3)*(Table13[[#This Row],[Height]]-0.4)*Table13[[#This Row],[Whole_weight]]*0.5)</f>
        <v>1.0165149999999998</v>
      </c>
      <c r="W836">
        <f t="array" ref="W83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0.81321199999999993</v>
      </c>
      <c r="X836" t="e">
        <f>IF(Table13[[#This Row],[Category All]]="Category 1",Table13[[#This Row],[Base Abalone Value]]*1.5,NA())</f>
        <v>#N/A</v>
      </c>
      <c r="Y836">
        <f>IF(Table13[[#This Row],[Category All]]="Category 2",Table13[[#This Row],[Base Abalone Value]]*0.8,NA())</f>
        <v>0.81321199999999993</v>
      </c>
      <c r="Z836" t="e">
        <f>IF(Table13[[#This Row],[Category All]]="Category 3",Table13[[#This Row],[Base Abalone Value]],NA())</f>
        <v>#N/A</v>
      </c>
      <c r="AA836">
        <f>IF(Table13[[#This Row],[Gender]]="M",Table13[[#This Row],[Whole_weight]],NA())</f>
        <v>1.1405000000000001</v>
      </c>
      <c r="AB836" t="e">
        <f>IF(Table13[[#This Row],[Gender]]="F",Table13[[#This Row],[Whole_weight]],NA())</f>
        <v>#N/A</v>
      </c>
      <c r="AC836" t="e">
        <f>IF(Table13[[#This Row],[Gender]]="I",Table13[[#This Row],[Whole_weight]],NA())</f>
        <v>#N/A</v>
      </c>
      <c r="AD836">
        <f>IF(Table13[[#This Row],[Gender]]="M",Table13[[#This Row],[Diameter]],NA())</f>
        <v>0.47</v>
      </c>
      <c r="AE836" t="e">
        <f>IF(Table13[[#This Row],[Gender]]="F",Table13[[#This Row],[Diameter]],NA())</f>
        <v>#N/A</v>
      </c>
      <c r="AF836" t="e">
        <f>IF(Table13[[#This Row],[Gender]]="I",Table13[[#This Row],[Diameter]],NA())</f>
        <v>#N/A</v>
      </c>
    </row>
    <row r="837" spans="1:32" x14ac:dyDescent="0.25">
      <c r="A837">
        <v>3204</v>
      </c>
      <c r="B837" t="s">
        <v>32</v>
      </c>
      <c r="C837">
        <v>0.63500000000000001</v>
      </c>
      <c r="D837">
        <v>0.505</v>
      </c>
      <c r="E837">
        <v>0.185</v>
      </c>
      <c r="F837">
        <v>1.3035000000000001</v>
      </c>
      <c r="G837">
        <v>0.501</v>
      </c>
      <c r="H837">
        <v>0.29499999999999998</v>
      </c>
      <c r="I837">
        <v>0.41</v>
      </c>
      <c r="J837">
        <v>17</v>
      </c>
      <c r="K837">
        <v>5</v>
      </c>
      <c r="L837" t="s">
        <v>58</v>
      </c>
      <c r="M837" t="s">
        <v>59</v>
      </c>
      <c r="N837" t="s">
        <v>60</v>
      </c>
      <c r="O837">
        <v>4</v>
      </c>
      <c r="P837" t="s">
        <v>42</v>
      </c>
      <c r="Q837">
        <v>6.1</v>
      </c>
      <c r="R837" t="str">
        <f t="array" ref="R83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37" t="e">
        <f>IF(Table13[[#This Row],[Category All]]="Category 1", "Yes",NA())</f>
        <v>#N/A</v>
      </c>
      <c r="T837" t="e">
        <f>IF(Table13[[#This Row],[Category All]]="Category 2", "Yes",NA())</f>
        <v>#N/A</v>
      </c>
      <c r="U837" t="str">
        <f>IF(Table13[[#This Row],[Category All]]="Category 3", "Yes",NA())</f>
        <v>Yes</v>
      </c>
      <c r="V837">
        <f>SUM(1,(1/3)*(Table13[[#This Row],[Length]]-0.5),(1/3)*(Table13[[#This Row],[Diameter]]-0.4),(1/3)*(Table13[[#This Row],[Height]]-0.4)*Table13[[#This Row],[Whole_weight]]*0.5)</f>
        <v>1.0332912499999998</v>
      </c>
      <c r="W837">
        <f t="array" ref="W83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1.0332912499999998</v>
      </c>
      <c r="X837" t="e">
        <f>IF(Table13[[#This Row],[Category All]]="Category 1",Table13[[#This Row],[Base Abalone Value]]*1.5,NA())</f>
        <v>#N/A</v>
      </c>
      <c r="Y837" t="e">
        <f>IF(Table13[[#This Row],[Category All]]="Category 2",Table13[[#This Row],[Base Abalone Value]]*0.8,NA())</f>
        <v>#N/A</v>
      </c>
      <c r="Z837">
        <f>IF(Table13[[#This Row],[Category All]]="Category 3",Table13[[#This Row],[Base Abalone Value]],NA())</f>
        <v>1.0332912499999998</v>
      </c>
      <c r="AA837" t="e">
        <f>IF(Table13[[#This Row],[Gender]]="M",Table13[[#This Row],[Whole_weight]],NA())</f>
        <v>#N/A</v>
      </c>
      <c r="AB837">
        <f>IF(Table13[[#This Row],[Gender]]="F",Table13[[#This Row],[Whole_weight]],NA())</f>
        <v>1.3035000000000001</v>
      </c>
      <c r="AC837" t="e">
        <f>IF(Table13[[#This Row],[Gender]]="I",Table13[[#This Row],[Whole_weight]],NA())</f>
        <v>#N/A</v>
      </c>
      <c r="AD837" t="e">
        <f>IF(Table13[[#This Row],[Gender]]="M",Table13[[#This Row],[Diameter]],NA())</f>
        <v>#N/A</v>
      </c>
      <c r="AE837">
        <f>IF(Table13[[#This Row],[Gender]]="F",Table13[[#This Row],[Diameter]],NA())</f>
        <v>0.505</v>
      </c>
      <c r="AF837" t="e">
        <f>IF(Table13[[#This Row],[Gender]]="I",Table13[[#This Row],[Diameter]],NA())</f>
        <v>#N/A</v>
      </c>
    </row>
    <row r="838" spans="1:32" x14ac:dyDescent="0.25">
      <c r="A838">
        <v>394</v>
      </c>
      <c r="B838" t="s">
        <v>43</v>
      </c>
      <c r="C838">
        <v>0.36499999999999999</v>
      </c>
      <c r="D838">
        <v>0.29499999999999998</v>
      </c>
      <c r="E838">
        <v>9.5000000000000001E-2</v>
      </c>
      <c r="F838">
        <v>0.25</v>
      </c>
      <c r="G838">
        <v>0.1075</v>
      </c>
      <c r="H838">
        <v>5.45E-2</v>
      </c>
      <c r="I838">
        <v>0.08</v>
      </c>
      <c r="J838">
        <v>9</v>
      </c>
      <c r="K838">
        <v>2</v>
      </c>
      <c r="L838" t="s">
        <v>64</v>
      </c>
      <c r="M838" t="s">
        <v>65</v>
      </c>
      <c r="N838" t="s">
        <v>66</v>
      </c>
      <c r="O838">
        <v>8</v>
      </c>
      <c r="P838" t="s">
        <v>51</v>
      </c>
      <c r="Q838">
        <v>12.3</v>
      </c>
      <c r="R838" t="str">
        <f t="array" ref="R83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38" t="e">
        <f>IF(Table13[[#This Row],[Category All]]="Category 1", "Yes",NA())</f>
        <v>#N/A</v>
      </c>
      <c r="T838" t="str">
        <f>IF(Table13[[#This Row],[Category All]]="Category 2", "Yes",NA())</f>
        <v>Yes</v>
      </c>
      <c r="U838" t="e">
        <f>IF(Table13[[#This Row],[Category All]]="Category 3", "Yes",NA())</f>
        <v>#N/A</v>
      </c>
      <c r="V838">
        <f>SUM(1,(1/3)*(Table13[[#This Row],[Length]]-0.5),(1/3)*(Table13[[#This Row],[Diameter]]-0.4),(1/3)*(Table13[[#This Row],[Height]]-0.4)*Table13[[#This Row],[Whole_weight]]*0.5)</f>
        <v>0.90729166666666661</v>
      </c>
      <c r="W838">
        <f t="array" ref="W83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0.72583333333333333</v>
      </c>
      <c r="X838" t="e">
        <f>IF(Table13[[#This Row],[Category All]]="Category 1",Table13[[#This Row],[Base Abalone Value]]*1.5,NA())</f>
        <v>#N/A</v>
      </c>
      <c r="Y838">
        <f>IF(Table13[[#This Row],[Category All]]="Category 2",Table13[[#This Row],[Base Abalone Value]]*0.8,NA())</f>
        <v>0.72583333333333333</v>
      </c>
      <c r="Z838" t="e">
        <f>IF(Table13[[#This Row],[Category All]]="Category 3",Table13[[#This Row],[Base Abalone Value]],NA())</f>
        <v>#N/A</v>
      </c>
      <c r="AA838" t="e">
        <f>IF(Table13[[#This Row],[Gender]]="M",Table13[[#This Row],[Whole_weight]],NA())</f>
        <v>#N/A</v>
      </c>
      <c r="AB838" t="e">
        <f>IF(Table13[[#This Row],[Gender]]="F",Table13[[#This Row],[Whole_weight]],NA())</f>
        <v>#N/A</v>
      </c>
      <c r="AC838">
        <f>IF(Table13[[#This Row],[Gender]]="I",Table13[[#This Row],[Whole_weight]],NA())</f>
        <v>0.25</v>
      </c>
      <c r="AD838" t="e">
        <f>IF(Table13[[#This Row],[Gender]]="M",Table13[[#This Row],[Diameter]],NA())</f>
        <v>#N/A</v>
      </c>
      <c r="AE838" t="e">
        <f>IF(Table13[[#This Row],[Gender]]="F",Table13[[#This Row],[Diameter]],NA())</f>
        <v>#N/A</v>
      </c>
      <c r="AF838">
        <f>IF(Table13[[#This Row],[Gender]]="I",Table13[[#This Row],[Diameter]],NA())</f>
        <v>0.29499999999999998</v>
      </c>
    </row>
    <row r="839" spans="1:32" x14ac:dyDescent="0.25">
      <c r="A839">
        <v>4166</v>
      </c>
      <c r="B839" t="s">
        <v>43</v>
      </c>
      <c r="C839">
        <v>0.40500000000000003</v>
      </c>
      <c r="D839">
        <v>0.3</v>
      </c>
      <c r="E839">
        <v>8.5000000000000006E-2</v>
      </c>
      <c r="F839">
        <v>0.30349999999999999</v>
      </c>
      <c r="G839">
        <v>0.15</v>
      </c>
      <c r="H839">
        <v>5.0500000000000003E-2</v>
      </c>
      <c r="I839">
        <v>8.7999999999999995E-2</v>
      </c>
      <c r="J839">
        <v>7</v>
      </c>
      <c r="K839">
        <v>15</v>
      </c>
      <c r="L839" t="s">
        <v>81</v>
      </c>
      <c r="M839" t="s">
        <v>82</v>
      </c>
      <c r="N839" t="s">
        <v>35</v>
      </c>
      <c r="O839">
        <v>3</v>
      </c>
      <c r="P839" t="s">
        <v>80</v>
      </c>
      <c r="Q839">
        <v>3.6</v>
      </c>
      <c r="R839" t="str">
        <f t="array" ref="R83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39" t="e">
        <f>IF(Table13[[#This Row],[Category All]]="Category 1", "Yes",NA())</f>
        <v>#N/A</v>
      </c>
      <c r="T839" t="str">
        <f>IF(Table13[[#This Row],[Category All]]="Category 2", "Yes",NA())</f>
        <v>Yes</v>
      </c>
      <c r="U839" t="e">
        <f>IF(Table13[[#This Row],[Category All]]="Category 3", "Yes",NA())</f>
        <v>#N/A</v>
      </c>
      <c r="V839">
        <f>SUM(1,(1/3)*(Table13[[#This Row],[Length]]-0.5),(1/3)*(Table13[[#This Row],[Diameter]]-0.4),(1/3)*(Table13[[#This Row],[Height]]-0.4)*Table13[[#This Row],[Whole_weight]]*0.5)</f>
        <v>0.91906625000000008</v>
      </c>
      <c r="W839">
        <f t="array" ref="W83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0.73525300000000016</v>
      </c>
      <c r="X839" t="e">
        <f>IF(Table13[[#This Row],[Category All]]="Category 1",Table13[[#This Row],[Base Abalone Value]]*1.5,NA())</f>
        <v>#N/A</v>
      </c>
      <c r="Y839">
        <f>IF(Table13[[#This Row],[Category All]]="Category 2",Table13[[#This Row],[Base Abalone Value]]*0.8,NA())</f>
        <v>0.73525300000000016</v>
      </c>
      <c r="Z839" t="e">
        <f>IF(Table13[[#This Row],[Category All]]="Category 3",Table13[[#This Row],[Base Abalone Value]],NA())</f>
        <v>#N/A</v>
      </c>
      <c r="AA839" t="e">
        <f>IF(Table13[[#This Row],[Gender]]="M",Table13[[#This Row],[Whole_weight]],NA())</f>
        <v>#N/A</v>
      </c>
      <c r="AB839" t="e">
        <f>IF(Table13[[#This Row],[Gender]]="F",Table13[[#This Row],[Whole_weight]],NA())</f>
        <v>#N/A</v>
      </c>
      <c r="AC839">
        <f>IF(Table13[[#This Row],[Gender]]="I",Table13[[#This Row],[Whole_weight]],NA())</f>
        <v>0.30349999999999999</v>
      </c>
      <c r="AD839" t="e">
        <f>IF(Table13[[#This Row],[Gender]]="M",Table13[[#This Row],[Diameter]],NA())</f>
        <v>#N/A</v>
      </c>
      <c r="AE839" t="e">
        <f>IF(Table13[[#This Row],[Gender]]="F",Table13[[#This Row],[Diameter]],NA())</f>
        <v>#N/A</v>
      </c>
      <c r="AF839">
        <f>IF(Table13[[#This Row],[Gender]]="I",Table13[[#This Row],[Diameter]],NA())</f>
        <v>0.3</v>
      </c>
    </row>
    <row r="840" spans="1:32" x14ac:dyDescent="0.25">
      <c r="A840">
        <v>2663</v>
      </c>
      <c r="B840" t="s">
        <v>32</v>
      </c>
      <c r="C840">
        <v>0.56999999999999995</v>
      </c>
      <c r="D840">
        <v>0.45</v>
      </c>
      <c r="E840">
        <v>0.18</v>
      </c>
      <c r="F840">
        <v>0.90800000000000003</v>
      </c>
      <c r="G840">
        <v>0.40150000000000002</v>
      </c>
      <c r="H840">
        <v>0.217</v>
      </c>
      <c r="I840">
        <v>0.255</v>
      </c>
      <c r="J840">
        <v>9</v>
      </c>
      <c r="K840">
        <v>1</v>
      </c>
      <c r="L840" t="s">
        <v>40</v>
      </c>
      <c r="M840" t="s">
        <v>41</v>
      </c>
      <c r="N840" t="s">
        <v>35</v>
      </c>
      <c r="O840">
        <v>3</v>
      </c>
      <c r="P840" t="s">
        <v>80</v>
      </c>
      <c r="Q840">
        <v>3.6</v>
      </c>
      <c r="R840" t="str">
        <f t="array" ref="R84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40" t="e">
        <f>IF(Table13[[#This Row],[Category All]]="Category 1", "Yes",NA())</f>
        <v>#N/A</v>
      </c>
      <c r="T840" t="e">
        <f>IF(Table13[[#This Row],[Category All]]="Category 2", "Yes",NA())</f>
        <v>#N/A</v>
      </c>
      <c r="U840" t="str">
        <f>IF(Table13[[#This Row],[Category All]]="Category 3", "Yes",NA())</f>
        <v>Yes</v>
      </c>
      <c r="V840">
        <f>SUM(1,(1/3)*(Table13[[#This Row],[Length]]-0.5),(1/3)*(Table13[[#This Row],[Diameter]]-0.4),(1/3)*(Table13[[#This Row],[Height]]-0.4)*Table13[[#This Row],[Whole_weight]]*0.5)</f>
        <v>1.0067066666666666</v>
      </c>
      <c r="W840">
        <f t="array" ref="W84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1.0067066666666666</v>
      </c>
      <c r="X840" t="e">
        <f>IF(Table13[[#This Row],[Category All]]="Category 1",Table13[[#This Row],[Base Abalone Value]]*1.5,NA())</f>
        <v>#N/A</v>
      </c>
      <c r="Y840" t="e">
        <f>IF(Table13[[#This Row],[Category All]]="Category 2",Table13[[#This Row],[Base Abalone Value]]*0.8,NA())</f>
        <v>#N/A</v>
      </c>
      <c r="Z840">
        <f>IF(Table13[[#This Row],[Category All]]="Category 3",Table13[[#This Row],[Base Abalone Value]],NA())</f>
        <v>1.0067066666666666</v>
      </c>
      <c r="AA840" t="e">
        <f>IF(Table13[[#This Row],[Gender]]="M",Table13[[#This Row],[Whole_weight]],NA())</f>
        <v>#N/A</v>
      </c>
      <c r="AB840">
        <f>IF(Table13[[#This Row],[Gender]]="F",Table13[[#This Row],[Whole_weight]],NA())</f>
        <v>0.90800000000000003</v>
      </c>
      <c r="AC840" t="e">
        <f>IF(Table13[[#This Row],[Gender]]="I",Table13[[#This Row],[Whole_weight]],NA())</f>
        <v>#N/A</v>
      </c>
      <c r="AD840" t="e">
        <f>IF(Table13[[#This Row],[Gender]]="M",Table13[[#This Row],[Diameter]],NA())</f>
        <v>#N/A</v>
      </c>
      <c r="AE840">
        <f>IF(Table13[[#This Row],[Gender]]="F",Table13[[#This Row],[Diameter]],NA())</f>
        <v>0.45</v>
      </c>
      <c r="AF840" t="e">
        <f>IF(Table13[[#This Row],[Gender]]="I",Table13[[#This Row],[Diameter]],NA())</f>
        <v>#N/A</v>
      </c>
    </row>
    <row r="841" spans="1:32" x14ac:dyDescent="0.25">
      <c r="A841">
        <v>2303</v>
      </c>
      <c r="B841" t="s">
        <v>47</v>
      </c>
      <c r="C841">
        <v>0.46</v>
      </c>
      <c r="D841">
        <v>0.375</v>
      </c>
      <c r="E841">
        <v>0.13</v>
      </c>
      <c r="F841">
        <v>0.57350000000000001</v>
      </c>
      <c r="G841">
        <v>0.2505</v>
      </c>
      <c r="H841">
        <v>0.11899999999999999</v>
      </c>
      <c r="I841">
        <v>0.19500000000000001</v>
      </c>
      <c r="J841">
        <v>9</v>
      </c>
      <c r="K841">
        <v>6</v>
      </c>
      <c r="L841" t="s">
        <v>71</v>
      </c>
      <c r="M841" t="s">
        <v>72</v>
      </c>
      <c r="N841" t="s">
        <v>73</v>
      </c>
      <c r="O841">
        <v>2</v>
      </c>
      <c r="P841" t="s">
        <v>39</v>
      </c>
      <c r="Q841">
        <v>18</v>
      </c>
      <c r="R841" t="str">
        <f t="array" ref="R84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41" t="e">
        <f>IF(Table13[[#This Row],[Category All]]="Category 1", "Yes",NA())</f>
        <v>#N/A</v>
      </c>
      <c r="T841" t="str">
        <f>IF(Table13[[#This Row],[Category All]]="Category 2", "Yes",NA())</f>
        <v>Yes</v>
      </c>
      <c r="U841" t="e">
        <f>IF(Table13[[#This Row],[Category All]]="Category 3", "Yes",NA())</f>
        <v>#N/A</v>
      </c>
      <c r="V841">
        <f>SUM(1,(1/3)*(Table13[[#This Row],[Length]]-0.5),(1/3)*(Table13[[#This Row],[Diameter]]-0.4),(1/3)*(Table13[[#This Row],[Height]]-0.4)*Table13[[#This Row],[Whole_weight]]*0.5)</f>
        <v>0.9525258333333334</v>
      </c>
      <c r="W841">
        <f t="array" ref="W84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0.76202066666666679</v>
      </c>
      <c r="X841" t="e">
        <f>IF(Table13[[#This Row],[Category All]]="Category 1",Table13[[#This Row],[Base Abalone Value]]*1.5,NA())</f>
        <v>#N/A</v>
      </c>
      <c r="Y841">
        <f>IF(Table13[[#This Row],[Category All]]="Category 2",Table13[[#This Row],[Base Abalone Value]]*0.8,NA())</f>
        <v>0.76202066666666679</v>
      </c>
      <c r="Z841" t="e">
        <f>IF(Table13[[#This Row],[Category All]]="Category 3",Table13[[#This Row],[Base Abalone Value]],NA())</f>
        <v>#N/A</v>
      </c>
      <c r="AA841">
        <f>IF(Table13[[#This Row],[Gender]]="M",Table13[[#This Row],[Whole_weight]],NA())</f>
        <v>0.57350000000000001</v>
      </c>
      <c r="AB841" t="e">
        <f>IF(Table13[[#This Row],[Gender]]="F",Table13[[#This Row],[Whole_weight]],NA())</f>
        <v>#N/A</v>
      </c>
      <c r="AC841" t="e">
        <f>IF(Table13[[#This Row],[Gender]]="I",Table13[[#This Row],[Whole_weight]],NA())</f>
        <v>#N/A</v>
      </c>
      <c r="AD841">
        <f>IF(Table13[[#This Row],[Gender]]="M",Table13[[#This Row],[Diameter]],NA())</f>
        <v>0.375</v>
      </c>
      <c r="AE841" t="e">
        <f>IF(Table13[[#This Row],[Gender]]="F",Table13[[#This Row],[Diameter]],NA())</f>
        <v>#N/A</v>
      </c>
      <c r="AF841" t="e">
        <f>IF(Table13[[#This Row],[Gender]]="I",Table13[[#This Row],[Diameter]],NA())</f>
        <v>#N/A</v>
      </c>
    </row>
    <row r="842" spans="1:32" x14ac:dyDescent="0.25">
      <c r="A842">
        <v>1023</v>
      </c>
      <c r="B842" t="s">
        <v>32</v>
      </c>
      <c r="C842">
        <v>0.64</v>
      </c>
      <c r="D842">
        <v>0.5</v>
      </c>
      <c r="E842">
        <v>0.17</v>
      </c>
      <c r="F842">
        <v>1.5175000000000001</v>
      </c>
      <c r="G842">
        <v>0.69299999999999995</v>
      </c>
      <c r="H842">
        <v>0.32600000000000001</v>
      </c>
      <c r="I842">
        <v>0.40899999999999997</v>
      </c>
      <c r="J842">
        <v>11</v>
      </c>
      <c r="K842">
        <v>15</v>
      </c>
      <c r="L842" t="s">
        <v>81</v>
      </c>
      <c r="M842" t="s">
        <v>82</v>
      </c>
      <c r="N842" t="s">
        <v>35</v>
      </c>
      <c r="O842">
        <v>1</v>
      </c>
      <c r="P842" t="s">
        <v>36</v>
      </c>
      <c r="Q842">
        <v>22.1</v>
      </c>
      <c r="R842" t="str">
        <f t="array" ref="R84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42" t="e">
        <f>IF(Table13[[#This Row],[Category All]]="Category 1", "Yes",NA())</f>
        <v>#N/A</v>
      </c>
      <c r="T842" t="e">
        <f>IF(Table13[[#This Row],[Category All]]="Category 2", "Yes",NA())</f>
        <v>#N/A</v>
      </c>
      <c r="U842" t="str">
        <f>IF(Table13[[#This Row],[Category All]]="Category 3", "Yes",NA())</f>
        <v>Yes</v>
      </c>
      <c r="V842">
        <f>SUM(1,(1/3)*(Table13[[#This Row],[Length]]-0.5),(1/3)*(Table13[[#This Row],[Diameter]]-0.4),(1/3)*(Table13[[#This Row],[Height]]-0.4)*Table13[[#This Row],[Whole_weight]]*0.5)</f>
        <v>1.0218291666666668</v>
      </c>
      <c r="W842">
        <f t="array" ref="W84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1.0218291666666668</v>
      </c>
      <c r="X842" t="e">
        <f>IF(Table13[[#This Row],[Category All]]="Category 1",Table13[[#This Row],[Base Abalone Value]]*1.5,NA())</f>
        <v>#N/A</v>
      </c>
      <c r="Y842" t="e">
        <f>IF(Table13[[#This Row],[Category All]]="Category 2",Table13[[#This Row],[Base Abalone Value]]*0.8,NA())</f>
        <v>#N/A</v>
      </c>
      <c r="Z842">
        <f>IF(Table13[[#This Row],[Category All]]="Category 3",Table13[[#This Row],[Base Abalone Value]],NA())</f>
        <v>1.0218291666666668</v>
      </c>
      <c r="AA842" t="e">
        <f>IF(Table13[[#This Row],[Gender]]="M",Table13[[#This Row],[Whole_weight]],NA())</f>
        <v>#N/A</v>
      </c>
      <c r="AB842">
        <f>IF(Table13[[#This Row],[Gender]]="F",Table13[[#This Row],[Whole_weight]],NA())</f>
        <v>1.5175000000000001</v>
      </c>
      <c r="AC842" t="e">
        <f>IF(Table13[[#This Row],[Gender]]="I",Table13[[#This Row],[Whole_weight]],NA())</f>
        <v>#N/A</v>
      </c>
      <c r="AD842" t="e">
        <f>IF(Table13[[#This Row],[Gender]]="M",Table13[[#This Row],[Diameter]],NA())</f>
        <v>#N/A</v>
      </c>
      <c r="AE842">
        <f>IF(Table13[[#This Row],[Gender]]="F",Table13[[#This Row],[Diameter]],NA())</f>
        <v>0.5</v>
      </c>
      <c r="AF842" t="e">
        <f>IF(Table13[[#This Row],[Gender]]="I",Table13[[#This Row],[Diameter]],NA())</f>
        <v>#N/A</v>
      </c>
    </row>
    <row r="843" spans="1:32" x14ac:dyDescent="0.25">
      <c r="A843">
        <v>3825</v>
      </c>
      <c r="B843" t="s">
        <v>47</v>
      </c>
      <c r="C843">
        <v>0.62</v>
      </c>
      <c r="D843">
        <v>0.46</v>
      </c>
      <c r="E843">
        <v>0.17</v>
      </c>
      <c r="F843">
        <v>1.127</v>
      </c>
      <c r="G843">
        <v>0.53500000000000003</v>
      </c>
      <c r="H843">
        <v>0.26350000000000001</v>
      </c>
      <c r="I843">
        <v>0.29599999999999999</v>
      </c>
      <c r="J843">
        <v>7</v>
      </c>
      <c r="K843">
        <v>12</v>
      </c>
      <c r="L843" t="s">
        <v>33</v>
      </c>
      <c r="M843" t="s">
        <v>34</v>
      </c>
      <c r="N843" t="s">
        <v>35</v>
      </c>
      <c r="O843">
        <v>7</v>
      </c>
      <c r="P843" t="s">
        <v>74</v>
      </c>
      <c r="Q843">
        <v>2.5</v>
      </c>
      <c r="R843" t="str">
        <f t="array" ref="R84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43" t="e">
        <f>IF(Table13[[#This Row],[Category All]]="Category 1", "Yes",NA())</f>
        <v>#N/A</v>
      </c>
      <c r="T843" t="e">
        <f>IF(Table13[[#This Row],[Category All]]="Category 2", "Yes",NA())</f>
        <v>#N/A</v>
      </c>
      <c r="U843" t="str">
        <f>IF(Table13[[#This Row],[Category All]]="Category 3", "Yes",NA())</f>
        <v>Yes</v>
      </c>
      <c r="V843">
        <f>SUM(1,(1/3)*(Table13[[#This Row],[Length]]-0.5),(1/3)*(Table13[[#This Row],[Diameter]]-0.4),(1/3)*(Table13[[#This Row],[Height]]-0.4)*Table13[[#This Row],[Whole_weight]]*0.5)</f>
        <v>1.0167983333333335</v>
      </c>
      <c r="W843">
        <f t="array" ref="W84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1.0167983333333335</v>
      </c>
      <c r="X843" t="e">
        <f>IF(Table13[[#This Row],[Category All]]="Category 1",Table13[[#This Row],[Base Abalone Value]]*1.5,NA())</f>
        <v>#N/A</v>
      </c>
      <c r="Y843" t="e">
        <f>IF(Table13[[#This Row],[Category All]]="Category 2",Table13[[#This Row],[Base Abalone Value]]*0.8,NA())</f>
        <v>#N/A</v>
      </c>
      <c r="Z843">
        <f>IF(Table13[[#This Row],[Category All]]="Category 3",Table13[[#This Row],[Base Abalone Value]],NA())</f>
        <v>1.0167983333333335</v>
      </c>
      <c r="AA843">
        <f>IF(Table13[[#This Row],[Gender]]="M",Table13[[#This Row],[Whole_weight]],NA())</f>
        <v>1.127</v>
      </c>
      <c r="AB843" t="e">
        <f>IF(Table13[[#This Row],[Gender]]="F",Table13[[#This Row],[Whole_weight]],NA())</f>
        <v>#N/A</v>
      </c>
      <c r="AC843" t="e">
        <f>IF(Table13[[#This Row],[Gender]]="I",Table13[[#This Row],[Whole_weight]],NA())</f>
        <v>#N/A</v>
      </c>
      <c r="AD843">
        <f>IF(Table13[[#This Row],[Gender]]="M",Table13[[#This Row],[Diameter]],NA())</f>
        <v>0.46</v>
      </c>
      <c r="AE843" t="e">
        <f>IF(Table13[[#This Row],[Gender]]="F",Table13[[#This Row],[Diameter]],NA())</f>
        <v>#N/A</v>
      </c>
      <c r="AF843" t="e">
        <f>IF(Table13[[#This Row],[Gender]]="I",Table13[[#This Row],[Diameter]],NA())</f>
        <v>#N/A</v>
      </c>
    </row>
    <row r="844" spans="1:32" x14ac:dyDescent="0.25">
      <c r="A844">
        <v>925</v>
      </c>
      <c r="B844" t="s">
        <v>43</v>
      </c>
      <c r="C844">
        <v>0.42499999999999999</v>
      </c>
      <c r="D844">
        <v>0.315</v>
      </c>
      <c r="E844">
        <v>0.1</v>
      </c>
      <c r="F844">
        <v>0.377</v>
      </c>
      <c r="G844">
        <v>0.16450000000000001</v>
      </c>
      <c r="H844">
        <v>7.1999999999999995E-2</v>
      </c>
      <c r="I844">
        <v>0.105</v>
      </c>
      <c r="J844">
        <v>6</v>
      </c>
      <c r="K844">
        <v>8</v>
      </c>
      <c r="L844" t="s">
        <v>61</v>
      </c>
      <c r="M844" t="s">
        <v>62</v>
      </c>
      <c r="N844" t="s">
        <v>63</v>
      </c>
      <c r="O844">
        <v>10</v>
      </c>
      <c r="P844" t="s">
        <v>70</v>
      </c>
      <c r="Q844">
        <v>24.1</v>
      </c>
      <c r="R844" t="str">
        <f t="array" ref="R84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44" t="e">
        <f>IF(Table13[[#This Row],[Category All]]="Category 1", "Yes",NA())</f>
        <v>#N/A</v>
      </c>
      <c r="T844" t="str">
        <f>IF(Table13[[#This Row],[Category All]]="Category 2", "Yes",NA())</f>
        <v>Yes</v>
      </c>
      <c r="U844" t="e">
        <f>IF(Table13[[#This Row],[Category All]]="Category 3", "Yes",NA())</f>
        <v>#N/A</v>
      </c>
      <c r="V844">
        <f>SUM(1,(1/3)*(Table13[[#This Row],[Length]]-0.5),(1/3)*(Table13[[#This Row],[Diameter]]-0.4),(1/3)*(Table13[[#This Row],[Height]]-0.4)*Table13[[#This Row],[Whole_weight]]*0.5)</f>
        <v>0.92781666666666662</v>
      </c>
      <c r="W844">
        <f t="array" ref="W84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0.74225333333333332</v>
      </c>
      <c r="X844" t="e">
        <f>IF(Table13[[#This Row],[Category All]]="Category 1",Table13[[#This Row],[Base Abalone Value]]*1.5,NA())</f>
        <v>#N/A</v>
      </c>
      <c r="Y844">
        <f>IF(Table13[[#This Row],[Category All]]="Category 2",Table13[[#This Row],[Base Abalone Value]]*0.8,NA())</f>
        <v>0.74225333333333332</v>
      </c>
      <c r="Z844" t="e">
        <f>IF(Table13[[#This Row],[Category All]]="Category 3",Table13[[#This Row],[Base Abalone Value]],NA())</f>
        <v>#N/A</v>
      </c>
      <c r="AA844" t="e">
        <f>IF(Table13[[#This Row],[Gender]]="M",Table13[[#This Row],[Whole_weight]],NA())</f>
        <v>#N/A</v>
      </c>
      <c r="AB844" t="e">
        <f>IF(Table13[[#This Row],[Gender]]="F",Table13[[#This Row],[Whole_weight]],NA())</f>
        <v>#N/A</v>
      </c>
      <c r="AC844">
        <f>IF(Table13[[#This Row],[Gender]]="I",Table13[[#This Row],[Whole_weight]],NA())</f>
        <v>0.377</v>
      </c>
      <c r="AD844" t="e">
        <f>IF(Table13[[#This Row],[Gender]]="M",Table13[[#This Row],[Diameter]],NA())</f>
        <v>#N/A</v>
      </c>
      <c r="AE844" t="e">
        <f>IF(Table13[[#This Row],[Gender]]="F",Table13[[#This Row],[Diameter]],NA())</f>
        <v>#N/A</v>
      </c>
      <c r="AF844">
        <f>IF(Table13[[#This Row],[Gender]]="I",Table13[[#This Row],[Diameter]],NA())</f>
        <v>0.315</v>
      </c>
    </row>
    <row r="845" spans="1:32" x14ac:dyDescent="0.25">
      <c r="A845">
        <v>2365</v>
      </c>
      <c r="B845" t="s">
        <v>32</v>
      </c>
      <c r="C845">
        <v>0.6</v>
      </c>
      <c r="D845">
        <v>0.47</v>
      </c>
      <c r="E845">
        <v>0.2</v>
      </c>
      <c r="F845">
        <v>1.0309999999999999</v>
      </c>
      <c r="G845">
        <v>0.39200000000000002</v>
      </c>
      <c r="H845">
        <v>0.20349999999999999</v>
      </c>
      <c r="I845">
        <v>0.28999999999999998</v>
      </c>
      <c r="J845">
        <v>15</v>
      </c>
      <c r="K845">
        <v>14</v>
      </c>
      <c r="L845" t="s">
        <v>55</v>
      </c>
      <c r="M845" t="s">
        <v>56</v>
      </c>
      <c r="N845" t="s">
        <v>57</v>
      </c>
      <c r="O845">
        <v>10</v>
      </c>
      <c r="P845" t="s">
        <v>70</v>
      </c>
      <c r="Q845">
        <v>24.1</v>
      </c>
      <c r="R845" t="str">
        <f t="array" ref="R84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45" t="e">
        <f>IF(Table13[[#This Row],[Category All]]="Category 1", "Yes",NA())</f>
        <v>#N/A</v>
      </c>
      <c r="T845" t="str">
        <f>IF(Table13[[#This Row],[Category All]]="Category 2", "Yes",NA())</f>
        <v>Yes</v>
      </c>
      <c r="U845" t="e">
        <f>IF(Table13[[#This Row],[Category All]]="Category 3", "Yes",NA())</f>
        <v>#N/A</v>
      </c>
      <c r="V845">
        <f>SUM(1,(1/3)*(Table13[[#This Row],[Length]]-0.5),(1/3)*(Table13[[#This Row],[Diameter]]-0.4),(1/3)*(Table13[[#This Row],[Height]]-0.4)*Table13[[#This Row],[Whole_weight]]*0.5)</f>
        <v>1.0223</v>
      </c>
      <c r="W845">
        <f t="array" ref="W84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0.81784000000000001</v>
      </c>
      <c r="X845" t="e">
        <f>IF(Table13[[#This Row],[Category All]]="Category 1",Table13[[#This Row],[Base Abalone Value]]*1.5,NA())</f>
        <v>#N/A</v>
      </c>
      <c r="Y845">
        <f>IF(Table13[[#This Row],[Category All]]="Category 2",Table13[[#This Row],[Base Abalone Value]]*0.8,NA())</f>
        <v>0.81784000000000001</v>
      </c>
      <c r="Z845" t="e">
        <f>IF(Table13[[#This Row],[Category All]]="Category 3",Table13[[#This Row],[Base Abalone Value]],NA())</f>
        <v>#N/A</v>
      </c>
      <c r="AA845" t="e">
        <f>IF(Table13[[#This Row],[Gender]]="M",Table13[[#This Row],[Whole_weight]],NA())</f>
        <v>#N/A</v>
      </c>
      <c r="AB845">
        <f>IF(Table13[[#This Row],[Gender]]="F",Table13[[#This Row],[Whole_weight]],NA())</f>
        <v>1.0309999999999999</v>
      </c>
      <c r="AC845" t="e">
        <f>IF(Table13[[#This Row],[Gender]]="I",Table13[[#This Row],[Whole_weight]],NA())</f>
        <v>#N/A</v>
      </c>
      <c r="AD845" t="e">
        <f>IF(Table13[[#This Row],[Gender]]="M",Table13[[#This Row],[Diameter]],NA())</f>
        <v>#N/A</v>
      </c>
      <c r="AE845">
        <f>IF(Table13[[#This Row],[Gender]]="F",Table13[[#This Row],[Diameter]],NA())</f>
        <v>0.47</v>
      </c>
      <c r="AF845" t="e">
        <f>IF(Table13[[#This Row],[Gender]]="I",Table13[[#This Row],[Diameter]],NA())</f>
        <v>#N/A</v>
      </c>
    </row>
    <row r="846" spans="1:32" x14ac:dyDescent="0.25">
      <c r="A846">
        <v>2094</v>
      </c>
      <c r="B846" t="s">
        <v>32</v>
      </c>
      <c r="C846">
        <v>0.505</v>
      </c>
      <c r="D846">
        <v>0.38500000000000001</v>
      </c>
      <c r="E846">
        <v>0.115</v>
      </c>
      <c r="F846">
        <v>0.61599999999999999</v>
      </c>
      <c r="G846">
        <v>0.24299999999999999</v>
      </c>
      <c r="H846">
        <v>0.1075</v>
      </c>
      <c r="I846">
        <v>0.21</v>
      </c>
      <c r="J846">
        <v>11</v>
      </c>
      <c r="K846">
        <v>12</v>
      </c>
      <c r="L846" t="s">
        <v>33</v>
      </c>
      <c r="M846" t="s">
        <v>34</v>
      </c>
      <c r="N846" t="s">
        <v>35</v>
      </c>
      <c r="O846">
        <v>4</v>
      </c>
      <c r="P846" t="s">
        <v>42</v>
      </c>
      <c r="Q846">
        <v>6.1</v>
      </c>
      <c r="R846" t="str">
        <f t="array" ref="R84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46" t="e">
        <f>IF(Table13[[#This Row],[Category All]]="Category 1", "Yes",NA())</f>
        <v>#N/A</v>
      </c>
      <c r="T846" t="str">
        <f>IF(Table13[[#This Row],[Category All]]="Category 2", "Yes",NA())</f>
        <v>Yes</v>
      </c>
      <c r="U846" t="e">
        <f>IF(Table13[[#This Row],[Category All]]="Category 3", "Yes",NA())</f>
        <v>#N/A</v>
      </c>
      <c r="V846">
        <f>SUM(1,(1/3)*(Table13[[#This Row],[Length]]-0.5),(1/3)*(Table13[[#This Row],[Diameter]]-0.4),(1/3)*(Table13[[#This Row],[Height]]-0.4)*Table13[[#This Row],[Whole_weight]]*0.5)</f>
        <v>0.96740666666666675</v>
      </c>
      <c r="W846">
        <f t="array" ref="W84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0.77392533333333347</v>
      </c>
      <c r="X846" t="e">
        <f>IF(Table13[[#This Row],[Category All]]="Category 1",Table13[[#This Row],[Base Abalone Value]]*1.5,NA())</f>
        <v>#N/A</v>
      </c>
      <c r="Y846">
        <f>IF(Table13[[#This Row],[Category All]]="Category 2",Table13[[#This Row],[Base Abalone Value]]*0.8,NA())</f>
        <v>0.77392533333333347</v>
      </c>
      <c r="Z846" t="e">
        <f>IF(Table13[[#This Row],[Category All]]="Category 3",Table13[[#This Row],[Base Abalone Value]],NA())</f>
        <v>#N/A</v>
      </c>
      <c r="AA846" t="e">
        <f>IF(Table13[[#This Row],[Gender]]="M",Table13[[#This Row],[Whole_weight]],NA())</f>
        <v>#N/A</v>
      </c>
      <c r="AB846">
        <f>IF(Table13[[#This Row],[Gender]]="F",Table13[[#This Row],[Whole_weight]],NA())</f>
        <v>0.61599999999999999</v>
      </c>
      <c r="AC846" t="e">
        <f>IF(Table13[[#This Row],[Gender]]="I",Table13[[#This Row],[Whole_weight]],NA())</f>
        <v>#N/A</v>
      </c>
      <c r="AD846" t="e">
        <f>IF(Table13[[#This Row],[Gender]]="M",Table13[[#This Row],[Diameter]],NA())</f>
        <v>#N/A</v>
      </c>
      <c r="AE846">
        <f>IF(Table13[[#This Row],[Gender]]="F",Table13[[#This Row],[Diameter]],NA())</f>
        <v>0.38500000000000001</v>
      </c>
      <c r="AF846" t="e">
        <f>IF(Table13[[#This Row],[Gender]]="I",Table13[[#This Row],[Diameter]],NA())</f>
        <v>#N/A</v>
      </c>
    </row>
    <row r="847" spans="1:32" x14ac:dyDescent="0.25">
      <c r="A847">
        <v>2150</v>
      </c>
      <c r="B847" t="s">
        <v>47</v>
      </c>
      <c r="C847">
        <v>0.27</v>
      </c>
      <c r="D847">
        <v>0.19500000000000001</v>
      </c>
      <c r="E847">
        <v>7.0000000000000007E-2</v>
      </c>
      <c r="F847">
        <v>0.106</v>
      </c>
      <c r="G847">
        <v>4.65E-2</v>
      </c>
      <c r="H847">
        <v>1.7999999999999999E-2</v>
      </c>
      <c r="I847">
        <v>3.5999999999999997E-2</v>
      </c>
      <c r="J847">
        <v>7</v>
      </c>
      <c r="K847">
        <v>3</v>
      </c>
      <c r="L847" t="s">
        <v>75</v>
      </c>
      <c r="M847" t="s">
        <v>76</v>
      </c>
      <c r="N847" t="s">
        <v>77</v>
      </c>
      <c r="O847">
        <v>5</v>
      </c>
      <c r="P847" t="s">
        <v>46</v>
      </c>
      <c r="Q847">
        <v>12.8</v>
      </c>
      <c r="R847" t="str">
        <f t="array" ref="R84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47" t="e">
        <f>IF(Table13[[#This Row],[Category All]]="Category 1", "Yes",NA())</f>
        <v>#N/A</v>
      </c>
      <c r="T847" t="str">
        <f>IF(Table13[[#This Row],[Category All]]="Category 2", "Yes",NA())</f>
        <v>Yes</v>
      </c>
      <c r="U847" t="e">
        <f>IF(Table13[[#This Row],[Category All]]="Category 3", "Yes",NA())</f>
        <v>#N/A</v>
      </c>
      <c r="V847">
        <f>SUM(1,(1/3)*(Table13[[#This Row],[Length]]-0.5),(1/3)*(Table13[[#This Row],[Diameter]]-0.4),(1/3)*(Table13[[#This Row],[Height]]-0.4)*Table13[[#This Row],[Whole_weight]]*0.5)</f>
        <v>0.84916999999999998</v>
      </c>
      <c r="W847">
        <f t="array" ref="W84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0.67933600000000005</v>
      </c>
      <c r="X847" t="e">
        <f>IF(Table13[[#This Row],[Category All]]="Category 1",Table13[[#This Row],[Base Abalone Value]]*1.5,NA())</f>
        <v>#N/A</v>
      </c>
      <c r="Y847">
        <f>IF(Table13[[#This Row],[Category All]]="Category 2",Table13[[#This Row],[Base Abalone Value]]*0.8,NA())</f>
        <v>0.67933600000000005</v>
      </c>
      <c r="Z847" t="e">
        <f>IF(Table13[[#This Row],[Category All]]="Category 3",Table13[[#This Row],[Base Abalone Value]],NA())</f>
        <v>#N/A</v>
      </c>
      <c r="AA847">
        <f>IF(Table13[[#This Row],[Gender]]="M",Table13[[#This Row],[Whole_weight]],NA())</f>
        <v>0.106</v>
      </c>
      <c r="AB847" t="e">
        <f>IF(Table13[[#This Row],[Gender]]="F",Table13[[#This Row],[Whole_weight]],NA())</f>
        <v>#N/A</v>
      </c>
      <c r="AC847" t="e">
        <f>IF(Table13[[#This Row],[Gender]]="I",Table13[[#This Row],[Whole_weight]],NA())</f>
        <v>#N/A</v>
      </c>
      <c r="AD847">
        <f>IF(Table13[[#This Row],[Gender]]="M",Table13[[#This Row],[Diameter]],NA())</f>
        <v>0.19500000000000001</v>
      </c>
      <c r="AE847" t="e">
        <f>IF(Table13[[#This Row],[Gender]]="F",Table13[[#This Row],[Diameter]],NA())</f>
        <v>#N/A</v>
      </c>
      <c r="AF847" t="e">
        <f>IF(Table13[[#This Row],[Gender]]="I",Table13[[#This Row],[Diameter]],NA())</f>
        <v>#N/A</v>
      </c>
    </row>
    <row r="848" spans="1:32" x14ac:dyDescent="0.25">
      <c r="A848">
        <v>3667</v>
      </c>
      <c r="B848" t="s">
        <v>43</v>
      </c>
      <c r="C848">
        <v>0.57499999999999996</v>
      </c>
      <c r="D848">
        <v>0.44</v>
      </c>
      <c r="E848">
        <v>0.15</v>
      </c>
      <c r="F848">
        <v>0.98299999999999998</v>
      </c>
      <c r="G848">
        <v>0.48599999999999999</v>
      </c>
      <c r="H848">
        <v>0.215</v>
      </c>
      <c r="I848">
        <v>0.23899999999999999</v>
      </c>
      <c r="J848">
        <v>8</v>
      </c>
      <c r="K848">
        <v>1</v>
      </c>
      <c r="L848" t="s">
        <v>40</v>
      </c>
      <c r="M848" t="s">
        <v>41</v>
      </c>
      <c r="N848" t="s">
        <v>35</v>
      </c>
      <c r="O848">
        <v>9</v>
      </c>
      <c r="P848" t="s">
        <v>78</v>
      </c>
      <c r="Q848">
        <v>1.9</v>
      </c>
      <c r="R848" t="str">
        <f t="array" ref="R84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48" t="e">
        <f>IF(Table13[[#This Row],[Category All]]="Category 1", "Yes",NA())</f>
        <v>#N/A</v>
      </c>
      <c r="T848" t="e">
        <f>IF(Table13[[#This Row],[Category All]]="Category 2", "Yes",NA())</f>
        <v>#N/A</v>
      </c>
      <c r="U848" t="str">
        <f>IF(Table13[[#This Row],[Category All]]="Category 3", "Yes",NA())</f>
        <v>Yes</v>
      </c>
      <c r="V848">
        <f>SUM(1,(1/3)*(Table13[[#This Row],[Length]]-0.5),(1/3)*(Table13[[#This Row],[Diameter]]-0.4),(1/3)*(Table13[[#This Row],[Height]]-0.4)*Table13[[#This Row],[Whole_weight]]*0.5)</f>
        <v>0.99737500000000001</v>
      </c>
      <c r="W848">
        <f t="array" ref="W84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0.99737500000000001</v>
      </c>
      <c r="X848" t="e">
        <f>IF(Table13[[#This Row],[Category All]]="Category 1",Table13[[#This Row],[Base Abalone Value]]*1.5,NA())</f>
        <v>#N/A</v>
      </c>
      <c r="Y848" t="e">
        <f>IF(Table13[[#This Row],[Category All]]="Category 2",Table13[[#This Row],[Base Abalone Value]]*0.8,NA())</f>
        <v>#N/A</v>
      </c>
      <c r="Z848">
        <f>IF(Table13[[#This Row],[Category All]]="Category 3",Table13[[#This Row],[Base Abalone Value]],NA())</f>
        <v>0.99737500000000001</v>
      </c>
      <c r="AA848" t="e">
        <f>IF(Table13[[#This Row],[Gender]]="M",Table13[[#This Row],[Whole_weight]],NA())</f>
        <v>#N/A</v>
      </c>
      <c r="AB848" t="e">
        <f>IF(Table13[[#This Row],[Gender]]="F",Table13[[#This Row],[Whole_weight]],NA())</f>
        <v>#N/A</v>
      </c>
      <c r="AC848">
        <f>IF(Table13[[#This Row],[Gender]]="I",Table13[[#This Row],[Whole_weight]],NA())</f>
        <v>0.98299999999999998</v>
      </c>
      <c r="AD848" t="e">
        <f>IF(Table13[[#This Row],[Gender]]="M",Table13[[#This Row],[Diameter]],NA())</f>
        <v>#N/A</v>
      </c>
      <c r="AE848" t="e">
        <f>IF(Table13[[#This Row],[Gender]]="F",Table13[[#This Row],[Diameter]],NA())</f>
        <v>#N/A</v>
      </c>
      <c r="AF848">
        <f>IF(Table13[[#This Row],[Gender]]="I",Table13[[#This Row],[Diameter]],NA())</f>
        <v>0.44</v>
      </c>
    </row>
    <row r="849" spans="1:32" x14ac:dyDescent="0.25">
      <c r="A849">
        <v>3430</v>
      </c>
      <c r="B849" t="s">
        <v>43</v>
      </c>
      <c r="C849">
        <v>0.28000000000000003</v>
      </c>
      <c r="D849">
        <v>0.21</v>
      </c>
      <c r="E849">
        <v>6.5000000000000002E-2</v>
      </c>
      <c r="F849">
        <v>0.111</v>
      </c>
      <c r="G849">
        <v>4.2500000000000003E-2</v>
      </c>
      <c r="H849">
        <v>2.8500000000000001E-2</v>
      </c>
      <c r="I849">
        <v>0.03</v>
      </c>
      <c r="J849">
        <v>6</v>
      </c>
      <c r="K849">
        <v>14</v>
      </c>
      <c r="L849" t="s">
        <v>55</v>
      </c>
      <c r="M849" t="s">
        <v>56</v>
      </c>
      <c r="N849" t="s">
        <v>57</v>
      </c>
      <c r="O849">
        <v>1</v>
      </c>
      <c r="P849" t="s">
        <v>36</v>
      </c>
      <c r="Q849">
        <v>22.1</v>
      </c>
      <c r="R849" t="str">
        <f t="array" ref="R84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49" t="e">
        <f>IF(Table13[[#This Row],[Category All]]="Category 1", "Yes",NA())</f>
        <v>#N/A</v>
      </c>
      <c r="T849" t="str">
        <f>IF(Table13[[#This Row],[Category All]]="Category 2", "Yes",NA())</f>
        <v>Yes</v>
      </c>
      <c r="U849" t="e">
        <f>IF(Table13[[#This Row],[Category All]]="Category 3", "Yes",NA())</f>
        <v>#N/A</v>
      </c>
      <c r="V849">
        <f>SUM(1,(1/3)*(Table13[[#This Row],[Length]]-0.5),(1/3)*(Table13[[#This Row],[Diameter]]-0.4),(1/3)*(Table13[[#This Row],[Height]]-0.4)*Table13[[#This Row],[Whole_weight]]*0.5)</f>
        <v>0.85713583333333332</v>
      </c>
      <c r="W849">
        <f t="array" ref="W84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0.68570866666666674</v>
      </c>
      <c r="X849" t="e">
        <f>IF(Table13[[#This Row],[Category All]]="Category 1",Table13[[#This Row],[Base Abalone Value]]*1.5,NA())</f>
        <v>#N/A</v>
      </c>
      <c r="Y849">
        <f>IF(Table13[[#This Row],[Category All]]="Category 2",Table13[[#This Row],[Base Abalone Value]]*0.8,NA())</f>
        <v>0.68570866666666674</v>
      </c>
      <c r="Z849" t="e">
        <f>IF(Table13[[#This Row],[Category All]]="Category 3",Table13[[#This Row],[Base Abalone Value]],NA())</f>
        <v>#N/A</v>
      </c>
      <c r="AA849" t="e">
        <f>IF(Table13[[#This Row],[Gender]]="M",Table13[[#This Row],[Whole_weight]],NA())</f>
        <v>#N/A</v>
      </c>
      <c r="AB849" t="e">
        <f>IF(Table13[[#This Row],[Gender]]="F",Table13[[#This Row],[Whole_weight]],NA())</f>
        <v>#N/A</v>
      </c>
      <c r="AC849">
        <f>IF(Table13[[#This Row],[Gender]]="I",Table13[[#This Row],[Whole_weight]],NA())</f>
        <v>0.111</v>
      </c>
      <c r="AD849" t="e">
        <f>IF(Table13[[#This Row],[Gender]]="M",Table13[[#This Row],[Diameter]],NA())</f>
        <v>#N/A</v>
      </c>
      <c r="AE849" t="e">
        <f>IF(Table13[[#This Row],[Gender]]="F",Table13[[#This Row],[Diameter]],NA())</f>
        <v>#N/A</v>
      </c>
      <c r="AF849">
        <f>IF(Table13[[#This Row],[Gender]]="I",Table13[[#This Row],[Diameter]],NA())</f>
        <v>0.21</v>
      </c>
    </row>
    <row r="850" spans="1:32" x14ac:dyDescent="0.25">
      <c r="A850">
        <v>3715</v>
      </c>
      <c r="B850" t="s">
        <v>32</v>
      </c>
      <c r="C850">
        <v>0.72499999999999998</v>
      </c>
      <c r="D850">
        <v>0.56000000000000005</v>
      </c>
      <c r="E850">
        <v>0.185</v>
      </c>
      <c r="F850">
        <v>1.792</v>
      </c>
      <c r="G850">
        <v>0.873</v>
      </c>
      <c r="H850">
        <v>0.36699999999999999</v>
      </c>
      <c r="I850">
        <v>0.435</v>
      </c>
      <c r="J850">
        <v>11</v>
      </c>
      <c r="K850">
        <v>5</v>
      </c>
      <c r="L850" t="s">
        <v>58</v>
      </c>
      <c r="M850" t="s">
        <v>59</v>
      </c>
      <c r="N850" t="s">
        <v>60</v>
      </c>
      <c r="O850">
        <v>3</v>
      </c>
      <c r="P850" t="s">
        <v>80</v>
      </c>
      <c r="Q850">
        <v>3.6</v>
      </c>
      <c r="R850" t="str">
        <f t="array" ref="R85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50" t="e">
        <f>IF(Table13[[#This Row],[Category All]]="Category 1", "Yes",NA())</f>
        <v>#N/A</v>
      </c>
      <c r="T850" t="e">
        <f>IF(Table13[[#This Row],[Category All]]="Category 2", "Yes",NA())</f>
        <v>#N/A</v>
      </c>
      <c r="U850" t="str">
        <f>IF(Table13[[#This Row],[Category All]]="Category 3", "Yes",NA())</f>
        <v>Yes</v>
      </c>
      <c r="V850">
        <f>SUM(1,(1/3)*(Table13[[#This Row],[Length]]-0.5),(1/3)*(Table13[[#This Row],[Diameter]]-0.4),(1/3)*(Table13[[#This Row],[Height]]-0.4)*Table13[[#This Row],[Whole_weight]]*0.5)</f>
        <v>1.06412</v>
      </c>
      <c r="W850">
        <f t="array" ref="W85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1.06412</v>
      </c>
      <c r="X850" t="e">
        <f>IF(Table13[[#This Row],[Category All]]="Category 1",Table13[[#This Row],[Base Abalone Value]]*1.5,NA())</f>
        <v>#N/A</v>
      </c>
      <c r="Y850" t="e">
        <f>IF(Table13[[#This Row],[Category All]]="Category 2",Table13[[#This Row],[Base Abalone Value]]*0.8,NA())</f>
        <v>#N/A</v>
      </c>
      <c r="Z850">
        <f>IF(Table13[[#This Row],[Category All]]="Category 3",Table13[[#This Row],[Base Abalone Value]],NA())</f>
        <v>1.06412</v>
      </c>
      <c r="AA850" t="e">
        <f>IF(Table13[[#This Row],[Gender]]="M",Table13[[#This Row],[Whole_weight]],NA())</f>
        <v>#N/A</v>
      </c>
      <c r="AB850">
        <f>IF(Table13[[#This Row],[Gender]]="F",Table13[[#This Row],[Whole_weight]],NA())</f>
        <v>1.792</v>
      </c>
      <c r="AC850" t="e">
        <f>IF(Table13[[#This Row],[Gender]]="I",Table13[[#This Row],[Whole_weight]],NA())</f>
        <v>#N/A</v>
      </c>
      <c r="AD850" t="e">
        <f>IF(Table13[[#This Row],[Gender]]="M",Table13[[#This Row],[Diameter]],NA())</f>
        <v>#N/A</v>
      </c>
      <c r="AE850">
        <f>IF(Table13[[#This Row],[Gender]]="F",Table13[[#This Row],[Diameter]],NA())</f>
        <v>0.56000000000000005</v>
      </c>
      <c r="AF850" t="e">
        <f>IF(Table13[[#This Row],[Gender]]="I",Table13[[#This Row],[Diameter]],NA())</f>
        <v>#N/A</v>
      </c>
    </row>
    <row r="851" spans="1:32" x14ac:dyDescent="0.25">
      <c r="A851">
        <v>2179</v>
      </c>
      <c r="B851" t="s">
        <v>32</v>
      </c>
      <c r="C851">
        <v>0.59499999999999997</v>
      </c>
      <c r="D851">
        <v>0.48</v>
      </c>
      <c r="E851">
        <v>0.2</v>
      </c>
      <c r="F851">
        <v>0.97499999999999998</v>
      </c>
      <c r="G851">
        <v>0.35799999999999998</v>
      </c>
      <c r="H851">
        <v>0.20349999999999999</v>
      </c>
      <c r="I851">
        <v>0.34</v>
      </c>
      <c r="J851">
        <v>15</v>
      </c>
      <c r="K851">
        <v>13</v>
      </c>
      <c r="L851" t="s">
        <v>44</v>
      </c>
      <c r="M851" t="s">
        <v>45</v>
      </c>
      <c r="N851" t="s">
        <v>35</v>
      </c>
      <c r="O851">
        <v>5</v>
      </c>
      <c r="P851" t="s">
        <v>46</v>
      </c>
      <c r="Q851">
        <v>12.8</v>
      </c>
      <c r="R851" t="str">
        <f t="array" ref="R85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51" t="e">
        <f>IF(Table13[[#This Row],[Category All]]="Category 1", "Yes",NA())</f>
        <v>#N/A</v>
      </c>
      <c r="T851" t="str">
        <f>IF(Table13[[#This Row],[Category All]]="Category 2", "Yes",NA())</f>
        <v>Yes</v>
      </c>
      <c r="U851" t="e">
        <f>IF(Table13[[#This Row],[Category All]]="Category 3", "Yes",NA())</f>
        <v>#N/A</v>
      </c>
      <c r="V851">
        <f>SUM(1,(1/3)*(Table13[[#This Row],[Length]]-0.5),(1/3)*(Table13[[#This Row],[Diameter]]-0.4),(1/3)*(Table13[[#This Row],[Height]]-0.4)*Table13[[#This Row],[Whole_weight]]*0.5)</f>
        <v>1.0258333333333334</v>
      </c>
      <c r="W851">
        <f t="array" ref="W85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0.82066666666666677</v>
      </c>
      <c r="X851" t="e">
        <f>IF(Table13[[#This Row],[Category All]]="Category 1",Table13[[#This Row],[Base Abalone Value]]*1.5,NA())</f>
        <v>#N/A</v>
      </c>
      <c r="Y851">
        <f>IF(Table13[[#This Row],[Category All]]="Category 2",Table13[[#This Row],[Base Abalone Value]]*0.8,NA())</f>
        <v>0.82066666666666677</v>
      </c>
      <c r="Z851" t="e">
        <f>IF(Table13[[#This Row],[Category All]]="Category 3",Table13[[#This Row],[Base Abalone Value]],NA())</f>
        <v>#N/A</v>
      </c>
      <c r="AA851" t="e">
        <f>IF(Table13[[#This Row],[Gender]]="M",Table13[[#This Row],[Whole_weight]],NA())</f>
        <v>#N/A</v>
      </c>
      <c r="AB851">
        <f>IF(Table13[[#This Row],[Gender]]="F",Table13[[#This Row],[Whole_weight]],NA())</f>
        <v>0.97499999999999998</v>
      </c>
      <c r="AC851" t="e">
        <f>IF(Table13[[#This Row],[Gender]]="I",Table13[[#This Row],[Whole_weight]],NA())</f>
        <v>#N/A</v>
      </c>
      <c r="AD851" t="e">
        <f>IF(Table13[[#This Row],[Gender]]="M",Table13[[#This Row],[Diameter]],NA())</f>
        <v>#N/A</v>
      </c>
      <c r="AE851">
        <f>IF(Table13[[#This Row],[Gender]]="F",Table13[[#This Row],[Diameter]],NA())</f>
        <v>0.48</v>
      </c>
      <c r="AF851" t="e">
        <f>IF(Table13[[#This Row],[Gender]]="I",Table13[[#This Row],[Diameter]],NA())</f>
        <v>#N/A</v>
      </c>
    </row>
    <row r="852" spans="1:32" x14ac:dyDescent="0.25">
      <c r="A852">
        <v>3609</v>
      </c>
      <c r="B852" t="s">
        <v>47</v>
      </c>
      <c r="C852">
        <v>0.54500000000000004</v>
      </c>
      <c r="D852">
        <v>0.43</v>
      </c>
      <c r="E852">
        <v>0.155</v>
      </c>
      <c r="F852">
        <v>0.80349999999999999</v>
      </c>
      <c r="G852">
        <v>0.40899999999999997</v>
      </c>
      <c r="H852">
        <v>0.14399999999999999</v>
      </c>
      <c r="I852">
        <v>0.22800000000000001</v>
      </c>
      <c r="J852">
        <v>7</v>
      </c>
      <c r="K852">
        <v>2</v>
      </c>
      <c r="L852" t="s">
        <v>64</v>
      </c>
      <c r="M852" t="s">
        <v>65</v>
      </c>
      <c r="N852" t="s">
        <v>66</v>
      </c>
      <c r="O852">
        <v>3</v>
      </c>
      <c r="P852" t="s">
        <v>80</v>
      </c>
      <c r="Q852">
        <v>3.6</v>
      </c>
      <c r="R852" t="str">
        <f t="array" ref="R85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52" t="e">
        <f>IF(Table13[[#This Row],[Category All]]="Category 1", "Yes",NA())</f>
        <v>#N/A</v>
      </c>
      <c r="T852" t="e">
        <f>IF(Table13[[#This Row],[Category All]]="Category 2", "Yes",NA())</f>
        <v>#N/A</v>
      </c>
      <c r="U852" t="str">
        <f>IF(Table13[[#This Row],[Category All]]="Category 3", "Yes",NA())</f>
        <v>Yes</v>
      </c>
      <c r="V852">
        <f>SUM(1,(1/3)*(Table13[[#This Row],[Length]]-0.5),(1/3)*(Table13[[#This Row],[Diameter]]-0.4),(1/3)*(Table13[[#This Row],[Height]]-0.4)*Table13[[#This Row],[Whole_weight]]*0.5)</f>
        <v>0.99219041666666685</v>
      </c>
      <c r="W852">
        <f t="array" ref="W85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0.99219041666666685</v>
      </c>
      <c r="X852" t="e">
        <f>IF(Table13[[#This Row],[Category All]]="Category 1",Table13[[#This Row],[Base Abalone Value]]*1.5,NA())</f>
        <v>#N/A</v>
      </c>
      <c r="Y852" t="e">
        <f>IF(Table13[[#This Row],[Category All]]="Category 2",Table13[[#This Row],[Base Abalone Value]]*0.8,NA())</f>
        <v>#N/A</v>
      </c>
      <c r="Z852">
        <f>IF(Table13[[#This Row],[Category All]]="Category 3",Table13[[#This Row],[Base Abalone Value]],NA())</f>
        <v>0.99219041666666685</v>
      </c>
      <c r="AA852">
        <f>IF(Table13[[#This Row],[Gender]]="M",Table13[[#This Row],[Whole_weight]],NA())</f>
        <v>0.80349999999999999</v>
      </c>
      <c r="AB852" t="e">
        <f>IF(Table13[[#This Row],[Gender]]="F",Table13[[#This Row],[Whole_weight]],NA())</f>
        <v>#N/A</v>
      </c>
      <c r="AC852" t="e">
        <f>IF(Table13[[#This Row],[Gender]]="I",Table13[[#This Row],[Whole_weight]],NA())</f>
        <v>#N/A</v>
      </c>
      <c r="AD852">
        <f>IF(Table13[[#This Row],[Gender]]="M",Table13[[#This Row],[Diameter]],NA())</f>
        <v>0.43</v>
      </c>
      <c r="AE852" t="e">
        <f>IF(Table13[[#This Row],[Gender]]="F",Table13[[#This Row],[Diameter]],NA())</f>
        <v>#N/A</v>
      </c>
      <c r="AF852" t="e">
        <f>IF(Table13[[#This Row],[Gender]]="I",Table13[[#This Row],[Diameter]],NA())</f>
        <v>#N/A</v>
      </c>
    </row>
    <row r="853" spans="1:32" x14ac:dyDescent="0.25">
      <c r="A853">
        <v>769</v>
      </c>
      <c r="B853" t="s">
        <v>32</v>
      </c>
      <c r="C853">
        <v>0.55000000000000004</v>
      </c>
      <c r="D853">
        <v>0.43</v>
      </c>
      <c r="E853">
        <v>0.155</v>
      </c>
      <c r="F853">
        <v>0.78500000000000003</v>
      </c>
      <c r="G853">
        <v>0.28899999999999998</v>
      </c>
      <c r="H853">
        <v>0.22700000000000001</v>
      </c>
      <c r="I853">
        <v>0.23300000000000001</v>
      </c>
      <c r="J853">
        <v>11</v>
      </c>
      <c r="K853">
        <v>3</v>
      </c>
      <c r="L853" t="s">
        <v>75</v>
      </c>
      <c r="M853" t="s">
        <v>76</v>
      </c>
      <c r="N853" t="s">
        <v>77</v>
      </c>
      <c r="O853">
        <v>3</v>
      </c>
      <c r="P853" t="s">
        <v>80</v>
      </c>
      <c r="Q853">
        <v>3.6</v>
      </c>
      <c r="R853" t="str">
        <f t="array" ref="R85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53" t="e">
        <f>IF(Table13[[#This Row],[Category All]]="Category 1", "Yes",NA())</f>
        <v>#N/A</v>
      </c>
      <c r="T853" t="str">
        <f>IF(Table13[[#This Row],[Category All]]="Category 2", "Yes",NA())</f>
        <v>Yes</v>
      </c>
      <c r="U853" t="e">
        <f>IF(Table13[[#This Row],[Category All]]="Category 3", "Yes",NA())</f>
        <v>#N/A</v>
      </c>
      <c r="V853">
        <f>SUM(1,(1/3)*(Table13[[#This Row],[Length]]-0.5),(1/3)*(Table13[[#This Row],[Diameter]]-0.4),(1/3)*(Table13[[#This Row],[Height]]-0.4)*Table13[[#This Row],[Whole_weight]]*0.5)</f>
        <v>0.9946124999999999</v>
      </c>
      <c r="W853">
        <f t="array" ref="W85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0.79569000000000001</v>
      </c>
      <c r="X853" t="e">
        <f>IF(Table13[[#This Row],[Category All]]="Category 1",Table13[[#This Row],[Base Abalone Value]]*1.5,NA())</f>
        <v>#N/A</v>
      </c>
      <c r="Y853">
        <f>IF(Table13[[#This Row],[Category All]]="Category 2",Table13[[#This Row],[Base Abalone Value]]*0.8,NA())</f>
        <v>0.79569000000000001</v>
      </c>
      <c r="Z853" t="e">
        <f>IF(Table13[[#This Row],[Category All]]="Category 3",Table13[[#This Row],[Base Abalone Value]],NA())</f>
        <v>#N/A</v>
      </c>
      <c r="AA853" t="e">
        <f>IF(Table13[[#This Row],[Gender]]="M",Table13[[#This Row],[Whole_weight]],NA())</f>
        <v>#N/A</v>
      </c>
      <c r="AB853">
        <f>IF(Table13[[#This Row],[Gender]]="F",Table13[[#This Row],[Whole_weight]],NA())</f>
        <v>0.78500000000000003</v>
      </c>
      <c r="AC853" t="e">
        <f>IF(Table13[[#This Row],[Gender]]="I",Table13[[#This Row],[Whole_weight]],NA())</f>
        <v>#N/A</v>
      </c>
      <c r="AD853" t="e">
        <f>IF(Table13[[#This Row],[Gender]]="M",Table13[[#This Row],[Diameter]],NA())</f>
        <v>#N/A</v>
      </c>
      <c r="AE853">
        <f>IF(Table13[[#This Row],[Gender]]="F",Table13[[#This Row],[Diameter]],NA())</f>
        <v>0.43</v>
      </c>
      <c r="AF853" t="e">
        <f>IF(Table13[[#This Row],[Gender]]="I",Table13[[#This Row],[Diameter]],NA())</f>
        <v>#N/A</v>
      </c>
    </row>
    <row r="854" spans="1:32" x14ac:dyDescent="0.25">
      <c r="A854">
        <v>4092</v>
      </c>
      <c r="B854" t="s">
        <v>47</v>
      </c>
      <c r="C854">
        <v>0.625</v>
      </c>
      <c r="D854">
        <v>0.5</v>
      </c>
      <c r="E854">
        <v>0.18</v>
      </c>
      <c r="F854">
        <v>1.3705000000000001</v>
      </c>
      <c r="G854">
        <v>0.64500000000000002</v>
      </c>
      <c r="H854">
        <v>0.30299999999999999</v>
      </c>
      <c r="I854">
        <v>0.3705</v>
      </c>
      <c r="J854">
        <v>12</v>
      </c>
      <c r="K854">
        <v>2</v>
      </c>
      <c r="L854" t="s">
        <v>64</v>
      </c>
      <c r="M854" t="s">
        <v>65</v>
      </c>
      <c r="N854" t="s">
        <v>66</v>
      </c>
      <c r="O854">
        <v>8</v>
      </c>
      <c r="P854" t="s">
        <v>51</v>
      </c>
      <c r="Q854">
        <v>12.3</v>
      </c>
      <c r="R854" t="str">
        <f t="array" ref="R85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54" t="e">
        <f>IF(Table13[[#This Row],[Category All]]="Category 1", "Yes",NA())</f>
        <v>#N/A</v>
      </c>
      <c r="T854" t="e">
        <f>IF(Table13[[#This Row],[Category All]]="Category 2", "Yes",NA())</f>
        <v>#N/A</v>
      </c>
      <c r="U854" t="str">
        <f>IF(Table13[[#This Row],[Category All]]="Category 3", "Yes",NA())</f>
        <v>Yes</v>
      </c>
      <c r="V854">
        <f>SUM(1,(1/3)*(Table13[[#This Row],[Length]]-0.5),(1/3)*(Table13[[#This Row],[Diameter]]-0.4),(1/3)*(Table13[[#This Row],[Height]]-0.4)*Table13[[#This Row],[Whole_weight]]*0.5)</f>
        <v>1.0247483333333336</v>
      </c>
      <c r="W854">
        <f t="array" ref="W85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1.0247483333333336</v>
      </c>
      <c r="X854" t="e">
        <f>IF(Table13[[#This Row],[Category All]]="Category 1",Table13[[#This Row],[Base Abalone Value]]*1.5,NA())</f>
        <v>#N/A</v>
      </c>
      <c r="Y854" t="e">
        <f>IF(Table13[[#This Row],[Category All]]="Category 2",Table13[[#This Row],[Base Abalone Value]]*0.8,NA())</f>
        <v>#N/A</v>
      </c>
      <c r="Z854">
        <f>IF(Table13[[#This Row],[Category All]]="Category 3",Table13[[#This Row],[Base Abalone Value]],NA())</f>
        <v>1.0247483333333336</v>
      </c>
      <c r="AA854">
        <f>IF(Table13[[#This Row],[Gender]]="M",Table13[[#This Row],[Whole_weight]],NA())</f>
        <v>1.3705000000000001</v>
      </c>
      <c r="AB854" t="e">
        <f>IF(Table13[[#This Row],[Gender]]="F",Table13[[#This Row],[Whole_weight]],NA())</f>
        <v>#N/A</v>
      </c>
      <c r="AC854" t="e">
        <f>IF(Table13[[#This Row],[Gender]]="I",Table13[[#This Row],[Whole_weight]],NA())</f>
        <v>#N/A</v>
      </c>
      <c r="AD854">
        <f>IF(Table13[[#This Row],[Gender]]="M",Table13[[#This Row],[Diameter]],NA())</f>
        <v>0.5</v>
      </c>
      <c r="AE854" t="e">
        <f>IF(Table13[[#This Row],[Gender]]="F",Table13[[#This Row],[Diameter]],NA())</f>
        <v>#N/A</v>
      </c>
      <c r="AF854" t="e">
        <f>IF(Table13[[#This Row],[Gender]]="I",Table13[[#This Row],[Diameter]],NA())</f>
        <v>#N/A</v>
      </c>
    </row>
    <row r="855" spans="1:32" x14ac:dyDescent="0.25">
      <c r="A855">
        <v>1946</v>
      </c>
      <c r="B855" t="s">
        <v>32</v>
      </c>
      <c r="C855">
        <v>0.63500000000000001</v>
      </c>
      <c r="D855">
        <v>0.505</v>
      </c>
      <c r="E855">
        <v>0.155</v>
      </c>
      <c r="F855">
        <v>1.2895000000000001</v>
      </c>
      <c r="G855">
        <v>0.59399999999999997</v>
      </c>
      <c r="H855">
        <v>0.314</v>
      </c>
      <c r="I855">
        <v>0.34499999999999997</v>
      </c>
      <c r="J855">
        <v>11</v>
      </c>
      <c r="K855">
        <v>10</v>
      </c>
      <c r="L855" t="s">
        <v>48</v>
      </c>
      <c r="M855" t="s">
        <v>49</v>
      </c>
      <c r="N855" t="s">
        <v>50</v>
      </c>
      <c r="O855">
        <v>5</v>
      </c>
      <c r="P855" t="s">
        <v>46</v>
      </c>
      <c r="Q855">
        <v>12.8</v>
      </c>
      <c r="R855" t="str">
        <f t="array" ref="R85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55" t="e">
        <f>IF(Table13[[#This Row],[Category All]]="Category 1", "Yes",NA())</f>
        <v>#N/A</v>
      </c>
      <c r="T855" t="e">
        <f>IF(Table13[[#This Row],[Category All]]="Category 2", "Yes",NA())</f>
        <v>#N/A</v>
      </c>
      <c r="U855" t="str">
        <f>IF(Table13[[#This Row],[Category All]]="Category 3", "Yes",NA())</f>
        <v>Yes</v>
      </c>
      <c r="V855">
        <f>SUM(1,(1/3)*(Table13[[#This Row],[Length]]-0.5),(1/3)*(Table13[[#This Row],[Diameter]]-0.4),(1/3)*(Table13[[#This Row],[Height]]-0.4)*Table13[[#This Row],[Whole_weight]]*0.5)</f>
        <v>1.0273454166666665</v>
      </c>
      <c r="W855">
        <f t="array" ref="W85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1.0273454166666665</v>
      </c>
      <c r="X855" t="e">
        <f>IF(Table13[[#This Row],[Category All]]="Category 1",Table13[[#This Row],[Base Abalone Value]]*1.5,NA())</f>
        <v>#N/A</v>
      </c>
      <c r="Y855" t="e">
        <f>IF(Table13[[#This Row],[Category All]]="Category 2",Table13[[#This Row],[Base Abalone Value]]*0.8,NA())</f>
        <v>#N/A</v>
      </c>
      <c r="Z855">
        <f>IF(Table13[[#This Row],[Category All]]="Category 3",Table13[[#This Row],[Base Abalone Value]],NA())</f>
        <v>1.0273454166666665</v>
      </c>
      <c r="AA855" t="e">
        <f>IF(Table13[[#This Row],[Gender]]="M",Table13[[#This Row],[Whole_weight]],NA())</f>
        <v>#N/A</v>
      </c>
      <c r="AB855">
        <f>IF(Table13[[#This Row],[Gender]]="F",Table13[[#This Row],[Whole_weight]],NA())</f>
        <v>1.2895000000000001</v>
      </c>
      <c r="AC855" t="e">
        <f>IF(Table13[[#This Row],[Gender]]="I",Table13[[#This Row],[Whole_weight]],NA())</f>
        <v>#N/A</v>
      </c>
      <c r="AD855" t="e">
        <f>IF(Table13[[#This Row],[Gender]]="M",Table13[[#This Row],[Diameter]],NA())</f>
        <v>#N/A</v>
      </c>
      <c r="AE855">
        <f>IF(Table13[[#This Row],[Gender]]="F",Table13[[#This Row],[Diameter]],NA())</f>
        <v>0.505</v>
      </c>
      <c r="AF855" t="e">
        <f>IF(Table13[[#This Row],[Gender]]="I",Table13[[#This Row],[Diameter]],NA())</f>
        <v>#N/A</v>
      </c>
    </row>
    <row r="856" spans="1:32" x14ac:dyDescent="0.25">
      <c r="A856">
        <v>4121</v>
      </c>
      <c r="B856" t="s">
        <v>47</v>
      </c>
      <c r="C856">
        <v>0.35</v>
      </c>
      <c r="D856">
        <v>0.26500000000000001</v>
      </c>
      <c r="E856">
        <v>0.09</v>
      </c>
      <c r="F856">
        <v>0.19700000000000001</v>
      </c>
      <c r="G856">
        <v>7.2999999999999995E-2</v>
      </c>
      <c r="H856">
        <v>3.6499999999999998E-2</v>
      </c>
      <c r="I856">
        <v>7.6999999999999999E-2</v>
      </c>
      <c r="J856">
        <v>7</v>
      </c>
      <c r="K856">
        <v>2</v>
      </c>
      <c r="L856" t="s">
        <v>64</v>
      </c>
      <c r="M856" t="s">
        <v>65</v>
      </c>
      <c r="N856" t="s">
        <v>66</v>
      </c>
      <c r="O856">
        <v>10</v>
      </c>
      <c r="P856" t="s">
        <v>70</v>
      </c>
      <c r="Q856">
        <v>24.1</v>
      </c>
      <c r="R856" t="str">
        <f t="array" ref="R85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56" t="e">
        <f>IF(Table13[[#This Row],[Category All]]="Category 1", "Yes",NA())</f>
        <v>#N/A</v>
      </c>
      <c r="T856" t="str">
        <f>IF(Table13[[#This Row],[Category All]]="Category 2", "Yes",NA())</f>
        <v>Yes</v>
      </c>
      <c r="U856" t="e">
        <f>IF(Table13[[#This Row],[Category All]]="Category 3", "Yes",NA())</f>
        <v>#N/A</v>
      </c>
      <c r="V856">
        <f>SUM(1,(1/3)*(Table13[[#This Row],[Length]]-0.5),(1/3)*(Table13[[#This Row],[Diameter]]-0.4),(1/3)*(Table13[[#This Row],[Height]]-0.4)*Table13[[#This Row],[Whole_weight]]*0.5)</f>
        <v>0.89482166666666663</v>
      </c>
      <c r="W856">
        <f t="array" ref="W85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0.71585733333333335</v>
      </c>
      <c r="X856" t="e">
        <f>IF(Table13[[#This Row],[Category All]]="Category 1",Table13[[#This Row],[Base Abalone Value]]*1.5,NA())</f>
        <v>#N/A</v>
      </c>
      <c r="Y856">
        <f>IF(Table13[[#This Row],[Category All]]="Category 2",Table13[[#This Row],[Base Abalone Value]]*0.8,NA())</f>
        <v>0.71585733333333335</v>
      </c>
      <c r="Z856" t="e">
        <f>IF(Table13[[#This Row],[Category All]]="Category 3",Table13[[#This Row],[Base Abalone Value]],NA())</f>
        <v>#N/A</v>
      </c>
      <c r="AA856">
        <f>IF(Table13[[#This Row],[Gender]]="M",Table13[[#This Row],[Whole_weight]],NA())</f>
        <v>0.19700000000000001</v>
      </c>
      <c r="AB856" t="e">
        <f>IF(Table13[[#This Row],[Gender]]="F",Table13[[#This Row],[Whole_weight]],NA())</f>
        <v>#N/A</v>
      </c>
      <c r="AC856" t="e">
        <f>IF(Table13[[#This Row],[Gender]]="I",Table13[[#This Row],[Whole_weight]],NA())</f>
        <v>#N/A</v>
      </c>
      <c r="AD856">
        <f>IF(Table13[[#This Row],[Gender]]="M",Table13[[#This Row],[Diameter]],NA())</f>
        <v>0.26500000000000001</v>
      </c>
      <c r="AE856" t="e">
        <f>IF(Table13[[#This Row],[Gender]]="F",Table13[[#This Row],[Diameter]],NA())</f>
        <v>#N/A</v>
      </c>
      <c r="AF856" t="e">
        <f>IF(Table13[[#This Row],[Gender]]="I",Table13[[#This Row],[Diameter]],NA())</f>
        <v>#N/A</v>
      </c>
    </row>
    <row r="857" spans="1:32" x14ac:dyDescent="0.25">
      <c r="A857">
        <v>939</v>
      </c>
      <c r="B857" t="s">
        <v>43</v>
      </c>
      <c r="C857">
        <v>0.45500000000000002</v>
      </c>
      <c r="D857">
        <v>0.375</v>
      </c>
      <c r="E857">
        <v>0.12</v>
      </c>
      <c r="F857">
        <v>0.497</v>
      </c>
      <c r="G857">
        <v>0.23549999999999999</v>
      </c>
      <c r="H857">
        <v>0.1055</v>
      </c>
      <c r="I857">
        <v>0.1295</v>
      </c>
      <c r="J857">
        <v>6</v>
      </c>
      <c r="K857">
        <v>10</v>
      </c>
      <c r="L857" t="s">
        <v>48</v>
      </c>
      <c r="M857" t="s">
        <v>49</v>
      </c>
      <c r="N857" t="s">
        <v>50</v>
      </c>
      <c r="O857">
        <v>4</v>
      </c>
      <c r="P857" t="s">
        <v>42</v>
      </c>
      <c r="Q857">
        <v>6.1</v>
      </c>
      <c r="R857" t="str">
        <f t="array" ref="R85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57" t="e">
        <f>IF(Table13[[#This Row],[Category All]]="Category 1", "Yes",NA())</f>
        <v>#N/A</v>
      </c>
      <c r="T857" t="str">
        <f>IF(Table13[[#This Row],[Category All]]="Category 2", "Yes",NA())</f>
        <v>Yes</v>
      </c>
      <c r="U857" t="e">
        <f>IF(Table13[[#This Row],[Category All]]="Category 3", "Yes",NA())</f>
        <v>#N/A</v>
      </c>
      <c r="V857">
        <f>SUM(1,(1/3)*(Table13[[#This Row],[Length]]-0.5),(1/3)*(Table13[[#This Row],[Diameter]]-0.4),(1/3)*(Table13[[#This Row],[Height]]-0.4)*Table13[[#This Row],[Whole_weight]]*0.5)</f>
        <v>0.95347333333333339</v>
      </c>
      <c r="W857">
        <f t="array" ref="W85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0.76277866666666672</v>
      </c>
      <c r="X857" t="e">
        <f>IF(Table13[[#This Row],[Category All]]="Category 1",Table13[[#This Row],[Base Abalone Value]]*1.5,NA())</f>
        <v>#N/A</v>
      </c>
      <c r="Y857">
        <f>IF(Table13[[#This Row],[Category All]]="Category 2",Table13[[#This Row],[Base Abalone Value]]*0.8,NA())</f>
        <v>0.76277866666666672</v>
      </c>
      <c r="Z857" t="e">
        <f>IF(Table13[[#This Row],[Category All]]="Category 3",Table13[[#This Row],[Base Abalone Value]],NA())</f>
        <v>#N/A</v>
      </c>
      <c r="AA857" t="e">
        <f>IF(Table13[[#This Row],[Gender]]="M",Table13[[#This Row],[Whole_weight]],NA())</f>
        <v>#N/A</v>
      </c>
      <c r="AB857" t="e">
        <f>IF(Table13[[#This Row],[Gender]]="F",Table13[[#This Row],[Whole_weight]],NA())</f>
        <v>#N/A</v>
      </c>
      <c r="AC857">
        <f>IF(Table13[[#This Row],[Gender]]="I",Table13[[#This Row],[Whole_weight]],NA())</f>
        <v>0.497</v>
      </c>
      <c r="AD857" t="e">
        <f>IF(Table13[[#This Row],[Gender]]="M",Table13[[#This Row],[Diameter]],NA())</f>
        <v>#N/A</v>
      </c>
      <c r="AE857" t="e">
        <f>IF(Table13[[#This Row],[Gender]]="F",Table13[[#This Row],[Diameter]],NA())</f>
        <v>#N/A</v>
      </c>
      <c r="AF857">
        <f>IF(Table13[[#This Row],[Gender]]="I",Table13[[#This Row],[Diameter]],NA())</f>
        <v>0.375</v>
      </c>
    </row>
    <row r="858" spans="1:32" x14ac:dyDescent="0.25">
      <c r="A858">
        <v>2933</v>
      </c>
      <c r="B858" t="s">
        <v>47</v>
      </c>
      <c r="C858">
        <v>0.61499999999999999</v>
      </c>
      <c r="D858">
        <v>0.45500000000000002</v>
      </c>
      <c r="E858">
        <v>0.15</v>
      </c>
      <c r="F858">
        <v>0.9335</v>
      </c>
      <c r="G858">
        <v>0.38200000000000001</v>
      </c>
      <c r="H858">
        <v>0.247</v>
      </c>
      <c r="I858">
        <v>0.26150000000000001</v>
      </c>
      <c r="J858">
        <v>10</v>
      </c>
      <c r="K858">
        <v>8</v>
      </c>
      <c r="L858" t="s">
        <v>61</v>
      </c>
      <c r="M858" t="s">
        <v>62</v>
      </c>
      <c r="N858" t="s">
        <v>63</v>
      </c>
      <c r="O858">
        <v>10</v>
      </c>
      <c r="P858" t="s">
        <v>70</v>
      </c>
      <c r="Q858">
        <v>24.1</v>
      </c>
      <c r="R858" t="str">
        <f t="array" ref="R85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58" t="e">
        <f>IF(Table13[[#This Row],[Category All]]="Category 1", "Yes",NA())</f>
        <v>#N/A</v>
      </c>
      <c r="T858" t="str">
        <f>IF(Table13[[#This Row],[Category All]]="Category 2", "Yes",NA())</f>
        <v>Yes</v>
      </c>
      <c r="U858" t="e">
        <f>IF(Table13[[#This Row],[Category All]]="Category 3", "Yes",NA())</f>
        <v>#N/A</v>
      </c>
      <c r="V858">
        <f>SUM(1,(1/3)*(Table13[[#This Row],[Length]]-0.5),(1/3)*(Table13[[#This Row],[Diameter]]-0.4),(1/3)*(Table13[[#This Row],[Height]]-0.4)*Table13[[#This Row],[Whole_weight]]*0.5)</f>
        <v>1.0177708333333333</v>
      </c>
      <c r="W858">
        <f t="array" ref="W85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0.8142166666666667</v>
      </c>
      <c r="X858" t="e">
        <f>IF(Table13[[#This Row],[Category All]]="Category 1",Table13[[#This Row],[Base Abalone Value]]*1.5,NA())</f>
        <v>#N/A</v>
      </c>
      <c r="Y858">
        <f>IF(Table13[[#This Row],[Category All]]="Category 2",Table13[[#This Row],[Base Abalone Value]]*0.8,NA())</f>
        <v>0.8142166666666667</v>
      </c>
      <c r="Z858" t="e">
        <f>IF(Table13[[#This Row],[Category All]]="Category 3",Table13[[#This Row],[Base Abalone Value]],NA())</f>
        <v>#N/A</v>
      </c>
      <c r="AA858">
        <f>IF(Table13[[#This Row],[Gender]]="M",Table13[[#This Row],[Whole_weight]],NA())</f>
        <v>0.9335</v>
      </c>
      <c r="AB858" t="e">
        <f>IF(Table13[[#This Row],[Gender]]="F",Table13[[#This Row],[Whole_weight]],NA())</f>
        <v>#N/A</v>
      </c>
      <c r="AC858" t="e">
        <f>IF(Table13[[#This Row],[Gender]]="I",Table13[[#This Row],[Whole_weight]],NA())</f>
        <v>#N/A</v>
      </c>
      <c r="AD858">
        <f>IF(Table13[[#This Row],[Gender]]="M",Table13[[#This Row],[Diameter]],NA())</f>
        <v>0.45500000000000002</v>
      </c>
      <c r="AE858" t="e">
        <f>IF(Table13[[#This Row],[Gender]]="F",Table13[[#This Row],[Diameter]],NA())</f>
        <v>#N/A</v>
      </c>
      <c r="AF858" t="e">
        <f>IF(Table13[[#This Row],[Gender]]="I",Table13[[#This Row],[Diameter]],NA())</f>
        <v>#N/A</v>
      </c>
    </row>
    <row r="859" spans="1:32" x14ac:dyDescent="0.25">
      <c r="A859">
        <v>2260</v>
      </c>
      <c r="B859" t="s">
        <v>32</v>
      </c>
      <c r="C859">
        <v>0.59</v>
      </c>
      <c r="D859">
        <v>0.46500000000000002</v>
      </c>
      <c r="E859">
        <v>0.16</v>
      </c>
      <c r="F859">
        <v>1.1005</v>
      </c>
      <c r="G859">
        <v>0.50600000000000001</v>
      </c>
      <c r="H859">
        <v>0.2525</v>
      </c>
      <c r="I859">
        <v>0.29499999999999998</v>
      </c>
      <c r="J859">
        <v>13</v>
      </c>
      <c r="K859">
        <v>15</v>
      </c>
      <c r="L859" t="s">
        <v>81</v>
      </c>
      <c r="M859" t="s">
        <v>82</v>
      </c>
      <c r="N859" t="s">
        <v>35</v>
      </c>
      <c r="O859">
        <v>5</v>
      </c>
      <c r="P859" t="s">
        <v>46</v>
      </c>
      <c r="Q859">
        <v>12.8</v>
      </c>
      <c r="R859" t="str">
        <f t="array" ref="R85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59" t="e">
        <f>IF(Table13[[#This Row],[Category All]]="Category 1", "Yes",NA())</f>
        <v>#N/A</v>
      </c>
      <c r="T859" t="e">
        <f>IF(Table13[[#This Row],[Category All]]="Category 2", "Yes",NA())</f>
        <v>#N/A</v>
      </c>
      <c r="U859" t="str">
        <f>IF(Table13[[#This Row],[Category All]]="Category 3", "Yes",NA())</f>
        <v>Yes</v>
      </c>
      <c r="V859">
        <f>SUM(1,(1/3)*(Table13[[#This Row],[Length]]-0.5),(1/3)*(Table13[[#This Row],[Diameter]]-0.4),(1/3)*(Table13[[#This Row],[Height]]-0.4)*Table13[[#This Row],[Whole_weight]]*0.5)</f>
        <v>1.0076466666666668</v>
      </c>
      <c r="W859">
        <f t="array" ref="W85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1.0076466666666668</v>
      </c>
      <c r="X859" t="e">
        <f>IF(Table13[[#This Row],[Category All]]="Category 1",Table13[[#This Row],[Base Abalone Value]]*1.5,NA())</f>
        <v>#N/A</v>
      </c>
      <c r="Y859" t="e">
        <f>IF(Table13[[#This Row],[Category All]]="Category 2",Table13[[#This Row],[Base Abalone Value]]*0.8,NA())</f>
        <v>#N/A</v>
      </c>
      <c r="Z859">
        <f>IF(Table13[[#This Row],[Category All]]="Category 3",Table13[[#This Row],[Base Abalone Value]],NA())</f>
        <v>1.0076466666666668</v>
      </c>
      <c r="AA859" t="e">
        <f>IF(Table13[[#This Row],[Gender]]="M",Table13[[#This Row],[Whole_weight]],NA())</f>
        <v>#N/A</v>
      </c>
      <c r="AB859">
        <f>IF(Table13[[#This Row],[Gender]]="F",Table13[[#This Row],[Whole_weight]],NA())</f>
        <v>1.1005</v>
      </c>
      <c r="AC859" t="e">
        <f>IF(Table13[[#This Row],[Gender]]="I",Table13[[#This Row],[Whole_weight]],NA())</f>
        <v>#N/A</v>
      </c>
      <c r="AD859" t="e">
        <f>IF(Table13[[#This Row],[Gender]]="M",Table13[[#This Row],[Diameter]],NA())</f>
        <v>#N/A</v>
      </c>
      <c r="AE859">
        <f>IF(Table13[[#This Row],[Gender]]="F",Table13[[#This Row],[Diameter]],NA())</f>
        <v>0.46500000000000002</v>
      </c>
      <c r="AF859" t="e">
        <f>IF(Table13[[#This Row],[Gender]]="I",Table13[[#This Row],[Diameter]],NA())</f>
        <v>#N/A</v>
      </c>
    </row>
    <row r="860" spans="1:32" x14ac:dyDescent="0.25">
      <c r="A860">
        <v>147</v>
      </c>
      <c r="B860" t="s">
        <v>47</v>
      </c>
      <c r="C860">
        <v>0.46</v>
      </c>
      <c r="D860">
        <v>0.35</v>
      </c>
      <c r="E860">
        <v>0.12</v>
      </c>
      <c r="F860">
        <v>0.51500000000000001</v>
      </c>
      <c r="G860">
        <v>0.224</v>
      </c>
      <c r="H860">
        <v>0.108</v>
      </c>
      <c r="I860">
        <v>0.1565</v>
      </c>
      <c r="J860">
        <v>10</v>
      </c>
      <c r="K860">
        <v>1</v>
      </c>
      <c r="L860" t="s">
        <v>40</v>
      </c>
      <c r="M860" t="s">
        <v>41</v>
      </c>
      <c r="N860" t="s">
        <v>35</v>
      </c>
      <c r="O860">
        <v>6</v>
      </c>
      <c r="P860" t="s">
        <v>79</v>
      </c>
      <c r="Q860">
        <v>14.1</v>
      </c>
      <c r="R860" t="str">
        <f t="array" ref="R86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60" t="e">
        <f>IF(Table13[[#This Row],[Category All]]="Category 1", "Yes",NA())</f>
        <v>#N/A</v>
      </c>
      <c r="T860" t="str">
        <f>IF(Table13[[#This Row],[Category All]]="Category 2", "Yes",NA())</f>
        <v>Yes</v>
      </c>
      <c r="U860" t="e">
        <f>IF(Table13[[#This Row],[Category All]]="Category 3", "Yes",NA())</f>
        <v>#N/A</v>
      </c>
      <c r="V860">
        <f>SUM(1,(1/3)*(Table13[[#This Row],[Length]]-0.5),(1/3)*(Table13[[#This Row],[Diameter]]-0.4),(1/3)*(Table13[[#This Row],[Height]]-0.4)*Table13[[#This Row],[Whole_weight]]*0.5)</f>
        <v>0.94596666666666662</v>
      </c>
      <c r="W860">
        <f t="array" ref="W86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0.7567733333333333</v>
      </c>
      <c r="X860" t="e">
        <f>IF(Table13[[#This Row],[Category All]]="Category 1",Table13[[#This Row],[Base Abalone Value]]*1.5,NA())</f>
        <v>#N/A</v>
      </c>
      <c r="Y860">
        <f>IF(Table13[[#This Row],[Category All]]="Category 2",Table13[[#This Row],[Base Abalone Value]]*0.8,NA())</f>
        <v>0.7567733333333333</v>
      </c>
      <c r="Z860" t="e">
        <f>IF(Table13[[#This Row],[Category All]]="Category 3",Table13[[#This Row],[Base Abalone Value]],NA())</f>
        <v>#N/A</v>
      </c>
      <c r="AA860">
        <f>IF(Table13[[#This Row],[Gender]]="M",Table13[[#This Row],[Whole_weight]],NA())</f>
        <v>0.51500000000000001</v>
      </c>
      <c r="AB860" t="e">
        <f>IF(Table13[[#This Row],[Gender]]="F",Table13[[#This Row],[Whole_weight]],NA())</f>
        <v>#N/A</v>
      </c>
      <c r="AC860" t="e">
        <f>IF(Table13[[#This Row],[Gender]]="I",Table13[[#This Row],[Whole_weight]],NA())</f>
        <v>#N/A</v>
      </c>
      <c r="AD860">
        <f>IF(Table13[[#This Row],[Gender]]="M",Table13[[#This Row],[Diameter]],NA())</f>
        <v>0.35</v>
      </c>
      <c r="AE860" t="e">
        <f>IF(Table13[[#This Row],[Gender]]="F",Table13[[#This Row],[Diameter]],NA())</f>
        <v>#N/A</v>
      </c>
      <c r="AF860" t="e">
        <f>IF(Table13[[#This Row],[Gender]]="I",Table13[[#This Row],[Diameter]],NA())</f>
        <v>#N/A</v>
      </c>
    </row>
    <row r="861" spans="1:32" x14ac:dyDescent="0.25">
      <c r="A861">
        <v>1110</v>
      </c>
      <c r="B861" t="s">
        <v>47</v>
      </c>
      <c r="C861">
        <v>0.52</v>
      </c>
      <c r="D861">
        <v>0.4</v>
      </c>
      <c r="E861">
        <v>0.14499999999999999</v>
      </c>
      <c r="F861">
        <v>0.77649999999999997</v>
      </c>
      <c r="G861">
        <v>0.35249999999999998</v>
      </c>
      <c r="H861">
        <v>0.1845</v>
      </c>
      <c r="I861">
        <v>0.185</v>
      </c>
      <c r="J861">
        <v>9</v>
      </c>
      <c r="K861">
        <v>4</v>
      </c>
      <c r="L861" t="s">
        <v>84</v>
      </c>
      <c r="M861" t="s">
        <v>85</v>
      </c>
      <c r="N861" t="s">
        <v>86</v>
      </c>
      <c r="O861">
        <v>5</v>
      </c>
      <c r="P861" t="s">
        <v>46</v>
      </c>
      <c r="Q861">
        <v>12.8</v>
      </c>
      <c r="R861" t="str">
        <f t="array" ref="R86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61" t="e">
        <f>IF(Table13[[#This Row],[Category All]]="Category 1", "Yes",NA())</f>
        <v>#N/A</v>
      </c>
      <c r="T861" t="str">
        <f>IF(Table13[[#This Row],[Category All]]="Category 2", "Yes",NA())</f>
        <v>Yes</v>
      </c>
      <c r="U861" t="e">
        <f>IF(Table13[[#This Row],[Category All]]="Category 3", "Yes",NA())</f>
        <v>#N/A</v>
      </c>
      <c r="V861">
        <f>SUM(1,(1/3)*(Table13[[#This Row],[Length]]-0.5),(1/3)*(Table13[[#This Row],[Diameter]]-0.4),(1/3)*(Table13[[#This Row],[Height]]-0.4)*Table13[[#This Row],[Whole_weight]]*0.5)</f>
        <v>0.97366541666666662</v>
      </c>
      <c r="W861">
        <f t="array" ref="W86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0.77893233333333334</v>
      </c>
      <c r="X861" t="e">
        <f>IF(Table13[[#This Row],[Category All]]="Category 1",Table13[[#This Row],[Base Abalone Value]]*1.5,NA())</f>
        <v>#N/A</v>
      </c>
      <c r="Y861">
        <f>IF(Table13[[#This Row],[Category All]]="Category 2",Table13[[#This Row],[Base Abalone Value]]*0.8,NA())</f>
        <v>0.77893233333333334</v>
      </c>
      <c r="Z861" t="e">
        <f>IF(Table13[[#This Row],[Category All]]="Category 3",Table13[[#This Row],[Base Abalone Value]],NA())</f>
        <v>#N/A</v>
      </c>
      <c r="AA861">
        <f>IF(Table13[[#This Row],[Gender]]="M",Table13[[#This Row],[Whole_weight]],NA())</f>
        <v>0.77649999999999997</v>
      </c>
      <c r="AB861" t="e">
        <f>IF(Table13[[#This Row],[Gender]]="F",Table13[[#This Row],[Whole_weight]],NA())</f>
        <v>#N/A</v>
      </c>
      <c r="AC861" t="e">
        <f>IF(Table13[[#This Row],[Gender]]="I",Table13[[#This Row],[Whole_weight]],NA())</f>
        <v>#N/A</v>
      </c>
      <c r="AD861">
        <f>IF(Table13[[#This Row],[Gender]]="M",Table13[[#This Row],[Diameter]],NA())</f>
        <v>0.4</v>
      </c>
      <c r="AE861" t="e">
        <f>IF(Table13[[#This Row],[Gender]]="F",Table13[[#This Row],[Diameter]],NA())</f>
        <v>#N/A</v>
      </c>
      <c r="AF861" t="e">
        <f>IF(Table13[[#This Row],[Gender]]="I",Table13[[#This Row],[Diameter]],NA())</f>
        <v>#N/A</v>
      </c>
    </row>
    <row r="862" spans="1:32" x14ac:dyDescent="0.25">
      <c r="A862">
        <v>1289</v>
      </c>
      <c r="B862" t="s">
        <v>43</v>
      </c>
      <c r="C862">
        <v>0.505</v>
      </c>
      <c r="D862">
        <v>0.38</v>
      </c>
      <c r="E862">
        <v>0.12</v>
      </c>
      <c r="F862">
        <v>0.59399999999999997</v>
      </c>
      <c r="G862">
        <v>0.25950000000000001</v>
      </c>
      <c r="H862">
        <v>0.14349999999999999</v>
      </c>
      <c r="I862">
        <v>0.18</v>
      </c>
      <c r="J862">
        <v>7</v>
      </c>
      <c r="K862">
        <v>2</v>
      </c>
      <c r="L862" t="s">
        <v>64</v>
      </c>
      <c r="M862" t="s">
        <v>65</v>
      </c>
      <c r="N862" t="s">
        <v>66</v>
      </c>
      <c r="O862">
        <v>7</v>
      </c>
      <c r="P862" t="s">
        <v>74</v>
      </c>
      <c r="Q862">
        <v>2.5</v>
      </c>
      <c r="R862" t="str">
        <f t="array" ref="R86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62" t="e">
        <f>IF(Table13[[#This Row],[Category All]]="Category 1", "Yes",NA())</f>
        <v>#N/A</v>
      </c>
      <c r="T862" t="str">
        <f>IF(Table13[[#This Row],[Category All]]="Category 2", "Yes",NA())</f>
        <v>Yes</v>
      </c>
      <c r="U862" t="e">
        <f>IF(Table13[[#This Row],[Category All]]="Category 3", "Yes",NA())</f>
        <v>#N/A</v>
      </c>
      <c r="V862">
        <f>SUM(1,(1/3)*(Table13[[#This Row],[Length]]-0.5),(1/3)*(Table13[[#This Row],[Diameter]]-0.4),(1/3)*(Table13[[#This Row],[Height]]-0.4)*Table13[[#This Row],[Whole_weight]]*0.5)</f>
        <v>0.96728000000000003</v>
      </c>
      <c r="W862">
        <f t="array" ref="W86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0.77382400000000007</v>
      </c>
      <c r="X862" t="e">
        <f>IF(Table13[[#This Row],[Category All]]="Category 1",Table13[[#This Row],[Base Abalone Value]]*1.5,NA())</f>
        <v>#N/A</v>
      </c>
      <c r="Y862">
        <f>IF(Table13[[#This Row],[Category All]]="Category 2",Table13[[#This Row],[Base Abalone Value]]*0.8,NA())</f>
        <v>0.77382400000000007</v>
      </c>
      <c r="Z862" t="e">
        <f>IF(Table13[[#This Row],[Category All]]="Category 3",Table13[[#This Row],[Base Abalone Value]],NA())</f>
        <v>#N/A</v>
      </c>
      <c r="AA862" t="e">
        <f>IF(Table13[[#This Row],[Gender]]="M",Table13[[#This Row],[Whole_weight]],NA())</f>
        <v>#N/A</v>
      </c>
      <c r="AB862" t="e">
        <f>IF(Table13[[#This Row],[Gender]]="F",Table13[[#This Row],[Whole_weight]],NA())</f>
        <v>#N/A</v>
      </c>
      <c r="AC862">
        <f>IF(Table13[[#This Row],[Gender]]="I",Table13[[#This Row],[Whole_weight]],NA())</f>
        <v>0.59399999999999997</v>
      </c>
      <c r="AD862" t="e">
        <f>IF(Table13[[#This Row],[Gender]]="M",Table13[[#This Row],[Diameter]],NA())</f>
        <v>#N/A</v>
      </c>
      <c r="AE862" t="e">
        <f>IF(Table13[[#This Row],[Gender]]="F",Table13[[#This Row],[Diameter]],NA())</f>
        <v>#N/A</v>
      </c>
      <c r="AF862">
        <f>IF(Table13[[#This Row],[Gender]]="I",Table13[[#This Row],[Diameter]],NA())</f>
        <v>0.38</v>
      </c>
    </row>
    <row r="863" spans="1:32" x14ac:dyDescent="0.25">
      <c r="A863">
        <v>447</v>
      </c>
      <c r="B863" t="s">
        <v>47</v>
      </c>
      <c r="C863">
        <v>0.56499999999999995</v>
      </c>
      <c r="D863">
        <v>0.435</v>
      </c>
      <c r="E863">
        <v>0.185</v>
      </c>
      <c r="F863">
        <v>0.98150000000000004</v>
      </c>
      <c r="G863">
        <v>0.32900000000000001</v>
      </c>
      <c r="H863">
        <v>0.13600000000000001</v>
      </c>
      <c r="I863">
        <v>0.39</v>
      </c>
      <c r="J863">
        <v>13</v>
      </c>
      <c r="K863">
        <v>4</v>
      </c>
      <c r="L863" t="s">
        <v>84</v>
      </c>
      <c r="M863" t="s">
        <v>85</v>
      </c>
      <c r="N863" t="s">
        <v>86</v>
      </c>
      <c r="O863">
        <v>5</v>
      </c>
      <c r="P863" t="s">
        <v>46</v>
      </c>
      <c r="Q863">
        <v>12.8</v>
      </c>
      <c r="R863" t="str">
        <f t="array" ref="R86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63" t="e">
        <f>IF(Table13[[#This Row],[Category All]]="Category 1", "Yes",NA())</f>
        <v>#N/A</v>
      </c>
      <c r="T863" t="str">
        <f>IF(Table13[[#This Row],[Category All]]="Category 2", "Yes",NA())</f>
        <v>Yes</v>
      </c>
      <c r="U863" t="e">
        <f>IF(Table13[[#This Row],[Category All]]="Category 3", "Yes",NA())</f>
        <v>#N/A</v>
      </c>
      <c r="V863">
        <f>SUM(1,(1/3)*(Table13[[#This Row],[Length]]-0.5),(1/3)*(Table13[[#This Row],[Diameter]]-0.4),(1/3)*(Table13[[#This Row],[Height]]-0.4)*Table13[[#This Row],[Whole_weight]]*0.5)</f>
        <v>0.99816291666666679</v>
      </c>
      <c r="W863">
        <f t="array" ref="W86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0.79853033333333345</v>
      </c>
      <c r="X863" t="e">
        <f>IF(Table13[[#This Row],[Category All]]="Category 1",Table13[[#This Row],[Base Abalone Value]]*1.5,NA())</f>
        <v>#N/A</v>
      </c>
      <c r="Y863">
        <f>IF(Table13[[#This Row],[Category All]]="Category 2",Table13[[#This Row],[Base Abalone Value]]*0.8,NA())</f>
        <v>0.79853033333333345</v>
      </c>
      <c r="Z863" t="e">
        <f>IF(Table13[[#This Row],[Category All]]="Category 3",Table13[[#This Row],[Base Abalone Value]],NA())</f>
        <v>#N/A</v>
      </c>
      <c r="AA863">
        <f>IF(Table13[[#This Row],[Gender]]="M",Table13[[#This Row],[Whole_weight]],NA())</f>
        <v>0.98150000000000004</v>
      </c>
      <c r="AB863" t="e">
        <f>IF(Table13[[#This Row],[Gender]]="F",Table13[[#This Row],[Whole_weight]],NA())</f>
        <v>#N/A</v>
      </c>
      <c r="AC863" t="e">
        <f>IF(Table13[[#This Row],[Gender]]="I",Table13[[#This Row],[Whole_weight]],NA())</f>
        <v>#N/A</v>
      </c>
      <c r="AD863">
        <f>IF(Table13[[#This Row],[Gender]]="M",Table13[[#This Row],[Diameter]],NA())</f>
        <v>0.435</v>
      </c>
      <c r="AE863" t="e">
        <f>IF(Table13[[#This Row],[Gender]]="F",Table13[[#This Row],[Diameter]],NA())</f>
        <v>#N/A</v>
      </c>
      <c r="AF863" t="e">
        <f>IF(Table13[[#This Row],[Gender]]="I",Table13[[#This Row],[Diameter]],NA())</f>
        <v>#N/A</v>
      </c>
    </row>
    <row r="864" spans="1:32" x14ac:dyDescent="0.25">
      <c r="A864">
        <v>1762</v>
      </c>
      <c r="B864" t="s">
        <v>47</v>
      </c>
      <c r="C864">
        <v>0.75</v>
      </c>
      <c r="D864">
        <v>0.59499999999999997</v>
      </c>
      <c r="E864">
        <v>0.20499999999999999</v>
      </c>
      <c r="F864">
        <v>2.2204999999999999</v>
      </c>
      <c r="G864">
        <v>1.083</v>
      </c>
      <c r="H864">
        <v>0.42099999999999999</v>
      </c>
      <c r="I864">
        <v>0.63</v>
      </c>
      <c r="J864">
        <v>12</v>
      </c>
      <c r="K864">
        <v>13</v>
      </c>
      <c r="L864" t="s">
        <v>44</v>
      </c>
      <c r="M864" t="s">
        <v>45</v>
      </c>
      <c r="N864" t="s">
        <v>35</v>
      </c>
      <c r="O864">
        <v>3</v>
      </c>
      <c r="P864" t="s">
        <v>80</v>
      </c>
      <c r="Q864">
        <v>3.6</v>
      </c>
      <c r="R864" t="str">
        <f t="array" ref="R86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64" t="e">
        <f>IF(Table13[[#This Row],[Category All]]="Category 1", "Yes",NA())</f>
        <v>#N/A</v>
      </c>
      <c r="T864" t="e">
        <f>IF(Table13[[#This Row],[Category All]]="Category 2", "Yes",NA())</f>
        <v>#N/A</v>
      </c>
      <c r="U864" t="str">
        <f>IF(Table13[[#This Row],[Category All]]="Category 3", "Yes",NA())</f>
        <v>Yes</v>
      </c>
      <c r="V864">
        <f>SUM(1,(1/3)*(Table13[[#This Row],[Length]]-0.5),(1/3)*(Table13[[#This Row],[Diameter]]-0.4),(1/3)*(Table13[[#This Row],[Height]]-0.4)*Table13[[#This Row],[Whole_weight]]*0.5)</f>
        <v>1.0761670833333332</v>
      </c>
      <c r="W864">
        <f t="array" ref="W86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1.0761670833333332</v>
      </c>
      <c r="X864" t="e">
        <f>IF(Table13[[#This Row],[Category All]]="Category 1",Table13[[#This Row],[Base Abalone Value]]*1.5,NA())</f>
        <v>#N/A</v>
      </c>
      <c r="Y864" t="e">
        <f>IF(Table13[[#This Row],[Category All]]="Category 2",Table13[[#This Row],[Base Abalone Value]]*0.8,NA())</f>
        <v>#N/A</v>
      </c>
      <c r="Z864">
        <f>IF(Table13[[#This Row],[Category All]]="Category 3",Table13[[#This Row],[Base Abalone Value]],NA())</f>
        <v>1.0761670833333332</v>
      </c>
      <c r="AA864">
        <f>IF(Table13[[#This Row],[Gender]]="M",Table13[[#This Row],[Whole_weight]],NA())</f>
        <v>2.2204999999999999</v>
      </c>
      <c r="AB864" t="e">
        <f>IF(Table13[[#This Row],[Gender]]="F",Table13[[#This Row],[Whole_weight]],NA())</f>
        <v>#N/A</v>
      </c>
      <c r="AC864" t="e">
        <f>IF(Table13[[#This Row],[Gender]]="I",Table13[[#This Row],[Whole_weight]],NA())</f>
        <v>#N/A</v>
      </c>
      <c r="AD864">
        <f>IF(Table13[[#This Row],[Gender]]="M",Table13[[#This Row],[Diameter]],NA())</f>
        <v>0.59499999999999997</v>
      </c>
      <c r="AE864" t="e">
        <f>IF(Table13[[#This Row],[Gender]]="F",Table13[[#This Row],[Diameter]],NA())</f>
        <v>#N/A</v>
      </c>
      <c r="AF864" t="e">
        <f>IF(Table13[[#This Row],[Gender]]="I",Table13[[#This Row],[Diameter]],NA())</f>
        <v>#N/A</v>
      </c>
    </row>
    <row r="865" spans="1:32" x14ac:dyDescent="0.25">
      <c r="A865">
        <v>1261</v>
      </c>
      <c r="B865" t="s">
        <v>43</v>
      </c>
      <c r="C865">
        <v>0.44</v>
      </c>
      <c r="D865">
        <v>0.34</v>
      </c>
      <c r="E865">
        <v>0.12</v>
      </c>
      <c r="F865">
        <v>0.438</v>
      </c>
      <c r="G865">
        <v>0.21149999999999999</v>
      </c>
      <c r="H865">
        <v>8.3000000000000004E-2</v>
      </c>
      <c r="I865">
        <v>0.12</v>
      </c>
      <c r="J865">
        <v>9</v>
      </c>
      <c r="K865">
        <v>1</v>
      </c>
      <c r="L865" t="s">
        <v>40</v>
      </c>
      <c r="M865" t="s">
        <v>41</v>
      </c>
      <c r="N865" t="s">
        <v>35</v>
      </c>
      <c r="O865">
        <v>6</v>
      </c>
      <c r="P865" t="s">
        <v>79</v>
      </c>
      <c r="Q865">
        <v>14.1</v>
      </c>
      <c r="R865" t="str">
        <f t="array" ref="R86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65" t="e">
        <f>IF(Table13[[#This Row],[Category All]]="Category 1", "Yes",NA())</f>
        <v>#N/A</v>
      </c>
      <c r="T865" t="str">
        <f>IF(Table13[[#This Row],[Category All]]="Category 2", "Yes",NA())</f>
        <v>Yes</v>
      </c>
      <c r="U865" t="e">
        <f>IF(Table13[[#This Row],[Category All]]="Category 3", "Yes",NA())</f>
        <v>#N/A</v>
      </c>
      <c r="V865">
        <f>SUM(1,(1/3)*(Table13[[#This Row],[Length]]-0.5),(1/3)*(Table13[[#This Row],[Diameter]]-0.4),(1/3)*(Table13[[#This Row],[Height]]-0.4)*Table13[[#This Row],[Whole_weight]]*0.5)</f>
        <v>0.93955999999999995</v>
      </c>
      <c r="W865">
        <f t="array" ref="W86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0.75164799999999998</v>
      </c>
      <c r="X865" t="e">
        <f>IF(Table13[[#This Row],[Category All]]="Category 1",Table13[[#This Row],[Base Abalone Value]]*1.5,NA())</f>
        <v>#N/A</v>
      </c>
      <c r="Y865">
        <f>IF(Table13[[#This Row],[Category All]]="Category 2",Table13[[#This Row],[Base Abalone Value]]*0.8,NA())</f>
        <v>0.75164799999999998</v>
      </c>
      <c r="Z865" t="e">
        <f>IF(Table13[[#This Row],[Category All]]="Category 3",Table13[[#This Row],[Base Abalone Value]],NA())</f>
        <v>#N/A</v>
      </c>
      <c r="AA865" t="e">
        <f>IF(Table13[[#This Row],[Gender]]="M",Table13[[#This Row],[Whole_weight]],NA())</f>
        <v>#N/A</v>
      </c>
      <c r="AB865" t="e">
        <f>IF(Table13[[#This Row],[Gender]]="F",Table13[[#This Row],[Whole_weight]],NA())</f>
        <v>#N/A</v>
      </c>
      <c r="AC865">
        <f>IF(Table13[[#This Row],[Gender]]="I",Table13[[#This Row],[Whole_weight]],NA())</f>
        <v>0.438</v>
      </c>
      <c r="AD865" t="e">
        <f>IF(Table13[[#This Row],[Gender]]="M",Table13[[#This Row],[Diameter]],NA())</f>
        <v>#N/A</v>
      </c>
      <c r="AE865" t="e">
        <f>IF(Table13[[#This Row],[Gender]]="F",Table13[[#This Row],[Diameter]],NA())</f>
        <v>#N/A</v>
      </c>
      <c r="AF865">
        <f>IF(Table13[[#This Row],[Gender]]="I",Table13[[#This Row],[Diameter]],NA())</f>
        <v>0.34</v>
      </c>
    </row>
    <row r="866" spans="1:32" x14ac:dyDescent="0.25">
      <c r="A866">
        <v>1907</v>
      </c>
      <c r="B866" t="s">
        <v>43</v>
      </c>
      <c r="C866">
        <v>0.57499999999999996</v>
      </c>
      <c r="D866">
        <v>0.45</v>
      </c>
      <c r="E866">
        <v>0.13500000000000001</v>
      </c>
      <c r="F866">
        <v>0.82450000000000001</v>
      </c>
      <c r="G866">
        <v>0.33750000000000002</v>
      </c>
      <c r="H866">
        <v>0.21149999999999999</v>
      </c>
      <c r="I866">
        <v>0.23899999999999999</v>
      </c>
      <c r="J866">
        <v>11</v>
      </c>
      <c r="K866">
        <v>1</v>
      </c>
      <c r="L866" t="s">
        <v>40</v>
      </c>
      <c r="M866" t="s">
        <v>41</v>
      </c>
      <c r="N866" t="s">
        <v>35</v>
      </c>
      <c r="O866">
        <v>8</v>
      </c>
      <c r="P866" t="s">
        <v>51</v>
      </c>
      <c r="Q866">
        <v>12.3</v>
      </c>
      <c r="R866" t="str">
        <f t="array" ref="R86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66" t="e">
        <f>IF(Table13[[#This Row],[Category All]]="Category 1", "Yes",NA())</f>
        <v>#N/A</v>
      </c>
      <c r="T866" t="str">
        <f>IF(Table13[[#This Row],[Category All]]="Category 2", "Yes",NA())</f>
        <v>Yes</v>
      </c>
      <c r="U866" t="e">
        <f>IF(Table13[[#This Row],[Category All]]="Category 3", "Yes",NA())</f>
        <v>#N/A</v>
      </c>
      <c r="V866">
        <f>SUM(1,(1/3)*(Table13[[#This Row],[Length]]-0.5),(1/3)*(Table13[[#This Row],[Diameter]]-0.4),(1/3)*(Table13[[#This Row],[Height]]-0.4)*Table13[[#This Row],[Whole_weight]]*0.5)</f>
        <v>1.0052512499999999</v>
      </c>
      <c r="W866">
        <f t="array" ref="W86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0.80420099999999994</v>
      </c>
      <c r="X866" t="e">
        <f>IF(Table13[[#This Row],[Category All]]="Category 1",Table13[[#This Row],[Base Abalone Value]]*1.5,NA())</f>
        <v>#N/A</v>
      </c>
      <c r="Y866">
        <f>IF(Table13[[#This Row],[Category All]]="Category 2",Table13[[#This Row],[Base Abalone Value]]*0.8,NA())</f>
        <v>0.80420099999999994</v>
      </c>
      <c r="Z866" t="e">
        <f>IF(Table13[[#This Row],[Category All]]="Category 3",Table13[[#This Row],[Base Abalone Value]],NA())</f>
        <v>#N/A</v>
      </c>
      <c r="AA866" t="e">
        <f>IF(Table13[[#This Row],[Gender]]="M",Table13[[#This Row],[Whole_weight]],NA())</f>
        <v>#N/A</v>
      </c>
      <c r="AB866" t="e">
        <f>IF(Table13[[#This Row],[Gender]]="F",Table13[[#This Row],[Whole_weight]],NA())</f>
        <v>#N/A</v>
      </c>
      <c r="AC866">
        <f>IF(Table13[[#This Row],[Gender]]="I",Table13[[#This Row],[Whole_weight]],NA())</f>
        <v>0.82450000000000001</v>
      </c>
      <c r="AD866" t="e">
        <f>IF(Table13[[#This Row],[Gender]]="M",Table13[[#This Row],[Diameter]],NA())</f>
        <v>#N/A</v>
      </c>
      <c r="AE866" t="e">
        <f>IF(Table13[[#This Row],[Gender]]="F",Table13[[#This Row],[Diameter]],NA())</f>
        <v>#N/A</v>
      </c>
      <c r="AF866">
        <f>IF(Table13[[#This Row],[Gender]]="I",Table13[[#This Row],[Diameter]],NA())</f>
        <v>0.45</v>
      </c>
    </row>
    <row r="867" spans="1:32" x14ac:dyDescent="0.25">
      <c r="A867">
        <v>3380</v>
      </c>
      <c r="B867" t="s">
        <v>43</v>
      </c>
      <c r="C867">
        <v>0.29499999999999998</v>
      </c>
      <c r="D867">
        <v>0.21</v>
      </c>
      <c r="E867">
        <v>0.08</v>
      </c>
      <c r="F867">
        <v>0.1</v>
      </c>
      <c r="G867">
        <v>3.7999999999999999E-2</v>
      </c>
      <c r="H867">
        <v>2.5999999999999999E-2</v>
      </c>
      <c r="I867">
        <v>3.1E-2</v>
      </c>
      <c r="J867">
        <v>8</v>
      </c>
      <c r="K867">
        <v>2</v>
      </c>
      <c r="L867" t="s">
        <v>64</v>
      </c>
      <c r="M867" t="s">
        <v>65</v>
      </c>
      <c r="N867" t="s">
        <v>66</v>
      </c>
      <c r="O867">
        <v>2</v>
      </c>
      <c r="P867" t="s">
        <v>39</v>
      </c>
      <c r="Q867">
        <v>18</v>
      </c>
      <c r="R867" t="str">
        <f t="array" ref="R86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67" t="e">
        <f>IF(Table13[[#This Row],[Category All]]="Category 1", "Yes",NA())</f>
        <v>#N/A</v>
      </c>
      <c r="T867" t="str">
        <f>IF(Table13[[#This Row],[Category All]]="Category 2", "Yes",NA())</f>
        <v>Yes</v>
      </c>
      <c r="U867" t="e">
        <f>IF(Table13[[#This Row],[Category All]]="Category 3", "Yes",NA())</f>
        <v>#N/A</v>
      </c>
      <c r="V867">
        <f>SUM(1,(1/3)*(Table13[[#This Row],[Length]]-0.5),(1/3)*(Table13[[#This Row],[Diameter]]-0.4),(1/3)*(Table13[[#This Row],[Height]]-0.4)*Table13[[#This Row],[Whole_weight]]*0.5)</f>
        <v>0.86299999999999999</v>
      </c>
      <c r="W867">
        <f t="array" ref="W86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0.69040000000000001</v>
      </c>
      <c r="X867" t="e">
        <f>IF(Table13[[#This Row],[Category All]]="Category 1",Table13[[#This Row],[Base Abalone Value]]*1.5,NA())</f>
        <v>#N/A</v>
      </c>
      <c r="Y867">
        <f>IF(Table13[[#This Row],[Category All]]="Category 2",Table13[[#This Row],[Base Abalone Value]]*0.8,NA())</f>
        <v>0.69040000000000001</v>
      </c>
      <c r="Z867" t="e">
        <f>IF(Table13[[#This Row],[Category All]]="Category 3",Table13[[#This Row],[Base Abalone Value]],NA())</f>
        <v>#N/A</v>
      </c>
      <c r="AA867" t="e">
        <f>IF(Table13[[#This Row],[Gender]]="M",Table13[[#This Row],[Whole_weight]],NA())</f>
        <v>#N/A</v>
      </c>
      <c r="AB867" t="e">
        <f>IF(Table13[[#This Row],[Gender]]="F",Table13[[#This Row],[Whole_weight]],NA())</f>
        <v>#N/A</v>
      </c>
      <c r="AC867">
        <f>IF(Table13[[#This Row],[Gender]]="I",Table13[[#This Row],[Whole_weight]],NA())</f>
        <v>0.1</v>
      </c>
      <c r="AD867" t="e">
        <f>IF(Table13[[#This Row],[Gender]]="M",Table13[[#This Row],[Diameter]],NA())</f>
        <v>#N/A</v>
      </c>
      <c r="AE867" t="e">
        <f>IF(Table13[[#This Row],[Gender]]="F",Table13[[#This Row],[Diameter]],NA())</f>
        <v>#N/A</v>
      </c>
      <c r="AF867">
        <f>IF(Table13[[#This Row],[Gender]]="I",Table13[[#This Row],[Diameter]],NA())</f>
        <v>0.21</v>
      </c>
    </row>
    <row r="868" spans="1:32" x14ac:dyDescent="0.25">
      <c r="A868">
        <v>1864</v>
      </c>
      <c r="B868" t="s">
        <v>43</v>
      </c>
      <c r="C868">
        <v>0.52</v>
      </c>
      <c r="D868">
        <v>0.41499999999999998</v>
      </c>
      <c r="E868">
        <v>0.14000000000000001</v>
      </c>
      <c r="F868">
        <v>0.63749999999999996</v>
      </c>
      <c r="G868">
        <v>0.308</v>
      </c>
      <c r="H868">
        <v>0.13350000000000001</v>
      </c>
      <c r="I868">
        <v>0.16800000000000001</v>
      </c>
      <c r="J868">
        <v>9</v>
      </c>
      <c r="K868">
        <v>15</v>
      </c>
      <c r="L868" t="s">
        <v>81</v>
      </c>
      <c r="M868" t="s">
        <v>82</v>
      </c>
      <c r="N868" t="s">
        <v>35</v>
      </c>
      <c r="O868">
        <v>7</v>
      </c>
      <c r="P868" t="s">
        <v>74</v>
      </c>
      <c r="Q868">
        <v>2.5</v>
      </c>
      <c r="R868" t="str">
        <f t="array" ref="R86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68" t="e">
        <f>IF(Table13[[#This Row],[Category All]]="Category 1", "Yes",NA())</f>
        <v>#N/A</v>
      </c>
      <c r="T868" t="str">
        <f>IF(Table13[[#This Row],[Category All]]="Category 2", "Yes",NA())</f>
        <v>Yes</v>
      </c>
      <c r="U868" t="e">
        <f>IF(Table13[[#This Row],[Category All]]="Category 3", "Yes",NA())</f>
        <v>#N/A</v>
      </c>
      <c r="V868">
        <f>SUM(1,(1/3)*(Table13[[#This Row],[Length]]-0.5),(1/3)*(Table13[[#This Row],[Diameter]]-0.4),(1/3)*(Table13[[#This Row],[Height]]-0.4)*Table13[[#This Row],[Whole_weight]]*0.5)</f>
        <v>0.98404166666666648</v>
      </c>
      <c r="W868">
        <f t="array" ref="W86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0.78723333333333323</v>
      </c>
      <c r="X868" t="e">
        <f>IF(Table13[[#This Row],[Category All]]="Category 1",Table13[[#This Row],[Base Abalone Value]]*1.5,NA())</f>
        <v>#N/A</v>
      </c>
      <c r="Y868">
        <f>IF(Table13[[#This Row],[Category All]]="Category 2",Table13[[#This Row],[Base Abalone Value]]*0.8,NA())</f>
        <v>0.78723333333333323</v>
      </c>
      <c r="Z868" t="e">
        <f>IF(Table13[[#This Row],[Category All]]="Category 3",Table13[[#This Row],[Base Abalone Value]],NA())</f>
        <v>#N/A</v>
      </c>
      <c r="AA868" t="e">
        <f>IF(Table13[[#This Row],[Gender]]="M",Table13[[#This Row],[Whole_weight]],NA())</f>
        <v>#N/A</v>
      </c>
      <c r="AB868" t="e">
        <f>IF(Table13[[#This Row],[Gender]]="F",Table13[[#This Row],[Whole_weight]],NA())</f>
        <v>#N/A</v>
      </c>
      <c r="AC868">
        <f>IF(Table13[[#This Row],[Gender]]="I",Table13[[#This Row],[Whole_weight]],NA())</f>
        <v>0.63749999999999996</v>
      </c>
      <c r="AD868" t="e">
        <f>IF(Table13[[#This Row],[Gender]]="M",Table13[[#This Row],[Diameter]],NA())</f>
        <v>#N/A</v>
      </c>
      <c r="AE868" t="e">
        <f>IF(Table13[[#This Row],[Gender]]="F",Table13[[#This Row],[Diameter]],NA())</f>
        <v>#N/A</v>
      </c>
      <c r="AF868">
        <f>IF(Table13[[#This Row],[Gender]]="I",Table13[[#This Row],[Diameter]],NA())</f>
        <v>0.41499999999999998</v>
      </c>
    </row>
    <row r="869" spans="1:32" x14ac:dyDescent="0.25">
      <c r="A869">
        <v>1962</v>
      </c>
      <c r="B869" t="s">
        <v>32</v>
      </c>
      <c r="C869">
        <v>0.65500000000000003</v>
      </c>
      <c r="D869">
        <v>0.51500000000000001</v>
      </c>
      <c r="E869">
        <v>0.18</v>
      </c>
      <c r="F869">
        <v>1.4119999999999999</v>
      </c>
      <c r="G869">
        <v>0.61950000000000005</v>
      </c>
      <c r="H869">
        <v>0.2485</v>
      </c>
      <c r="I869">
        <v>0.497</v>
      </c>
      <c r="J869">
        <v>11</v>
      </c>
      <c r="K869">
        <v>14</v>
      </c>
      <c r="L869" t="s">
        <v>55</v>
      </c>
      <c r="M869" t="s">
        <v>56</v>
      </c>
      <c r="N869" t="s">
        <v>57</v>
      </c>
      <c r="O869">
        <v>1</v>
      </c>
      <c r="P869" t="s">
        <v>36</v>
      </c>
      <c r="Q869">
        <v>22.1</v>
      </c>
      <c r="R869" t="str">
        <f t="array" ref="R86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69" t="e">
        <f>IF(Table13[[#This Row],[Category All]]="Category 1", "Yes",NA())</f>
        <v>#N/A</v>
      </c>
      <c r="T869" t="e">
        <f>IF(Table13[[#This Row],[Category All]]="Category 2", "Yes",NA())</f>
        <v>#N/A</v>
      </c>
      <c r="U869" t="str">
        <f>IF(Table13[[#This Row],[Category All]]="Category 3", "Yes",NA())</f>
        <v>Yes</v>
      </c>
      <c r="V869">
        <f>SUM(1,(1/3)*(Table13[[#This Row],[Length]]-0.5),(1/3)*(Table13[[#This Row],[Diameter]]-0.4),(1/3)*(Table13[[#This Row],[Height]]-0.4)*Table13[[#This Row],[Whole_weight]]*0.5)</f>
        <v>1.0382266666666669</v>
      </c>
      <c r="W869">
        <f t="array" ref="W86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1.0382266666666669</v>
      </c>
      <c r="X869" t="e">
        <f>IF(Table13[[#This Row],[Category All]]="Category 1",Table13[[#This Row],[Base Abalone Value]]*1.5,NA())</f>
        <v>#N/A</v>
      </c>
      <c r="Y869" t="e">
        <f>IF(Table13[[#This Row],[Category All]]="Category 2",Table13[[#This Row],[Base Abalone Value]]*0.8,NA())</f>
        <v>#N/A</v>
      </c>
      <c r="Z869">
        <f>IF(Table13[[#This Row],[Category All]]="Category 3",Table13[[#This Row],[Base Abalone Value]],NA())</f>
        <v>1.0382266666666669</v>
      </c>
      <c r="AA869" t="e">
        <f>IF(Table13[[#This Row],[Gender]]="M",Table13[[#This Row],[Whole_weight]],NA())</f>
        <v>#N/A</v>
      </c>
      <c r="AB869">
        <f>IF(Table13[[#This Row],[Gender]]="F",Table13[[#This Row],[Whole_weight]],NA())</f>
        <v>1.4119999999999999</v>
      </c>
      <c r="AC869" t="e">
        <f>IF(Table13[[#This Row],[Gender]]="I",Table13[[#This Row],[Whole_weight]],NA())</f>
        <v>#N/A</v>
      </c>
      <c r="AD869" t="e">
        <f>IF(Table13[[#This Row],[Gender]]="M",Table13[[#This Row],[Diameter]],NA())</f>
        <v>#N/A</v>
      </c>
      <c r="AE869">
        <f>IF(Table13[[#This Row],[Gender]]="F",Table13[[#This Row],[Diameter]],NA())</f>
        <v>0.51500000000000001</v>
      </c>
      <c r="AF869" t="e">
        <f>IF(Table13[[#This Row],[Gender]]="I",Table13[[#This Row],[Diameter]],NA())</f>
        <v>#N/A</v>
      </c>
    </row>
    <row r="870" spans="1:32" x14ac:dyDescent="0.25">
      <c r="A870">
        <v>3707</v>
      </c>
      <c r="B870" t="s">
        <v>32</v>
      </c>
      <c r="C870">
        <v>0.67500000000000004</v>
      </c>
      <c r="D870">
        <v>0.53500000000000003</v>
      </c>
      <c r="E870">
        <v>0.185</v>
      </c>
      <c r="F870">
        <v>1.5575000000000001</v>
      </c>
      <c r="G870">
        <v>0.70350000000000001</v>
      </c>
      <c r="H870">
        <v>0.40200000000000002</v>
      </c>
      <c r="I870">
        <v>0.4</v>
      </c>
      <c r="J870">
        <v>11</v>
      </c>
      <c r="K870">
        <v>7</v>
      </c>
      <c r="L870" t="s">
        <v>67</v>
      </c>
      <c r="M870" t="s">
        <v>68</v>
      </c>
      <c r="N870" t="s">
        <v>69</v>
      </c>
      <c r="O870">
        <v>4</v>
      </c>
      <c r="P870" t="s">
        <v>42</v>
      </c>
      <c r="Q870">
        <v>6.1</v>
      </c>
      <c r="R870" t="str">
        <f t="array" ref="R87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70" t="e">
        <f>IF(Table13[[#This Row],[Category All]]="Category 1", "Yes",NA())</f>
        <v>#N/A</v>
      </c>
      <c r="T870" t="e">
        <f>IF(Table13[[#This Row],[Category All]]="Category 2", "Yes",NA())</f>
        <v>#N/A</v>
      </c>
      <c r="U870" t="str">
        <f>IF(Table13[[#This Row],[Category All]]="Category 3", "Yes",NA())</f>
        <v>Yes</v>
      </c>
      <c r="V870">
        <f>SUM(1,(1/3)*(Table13[[#This Row],[Length]]-0.5),(1/3)*(Table13[[#This Row],[Diameter]]-0.4),(1/3)*(Table13[[#This Row],[Height]]-0.4)*Table13[[#This Row],[Whole_weight]]*0.5)</f>
        <v>1.0475229166666666</v>
      </c>
      <c r="W870">
        <f t="array" ref="W87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1.0475229166666666</v>
      </c>
      <c r="X870" t="e">
        <f>IF(Table13[[#This Row],[Category All]]="Category 1",Table13[[#This Row],[Base Abalone Value]]*1.5,NA())</f>
        <v>#N/A</v>
      </c>
      <c r="Y870" t="e">
        <f>IF(Table13[[#This Row],[Category All]]="Category 2",Table13[[#This Row],[Base Abalone Value]]*0.8,NA())</f>
        <v>#N/A</v>
      </c>
      <c r="Z870">
        <f>IF(Table13[[#This Row],[Category All]]="Category 3",Table13[[#This Row],[Base Abalone Value]],NA())</f>
        <v>1.0475229166666666</v>
      </c>
      <c r="AA870" t="e">
        <f>IF(Table13[[#This Row],[Gender]]="M",Table13[[#This Row],[Whole_weight]],NA())</f>
        <v>#N/A</v>
      </c>
      <c r="AB870">
        <f>IF(Table13[[#This Row],[Gender]]="F",Table13[[#This Row],[Whole_weight]],NA())</f>
        <v>1.5575000000000001</v>
      </c>
      <c r="AC870" t="e">
        <f>IF(Table13[[#This Row],[Gender]]="I",Table13[[#This Row],[Whole_weight]],NA())</f>
        <v>#N/A</v>
      </c>
      <c r="AD870" t="e">
        <f>IF(Table13[[#This Row],[Gender]]="M",Table13[[#This Row],[Diameter]],NA())</f>
        <v>#N/A</v>
      </c>
      <c r="AE870">
        <f>IF(Table13[[#This Row],[Gender]]="F",Table13[[#This Row],[Diameter]],NA())</f>
        <v>0.53500000000000003</v>
      </c>
      <c r="AF870" t="e">
        <f>IF(Table13[[#This Row],[Gender]]="I",Table13[[#This Row],[Diameter]],NA())</f>
        <v>#N/A</v>
      </c>
    </row>
    <row r="871" spans="1:32" x14ac:dyDescent="0.25">
      <c r="A871">
        <v>276</v>
      </c>
      <c r="B871" t="s">
        <v>47</v>
      </c>
      <c r="C871">
        <v>0.65500000000000003</v>
      </c>
      <c r="D871">
        <v>0.54</v>
      </c>
      <c r="E871">
        <v>0.215</v>
      </c>
      <c r="F871">
        <v>1.8440000000000001</v>
      </c>
      <c r="G871">
        <v>0.74250000000000005</v>
      </c>
      <c r="H871">
        <v>0.32700000000000001</v>
      </c>
      <c r="I871">
        <v>0.58499999999999996</v>
      </c>
      <c r="J871">
        <v>22</v>
      </c>
      <c r="K871">
        <v>3</v>
      </c>
      <c r="L871" t="s">
        <v>75</v>
      </c>
      <c r="M871" t="s">
        <v>76</v>
      </c>
      <c r="N871" t="s">
        <v>77</v>
      </c>
      <c r="O871">
        <v>8</v>
      </c>
      <c r="P871" t="s">
        <v>51</v>
      </c>
      <c r="Q871">
        <v>12.3</v>
      </c>
      <c r="R871" t="str">
        <f t="array" ref="R87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71" t="e">
        <f>IF(Table13[[#This Row],[Category All]]="Category 1", "Yes",NA())</f>
        <v>#N/A</v>
      </c>
      <c r="T871" t="str">
        <f>IF(Table13[[#This Row],[Category All]]="Category 2", "Yes",NA())</f>
        <v>Yes</v>
      </c>
      <c r="U871" t="e">
        <f>IF(Table13[[#This Row],[Category All]]="Category 3", "Yes",NA())</f>
        <v>#N/A</v>
      </c>
      <c r="V871">
        <f>SUM(1,(1/3)*(Table13[[#This Row],[Length]]-0.5),(1/3)*(Table13[[#This Row],[Diameter]]-0.4),(1/3)*(Table13[[#This Row],[Height]]-0.4)*Table13[[#This Row],[Whole_weight]]*0.5)</f>
        <v>1.0414766666666666</v>
      </c>
      <c r="W871">
        <f t="array" ref="W87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0.83318133333333333</v>
      </c>
      <c r="X871" t="e">
        <f>IF(Table13[[#This Row],[Category All]]="Category 1",Table13[[#This Row],[Base Abalone Value]]*1.5,NA())</f>
        <v>#N/A</v>
      </c>
      <c r="Y871">
        <f>IF(Table13[[#This Row],[Category All]]="Category 2",Table13[[#This Row],[Base Abalone Value]]*0.8,NA())</f>
        <v>0.83318133333333333</v>
      </c>
      <c r="Z871" t="e">
        <f>IF(Table13[[#This Row],[Category All]]="Category 3",Table13[[#This Row],[Base Abalone Value]],NA())</f>
        <v>#N/A</v>
      </c>
      <c r="AA871">
        <f>IF(Table13[[#This Row],[Gender]]="M",Table13[[#This Row],[Whole_weight]],NA())</f>
        <v>1.8440000000000001</v>
      </c>
      <c r="AB871" t="e">
        <f>IF(Table13[[#This Row],[Gender]]="F",Table13[[#This Row],[Whole_weight]],NA())</f>
        <v>#N/A</v>
      </c>
      <c r="AC871" t="e">
        <f>IF(Table13[[#This Row],[Gender]]="I",Table13[[#This Row],[Whole_weight]],NA())</f>
        <v>#N/A</v>
      </c>
      <c r="AD871">
        <f>IF(Table13[[#This Row],[Gender]]="M",Table13[[#This Row],[Diameter]],NA())</f>
        <v>0.54</v>
      </c>
      <c r="AE871" t="e">
        <f>IF(Table13[[#This Row],[Gender]]="F",Table13[[#This Row],[Diameter]],NA())</f>
        <v>#N/A</v>
      </c>
      <c r="AF871" t="e">
        <f>IF(Table13[[#This Row],[Gender]]="I",Table13[[#This Row],[Diameter]],NA())</f>
        <v>#N/A</v>
      </c>
    </row>
    <row r="872" spans="1:32" x14ac:dyDescent="0.25">
      <c r="A872">
        <v>699</v>
      </c>
      <c r="B872" t="s">
        <v>32</v>
      </c>
      <c r="C872">
        <v>0.43</v>
      </c>
      <c r="D872">
        <v>0.33500000000000002</v>
      </c>
      <c r="E872">
        <v>0.12</v>
      </c>
      <c r="F872">
        <v>0.44400000000000001</v>
      </c>
      <c r="G872">
        <v>0.155</v>
      </c>
      <c r="H872">
        <v>0.1145</v>
      </c>
      <c r="I872">
        <v>0.14000000000000001</v>
      </c>
      <c r="J872">
        <v>13</v>
      </c>
      <c r="K872">
        <v>3</v>
      </c>
      <c r="L872" t="s">
        <v>75</v>
      </c>
      <c r="M872" t="s">
        <v>76</v>
      </c>
      <c r="N872" t="s">
        <v>77</v>
      </c>
      <c r="O872">
        <v>3</v>
      </c>
      <c r="P872" t="s">
        <v>80</v>
      </c>
      <c r="Q872">
        <v>3.6</v>
      </c>
      <c r="R872" t="str">
        <f t="array" ref="R87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72" t="e">
        <f>IF(Table13[[#This Row],[Category All]]="Category 1", "Yes",NA())</f>
        <v>#N/A</v>
      </c>
      <c r="T872" t="str">
        <f>IF(Table13[[#This Row],[Category All]]="Category 2", "Yes",NA())</f>
        <v>Yes</v>
      </c>
      <c r="U872" t="e">
        <f>IF(Table13[[#This Row],[Category All]]="Category 3", "Yes",NA())</f>
        <v>#N/A</v>
      </c>
      <c r="V872">
        <f>SUM(1,(1/3)*(Table13[[#This Row],[Length]]-0.5),(1/3)*(Table13[[#This Row],[Diameter]]-0.4),(1/3)*(Table13[[#This Row],[Height]]-0.4)*Table13[[#This Row],[Whole_weight]]*0.5)</f>
        <v>0.93428000000000011</v>
      </c>
      <c r="W872">
        <f t="array" ref="W87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0.74742400000000009</v>
      </c>
      <c r="X872" t="e">
        <f>IF(Table13[[#This Row],[Category All]]="Category 1",Table13[[#This Row],[Base Abalone Value]]*1.5,NA())</f>
        <v>#N/A</v>
      </c>
      <c r="Y872">
        <f>IF(Table13[[#This Row],[Category All]]="Category 2",Table13[[#This Row],[Base Abalone Value]]*0.8,NA())</f>
        <v>0.74742400000000009</v>
      </c>
      <c r="Z872" t="e">
        <f>IF(Table13[[#This Row],[Category All]]="Category 3",Table13[[#This Row],[Base Abalone Value]],NA())</f>
        <v>#N/A</v>
      </c>
      <c r="AA872" t="e">
        <f>IF(Table13[[#This Row],[Gender]]="M",Table13[[#This Row],[Whole_weight]],NA())</f>
        <v>#N/A</v>
      </c>
      <c r="AB872">
        <f>IF(Table13[[#This Row],[Gender]]="F",Table13[[#This Row],[Whole_weight]],NA())</f>
        <v>0.44400000000000001</v>
      </c>
      <c r="AC872" t="e">
        <f>IF(Table13[[#This Row],[Gender]]="I",Table13[[#This Row],[Whole_weight]],NA())</f>
        <v>#N/A</v>
      </c>
      <c r="AD872" t="e">
        <f>IF(Table13[[#This Row],[Gender]]="M",Table13[[#This Row],[Diameter]],NA())</f>
        <v>#N/A</v>
      </c>
      <c r="AE872">
        <f>IF(Table13[[#This Row],[Gender]]="F",Table13[[#This Row],[Diameter]],NA())</f>
        <v>0.33500000000000002</v>
      </c>
      <c r="AF872" t="e">
        <f>IF(Table13[[#This Row],[Gender]]="I",Table13[[#This Row],[Diameter]],NA())</f>
        <v>#N/A</v>
      </c>
    </row>
    <row r="873" spans="1:32" x14ac:dyDescent="0.25">
      <c r="A873">
        <v>2669</v>
      </c>
      <c r="B873" t="s">
        <v>32</v>
      </c>
      <c r="C873">
        <v>0.58499999999999996</v>
      </c>
      <c r="D873">
        <v>0.435</v>
      </c>
      <c r="E873">
        <v>0.14000000000000001</v>
      </c>
      <c r="F873">
        <v>0.69550000000000001</v>
      </c>
      <c r="G873">
        <v>0.3085</v>
      </c>
      <c r="H873">
        <v>0.129</v>
      </c>
      <c r="I873">
        <v>0.22450000000000001</v>
      </c>
      <c r="J873">
        <v>8</v>
      </c>
      <c r="K873">
        <v>9</v>
      </c>
      <c r="L873" t="s">
        <v>52</v>
      </c>
      <c r="M873" t="s">
        <v>53</v>
      </c>
      <c r="N873" t="s">
        <v>54</v>
      </c>
      <c r="O873">
        <v>7</v>
      </c>
      <c r="P873" t="s">
        <v>74</v>
      </c>
      <c r="Q873">
        <v>2.5</v>
      </c>
      <c r="R873" t="str">
        <f t="array" ref="R87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73" t="e">
        <f>IF(Table13[[#This Row],[Category All]]="Category 1", "Yes",NA())</f>
        <v>#N/A</v>
      </c>
      <c r="T873" t="str">
        <f>IF(Table13[[#This Row],[Category All]]="Category 2", "Yes",NA())</f>
        <v>Yes</v>
      </c>
      <c r="U873" t="e">
        <f>IF(Table13[[#This Row],[Category All]]="Category 3", "Yes",NA())</f>
        <v>#N/A</v>
      </c>
      <c r="V873">
        <f>SUM(1,(1/3)*(Table13[[#This Row],[Length]]-0.5),(1/3)*(Table13[[#This Row],[Diameter]]-0.4),(1/3)*(Table13[[#This Row],[Height]]-0.4)*Table13[[#This Row],[Whole_weight]]*0.5)</f>
        <v>1.0098616666666667</v>
      </c>
      <c r="W873">
        <f t="array" ref="W87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0.80788933333333335</v>
      </c>
      <c r="X873" t="e">
        <f>IF(Table13[[#This Row],[Category All]]="Category 1",Table13[[#This Row],[Base Abalone Value]]*1.5,NA())</f>
        <v>#N/A</v>
      </c>
      <c r="Y873">
        <f>IF(Table13[[#This Row],[Category All]]="Category 2",Table13[[#This Row],[Base Abalone Value]]*0.8,NA())</f>
        <v>0.80788933333333335</v>
      </c>
      <c r="Z873" t="e">
        <f>IF(Table13[[#This Row],[Category All]]="Category 3",Table13[[#This Row],[Base Abalone Value]],NA())</f>
        <v>#N/A</v>
      </c>
      <c r="AA873" t="e">
        <f>IF(Table13[[#This Row],[Gender]]="M",Table13[[#This Row],[Whole_weight]],NA())</f>
        <v>#N/A</v>
      </c>
      <c r="AB873">
        <f>IF(Table13[[#This Row],[Gender]]="F",Table13[[#This Row],[Whole_weight]],NA())</f>
        <v>0.69550000000000001</v>
      </c>
      <c r="AC873" t="e">
        <f>IF(Table13[[#This Row],[Gender]]="I",Table13[[#This Row],[Whole_weight]],NA())</f>
        <v>#N/A</v>
      </c>
      <c r="AD873" t="e">
        <f>IF(Table13[[#This Row],[Gender]]="M",Table13[[#This Row],[Diameter]],NA())</f>
        <v>#N/A</v>
      </c>
      <c r="AE873">
        <f>IF(Table13[[#This Row],[Gender]]="F",Table13[[#This Row],[Diameter]],NA())</f>
        <v>0.435</v>
      </c>
      <c r="AF873" t="e">
        <f>IF(Table13[[#This Row],[Gender]]="I",Table13[[#This Row],[Diameter]],NA())</f>
        <v>#N/A</v>
      </c>
    </row>
    <row r="874" spans="1:32" x14ac:dyDescent="0.25">
      <c r="A874">
        <v>990</v>
      </c>
      <c r="B874" t="s">
        <v>47</v>
      </c>
      <c r="C874">
        <v>0.57499999999999996</v>
      </c>
      <c r="D874">
        <v>0.47499999999999998</v>
      </c>
      <c r="E874">
        <v>0.16</v>
      </c>
      <c r="F874">
        <v>1.1140000000000001</v>
      </c>
      <c r="G874">
        <v>0.4955</v>
      </c>
      <c r="H874">
        <v>0.27450000000000002</v>
      </c>
      <c r="I874">
        <v>0.28999999999999998</v>
      </c>
      <c r="J874">
        <v>9</v>
      </c>
      <c r="K874">
        <v>5</v>
      </c>
      <c r="L874" t="s">
        <v>58</v>
      </c>
      <c r="M874" t="s">
        <v>59</v>
      </c>
      <c r="N874" t="s">
        <v>60</v>
      </c>
      <c r="O874">
        <v>7</v>
      </c>
      <c r="P874" t="s">
        <v>74</v>
      </c>
      <c r="Q874">
        <v>2.5</v>
      </c>
      <c r="R874" t="str">
        <f t="array" ref="R87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74" t="e">
        <f>IF(Table13[[#This Row],[Category All]]="Category 1", "Yes",NA())</f>
        <v>#N/A</v>
      </c>
      <c r="T874" t="e">
        <f>IF(Table13[[#This Row],[Category All]]="Category 2", "Yes",NA())</f>
        <v>#N/A</v>
      </c>
      <c r="U874" t="str">
        <f>IF(Table13[[#This Row],[Category All]]="Category 3", "Yes",NA())</f>
        <v>Yes</v>
      </c>
      <c r="V874">
        <f>SUM(1,(1/3)*(Table13[[#This Row],[Length]]-0.5),(1/3)*(Table13[[#This Row],[Diameter]]-0.4),(1/3)*(Table13[[#This Row],[Height]]-0.4)*Table13[[#This Row],[Whole_weight]]*0.5)</f>
        <v>1.0054399999999999</v>
      </c>
      <c r="W874">
        <f t="array" ref="W87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1.0054399999999999</v>
      </c>
      <c r="X874" t="e">
        <f>IF(Table13[[#This Row],[Category All]]="Category 1",Table13[[#This Row],[Base Abalone Value]]*1.5,NA())</f>
        <v>#N/A</v>
      </c>
      <c r="Y874" t="e">
        <f>IF(Table13[[#This Row],[Category All]]="Category 2",Table13[[#This Row],[Base Abalone Value]]*0.8,NA())</f>
        <v>#N/A</v>
      </c>
      <c r="Z874">
        <f>IF(Table13[[#This Row],[Category All]]="Category 3",Table13[[#This Row],[Base Abalone Value]],NA())</f>
        <v>1.0054399999999999</v>
      </c>
      <c r="AA874">
        <f>IF(Table13[[#This Row],[Gender]]="M",Table13[[#This Row],[Whole_weight]],NA())</f>
        <v>1.1140000000000001</v>
      </c>
      <c r="AB874" t="e">
        <f>IF(Table13[[#This Row],[Gender]]="F",Table13[[#This Row],[Whole_weight]],NA())</f>
        <v>#N/A</v>
      </c>
      <c r="AC874" t="e">
        <f>IF(Table13[[#This Row],[Gender]]="I",Table13[[#This Row],[Whole_weight]],NA())</f>
        <v>#N/A</v>
      </c>
      <c r="AD874">
        <f>IF(Table13[[#This Row],[Gender]]="M",Table13[[#This Row],[Diameter]],NA())</f>
        <v>0.47499999999999998</v>
      </c>
      <c r="AE874" t="e">
        <f>IF(Table13[[#This Row],[Gender]]="F",Table13[[#This Row],[Diameter]],NA())</f>
        <v>#N/A</v>
      </c>
      <c r="AF874" t="e">
        <f>IF(Table13[[#This Row],[Gender]]="I",Table13[[#This Row],[Diameter]],NA())</f>
        <v>#N/A</v>
      </c>
    </row>
    <row r="875" spans="1:32" x14ac:dyDescent="0.25">
      <c r="A875">
        <v>1386</v>
      </c>
      <c r="B875" t="s">
        <v>43</v>
      </c>
      <c r="C875">
        <v>0.63</v>
      </c>
      <c r="D875">
        <v>0.505</v>
      </c>
      <c r="E875">
        <v>0.18</v>
      </c>
      <c r="F875">
        <v>1.272</v>
      </c>
      <c r="G875">
        <v>0.60250000000000004</v>
      </c>
      <c r="H875">
        <v>0.29499999999999998</v>
      </c>
      <c r="I875">
        <v>0.315</v>
      </c>
      <c r="J875">
        <v>11</v>
      </c>
      <c r="K875">
        <v>13</v>
      </c>
      <c r="L875" t="s">
        <v>44</v>
      </c>
      <c r="M875" t="s">
        <v>45</v>
      </c>
      <c r="N875" t="s">
        <v>35</v>
      </c>
      <c r="O875">
        <v>1</v>
      </c>
      <c r="P875" t="s">
        <v>36</v>
      </c>
      <c r="Q875">
        <v>22.1</v>
      </c>
      <c r="R875" t="str">
        <f t="array" ref="R87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75" t="e">
        <f>IF(Table13[[#This Row],[Category All]]="Category 1", "Yes",NA())</f>
        <v>#N/A</v>
      </c>
      <c r="T875" t="e">
        <f>IF(Table13[[#This Row],[Category All]]="Category 2", "Yes",NA())</f>
        <v>#N/A</v>
      </c>
      <c r="U875" t="str">
        <f>IF(Table13[[#This Row],[Category All]]="Category 3", "Yes",NA())</f>
        <v>Yes</v>
      </c>
      <c r="V875">
        <f>SUM(1,(1/3)*(Table13[[#This Row],[Length]]-0.5),(1/3)*(Table13[[#This Row],[Diameter]]-0.4),(1/3)*(Table13[[#This Row],[Height]]-0.4)*Table13[[#This Row],[Whole_weight]]*0.5)</f>
        <v>1.0316933333333334</v>
      </c>
      <c r="W875">
        <f t="array" ref="W87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1.0316933333333334</v>
      </c>
      <c r="X875" t="e">
        <f>IF(Table13[[#This Row],[Category All]]="Category 1",Table13[[#This Row],[Base Abalone Value]]*1.5,NA())</f>
        <v>#N/A</v>
      </c>
      <c r="Y875" t="e">
        <f>IF(Table13[[#This Row],[Category All]]="Category 2",Table13[[#This Row],[Base Abalone Value]]*0.8,NA())</f>
        <v>#N/A</v>
      </c>
      <c r="Z875">
        <f>IF(Table13[[#This Row],[Category All]]="Category 3",Table13[[#This Row],[Base Abalone Value]],NA())</f>
        <v>1.0316933333333334</v>
      </c>
      <c r="AA875" t="e">
        <f>IF(Table13[[#This Row],[Gender]]="M",Table13[[#This Row],[Whole_weight]],NA())</f>
        <v>#N/A</v>
      </c>
      <c r="AB875" t="e">
        <f>IF(Table13[[#This Row],[Gender]]="F",Table13[[#This Row],[Whole_weight]],NA())</f>
        <v>#N/A</v>
      </c>
      <c r="AC875">
        <f>IF(Table13[[#This Row],[Gender]]="I",Table13[[#This Row],[Whole_weight]],NA())</f>
        <v>1.272</v>
      </c>
      <c r="AD875" t="e">
        <f>IF(Table13[[#This Row],[Gender]]="M",Table13[[#This Row],[Diameter]],NA())</f>
        <v>#N/A</v>
      </c>
      <c r="AE875" t="e">
        <f>IF(Table13[[#This Row],[Gender]]="F",Table13[[#This Row],[Diameter]],NA())</f>
        <v>#N/A</v>
      </c>
      <c r="AF875">
        <f>IF(Table13[[#This Row],[Gender]]="I",Table13[[#This Row],[Diameter]],NA())</f>
        <v>0.505</v>
      </c>
    </row>
    <row r="876" spans="1:32" x14ac:dyDescent="0.25">
      <c r="A876">
        <v>1909</v>
      </c>
      <c r="B876" t="s">
        <v>47</v>
      </c>
      <c r="C876">
        <v>0.57499999999999996</v>
      </c>
      <c r="D876">
        <v>0.47499999999999998</v>
      </c>
      <c r="E876">
        <v>0.14499999999999999</v>
      </c>
      <c r="F876">
        <v>0.85699999999999998</v>
      </c>
      <c r="G876">
        <v>0.36649999999999999</v>
      </c>
      <c r="H876">
        <v>0.17299999999999999</v>
      </c>
      <c r="I876">
        <v>0.26900000000000002</v>
      </c>
      <c r="J876">
        <v>9</v>
      </c>
      <c r="K876">
        <v>1</v>
      </c>
      <c r="L876" t="s">
        <v>40</v>
      </c>
      <c r="M876" t="s">
        <v>41</v>
      </c>
      <c r="N876" t="s">
        <v>35</v>
      </c>
      <c r="O876">
        <v>7</v>
      </c>
      <c r="P876" t="s">
        <v>74</v>
      </c>
      <c r="Q876">
        <v>2.5</v>
      </c>
      <c r="R876" t="str">
        <f t="array" ref="R87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76" t="e">
        <f>IF(Table13[[#This Row],[Category All]]="Category 1", "Yes",NA())</f>
        <v>#N/A</v>
      </c>
      <c r="T876" t="str">
        <f>IF(Table13[[#This Row],[Category All]]="Category 2", "Yes",NA())</f>
        <v>Yes</v>
      </c>
      <c r="U876" t="e">
        <f>IF(Table13[[#This Row],[Category All]]="Category 3", "Yes",NA())</f>
        <v>#N/A</v>
      </c>
      <c r="V876">
        <f>SUM(1,(1/3)*(Table13[[#This Row],[Length]]-0.5),(1/3)*(Table13[[#This Row],[Diameter]]-0.4),(1/3)*(Table13[[#This Row],[Height]]-0.4)*Table13[[#This Row],[Whole_weight]]*0.5)</f>
        <v>1.0135774999999998</v>
      </c>
      <c r="W876">
        <f t="array" ref="W87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0.81086199999999986</v>
      </c>
      <c r="X876" t="e">
        <f>IF(Table13[[#This Row],[Category All]]="Category 1",Table13[[#This Row],[Base Abalone Value]]*1.5,NA())</f>
        <v>#N/A</v>
      </c>
      <c r="Y876">
        <f>IF(Table13[[#This Row],[Category All]]="Category 2",Table13[[#This Row],[Base Abalone Value]]*0.8,NA())</f>
        <v>0.81086199999999986</v>
      </c>
      <c r="Z876" t="e">
        <f>IF(Table13[[#This Row],[Category All]]="Category 3",Table13[[#This Row],[Base Abalone Value]],NA())</f>
        <v>#N/A</v>
      </c>
      <c r="AA876">
        <f>IF(Table13[[#This Row],[Gender]]="M",Table13[[#This Row],[Whole_weight]],NA())</f>
        <v>0.85699999999999998</v>
      </c>
      <c r="AB876" t="e">
        <f>IF(Table13[[#This Row],[Gender]]="F",Table13[[#This Row],[Whole_weight]],NA())</f>
        <v>#N/A</v>
      </c>
      <c r="AC876" t="e">
        <f>IF(Table13[[#This Row],[Gender]]="I",Table13[[#This Row],[Whole_weight]],NA())</f>
        <v>#N/A</v>
      </c>
      <c r="AD876">
        <f>IF(Table13[[#This Row],[Gender]]="M",Table13[[#This Row],[Diameter]],NA())</f>
        <v>0.47499999999999998</v>
      </c>
      <c r="AE876" t="e">
        <f>IF(Table13[[#This Row],[Gender]]="F",Table13[[#This Row],[Diameter]],NA())</f>
        <v>#N/A</v>
      </c>
      <c r="AF876" t="e">
        <f>IF(Table13[[#This Row],[Gender]]="I",Table13[[#This Row],[Diameter]],NA())</f>
        <v>#N/A</v>
      </c>
    </row>
    <row r="877" spans="1:32" x14ac:dyDescent="0.25">
      <c r="A877">
        <v>3761</v>
      </c>
      <c r="B877" t="s">
        <v>47</v>
      </c>
      <c r="C877">
        <v>0.53</v>
      </c>
      <c r="D877">
        <v>0.42499999999999999</v>
      </c>
      <c r="E877">
        <v>0.13</v>
      </c>
      <c r="F877">
        <v>0.70199999999999996</v>
      </c>
      <c r="G877">
        <v>0.29749999999999999</v>
      </c>
      <c r="H877">
        <v>0.13950000000000001</v>
      </c>
      <c r="I877">
        <v>0.22</v>
      </c>
      <c r="J877">
        <v>9</v>
      </c>
      <c r="K877">
        <v>2</v>
      </c>
      <c r="L877" t="s">
        <v>64</v>
      </c>
      <c r="M877" t="s">
        <v>65</v>
      </c>
      <c r="N877" t="s">
        <v>66</v>
      </c>
      <c r="O877">
        <v>10</v>
      </c>
      <c r="P877" t="s">
        <v>70</v>
      </c>
      <c r="Q877">
        <v>24.1</v>
      </c>
      <c r="R877" t="str">
        <f t="array" ref="R87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77" t="e">
        <f>IF(Table13[[#This Row],[Category All]]="Category 1", "Yes",NA())</f>
        <v>#N/A</v>
      </c>
      <c r="T877" t="str">
        <f>IF(Table13[[#This Row],[Category All]]="Category 2", "Yes",NA())</f>
        <v>Yes</v>
      </c>
      <c r="U877" t="e">
        <f>IF(Table13[[#This Row],[Category All]]="Category 3", "Yes",NA())</f>
        <v>#N/A</v>
      </c>
      <c r="V877">
        <f>SUM(1,(1/3)*(Table13[[#This Row],[Length]]-0.5),(1/3)*(Table13[[#This Row],[Diameter]]-0.4),(1/3)*(Table13[[#This Row],[Height]]-0.4)*Table13[[#This Row],[Whole_weight]]*0.5)</f>
        <v>0.98674333333333331</v>
      </c>
      <c r="W877">
        <f t="array" ref="W87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0.78939466666666669</v>
      </c>
      <c r="X877" t="e">
        <f>IF(Table13[[#This Row],[Category All]]="Category 1",Table13[[#This Row],[Base Abalone Value]]*1.5,NA())</f>
        <v>#N/A</v>
      </c>
      <c r="Y877">
        <f>IF(Table13[[#This Row],[Category All]]="Category 2",Table13[[#This Row],[Base Abalone Value]]*0.8,NA())</f>
        <v>0.78939466666666669</v>
      </c>
      <c r="Z877" t="e">
        <f>IF(Table13[[#This Row],[Category All]]="Category 3",Table13[[#This Row],[Base Abalone Value]],NA())</f>
        <v>#N/A</v>
      </c>
      <c r="AA877">
        <f>IF(Table13[[#This Row],[Gender]]="M",Table13[[#This Row],[Whole_weight]],NA())</f>
        <v>0.70199999999999996</v>
      </c>
      <c r="AB877" t="e">
        <f>IF(Table13[[#This Row],[Gender]]="F",Table13[[#This Row],[Whole_weight]],NA())</f>
        <v>#N/A</v>
      </c>
      <c r="AC877" t="e">
        <f>IF(Table13[[#This Row],[Gender]]="I",Table13[[#This Row],[Whole_weight]],NA())</f>
        <v>#N/A</v>
      </c>
      <c r="AD877">
        <f>IF(Table13[[#This Row],[Gender]]="M",Table13[[#This Row],[Diameter]],NA())</f>
        <v>0.42499999999999999</v>
      </c>
      <c r="AE877" t="e">
        <f>IF(Table13[[#This Row],[Gender]]="F",Table13[[#This Row],[Diameter]],NA())</f>
        <v>#N/A</v>
      </c>
      <c r="AF877" t="e">
        <f>IF(Table13[[#This Row],[Gender]]="I",Table13[[#This Row],[Diameter]],NA())</f>
        <v>#N/A</v>
      </c>
    </row>
    <row r="878" spans="1:32" x14ac:dyDescent="0.25">
      <c r="A878">
        <v>4153</v>
      </c>
      <c r="B878" t="s">
        <v>43</v>
      </c>
      <c r="C878">
        <v>0.37</v>
      </c>
      <c r="D878">
        <v>0.28000000000000003</v>
      </c>
      <c r="E878">
        <v>0.09</v>
      </c>
      <c r="F878">
        <v>0.218</v>
      </c>
      <c r="G878">
        <v>9.9500000000000005E-2</v>
      </c>
      <c r="H878">
        <v>5.45E-2</v>
      </c>
      <c r="I878">
        <v>6.1499999999999999E-2</v>
      </c>
      <c r="J878">
        <v>7</v>
      </c>
      <c r="K878">
        <v>8</v>
      </c>
      <c r="L878" t="s">
        <v>61</v>
      </c>
      <c r="M878" t="s">
        <v>62</v>
      </c>
      <c r="N878" t="s">
        <v>63</v>
      </c>
      <c r="O878">
        <v>8</v>
      </c>
      <c r="P878" t="s">
        <v>51</v>
      </c>
      <c r="Q878">
        <v>12.3</v>
      </c>
      <c r="R878" t="str">
        <f t="array" ref="R87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78" t="e">
        <f>IF(Table13[[#This Row],[Category All]]="Category 1", "Yes",NA())</f>
        <v>#N/A</v>
      </c>
      <c r="T878" t="str">
        <f>IF(Table13[[#This Row],[Category All]]="Category 2", "Yes",NA())</f>
        <v>Yes</v>
      </c>
      <c r="U878" t="e">
        <f>IF(Table13[[#This Row],[Category All]]="Category 3", "Yes",NA())</f>
        <v>#N/A</v>
      </c>
      <c r="V878">
        <f>SUM(1,(1/3)*(Table13[[#This Row],[Length]]-0.5),(1/3)*(Table13[[#This Row],[Diameter]]-0.4),(1/3)*(Table13[[#This Row],[Height]]-0.4)*Table13[[#This Row],[Whole_weight]]*0.5)</f>
        <v>0.90540333333333334</v>
      </c>
      <c r="W878">
        <f t="array" ref="W87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0.72432266666666667</v>
      </c>
      <c r="X878" t="e">
        <f>IF(Table13[[#This Row],[Category All]]="Category 1",Table13[[#This Row],[Base Abalone Value]]*1.5,NA())</f>
        <v>#N/A</v>
      </c>
      <c r="Y878">
        <f>IF(Table13[[#This Row],[Category All]]="Category 2",Table13[[#This Row],[Base Abalone Value]]*0.8,NA())</f>
        <v>0.72432266666666667</v>
      </c>
      <c r="Z878" t="e">
        <f>IF(Table13[[#This Row],[Category All]]="Category 3",Table13[[#This Row],[Base Abalone Value]],NA())</f>
        <v>#N/A</v>
      </c>
      <c r="AA878" t="e">
        <f>IF(Table13[[#This Row],[Gender]]="M",Table13[[#This Row],[Whole_weight]],NA())</f>
        <v>#N/A</v>
      </c>
      <c r="AB878" t="e">
        <f>IF(Table13[[#This Row],[Gender]]="F",Table13[[#This Row],[Whole_weight]],NA())</f>
        <v>#N/A</v>
      </c>
      <c r="AC878">
        <f>IF(Table13[[#This Row],[Gender]]="I",Table13[[#This Row],[Whole_weight]],NA())</f>
        <v>0.218</v>
      </c>
      <c r="AD878" t="e">
        <f>IF(Table13[[#This Row],[Gender]]="M",Table13[[#This Row],[Diameter]],NA())</f>
        <v>#N/A</v>
      </c>
      <c r="AE878" t="e">
        <f>IF(Table13[[#This Row],[Gender]]="F",Table13[[#This Row],[Diameter]],NA())</f>
        <v>#N/A</v>
      </c>
      <c r="AF878">
        <f>IF(Table13[[#This Row],[Gender]]="I",Table13[[#This Row],[Diameter]],NA())</f>
        <v>0.28000000000000003</v>
      </c>
    </row>
    <row r="879" spans="1:32" x14ac:dyDescent="0.25">
      <c r="A879">
        <v>2934</v>
      </c>
      <c r="B879" t="s">
        <v>32</v>
      </c>
      <c r="C879">
        <v>0.61499999999999999</v>
      </c>
      <c r="D879">
        <v>0.495</v>
      </c>
      <c r="E879">
        <v>0.16500000000000001</v>
      </c>
      <c r="F879">
        <v>1.198</v>
      </c>
      <c r="G879">
        <v>0.54149999999999998</v>
      </c>
      <c r="H879">
        <v>0.28649999999999998</v>
      </c>
      <c r="I879">
        <v>0.31850000000000001</v>
      </c>
      <c r="J879">
        <v>10</v>
      </c>
      <c r="K879">
        <v>6</v>
      </c>
      <c r="L879" t="s">
        <v>71</v>
      </c>
      <c r="M879" t="s">
        <v>72</v>
      </c>
      <c r="N879" t="s">
        <v>73</v>
      </c>
      <c r="O879">
        <v>9</v>
      </c>
      <c r="P879" t="s">
        <v>78</v>
      </c>
      <c r="Q879">
        <v>1.9</v>
      </c>
      <c r="R879" t="str">
        <f t="array" ref="R87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79" t="e">
        <f>IF(Table13[[#This Row],[Category All]]="Category 1", "Yes",NA())</f>
        <v>#N/A</v>
      </c>
      <c r="T879" t="e">
        <f>IF(Table13[[#This Row],[Category All]]="Category 2", "Yes",NA())</f>
        <v>#N/A</v>
      </c>
      <c r="U879" t="str">
        <f>IF(Table13[[#This Row],[Category All]]="Category 3", "Yes",NA())</f>
        <v>Yes</v>
      </c>
      <c r="V879">
        <f>SUM(1,(1/3)*(Table13[[#This Row],[Length]]-0.5),(1/3)*(Table13[[#This Row],[Diameter]]-0.4),(1/3)*(Table13[[#This Row],[Height]]-0.4)*Table13[[#This Row],[Whole_weight]]*0.5)</f>
        <v>1.0230783333333333</v>
      </c>
      <c r="W879">
        <f t="array" ref="W87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1.0230783333333333</v>
      </c>
      <c r="X879" t="e">
        <f>IF(Table13[[#This Row],[Category All]]="Category 1",Table13[[#This Row],[Base Abalone Value]]*1.5,NA())</f>
        <v>#N/A</v>
      </c>
      <c r="Y879" t="e">
        <f>IF(Table13[[#This Row],[Category All]]="Category 2",Table13[[#This Row],[Base Abalone Value]]*0.8,NA())</f>
        <v>#N/A</v>
      </c>
      <c r="Z879">
        <f>IF(Table13[[#This Row],[Category All]]="Category 3",Table13[[#This Row],[Base Abalone Value]],NA())</f>
        <v>1.0230783333333333</v>
      </c>
      <c r="AA879" t="e">
        <f>IF(Table13[[#This Row],[Gender]]="M",Table13[[#This Row],[Whole_weight]],NA())</f>
        <v>#N/A</v>
      </c>
      <c r="AB879">
        <f>IF(Table13[[#This Row],[Gender]]="F",Table13[[#This Row],[Whole_weight]],NA())</f>
        <v>1.198</v>
      </c>
      <c r="AC879" t="e">
        <f>IF(Table13[[#This Row],[Gender]]="I",Table13[[#This Row],[Whole_weight]],NA())</f>
        <v>#N/A</v>
      </c>
      <c r="AD879" t="e">
        <f>IF(Table13[[#This Row],[Gender]]="M",Table13[[#This Row],[Diameter]],NA())</f>
        <v>#N/A</v>
      </c>
      <c r="AE879">
        <f>IF(Table13[[#This Row],[Gender]]="F",Table13[[#This Row],[Diameter]],NA())</f>
        <v>0.495</v>
      </c>
      <c r="AF879" t="e">
        <f>IF(Table13[[#This Row],[Gender]]="I",Table13[[#This Row],[Diameter]],NA())</f>
        <v>#N/A</v>
      </c>
    </row>
    <row r="880" spans="1:32" x14ac:dyDescent="0.25">
      <c r="A880">
        <v>92</v>
      </c>
      <c r="B880" t="s">
        <v>47</v>
      </c>
      <c r="C880">
        <v>0.55500000000000005</v>
      </c>
      <c r="D880">
        <v>0.44</v>
      </c>
      <c r="E880">
        <v>0.15</v>
      </c>
      <c r="F880">
        <v>0.755</v>
      </c>
      <c r="G880">
        <v>0.307</v>
      </c>
      <c r="H880">
        <v>0.1525</v>
      </c>
      <c r="I880">
        <v>0.26</v>
      </c>
      <c r="J880">
        <v>12</v>
      </c>
      <c r="K880">
        <v>5</v>
      </c>
      <c r="L880" t="s">
        <v>58</v>
      </c>
      <c r="M880" t="s">
        <v>59</v>
      </c>
      <c r="N880" t="s">
        <v>60</v>
      </c>
      <c r="O880">
        <v>4</v>
      </c>
      <c r="P880" t="s">
        <v>42</v>
      </c>
      <c r="Q880">
        <v>6.1</v>
      </c>
      <c r="R880" t="str">
        <f t="array" ref="R88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80" t="e">
        <f>IF(Table13[[#This Row],[Category All]]="Category 1", "Yes",NA())</f>
        <v>#N/A</v>
      </c>
      <c r="T880" t="str">
        <f>IF(Table13[[#This Row],[Category All]]="Category 2", "Yes",NA())</f>
        <v>Yes</v>
      </c>
      <c r="U880" t="e">
        <f>IF(Table13[[#This Row],[Category All]]="Category 3", "Yes",NA())</f>
        <v>#N/A</v>
      </c>
      <c r="V880">
        <f>SUM(1,(1/3)*(Table13[[#This Row],[Length]]-0.5),(1/3)*(Table13[[#This Row],[Diameter]]-0.4),(1/3)*(Table13[[#This Row],[Height]]-0.4)*Table13[[#This Row],[Whole_weight]]*0.5)</f>
        <v>1.0002083333333334</v>
      </c>
      <c r="W880">
        <f t="array" ref="W88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0.80016666666666669</v>
      </c>
      <c r="X880" t="e">
        <f>IF(Table13[[#This Row],[Category All]]="Category 1",Table13[[#This Row],[Base Abalone Value]]*1.5,NA())</f>
        <v>#N/A</v>
      </c>
      <c r="Y880">
        <f>IF(Table13[[#This Row],[Category All]]="Category 2",Table13[[#This Row],[Base Abalone Value]]*0.8,NA())</f>
        <v>0.80016666666666669</v>
      </c>
      <c r="Z880" t="e">
        <f>IF(Table13[[#This Row],[Category All]]="Category 3",Table13[[#This Row],[Base Abalone Value]],NA())</f>
        <v>#N/A</v>
      </c>
      <c r="AA880">
        <f>IF(Table13[[#This Row],[Gender]]="M",Table13[[#This Row],[Whole_weight]],NA())</f>
        <v>0.755</v>
      </c>
      <c r="AB880" t="e">
        <f>IF(Table13[[#This Row],[Gender]]="F",Table13[[#This Row],[Whole_weight]],NA())</f>
        <v>#N/A</v>
      </c>
      <c r="AC880" t="e">
        <f>IF(Table13[[#This Row],[Gender]]="I",Table13[[#This Row],[Whole_weight]],NA())</f>
        <v>#N/A</v>
      </c>
      <c r="AD880">
        <f>IF(Table13[[#This Row],[Gender]]="M",Table13[[#This Row],[Diameter]],NA())</f>
        <v>0.44</v>
      </c>
      <c r="AE880" t="e">
        <f>IF(Table13[[#This Row],[Gender]]="F",Table13[[#This Row],[Diameter]],NA())</f>
        <v>#N/A</v>
      </c>
      <c r="AF880" t="e">
        <f>IF(Table13[[#This Row],[Gender]]="I",Table13[[#This Row],[Diameter]],NA())</f>
        <v>#N/A</v>
      </c>
    </row>
    <row r="881" spans="1:32" x14ac:dyDescent="0.25">
      <c r="A881">
        <v>1817</v>
      </c>
      <c r="B881" t="s">
        <v>32</v>
      </c>
      <c r="C881">
        <v>0.67500000000000004</v>
      </c>
      <c r="D881">
        <v>0.53</v>
      </c>
      <c r="E881">
        <v>0.17499999999999999</v>
      </c>
      <c r="F881">
        <v>1.4464999999999999</v>
      </c>
      <c r="G881">
        <v>0.67749999999999999</v>
      </c>
      <c r="H881">
        <v>0.33</v>
      </c>
      <c r="I881">
        <v>0.38900000000000001</v>
      </c>
      <c r="J881">
        <v>10</v>
      </c>
      <c r="K881">
        <v>1</v>
      </c>
      <c r="L881" t="s">
        <v>40</v>
      </c>
      <c r="M881" t="s">
        <v>41</v>
      </c>
      <c r="N881" t="s">
        <v>35</v>
      </c>
      <c r="O881">
        <v>6</v>
      </c>
      <c r="P881" t="s">
        <v>79</v>
      </c>
      <c r="Q881">
        <v>14.1</v>
      </c>
      <c r="R881" t="str">
        <f t="array" ref="R88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81" t="e">
        <f>IF(Table13[[#This Row],[Category All]]="Category 1", "Yes",NA())</f>
        <v>#N/A</v>
      </c>
      <c r="T881" t="e">
        <f>IF(Table13[[#This Row],[Category All]]="Category 2", "Yes",NA())</f>
        <v>#N/A</v>
      </c>
      <c r="U881" t="str">
        <f>IF(Table13[[#This Row],[Category All]]="Category 3", "Yes",NA())</f>
        <v>Yes</v>
      </c>
      <c r="V881">
        <f>SUM(1,(1/3)*(Table13[[#This Row],[Length]]-0.5),(1/3)*(Table13[[#This Row],[Diameter]]-0.4),(1/3)*(Table13[[#This Row],[Height]]-0.4)*Table13[[#This Row],[Whole_weight]]*0.5)</f>
        <v>1.0474229166666666</v>
      </c>
      <c r="W881">
        <f t="array" ref="W88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1.0474229166666666</v>
      </c>
      <c r="X881" t="e">
        <f>IF(Table13[[#This Row],[Category All]]="Category 1",Table13[[#This Row],[Base Abalone Value]]*1.5,NA())</f>
        <v>#N/A</v>
      </c>
      <c r="Y881" t="e">
        <f>IF(Table13[[#This Row],[Category All]]="Category 2",Table13[[#This Row],[Base Abalone Value]]*0.8,NA())</f>
        <v>#N/A</v>
      </c>
      <c r="Z881">
        <f>IF(Table13[[#This Row],[Category All]]="Category 3",Table13[[#This Row],[Base Abalone Value]],NA())</f>
        <v>1.0474229166666666</v>
      </c>
      <c r="AA881" t="e">
        <f>IF(Table13[[#This Row],[Gender]]="M",Table13[[#This Row],[Whole_weight]],NA())</f>
        <v>#N/A</v>
      </c>
      <c r="AB881">
        <f>IF(Table13[[#This Row],[Gender]]="F",Table13[[#This Row],[Whole_weight]],NA())</f>
        <v>1.4464999999999999</v>
      </c>
      <c r="AC881" t="e">
        <f>IF(Table13[[#This Row],[Gender]]="I",Table13[[#This Row],[Whole_weight]],NA())</f>
        <v>#N/A</v>
      </c>
      <c r="AD881" t="e">
        <f>IF(Table13[[#This Row],[Gender]]="M",Table13[[#This Row],[Diameter]],NA())</f>
        <v>#N/A</v>
      </c>
      <c r="AE881">
        <f>IF(Table13[[#This Row],[Gender]]="F",Table13[[#This Row],[Diameter]],NA())</f>
        <v>0.53</v>
      </c>
      <c r="AF881" t="e">
        <f>IF(Table13[[#This Row],[Gender]]="I",Table13[[#This Row],[Diameter]],NA())</f>
        <v>#N/A</v>
      </c>
    </row>
    <row r="882" spans="1:32" x14ac:dyDescent="0.25">
      <c r="A882">
        <v>1154</v>
      </c>
      <c r="B882" t="s">
        <v>32</v>
      </c>
      <c r="C882">
        <v>0.6</v>
      </c>
      <c r="D882">
        <v>0.47499999999999998</v>
      </c>
      <c r="E882">
        <v>0.16</v>
      </c>
      <c r="F882">
        <v>1.0265</v>
      </c>
      <c r="G882">
        <v>0.48499999999999999</v>
      </c>
      <c r="H882">
        <v>0.2495</v>
      </c>
      <c r="I882">
        <v>0.25650000000000001</v>
      </c>
      <c r="J882">
        <v>9</v>
      </c>
      <c r="K882">
        <v>14</v>
      </c>
      <c r="L882" t="s">
        <v>55</v>
      </c>
      <c r="M882" t="s">
        <v>56</v>
      </c>
      <c r="N882" t="s">
        <v>57</v>
      </c>
      <c r="O882">
        <v>7</v>
      </c>
      <c r="P882" t="s">
        <v>74</v>
      </c>
      <c r="Q882">
        <v>2.5</v>
      </c>
      <c r="R882" t="str">
        <f t="array" ref="R88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82" t="e">
        <f>IF(Table13[[#This Row],[Category All]]="Category 1", "Yes",NA())</f>
        <v>#N/A</v>
      </c>
      <c r="T882" t="e">
        <f>IF(Table13[[#This Row],[Category All]]="Category 2", "Yes",NA())</f>
        <v>#N/A</v>
      </c>
      <c r="U882" t="str">
        <f>IF(Table13[[#This Row],[Category All]]="Category 3", "Yes",NA())</f>
        <v>Yes</v>
      </c>
      <c r="V882">
        <f>SUM(1,(1/3)*(Table13[[#This Row],[Length]]-0.5),(1/3)*(Table13[[#This Row],[Diameter]]-0.4),(1/3)*(Table13[[#This Row],[Height]]-0.4)*Table13[[#This Row],[Whole_weight]]*0.5)</f>
        <v>1.017273333333333</v>
      </c>
      <c r="W882">
        <f t="array" ref="W88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1.017273333333333</v>
      </c>
      <c r="X882" t="e">
        <f>IF(Table13[[#This Row],[Category All]]="Category 1",Table13[[#This Row],[Base Abalone Value]]*1.5,NA())</f>
        <v>#N/A</v>
      </c>
      <c r="Y882" t="e">
        <f>IF(Table13[[#This Row],[Category All]]="Category 2",Table13[[#This Row],[Base Abalone Value]]*0.8,NA())</f>
        <v>#N/A</v>
      </c>
      <c r="Z882">
        <f>IF(Table13[[#This Row],[Category All]]="Category 3",Table13[[#This Row],[Base Abalone Value]],NA())</f>
        <v>1.017273333333333</v>
      </c>
      <c r="AA882" t="e">
        <f>IF(Table13[[#This Row],[Gender]]="M",Table13[[#This Row],[Whole_weight]],NA())</f>
        <v>#N/A</v>
      </c>
      <c r="AB882">
        <f>IF(Table13[[#This Row],[Gender]]="F",Table13[[#This Row],[Whole_weight]],NA())</f>
        <v>1.0265</v>
      </c>
      <c r="AC882" t="e">
        <f>IF(Table13[[#This Row],[Gender]]="I",Table13[[#This Row],[Whole_weight]],NA())</f>
        <v>#N/A</v>
      </c>
      <c r="AD882" t="e">
        <f>IF(Table13[[#This Row],[Gender]]="M",Table13[[#This Row],[Diameter]],NA())</f>
        <v>#N/A</v>
      </c>
      <c r="AE882">
        <f>IF(Table13[[#This Row],[Gender]]="F",Table13[[#This Row],[Diameter]],NA())</f>
        <v>0.47499999999999998</v>
      </c>
      <c r="AF882" t="e">
        <f>IF(Table13[[#This Row],[Gender]]="I",Table13[[#This Row],[Diameter]],NA())</f>
        <v>#N/A</v>
      </c>
    </row>
    <row r="883" spans="1:32" x14ac:dyDescent="0.25">
      <c r="A883">
        <v>1415</v>
      </c>
      <c r="B883" t="s">
        <v>47</v>
      </c>
      <c r="C883">
        <v>0.68500000000000005</v>
      </c>
      <c r="D883">
        <v>0.54500000000000004</v>
      </c>
      <c r="E883">
        <v>0.20499999999999999</v>
      </c>
      <c r="F883">
        <v>1.7925</v>
      </c>
      <c r="G883">
        <v>0.8145</v>
      </c>
      <c r="H883">
        <v>0.41599999999999998</v>
      </c>
      <c r="I883">
        <v>0.46100000000000002</v>
      </c>
      <c r="J883">
        <v>9</v>
      </c>
      <c r="K883">
        <v>4</v>
      </c>
      <c r="L883" t="s">
        <v>84</v>
      </c>
      <c r="M883" t="s">
        <v>85</v>
      </c>
      <c r="N883" t="s">
        <v>86</v>
      </c>
      <c r="O883">
        <v>9</v>
      </c>
      <c r="P883" t="s">
        <v>78</v>
      </c>
      <c r="Q883">
        <v>1.9</v>
      </c>
      <c r="R883" t="str">
        <f t="array" ref="R88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83" t="e">
        <f>IF(Table13[[#This Row],[Category All]]="Category 1", "Yes",NA())</f>
        <v>#N/A</v>
      </c>
      <c r="T883" t="e">
        <f>IF(Table13[[#This Row],[Category All]]="Category 2", "Yes",NA())</f>
        <v>#N/A</v>
      </c>
      <c r="U883" t="str">
        <f>IF(Table13[[#This Row],[Category All]]="Category 3", "Yes",NA())</f>
        <v>Yes</v>
      </c>
      <c r="V883">
        <f>SUM(1,(1/3)*(Table13[[#This Row],[Length]]-0.5),(1/3)*(Table13[[#This Row],[Diameter]]-0.4),(1/3)*(Table13[[#This Row],[Height]]-0.4)*Table13[[#This Row],[Whole_weight]]*0.5)</f>
        <v>1.0517437500000002</v>
      </c>
      <c r="W883">
        <f t="array" ref="W88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1.0517437500000002</v>
      </c>
      <c r="X883" t="e">
        <f>IF(Table13[[#This Row],[Category All]]="Category 1",Table13[[#This Row],[Base Abalone Value]]*1.5,NA())</f>
        <v>#N/A</v>
      </c>
      <c r="Y883" t="e">
        <f>IF(Table13[[#This Row],[Category All]]="Category 2",Table13[[#This Row],[Base Abalone Value]]*0.8,NA())</f>
        <v>#N/A</v>
      </c>
      <c r="Z883">
        <f>IF(Table13[[#This Row],[Category All]]="Category 3",Table13[[#This Row],[Base Abalone Value]],NA())</f>
        <v>1.0517437500000002</v>
      </c>
      <c r="AA883">
        <f>IF(Table13[[#This Row],[Gender]]="M",Table13[[#This Row],[Whole_weight]],NA())</f>
        <v>1.7925</v>
      </c>
      <c r="AB883" t="e">
        <f>IF(Table13[[#This Row],[Gender]]="F",Table13[[#This Row],[Whole_weight]],NA())</f>
        <v>#N/A</v>
      </c>
      <c r="AC883" t="e">
        <f>IF(Table13[[#This Row],[Gender]]="I",Table13[[#This Row],[Whole_weight]],NA())</f>
        <v>#N/A</v>
      </c>
      <c r="AD883">
        <f>IF(Table13[[#This Row],[Gender]]="M",Table13[[#This Row],[Diameter]],NA())</f>
        <v>0.54500000000000004</v>
      </c>
      <c r="AE883" t="e">
        <f>IF(Table13[[#This Row],[Gender]]="F",Table13[[#This Row],[Diameter]],NA())</f>
        <v>#N/A</v>
      </c>
      <c r="AF883" t="e">
        <f>IF(Table13[[#This Row],[Gender]]="I",Table13[[#This Row],[Diameter]],NA())</f>
        <v>#N/A</v>
      </c>
    </row>
    <row r="884" spans="1:32" x14ac:dyDescent="0.25">
      <c r="A884">
        <v>2643</v>
      </c>
      <c r="B884" t="s">
        <v>43</v>
      </c>
      <c r="C884">
        <v>0.47499999999999998</v>
      </c>
      <c r="D884">
        <v>0.375</v>
      </c>
      <c r="E884">
        <v>0.115</v>
      </c>
      <c r="F884">
        <v>0.52049999999999996</v>
      </c>
      <c r="G884">
        <v>0.23300000000000001</v>
      </c>
      <c r="H884">
        <v>0.11899999999999999</v>
      </c>
      <c r="I884">
        <v>0.14549999999999999</v>
      </c>
      <c r="J884">
        <v>7</v>
      </c>
      <c r="K884">
        <v>11</v>
      </c>
      <c r="L884" t="s">
        <v>37</v>
      </c>
      <c r="M884" t="s">
        <v>38</v>
      </c>
      <c r="N884" t="s">
        <v>35</v>
      </c>
      <c r="O884">
        <v>1</v>
      </c>
      <c r="P884" t="s">
        <v>36</v>
      </c>
      <c r="Q884">
        <v>22.1</v>
      </c>
      <c r="R884" t="str">
        <f t="array" ref="R88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84" t="e">
        <f>IF(Table13[[#This Row],[Category All]]="Category 1", "Yes",NA())</f>
        <v>#N/A</v>
      </c>
      <c r="T884" t="str">
        <f>IF(Table13[[#This Row],[Category All]]="Category 2", "Yes",NA())</f>
        <v>Yes</v>
      </c>
      <c r="U884" t="e">
        <f>IF(Table13[[#This Row],[Category All]]="Category 3", "Yes",NA())</f>
        <v>#N/A</v>
      </c>
      <c r="V884">
        <f>SUM(1,(1/3)*(Table13[[#This Row],[Length]]-0.5),(1/3)*(Table13[[#This Row],[Diameter]]-0.4),(1/3)*(Table13[[#This Row],[Height]]-0.4)*Table13[[#This Row],[Whole_weight]]*0.5)</f>
        <v>0.95860958333333335</v>
      </c>
      <c r="W884">
        <f t="array" ref="W88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0.76688766666666675</v>
      </c>
      <c r="X884" t="e">
        <f>IF(Table13[[#This Row],[Category All]]="Category 1",Table13[[#This Row],[Base Abalone Value]]*1.5,NA())</f>
        <v>#N/A</v>
      </c>
      <c r="Y884">
        <f>IF(Table13[[#This Row],[Category All]]="Category 2",Table13[[#This Row],[Base Abalone Value]]*0.8,NA())</f>
        <v>0.76688766666666675</v>
      </c>
      <c r="Z884" t="e">
        <f>IF(Table13[[#This Row],[Category All]]="Category 3",Table13[[#This Row],[Base Abalone Value]],NA())</f>
        <v>#N/A</v>
      </c>
      <c r="AA884" t="e">
        <f>IF(Table13[[#This Row],[Gender]]="M",Table13[[#This Row],[Whole_weight]],NA())</f>
        <v>#N/A</v>
      </c>
      <c r="AB884" t="e">
        <f>IF(Table13[[#This Row],[Gender]]="F",Table13[[#This Row],[Whole_weight]],NA())</f>
        <v>#N/A</v>
      </c>
      <c r="AC884">
        <f>IF(Table13[[#This Row],[Gender]]="I",Table13[[#This Row],[Whole_weight]],NA())</f>
        <v>0.52049999999999996</v>
      </c>
      <c r="AD884" t="e">
        <f>IF(Table13[[#This Row],[Gender]]="M",Table13[[#This Row],[Diameter]],NA())</f>
        <v>#N/A</v>
      </c>
      <c r="AE884" t="e">
        <f>IF(Table13[[#This Row],[Gender]]="F",Table13[[#This Row],[Diameter]],NA())</f>
        <v>#N/A</v>
      </c>
      <c r="AF884">
        <f>IF(Table13[[#This Row],[Gender]]="I",Table13[[#This Row],[Diameter]],NA())</f>
        <v>0.375</v>
      </c>
    </row>
    <row r="885" spans="1:32" x14ac:dyDescent="0.25">
      <c r="A885">
        <v>2431</v>
      </c>
      <c r="B885" t="s">
        <v>43</v>
      </c>
      <c r="C885">
        <v>0.52</v>
      </c>
      <c r="D885">
        <v>0.38</v>
      </c>
      <c r="E885">
        <v>0.14000000000000001</v>
      </c>
      <c r="F885">
        <v>0.52500000000000002</v>
      </c>
      <c r="G885">
        <v>0.17749999999999999</v>
      </c>
      <c r="H885">
        <v>0.115</v>
      </c>
      <c r="I885">
        <v>0.185</v>
      </c>
      <c r="J885">
        <v>11</v>
      </c>
      <c r="K885">
        <v>10</v>
      </c>
      <c r="L885" t="s">
        <v>48</v>
      </c>
      <c r="M885" t="s">
        <v>49</v>
      </c>
      <c r="N885" t="s">
        <v>50</v>
      </c>
      <c r="O885">
        <v>2</v>
      </c>
      <c r="P885" t="s">
        <v>39</v>
      </c>
      <c r="Q885">
        <v>18</v>
      </c>
      <c r="R885" t="str">
        <f t="array" ref="R88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85" t="e">
        <f>IF(Table13[[#This Row],[Category All]]="Category 1", "Yes",NA())</f>
        <v>#N/A</v>
      </c>
      <c r="T885" t="str">
        <f>IF(Table13[[#This Row],[Category All]]="Category 2", "Yes",NA())</f>
        <v>Yes</v>
      </c>
      <c r="U885" t="e">
        <f>IF(Table13[[#This Row],[Category All]]="Category 3", "Yes",NA())</f>
        <v>#N/A</v>
      </c>
      <c r="V885">
        <f>SUM(1,(1/3)*(Table13[[#This Row],[Length]]-0.5),(1/3)*(Table13[[#This Row],[Diameter]]-0.4),(1/3)*(Table13[[#This Row],[Height]]-0.4)*Table13[[#This Row],[Whole_weight]]*0.5)</f>
        <v>0.97724999999999984</v>
      </c>
      <c r="W885">
        <f t="array" ref="W88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0.78179999999999994</v>
      </c>
      <c r="X885" t="e">
        <f>IF(Table13[[#This Row],[Category All]]="Category 1",Table13[[#This Row],[Base Abalone Value]]*1.5,NA())</f>
        <v>#N/A</v>
      </c>
      <c r="Y885">
        <f>IF(Table13[[#This Row],[Category All]]="Category 2",Table13[[#This Row],[Base Abalone Value]]*0.8,NA())</f>
        <v>0.78179999999999994</v>
      </c>
      <c r="Z885" t="e">
        <f>IF(Table13[[#This Row],[Category All]]="Category 3",Table13[[#This Row],[Base Abalone Value]],NA())</f>
        <v>#N/A</v>
      </c>
      <c r="AA885" t="e">
        <f>IF(Table13[[#This Row],[Gender]]="M",Table13[[#This Row],[Whole_weight]],NA())</f>
        <v>#N/A</v>
      </c>
      <c r="AB885" t="e">
        <f>IF(Table13[[#This Row],[Gender]]="F",Table13[[#This Row],[Whole_weight]],NA())</f>
        <v>#N/A</v>
      </c>
      <c r="AC885">
        <f>IF(Table13[[#This Row],[Gender]]="I",Table13[[#This Row],[Whole_weight]],NA())</f>
        <v>0.52500000000000002</v>
      </c>
      <c r="AD885" t="e">
        <f>IF(Table13[[#This Row],[Gender]]="M",Table13[[#This Row],[Diameter]],NA())</f>
        <v>#N/A</v>
      </c>
      <c r="AE885" t="e">
        <f>IF(Table13[[#This Row],[Gender]]="F",Table13[[#This Row],[Diameter]],NA())</f>
        <v>#N/A</v>
      </c>
      <c r="AF885">
        <f>IF(Table13[[#This Row],[Gender]]="I",Table13[[#This Row],[Diameter]],NA())</f>
        <v>0.38</v>
      </c>
    </row>
    <row r="886" spans="1:32" x14ac:dyDescent="0.25">
      <c r="A886">
        <v>62</v>
      </c>
      <c r="B886" t="s">
        <v>47</v>
      </c>
      <c r="C886">
        <v>0.505</v>
      </c>
      <c r="D886">
        <v>0.40500000000000003</v>
      </c>
      <c r="E886">
        <v>0.11</v>
      </c>
      <c r="F886">
        <v>0.625</v>
      </c>
      <c r="G886">
        <v>0.30499999999999999</v>
      </c>
      <c r="H886">
        <v>0.16</v>
      </c>
      <c r="I886">
        <v>0.17499999999999999</v>
      </c>
      <c r="J886">
        <v>9</v>
      </c>
      <c r="K886">
        <v>15</v>
      </c>
      <c r="L886" t="s">
        <v>81</v>
      </c>
      <c r="M886" t="s">
        <v>82</v>
      </c>
      <c r="N886" t="s">
        <v>35</v>
      </c>
      <c r="O886">
        <v>2</v>
      </c>
      <c r="P886" t="s">
        <v>39</v>
      </c>
      <c r="Q886">
        <v>18</v>
      </c>
      <c r="R886" t="str">
        <f t="array" ref="R88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86" t="e">
        <f>IF(Table13[[#This Row],[Category All]]="Category 1", "Yes",NA())</f>
        <v>#N/A</v>
      </c>
      <c r="T886" t="str">
        <f>IF(Table13[[#This Row],[Category All]]="Category 2", "Yes",NA())</f>
        <v>Yes</v>
      </c>
      <c r="U886" t="e">
        <f>IF(Table13[[#This Row],[Category All]]="Category 3", "Yes",NA())</f>
        <v>#N/A</v>
      </c>
      <c r="V886">
        <f>SUM(1,(1/3)*(Table13[[#This Row],[Length]]-0.5),(1/3)*(Table13[[#This Row],[Diameter]]-0.4),(1/3)*(Table13[[#This Row],[Height]]-0.4)*Table13[[#This Row],[Whole_weight]]*0.5)</f>
        <v>0.97312500000000002</v>
      </c>
      <c r="W886">
        <f t="array" ref="W88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0.77850000000000008</v>
      </c>
      <c r="X886" t="e">
        <f>IF(Table13[[#This Row],[Category All]]="Category 1",Table13[[#This Row],[Base Abalone Value]]*1.5,NA())</f>
        <v>#N/A</v>
      </c>
      <c r="Y886">
        <f>IF(Table13[[#This Row],[Category All]]="Category 2",Table13[[#This Row],[Base Abalone Value]]*0.8,NA())</f>
        <v>0.77850000000000008</v>
      </c>
      <c r="Z886" t="e">
        <f>IF(Table13[[#This Row],[Category All]]="Category 3",Table13[[#This Row],[Base Abalone Value]],NA())</f>
        <v>#N/A</v>
      </c>
      <c r="AA886">
        <f>IF(Table13[[#This Row],[Gender]]="M",Table13[[#This Row],[Whole_weight]],NA())</f>
        <v>0.625</v>
      </c>
      <c r="AB886" t="e">
        <f>IF(Table13[[#This Row],[Gender]]="F",Table13[[#This Row],[Whole_weight]],NA())</f>
        <v>#N/A</v>
      </c>
      <c r="AC886" t="e">
        <f>IF(Table13[[#This Row],[Gender]]="I",Table13[[#This Row],[Whole_weight]],NA())</f>
        <v>#N/A</v>
      </c>
      <c r="AD886">
        <f>IF(Table13[[#This Row],[Gender]]="M",Table13[[#This Row],[Diameter]],NA())</f>
        <v>0.40500000000000003</v>
      </c>
      <c r="AE886" t="e">
        <f>IF(Table13[[#This Row],[Gender]]="F",Table13[[#This Row],[Diameter]],NA())</f>
        <v>#N/A</v>
      </c>
      <c r="AF886" t="e">
        <f>IF(Table13[[#This Row],[Gender]]="I",Table13[[#This Row],[Diameter]],NA())</f>
        <v>#N/A</v>
      </c>
    </row>
    <row r="887" spans="1:32" x14ac:dyDescent="0.25">
      <c r="A887">
        <v>526</v>
      </c>
      <c r="B887" t="s">
        <v>47</v>
      </c>
      <c r="C887">
        <v>0.17499999999999999</v>
      </c>
      <c r="D887">
        <v>0.125</v>
      </c>
      <c r="E887">
        <v>0.04</v>
      </c>
      <c r="F887">
        <v>2.4E-2</v>
      </c>
      <c r="G887">
        <v>9.4999999999999998E-3</v>
      </c>
      <c r="H887">
        <v>6.0000000000000001E-3</v>
      </c>
      <c r="I887">
        <v>5.0000000000000001E-3</v>
      </c>
      <c r="J887">
        <v>4</v>
      </c>
      <c r="K887">
        <v>8</v>
      </c>
      <c r="L887" t="s">
        <v>61</v>
      </c>
      <c r="M887" t="s">
        <v>62</v>
      </c>
      <c r="N887" t="s">
        <v>63</v>
      </c>
      <c r="O887">
        <v>1</v>
      </c>
      <c r="P887" t="s">
        <v>36</v>
      </c>
      <c r="Q887">
        <v>22.1</v>
      </c>
      <c r="R887" t="str">
        <f t="array" ref="R88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87" t="e">
        <f>IF(Table13[[#This Row],[Category All]]="Category 1", "Yes",NA())</f>
        <v>#N/A</v>
      </c>
      <c r="T887" t="str">
        <f>IF(Table13[[#This Row],[Category All]]="Category 2", "Yes",NA())</f>
        <v>Yes</v>
      </c>
      <c r="U887" t="e">
        <f>IF(Table13[[#This Row],[Category All]]="Category 3", "Yes",NA())</f>
        <v>#N/A</v>
      </c>
      <c r="V887">
        <f>SUM(1,(1/3)*(Table13[[#This Row],[Length]]-0.5),(1/3)*(Table13[[#This Row],[Diameter]]-0.4),(1/3)*(Table13[[#This Row],[Height]]-0.4)*Table13[[#This Row],[Whole_weight]]*0.5)</f>
        <v>0.79855999999999994</v>
      </c>
      <c r="W887">
        <f t="array" ref="W88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0.63884799999999997</v>
      </c>
      <c r="X887" t="e">
        <f>IF(Table13[[#This Row],[Category All]]="Category 1",Table13[[#This Row],[Base Abalone Value]]*1.5,NA())</f>
        <v>#N/A</v>
      </c>
      <c r="Y887">
        <f>IF(Table13[[#This Row],[Category All]]="Category 2",Table13[[#This Row],[Base Abalone Value]]*0.8,NA())</f>
        <v>0.63884799999999997</v>
      </c>
      <c r="Z887" t="e">
        <f>IF(Table13[[#This Row],[Category All]]="Category 3",Table13[[#This Row],[Base Abalone Value]],NA())</f>
        <v>#N/A</v>
      </c>
      <c r="AA887">
        <f>IF(Table13[[#This Row],[Gender]]="M",Table13[[#This Row],[Whole_weight]],NA())</f>
        <v>2.4E-2</v>
      </c>
      <c r="AB887" t="e">
        <f>IF(Table13[[#This Row],[Gender]]="F",Table13[[#This Row],[Whole_weight]],NA())</f>
        <v>#N/A</v>
      </c>
      <c r="AC887" t="e">
        <f>IF(Table13[[#This Row],[Gender]]="I",Table13[[#This Row],[Whole_weight]],NA())</f>
        <v>#N/A</v>
      </c>
      <c r="AD887">
        <f>IF(Table13[[#This Row],[Gender]]="M",Table13[[#This Row],[Diameter]],NA())</f>
        <v>0.125</v>
      </c>
      <c r="AE887" t="e">
        <f>IF(Table13[[#This Row],[Gender]]="F",Table13[[#This Row],[Diameter]],NA())</f>
        <v>#N/A</v>
      </c>
      <c r="AF887" t="e">
        <f>IF(Table13[[#This Row],[Gender]]="I",Table13[[#This Row],[Diameter]],NA())</f>
        <v>#N/A</v>
      </c>
    </row>
    <row r="888" spans="1:32" x14ac:dyDescent="0.25">
      <c r="A888">
        <v>2698</v>
      </c>
      <c r="B888" t="s">
        <v>47</v>
      </c>
      <c r="C888">
        <v>0.66</v>
      </c>
      <c r="D888">
        <v>0.51500000000000001</v>
      </c>
      <c r="E888">
        <v>0.16500000000000001</v>
      </c>
      <c r="F888">
        <v>1.4464999999999999</v>
      </c>
      <c r="G888">
        <v>0.69399999999999995</v>
      </c>
      <c r="H888">
        <v>0.29799999999999999</v>
      </c>
      <c r="I888">
        <v>0.3755</v>
      </c>
      <c r="J888">
        <v>10</v>
      </c>
      <c r="K888">
        <v>15</v>
      </c>
      <c r="L888" t="s">
        <v>81</v>
      </c>
      <c r="M888" t="s">
        <v>82</v>
      </c>
      <c r="N888" t="s">
        <v>35</v>
      </c>
      <c r="O888">
        <v>10</v>
      </c>
      <c r="P888" t="s">
        <v>70</v>
      </c>
      <c r="Q888">
        <v>24.1</v>
      </c>
      <c r="R888" t="str">
        <f t="array" ref="R88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88" t="e">
        <f>IF(Table13[[#This Row],[Category All]]="Category 1", "Yes",NA())</f>
        <v>#N/A</v>
      </c>
      <c r="T888" t="e">
        <f>IF(Table13[[#This Row],[Category All]]="Category 2", "Yes",NA())</f>
        <v>#N/A</v>
      </c>
      <c r="U888" t="str">
        <f>IF(Table13[[#This Row],[Category All]]="Category 3", "Yes",NA())</f>
        <v>Yes</v>
      </c>
      <c r="V888">
        <f>SUM(1,(1/3)*(Table13[[#This Row],[Length]]-0.5),(1/3)*(Table13[[#This Row],[Diameter]]-0.4),(1/3)*(Table13[[#This Row],[Height]]-0.4)*Table13[[#This Row],[Whole_weight]]*0.5)</f>
        <v>1.0350120833333332</v>
      </c>
      <c r="W888">
        <f t="array" ref="W88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1.0350120833333332</v>
      </c>
      <c r="X888" t="e">
        <f>IF(Table13[[#This Row],[Category All]]="Category 1",Table13[[#This Row],[Base Abalone Value]]*1.5,NA())</f>
        <v>#N/A</v>
      </c>
      <c r="Y888" t="e">
        <f>IF(Table13[[#This Row],[Category All]]="Category 2",Table13[[#This Row],[Base Abalone Value]]*0.8,NA())</f>
        <v>#N/A</v>
      </c>
      <c r="Z888">
        <f>IF(Table13[[#This Row],[Category All]]="Category 3",Table13[[#This Row],[Base Abalone Value]],NA())</f>
        <v>1.0350120833333332</v>
      </c>
      <c r="AA888">
        <f>IF(Table13[[#This Row],[Gender]]="M",Table13[[#This Row],[Whole_weight]],NA())</f>
        <v>1.4464999999999999</v>
      </c>
      <c r="AB888" t="e">
        <f>IF(Table13[[#This Row],[Gender]]="F",Table13[[#This Row],[Whole_weight]],NA())</f>
        <v>#N/A</v>
      </c>
      <c r="AC888" t="e">
        <f>IF(Table13[[#This Row],[Gender]]="I",Table13[[#This Row],[Whole_weight]],NA())</f>
        <v>#N/A</v>
      </c>
      <c r="AD888">
        <f>IF(Table13[[#This Row],[Gender]]="M",Table13[[#This Row],[Diameter]],NA())</f>
        <v>0.51500000000000001</v>
      </c>
      <c r="AE888" t="e">
        <f>IF(Table13[[#This Row],[Gender]]="F",Table13[[#This Row],[Diameter]],NA())</f>
        <v>#N/A</v>
      </c>
      <c r="AF888" t="e">
        <f>IF(Table13[[#This Row],[Gender]]="I",Table13[[#This Row],[Diameter]],NA())</f>
        <v>#N/A</v>
      </c>
    </row>
    <row r="889" spans="1:32" x14ac:dyDescent="0.25">
      <c r="A889">
        <v>1620</v>
      </c>
      <c r="B889" t="s">
        <v>43</v>
      </c>
      <c r="C889">
        <v>0.56000000000000005</v>
      </c>
      <c r="D889">
        <v>0.44500000000000001</v>
      </c>
      <c r="E889">
        <v>0.15</v>
      </c>
      <c r="F889">
        <v>0.82250000000000001</v>
      </c>
      <c r="G889">
        <v>0.36849999999999999</v>
      </c>
      <c r="H889">
        <v>0.187</v>
      </c>
      <c r="I889">
        <v>0.23599999999999999</v>
      </c>
      <c r="J889">
        <v>10</v>
      </c>
      <c r="K889">
        <v>12</v>
      </c>
      <c r="L889" t="s">
        <v>33</v>
      </c>
      <c r="M889" t="s">
        <v>34</v>
      </c>
      <c r="N889" t="s">
        <v>35</v>
      </c>
      <c r="O889">
        <v>3</v>
      </c>
      <c r="P889" t="s">
        <v>80</v>
      </c>
      <c r="Q889">
        <v>3.6</v>
      </c>
      <c r="R889" t="str">
        <f t="array" ref="R88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89" t="e">
        <f>IF(Table13[[#This Row],[Category All]]="Category 1", "Yes",NA())</f>
        <v>#N/A</v>
      </c>
      <c r="T889" t="str">
        <f>IF(Table13[[#This Row],[Category All]]="Category 2", "Yes",NA())</f>
        <v>Yes</v>
      </c>
      <c r="U889" t="e">
        <f>IF(Table13[[#This Row],[Category All]]="Category 3", "Yes",NA())</f>
        <v>#N/A</v>
      </c>
      <c r="V889">
        <f>SUM(1,(1/3)*(Table13[[#This Row],[Length]]-0.5),(1/3)*(Table13[[#This Row],[Diameter]]-0.4),(1/3)*(Table13[[#This Row],[Height]]-0.4)*Table13[[#This Row],[Whole_weight]]*0.5)</f>
        <v>1.0007291666666667</v>
      </c>
      <c r="W889">
        <f t="array" ref="W88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0.80058333333333342</v>
      </c>
      <c r="X889" t="e">
        <f>IF(Table13[[#This Row],[Category All]]="Category 1",Table13[[#This Row],[Base Abalone Value]]*1.5,NA())</f>
        <v>#N/A</v>
      </c>
      <c r="Y889">
        <f>IF(Table13[[#This Row],[Category All]]="Category 2",Table13[[#This Row],[Base Abalone Value]]*0.8,NA())</f>
        <v>0.80058333333333342</v>
      </c>
      <c r="Z889" t="e">
        <f>IF(Table13[[#This Row],[Category All]]="Category 3",Table13[[#This Row],[Base Abalone Value]],NA())</f>
        <v>#N/A</v>
      </c>
      <c r="AA889" t="e">
        <f>IF(Table13[[#This Row],[Gender]]="M",Table13[[#This Row],[Whole_weight]],NA())</f>
        <v>#N/A</v>
      </c>
      <c r="AB889" t="e">
        <f>IF(Table13[[#This Row],[Gender]]="F",Table13[[#This Row],[Whole_weight]],NA())</f>
        <v>#N/A</v>
      </c>
      <c r="AC889">
        <f>IF(Table13[[#This Row],[Gender]]="I",Table13[[#This Row],[Whole_weight]],NA())</f>
        <v>0.82250000000000001</v>
      </c>
      <c r="AD889" t="e">
        <f>IF(Table13[[#This Row],[Gender]]="M",Table13[[#This Row],[Diameter]],NA())</f>
        <v>#N/A</v>
      </c>
      <c r="AE889" t="e">
        <f>IF(Table13[[#This Row],[Gender]]="F",Table13[[#This Row],[Diameter]],NA())</f>
        <v>#N/A</v>
      </c>
      <c r="AF889">
        <f>IF(Table13[[#This Row],[Gender]]="I",Table13[[#This Row],[Diameter]],NA())</f>
        <v>0.44500000000000001</v>
      </c>
    </row>
    <row r="890" spans="1:32" x14ac:dyDescent="0.25">
      <c r="A890">
        <v>794</v>
      </c>
      <c r="B890" t="s">
        <v>47</v>
      </c>
      <c r="C890">
        <v>0.57499999999999996</v>
      </c>
      <c r="D890">
        <v>0.45</v>
      </c>
      <c r="E890">
        <v>0.16500000000000001</v>
      </c>
      <c r="F890">
        <v>0.92149999999999999</v>
      </c>
      <c r="G890">
        <v>0.32750000000000001</v>
      </c>
      <c r="H890">
        <v>0.22500000000000001</v>
      </c>
      <c r="I890">
        <v>0.25600000000000001</v>
      </c>
      <c r="J890">
        <v>12</v>
      </c>
      <c r="K890">
        <v>14</v>
      </c>
      <c r="L890" t="s">
        <v>55</v>
      </c>
      <c r="M890" t="s">
        <v>56</v>
      </c>
      <c r="N890" t="s">
        <v>57</v>
      </c>
      <c r="O890">
        <v>1</v>
      </c>
      <c r="P890" t="s">
        <v>36</v>
      </c>
      <c r="Q890">
        <v>22.1</v>
      </c>
      <c r="R890" t="str">
        <f t="array" ref="R89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90" t="e">
        <f>IF(Table13[[#This Row],[Category All]]="Category 1", "Yes",NA())</f>
        <v>#N/A</v>
      </c>
      <c r="T890" t="str">
        <f>IF(Table13[[#This Row],[Category All]]="Category 2", "Yes",NA())</f>
        <v>Yes</v>
      </c>
      <c r="U890" t="e">
        <f>IF(Table13[[#This Row],[Category All]]="Category 3", "Yes",NA())</f>
        <v>#N/A</v>
      </c>
      <c r="V890">
        <f>SUM(1,(1/3)*(Table13[[#This Row],[Length]]-0.5),(1/3)*(Table13[[#This Row],[Diameter]]-0.4),(1/3)*(Table13[[#This Row],[Height]]-0.4)*Table13[[#This Row],[Whole_weight]]*0.5)</f>
        <v>1.0055745833333332</v>
      </c>
      <c r="W890">
        <f t="array" ref="W89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0.80445966666666657</v>
      </c>
      <c r="X890" t="e">
        <f>IF(Table13[[#This Row],[Category All]]="Category 1",Table13[[#This Row],[Base Abalone Value]]*1.5,NA())</f>
        <v>#N/A</v>
      </c>
      <c r="Y890">
        <f>IF(Table13[[#This Row],[Category All]]="Category 2",Table13[[#This Row],[Base Abalone Value]]*0.8,NA())</f>
        <v>0.80445966666666657</v>
      </c>
      <c r="Z890" t="e">
        <f>IF(Table13[[#This Row],[Category All]]="Category 3",Table13[[#This Row],[Base Abalone Value]],NA())</f>
        <v>#N/A</v>
      </c>
      <c r="AA890">
        <f>IF(Table13[[#This Row],[Gender]]="M",Table13[[#This Row],[Whole_weight]],NA())</f>
        <v>0.92149999999999999</v>
      </c>
      <c r="AB890" t="e">
        <f>IF(Table13[[#This Row],[Gender]]="F",Table13[[#This Row],[Whole_weight]],NA())</f>
        <v>#N/A</v>
      </c>
      <c r="AC890" t="e">
        <f>IF(Table13[[#This Row],[Gender]]="I",Table13[[#This Row],[Whole_weight]],NA())</f>
        <v>#N/A</v>
      </c>
      <c r="AD890">
        <f>IF(Table13[[#This Row],[Gender]]="M",Table13[[#This Row],[Diameter]],NA())</f>
        <v>0.45</v>
      </c>
      <c r="AE890" t="e">
        <f>IF(Table13[[#This Row],[Gender]]="F",Table13[[#This Row],[Diameter]],NA())</f>
        <v>#N/A</v>
      </c>
      <c r="AF890" t="e">
        <f>IF(Table13[[#This Row],[Gender]]="I",Table13[[#This Row],[Diameter]],NA())</f>
        <v>#N/A</v>
      </c>
    </row>
    <row r="891" spans="1:32" x14ac:dyDescent="0.25">
      <c r="A891">
        <v>1397</v>
      </c>
      <c r="B891" t="s">
        <v>47</v>
      </c>
      <c r="C891">
        <v>0.64500000000000002</v>
      </c>
      <c r="D891">
        <v>0.51</v>
      </c>
      <c r="E891">
        <v>0.16</v>
      </c>
      <c r="F891">
        <v>1.1835</v>
      </c>
      <c r="G891">
        <v>0.55600000000000005</v>
      </c>
      <c r="H891">
        <v>0.23849999999999999</v>
      </c>
      <c r="I891">
        <v>0.34499999999999997</v>
      </c>
      <c r="J891">
        <v>11</v>
      </c>
      <c r="K891">
        <v>13</v>
      </c>
      <c r="L891" t="s">
        <v>44</v>
      </c>
      <c r="M891" t="s">
        <v>45</v>
      </c>
      <c r="N891" t="s">
        <v>35</v>
      </c>
      <c r="O891">
        <v>7</v>
      </c>
      <c r="P891" t="s">
        <v>74</v>
      </c>
      <c r="Q891">
        <v>2.5</v>
      </c>
      <c r="R891" t="str">
        <f t="array" ref="R89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91" t="e">
        <f>IF(Table13[[#This Row],[Category All]]="Category 1", "Yes",NA())</f>
        <v>#N/A</v>
      </c>
      <c r="T891" t="e">
        <f>IF(Table13[[#This Row],[Category All]]="Category 2", "Yes",NA())</f>
        <v>#N/A</v>
      </c>
      <c r="U891" t="str">
        <f>IF(Table13[[#This Row],[Category All]]="Category 3", "Yes",NA())</f>
        <v>Yes</v>
      </c>
      <c r="V891">
        <f>SUM(1,(1/3)*(Table13[[#This Row],[Length]]-0.5),(1/3)*(Table13[[#This Row],[Diameter]]-0.4),(1/3)*(Table13[[#This Row],[Height]]-0.4)*Table13[[#This Row],[Whole_weight]]*0.5)</f>
        <v>1.03766</v>
      </c>
      <c r="W891">
        <f t="array" ref="W89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1.03766</v>
      </c>
      <c r="X891" t="e">
        <f>IF(Table13[[#This Row],[Category All]]="Category 1",Table13[[#This Row],[Base Abalone Value]]*1.5,NA())</f>
        <v>#N/A</v>
      </c>
      <c r="Y891" t="e">
        <f>IF(Table13[[#This Row],[Category All]]="Category 2",Table13[[#This Row],[Base Abalone Value]]*0.8,NA())</f>
        <v>#N/A</v>
      </c>
      <c r="Z891">
        <f>IF(Table13[[#This Row],[Category All]]="Category 3",Table13[[#This Row],[Base Abalone Value]],NA())</f>
        <v>1.03766</v>
      </c>
      <c r="AA891">
        <f>IF(Table13[[#This Row],[Gender]]="M",Table13[[#This Row],[Whole_weight]],NA())</f>
        <v>1.1835</v>
      </c>
      <c r="AB891" t="e">
        <f>IF(Table13[[#This Row],[Gender]]="F",Table13[[#This Row],[Whole_weight]],NA())</f>
        <v>#N/A</v>
      </c>
      <c r="AC891" t="e">
        <f>IF(Table13[[#This Row],[Gender]]="I",Table13[[#This Row],[Whole_weight]],NA())</f>
        <v>#N/A</v>
      </c>
      <c r="AD891">
        <f>IF(Table13[[#This Row],[Gender]]="M",Table13[[#This Row],[Diameter]],NA())</f>
        <v>0.51</v>
      </c>
      <c r="AE891" t="e">
        <f>IF(Table13[[#This Row],[Gender]]="F",Table13[[#This Row],[Diameter]],NA())</f>
        <v>#N/A</v>
      </c>
      <c r="AF891" t="e">
        <f>IF(Table13[[#This Row],[Gender]]="I",Table13[[#This Row],[Diameter]],NA())</f>
        <v>#N/A</v>
      </c>
    </row>
    <row r="892" spans="1:32" x14ac:dyDescent="0.25">
      <c r="A892">
        <v>1099</v>
      </c>
      <c r="B892" t="s">
        <v>47</v>
      </c>
      <c r="C892">
        <v>0.49</v>
      </c>
      <c r="D892">
        <v>0.46500000000000002</v>
      </c>
      <c r="E892">
        <v>0.125</v>
      </c>
      <c r="F892">
        <v>0.52249999999999996</v>
      </c>
      <c r="G892">
        <v>0.23499999999999999</v>
      </c>
      <c r="H892">
        <v>0.13</v>
      </c>
      <c r="I892">
        <v>0.14099999999999999</v>
      </c>
      <c r="J892">
        <v>7</v>
      </c>
      <c r="K892">
        <v>13</v>
      </c>
      <c r="L892" t="s">
        <v>44</v>
      </c>
      <c r="M892" t="s">
        <v>45</v>
      </c>
      <c r="N892" t="s">
        <v>35</v>
      </c>
      <c r="O892">
        <v>3</v>
      </c>
      <c r="P892" t="s">
        <v>80</v>
      </c>
      <c r="Q892">
        <v>3.6</v>
      </c>
      <c r="R892" t="str">
        <f t="array" ref="R89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92" t="e">
        <f>IF(Table13[[#This Row],[Category All]]="Category 1", "Yes",NA())</f>
        <v>#N/A</v>
      </c>
      <c r="T892" t="str">
        <f>IF(Table13[[#This Row],[Category All]]="Category 2", "Yes",NA())</f>
        <v>Yes</v>
      </c>
      <c r="U892" t="e">
        <f>IF(Table13[[#This Row],[Category All]]="Category 3", "Yes",NA())</f>
        <v>#N/A</v>
      </c>
      <c r="V892">
        <f>SUM(1,(1/3)*(Table13[[#This Row],[Length]]-0.5),(1/3)*(Table13[[#This Row],[Diameter]]-0.4),(1/3)*(Table13[[#This Row],[Height]]-0.4)*Table13[[#This Row],[Whole_weight]]*0.5)</f>
        <v>0.99438541666666669</v>
      </c>
      <c r="W892">
        <f t="array" ref="W89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0.79550833333333337</v>
      </c>
      <c r="X892" t="e">
        <f>IF(Table13[[#This Row],[Category All]]="Category 1",Table13[[#This Row],[Base Abalone Value]]*1.5,NA())</f>
        <v>#N/A</v>
      </c>
      <c r="Y892">
        <f>IF(Table13[[#This Row],[Category All]]="Category 2",Table13[[#This Row],[Base Abalone Value]]*0.8,NA())</f>
        <v>0.79550833333333337</v>
      </c>
      <c r="Z892" t="e">
        <f>IF(Table13[[#This Row],[Category All]]="Category 3",Table13[[#This Row],[Base Abalone Value]],NA())</f>
        <v>#N/A</v>
      </c>
      <c r="AA892">
        <f>IF(Table13[[#This Row],[Gender]]="M",Table13[[#This Row],[Whole_weight]],NA())</f>
        <v>0.52249999999999996</v>
      </c>
      <c r="AB892" t="e">
        <f>IF(Table13[[#This Row],[Gender]]="F",Table13[[#This Row],[Whole_weight]],NA())</f>
        <v>#N/A</v>
      </c>
      <c r="AC892" t="e">
        <f>IF(Table13[[#This Row],[Gender]]="I",Table13[[#This Row],[Whole_weight]],NA())</f>
        <v>#N/A</v>
      </c>
      <c r="AD892">
        <f>IF(Table13[[#This Row],[Gender]]="M",Table13[[#This Row],[Diameter]],NA())</f>
        <v>0.46500000000000002</v>
      </c>
      <c r="AE892" t="e">
        <f>IF(Table13[[#This Row],[Gender]]="F",Table13[[#This Row],[Diameter]],NA())</f>
        <v>#N/A</v>
      </c>
      <c r="AF892" t="e">
        <f>IF(Table13[[#This Row],[Gender]]="I",Table13[[#This Row],[Diameter]],NA())</f>
        <v>#N/A</v>
      </c>
    </row>
    <row r="893" spans="1:32" x14ac:dyDescent="0.25">
      <c r="A893">
        <v>2350</v>
      </c>
      <c r="B893" t="s">
        <v>32</v>
      </c>
      <c r="C893">
        <v>0.45</v>
      </c>
      <c r="D893">
        <v>0.36</v>
      </c>
      <c r="E893">
        <v>0.105</v>
      </c>
      <c r="F893">
        <v>0.47149999999999997</v>
      </c>
      <c r="G893">
        <v>0.20349999999999999</v>
      </c>
      <c r="H893">
        <v>9.35E-2</v>
      </c>
      <c r="I893">
        <v>0.14899999999999999</v>
      </c>
      <c r="J893">
        <v>9</v>
      </c>
      <c r="K893">
        <v>13</v>
      </c>
      <c r="L893" t="s">
        <v>44</v>
      </c>
      <c r="M893" t="s">
        <v>45</v>
      </c>
      <c r="N893" t="s">
        <v>35</v>
      </c>
      <c r="O893">
        <v>3</v>
      </c>
      <c r="P893" t="s">
        <v>80</v>
      </c>
      <c r="Q893">
        <v>3.6</v>
      </c>
      <c r="R893" t="str">
        <f t="array" ref="R89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93" t="e">
        <f>IF(Table13[[#This Row],[Category All]]="Category 1", "Yes",NA())</f>
        <v>#N/A</v>
      </c>
      <c r="T893" t="str">
        <f>IF(Table13[[#This Row],[Category All]]="Category 2", "Yes",NA())</f>
        <v>Yes</v>
      </c>
      <c r="U893" t="e">
        <f>IF(Table13[[#This Row],[Category All]]="Category 3", "Yes",NA())</f>
        <v>#N/A</v>
      </c>
      <c r="V893">
        <f>SUM(1,(1/3)*(Table13[[#This Row],[Length]]-0.5),(1/3)*(Table13[[#This Row],[Diameter]]-0.4),(1/3)*(Table13[[#This Row],[Height]]-0.4)*Table13[[#This Row],[Whole_weight]]*0.5)</f>
        <v>0.9468179166666667</v>
      </c>
      <c r="W893">
        <f t="array" ref="W89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0.75745433333333345</v>
      </c>
      <c r="X893" t="e">
        <f>IF(Table13[[#This Row],[Category All]]="Category 1",Table13[[#This Row],[Base Abalone Value]]*1.5,NA())</f>
        <v>#N/A</v>
      </c>
      <c r="Y893">
        <f>IF(Table13[[#This Row],[Category All]]="Category 2",Table13[[#This Row],[Base Abalone Value]]*0.8,NA())</f>
        <v>0.75745433333333345</v>
      </c>
      <c r="Z893" t="e">
        <f>IF(Table13[[#This Row],[Category All]]="Category 3",Table13[[#This Row],[Base Abalone Value]],NA())</f>
        <v>#N/A</v>
      </c>
      <c r="AA893" t="e">
        <f>IF(Table13[[#This Row],[Gender]]="M",Table13[[#This Row],[Whole_weight]],NA())</f>
        <v>#N/A</v>
      </c>
      <c r="AB893">
        <f>IF(Table13[[#This Row],[Gender]]="F",Table13[[#This Row],[Whole_weight]],NA())</f>
        <v>0.47149999999999997</v>
      </c>
      <c r="AC893" t="e">
        <f>IF(Table13[[#This Row],[Gender]]="I",Table13[[#This Row],[Whole_weight]],NA())</f>
        <v>#N/A</v>
      </c>
      <c r="AD893" t="e">
        <f>IF(Table13[[#This Row],[Gender]]="M",Table13[[#This Row],[Diameter]],NA())</f>
        <v>#N/A</v>
      </c>
      <c r="AE893">
        <f>IF(Table13[[#This Row],[Gender]]="F",Table13[[#This Row],[Diameter]],NA())</f>
        <v>0.36</v>
      </c>
      <c r="AF893" t="e">
        <f>IF(Table13[[#This Row],[Gender]]="I",Table13[[#This Row],[Diameter]],NA())</f>
        <v>#N/A</v>
      </c>
    </row>
    <row r="894" spans="1:32" x14ac:dyDescent="0.25">
      <c r="A894">
        <v>3308</v>
      </c>
      <c r="B894" t="s">
        <v>32</v>
      </c>
      <c r="C894">
        <v>0.45</v>
      </c>
      <c r="D894">
        <v>0.32500000000000001</v>
      </c>
      <c r="E894">
        <v>0.13500000000000001</v>
      </c>
      <c r="F894">
        <v>0.438</v>
      </c>
      <c r="G894">
        <v>0.18049999999999999</v>
      </c>
      <c r="H894">
        <v>0.11650000000000001</v>
      </c>
      <c r="I894">
        <v>0.11</v>
      </c>
      <c r="J894">
        <v>9</v>
      </c>
      <c r="K894">
        <v>2</v>
      </c>
      <c r="L894" t="s">
        <v>64</v>
      </c>
      <c r="M894" t="s">
        <v>65</v>
      </c>
      <c r="N894" t="s">
        <v>66</v>
      </c>
      <c r="O894">
        <v>4</v>
      </c>
      <c r="P894" t="s">
        <v>42</v>
      </c>
      <c r="Q894">
        <v>6.1</v>
      </c>
      <c r="R894" t="str">
        <f t="array" ref="R89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94" t="e">
        <f>IF(Table13[[#This Row],[Category All]]="Category 1", "Yes",NA())</f>
        <v>#N/A</v>
      </c>
      <c r="T894" t="str">
        <f>IF(Table13[[#This Row],[Category All]]="Category 2", "Yes",NA())</f>
        <v>Yes</v>
      </c>
      <c r="U894" t="e">
        <f>IF(Table13[[#This Row],[Category All]]="Category 3", "Yes",NA())</f>
        <v>#N/A</v>
      </c>
      <c r="V894">
        <f>SUM(1,(1/3)*(Table13[[#This Row],[Length]]-0.5),(1/3)*(Table13[[#This Row],[Diameter]]-0.4),(1/3)*(Table13[[#This Row],[Height]]-0.4)*Table13[[#This Row],[Whole_weight]]*0.5)</f>
        <v>0.93898833333333331</v>
      </c>
      <c r="W894">
        <f t="array" ref="W89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0.75119066666666667</v>
      </c>
      <c r="X894" t="e">
        <f>IF(Table13[[#This Row],[Category All]]="Category 1",Table13[[#This Row],[Base Abalone Value]]*1.5,NA())</f>
        <v>#N/A</v>
      </c>
      <c r="Y894">
        <f>IF(Table13[[#This Row],[Category All]]="Category 2",Table13[[#This Row],[Base Abalone Value]]*0.8,NA())</f>
        <v>0.75119066666666667</v>
      </c>
      <c r="Z894" t="e">
        <f>IF(Table13[[#This Row],[Category All]]="Category 3",Table13[[#This Row],[Base Abalone Value]],NA())</f>
        <v>#N/A</v>
      </c>
      <c r="AA894" t="e">
        <f>IF(Table13[[#This Row],[Gender]]="M",Table13[[#This Row],[Whole_weight]],NA())</f>
        <v>#N/A</v>
      </c>
      <c r="AB894">
        <f>IF(Table13[[#This Row],[Gender]]="F",Table13[[#This Row],[Whole_weight]],NA())</f>
        <v>0.438</v>
      </c>
      <c r="AC894" t="e">
        <f>IF(Table13[[#This Row],[Gender]]="I",Table13[[#This Row],[Whole_weight]],NA())</f>
        <v>#N/A</v>
      </c>
      <c r="AD894" t="e">
        <f>IF(Table13[[#This Row],[Gender]]="M",Table13[[#This Row],[Diameter]],NA())</f>
        <v>#N/A</v>
      </c>
      <c r="AE894">
        <f>IF(Table13[[#This Row],[Gender]]="F",Table13[[#This Row],[Diameter]],NA())</f>
        <v>0.32500000000000001</v>
      </c>
      <c r="AF894" t="e">
        <f>IF(Table13[[#This Row],[Gender]]="I",Table13[[#This Row],[Diameter]],NA())</f>
        <v>#N/A</v>
      </c>
    </row>
    <row r="895" spans="1:32" x14ac:dyDescent="0.25">
      <c r="A895">
        <v>380</v>
      </c>
      <c r="B895" t="s">
        <v>32</v>
      </c>
      <c r="C895">
        <v>0.61</v>
      </c>
      <c r="D895">
        <v>0.495</v>
      </c>
      <c r="E895">
        <v>0.185</v>
      </c>
      <c r="F895">
        <v>1.1085</v>
      </c>
      <c r="G895">
        <v>0.3705</v>
      </c>
      <c r="H895">
        <v>0.3135</v>
      </c>
      <c r="I895">
        <v>0.33</v>
      </c>
      <c r="J895">
        <v>12</v>
      </c>
      <c r="K895">
        <v>5</v>
      </c>
      <c r="L895" t="s">
        <v>58</v>
      </c>
      <c r="M895" t="s">
        <v>59</v>
      </c>
      <c r="N895" t="s">
        <v>60</v>
      </c>
      <c r="O895">
        <v>2</v>
      </c>
      <c r="P895" t="s">
        <v>39</v>
      </c>
      <c r="Q895">
        <v>18</v>
      </c>
      <c r="R895" t="str">
        <f t="array" ref="R89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95" t="e">
        <f>IF(Table13[[#This Row],[Category All]]="Category 1", "Yes",NA())</f>
        <v>#N/A</v>
      </c>
      <c r="T895" t="str">
        <f>IF(Table13[[#This Row],[Category All]]="Category 2", "Yes",NA())</f>
        <v>Yes</v>
      </c>
      <c r="U895" t="e">
        <f>IF(Table13[[#This Row],[Category All]]="Category 3", "Yes",NA())</f>
        <v>#N/A</v>
      </c>
      <c r="V895">
        <f>SUM(1,(1/3)*(Table13[[#This Row],[Length]]-0.5),(1/3)*(Table13[[#This Row],[Diameter]]-0.4),(1/3)*(Table13[[#This Row],[Height]]-0.4)*Table13[[#This Row],[Whole_weight]]*0.5)</f>
        <v>1.0286120833333334</v>
      </c>
      <c r="W895">
        <f t="array" ref="W89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0.82288966666666674</v>
      </c>
      <c r="X895" t="e">
        <f>IF(Table13[[#This Row],[Category All]]="Category 1",Table13[[#This Row],[Base Abalone Value]]*1.5,NA())</f>
        <v>#N/A</v>
      </c>
      <c r="Y895">
        <f>IF(Table13[[#This Row],[Category All]]="Category 2",Table13[[#This Row],[Base Abalone Value]]*0.8,NA())</f>
        <v>0.82288966666666674</v>
      </c>
      <c r="Z895" t="e">
        <f>IF(Table13[[#This Row],[Category All]]="Category 3",Table13[[#This Row],[Base Abalone Value]],NA())</f>
        <v>#N/A</v>
      </c>
      <c r="AA895" t="e">
        <f>IF(Table13[[#This Row],[Gender]]="M",Table13[[#This Row],[Whole_weight]],NA())</f>
        <v>#N/A</v>
      </c>
      <c r="AB895">
        <f>IF(Table13[[#This Row],[Gender]]="F",Table13[[#This Row],[Whole_weight]],NA())</f>
        <v>1.1085</v>
      </c>
      <c r="AC895" t="e">
        <f>IF(Table13[[#This Row],[Gender]]="I",Table13[[#This Row],[Whole_weight]],NA())</f>
        <v>#N/A</v>
      </c>
      <c r="AD895" t="e">
        <f>IF(Table13[[#This Row],[Gender]]="M",Table13[[#This Row],[Diameter]],NA())</f>
        <v>#N/A</v>
      </c>
      <c r="AE895">
        <f>IF(Table13[[#This Row],[Gender]]="F",Table13[[#This Row],[Diameter]],NA())</f>
        <v>0.495</v>
      </c>
      <c r="AF895" t="e">
        <f>IF(Table13[[#This Row],[Gender]]="I",Table13[[#This Row],[Diameter]],NA())</f>
        <v>#N/A</v>
      </c>
    </row>
    <row r="896" spans="1:32" x14ac:dyDescent="0.25">
      <c r="A896">
        <v>3373</v>
      </c>
      <c r="B896" t="s">
        <v>43</v>
      </c>
      <c r="C896">
        <v>0.44</v>
      </c>
      <c r="D896">
        <v>0.33</v>
      </c>
      <c r="E896">
        <v>0.13500000000000001</v>
      </c>
      <c r="F896">
        <v>0.52200000000000002</v>
      </c>
      <c r="G896">
        <v>0.17</v>
      </c>
      <c r="H896">
        <v>9.0499999999999997E-2</v>
      </c>
      <c r="I896">
        <v>0.19500000000000001</v>
      </c>
      <c r="J896">
        <v>16</v>
      </c>
      <c r="K896">
        <v>9</v>
      </c>
      <c r="L896" t="s">
        <v>52</v>
      </c>
      <c r="M896" t="s">
        <v>53</v>
      </c>
      <c r="N896" t="s">
        <v>54</v>
      </c>
      <c r="O896">
        <v>8</v>
      </c>
      <c r="P896" t="s">
        <v>51</v>
      </c>
      <c r="Q896">
        <v>12.3</v>
      </c>
      <c r="R896" t="str">
        <f t="array" ref="R89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1</v>
      </c>
      <c r="S896" t="str">
        <f>IF(Table13[[#This Row],[Category All]]="Category 1", "Yes",NA())</f>
        <v>Yes</v>
      </c>
      <c r="T896" t="e">
        <f>IF(Table13[[#This Row],[Category All]]="Category 2", "Yes",NA())</f>
        <v>#N/A</v>
      </c>
      <c r="U896" t="e">
        <f>IF(Table13[[#This Row],[Category All]]="Category 3", "Yes",NA())</f>
        <v>#N/A</v>
      </c>
      <c r="V896">
        <f>SUM(1,(1/3)*(Table13[[#This Row],[Length]]-0.5),(1/3)*(Table13[[#This Row],[Diameter]]-0.4),(1/3)*(Table13[[#This Row],[Height]]-0.4)*Table13[[#This Row],[Whole_weight]]*0.5)</f>
        <v>0.93361166666666662</v>
      </c>
      <c r="W896">
        <f t="array" ref="W89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1.4004174999999999</v>
      </c>
      <c r="X896">
        <f>IF(Table13[[#This Row],[Category All]]="Category 1",Table13[[#This Row],[Base Abalone Value]]*1.5,NA())</f>
        <v>1.4004174999999999</v>
      </c>
      <c r="Y896" t="e">
        <f>IF(Table13[[#This Row],[Category All]]="Category 2",Table13[[#This Row],[Base Abalone Value]]*0.8,NA())</f>
        <v>#N/A</v>
      </c>
      <c r="Z896" t="e">
        <f>IF(Table13[[#This Row],[Category All]]="Category 3",Table13[[#This Row],[Base Abalone Value]],NA())</f>
        <v>#N/A</v>
      </c>
      <c r="AA896" t="e">
        <f>IF(Table13[[#This Row],[Gender]]="M",Table13[[#This Row],[Whole_weight]],NA())</f>
        <v>#N/A</v>
      </c>
      <c r="AB896" t="e">
        <f>IF(Table13[[#This Row],[Gender]]="F",Table13[[#This Row],[Whole_weight]],NA())</f>
        <v>#N/A</v>
      </c>
      <c r="AC896">
        <f>IF(Table13[[#This Row],[Gender]]="I",Table13[[#This Row],[Whole_weight]],NA())</f>
        <v>0.52200000000000002</v>
      </c>
      <c r="AD896" t="e">
        <f>IF(Table13[[#This Row],[Gender]]="M",Table13[[#This Row],[Diameter]],NA())</f>
        <v>#N/A</v>
      </c>
      <c r="AE896" t="e">
        <f>IF(Table13[[#This Row],[Gender]]="F",Table13[[#This Row],[Diameter]],NA())</f>
        <v>#N/A</v>
      </c>
      <c r="AF896">
        <f>IF(Table13[[#This Row],[Gender]]="I",Table13[[#This Row],[Diameter]],NA())</f>
        <v>0.33</v>
      </c>
    </row>
    <row r="897" spans="1:32" x14ac:dyDescent="0.25">
      <c r="A897">
        <v>292</v>
      </c>
      <c r="B897" t="s">
        <v>32</v>
      </c>
      <c r="C897">
        <v>0.56499999999999995</v>
      </c>
      <c r="D897">
        <v>0.505</v>
      </c>
      <c r="E897">
        <v>0.21</v>
      </c>
      <c r="F897">
        <v>1.2765</v>
      </c>
      <c r="G897">
        <v>0.501</v>
      </c>
      <c r="H897">
        <v>0.27900000000000003</v>
      </c>
      <c r="I897">
        <v>0.35499999999999998</v>
      </c>
      <c r="J897">
        <v>12</v>
      </c>
      <c r="K897">
        <v>13</v>
      </c>
      <c r="L897" t="s">
        <v>44</v>
      </c>
      <c r="M897" t="s">
        <v>45</v>
      </c>
      <c r="N897" t="s">
        <v>35</v>
      </c>
      <c r="O897">
        <v>7</v>
      </c>
      <c r="P897" t="s">
        <v>74</v>
      </c>
      <c r="Q897">
        <v>2.5</v>
      </c>
      <c r="R897" t="str">
        <f t="array" ref="R89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97" t="e">
        <f>IF(Table13[[#This Row],[Category All]]="Category 1", "Yes",NA())</f>
        <v>#N/A</v>
      </c>
      <c r="T897" t="e">
        <f>IF(Table13[[#This Row],[Category All]]="Category 2", "Yes",NA())</f>
        <v>#N/A</v>
      </c>
      <c r="U897" t="str">
        <f>IF(Table13[[#This Row],[Category All]]="Category 3", "Yes",NA())</f>
        <v>Yes</v>
      </c>
      <c r="V897">
        <f>SUM(1,(1/3)*(Table13[[#This Row],[Length]]-0.5),(1/3)*(Table13[[#This Row],[Diameter]]-0.4),(1/3)*(Table13[[#This Row],[Height]]-0.4)*Table13[[#This Row],[Whole_weight]]*0.5)</f>
        <v>1.0162441666666666</v>
      </c>
      <c r="W897">
        <f t="array" ref="W89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1.0162441666666666</v>
      </c>
      <c r="X897" t="e">
        <f>IF(Table13[[#This Row],[Category All]]="Category 1",Table13[[#This Row],[Base Abalone Value]]*1.5,NA())</f>
        <v>#N/A</v>
      </c>
      <c r="Y897" t="e">
        <f>IF(Table13[[#This Row],[Category All]]="Category 2",Table13[[#This Row],[Base Abalone Value]]*0.8,NA())</f>
        <v>#N/A</v>
      </c>
      <c r="Z897">
        <f>IF(Table13[[#This Row],[Category All]]="Category 3",Table13[[#This Row],[Base Abalone Value]],NA())</f>
        <v>1.0162441666666666</v>
      </c>
      <c r="AA897" t="e">
        <f>IF(Table13[[#This Row],[Gender]]="M",Table13[[#This Row],[Whole_weight]],NA())</f>
        <v>#N/A</v>
      </c>
      <c r="AB897">
        <f>IF(Table13[[#This Row],[Gender]]="F",Table13[[#This Row],[Whole_weight]],NA())</f>
        <v>1.2765</v>
      </c>
      <c r="AC897" t="e">
        <f>IF(Table13[[#This Row],[Gender]]="I",Table13[[#This Row],[Whole_weight]],NA())</f>
        <v>#N/A</v>
      </c>
      <c r="AD897" t="e">
        <f>IF(Table13[[#This Row],[Gender]]="M",Table13[[#This Row],[Diameter]],NA())</f>
        <v>#N/A</v>
      </c>
      <c r="AE897">
        <f>IF(Table13[[#This Row],[Gender]]="F",Table13[[#This Row],[Diameter]],NA())</f>
        <v>0.505</v>
      </c>
      <c r="AF897" t="e">
        <f>IF(Table13[[#This Row],[Gender]]="I",Table13[[#This Row],[Diameter]],NA())</f>
        <v>#N/A</v>
      </c>
    </row>
    <row r="898" spans="1:32" x14ac:dyDescent="0.25">
      <c r="A898">
        <v>3008</v>
      </c>
      <c r="B898" t="s">
        <v>47</v>
      </c>
      <c r="C898">
        <v>0.73</v>
      </c>
      <c r="D898">
        <v>0.58499999999999996</v>
      </c>
      <c r="E898">
        <v>0.22500000000000001</v>
      </c>
      <c r="F898">
        <v>2.2305000000000001</v>
      </c>
      <c r="G898">
        <v>1.2395</v>
      </c>
      <c r="H898">
        <v>0.42199999999999999</v>
      </c>
      <c r="I898">
        <v>0.56299999999999994</v>
      </c>
      <c r="J898">
        <v>14</v>
      </c>
      <c r="K898">
        <v>11</v>
      </c>
      <c r="L898" t="s">
        <v>37</v>
      </c>
      <c r="M898" t="s">
        <v>38</v>
      </c>
      <c r="N898" t="s">
        <v>35</v>
      </c>
      <c r="O898">
        <v>5</v>
      </c>
      <c r="P898" t="s">
        <v>46</v>
      </c>
      <c r="Q898">
        <v>12.8</v>
      </c>
      <c r="R898" t="str">
        <f t="array" ref="R89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1</v>
      </c>
      <c r="S898" t="str">
        <f>IF(Table13[[#This Row],[Category All]]="Category 1", "Yes",NA())</f>
        <v>Yes</v>
      </c>
      <c r="T898" t="e">
        <f>IF(Table13[[#This Row],[Category All]]="Category 2", "Yes",NA())</f>
        <v>#N/A</v>
      </c>
      <c r="U898" t="e">
        <f>IF(Table13[[#This Row],[Category All]]="Category 3", "Yes",NA())</f>
        <v>#N/A</v>
      </c>
      <c r="V898">
        <f>SUM(1,(1/3)*(Table13[[#This Row],[Length]]-0.5),(1/3)*(Table13[[#This Row],[Diameter]]-0.4),(1/3)*(Table13[[#This Row],[Height]]-0.4)*Table13[[#This Row],[Whole_weight]]*0.5)</f>
        <v>1.0732770833333332</v>
      </c>
      <c r="W898">
        <f t="array" ref="W89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1.6099156249999997</v>
      </c>
      <c r="X898">
        <f>IF(Table13[[#This Row],[Category All]]="Category 1",Table13[[#This Row],[Base Abalone Value]]*1.5,NA())</f>
        <v>1.6099156249999997</v>
      </c>
      <c r="Y898" t="e">
        <f>IF(Table13[[#This Row],[Category All]]="Category 2",Table13[[#This Row],[Base Abalone Value]]*0.8,NA())</f>
        <v>#N/A</v>
      </c>
      <c r="Z898" t="e">
        <f>IF(Table13[[#This Row],[Category All]]="Category 3",Table13[[#This Row],[Base Abalone Value]],NA())</f>
        <v>#N/A</v>
      </c>
      <c r="AA898">
        <f>IF(Table13[[#This Row],[Gender]]="M",Table13[[#This Row],[Whole_weight]],NA())</f>
        <v>2.2305000000000001</v>
      </c>
      <c r="AB898" t="e">
        <f>IF(Table13[[#This Row],[Gender]]="F",Table13[[#This Row],[Whole_weight]],NA())</f>
        <v>#N/A</v>
      </c>
      <c r="AC898" t="e">
        <f>IF(Table13[[#This Row],[Gender]]="I",Table13[[#This Row],[Whole_weight]],NA())</f>
        <v>#N/A</v>
      </c>
      <c r="AD898">
        <f>IF(Table13[[#This Row],[Gender]]="M",Table13[[#This Row],[Diameter]],NA())</f>
        <v>0.58499999999999996</v>
      </c>
      <c r="AE898" t="e">
        <f>IF(Table13[[#This Row],[Gender]]="F",Table13[[#This Row],[Diameter]],NA())</f>
        <v>#N/A</v>
      </c>
      <c r="AF898" t="e">
        <f>IF(Table13[[#This Row],[Gender]]="I",Table13[[#This Row],[Diameter]],NA())</f>
        <v>#N/A</v>
      </c>
    </row>
    <row r="899" spans="1:32" x14ac:dyDescent="0.25">
      <c r="A899">
        <v>1228</v>
      </c>
      <c r="B899" t="s">
        <v>43</v>
      </c>
      <c r="C899">
        <v>0.35</v>
      </c>
      <c r="D899">
        <v>0.255</v>
      </c>
      <c r="E899">
        <v>0.09</v>
      </c>
      <c r="F899">
        <v>0.17849999999999999</v>
      </c>
      <c r="G899">
        <v>8.5500000000000007E-2</v>
      </c>
      <c r="H899">
        <v>3.0499999999999999E-2</v>
      </c>
      <c r="I899">
        <v>5.2499999999999998E-2</v>
      </c>
      <c r="J899">
        <v>8</v>
      </c>
      <c r="K899">
        <v>1</v>
      </c>
      <c r="L899" t="s">
        <v>40</v>
      </c>
      <c r="M899" t="s">
        <v>41</v>
      </c>
      <c r="N899" t="s">
        <v>35</v>
      </c>
      <c r="O899">
        <v>8</v>
      </c>
      <c r="P899" t="s">
        <v>51</v>
      </c>
      <c r="Q899">
        <v>12.3</v>
      </c>
      <c r="R899" t="str">
        <f t="array" ref="R89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99" t="e">
        <f>IF(Table13[[#This Row],[Category All]]="Category 1", "Yes",NA())</f>
        <v>#N/A</v>
      </c>
      <c r="T899" t="str">
        <f>IF(Table13[[#This Row],[Category All]]="Category 2", "Yes",NA())</f>
        <v>Yes</v>
      </c>
      <c r="U899" t="e">
        <f>IF(Table13[[#This Row],[Category All]]="Category 3", "Yes",NA())</f>
        <v>#N/A</v>
      </c>
      <c r="V899">
        <f>SUM(1,(1/3)*(Table13[[#This Row],[Length]]-0.5),(1/3)*(Table13[[#This Row],[Diameter]]-0.4),(1/3)*(Table13[[#This Row],[Height]]-0.4)*Table13[[#This Row],[Whole_weight]]*0.5)</f>
        <v>0.89244416666666659</v>
      </c>
      <c r="W899">
        <f t="array" ref="W89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0.71395533333333328</v>
      </c>
      <c r="X899" t="e">
        <f>IF(Table13[[#This Row],[Category All]]="Category 1",Table13[[#This Row],[Base Abalone Value]]*1.5,NA())</f>
        <v>#N/A</v>
      </c>
      <c r="Y899">
        <f>IF(Table13[[#This Row],[Category All]]="Category 2",Table13[[#This Row],[Base Abalone Value]]*0.8,NA())</f>
        <v>0.71395533333333328</v>
      </c>
      <c r="Z899" t="e">
        <f>IF(Table13[[#This Row],[Category All]]="Category 3",Table13[[#This Row],[Base Abalone Value]],NA())</f>
        <v>#N/A</v>
      </c>
      <c r="AA899" t="e">
        <f>IF(Table13[[#This Row],[Gender]]="M",Table13[[#This Row],[Whole_weight]],NA())</f>
        <v>#N/A</v>
      </c>
      <c r="AB899" t="e">
        <f>IF(Table13[[#This Row],[Gender]]="F",Table13[[#This Row],[Whole_weight]],NA())</f>
        <v>#N/A</v>
      </c>
      <c r="AC899">
        <f>IF(Table13[[#This Row],[Gender]]="I",Table13[[#This Row],[Whole_weight]],NA())</f>
        <v>0.17849999999999999</v>
      </c>
      <c r="AD899" t="e">
        <f>IF(Table13[[#This Row],[Gender]]="M",Table13[[#This Row],[Diameter]],NA())</f>
        <v>#N/A</v>
      </c>
      <c r="AE899" t="e">
        <f>IF(Table13[[#This Row],[Gender]]="F",Table13[[#This Row],[Diameter]],NA())</f>
        <v>#N/A</v>
      </c>
      <c r="AF899">
        <f>IF(Table13[[#This Row],[Gender]]="I",Table13[[#This Row],[Diameter]],NA())</f>
        <v>0.255</v>
      </c>
    </row>
    <row r="900" spans="1:32" x14ac:dyDescent="0.25">
      <c r="A900">
        <v>1541</v>
      </c>
      <c r="B900" t="s">
        <v>43</v>
      </c>
      <c r="C900">
        <v>0.36</v>
      </c>
      <c r="D900">
        <v>0.27</v>
      </c>
      <c r="E900">
        <v>9.5000000000000001E-2</v>
      </c>
      <c r="F900">
        <v>0.2</v>
      </c>
      <c r="G900">
        <v>7.2999999999999995E-2</v>
      </c>
      <c r="H900">
        <v>5.6000000000000001E-2</v>
      </c>
      <c r="I900">
        <v>6.0999999999999999E-2</v>
      </c>
      <c r="J900">
        <v>8</v>
      </c>
      <c r="K900">
        <v>14</v>
      </c>
      <c r="L900" t="s">
        <v>55</v>
      </c>
      <c r="M900" t="s">
        <v>56</v>
      </c>
      <c r="N900" t="s">
        <v>57</v>
      </c>
      <c r="O900">
        <v>3</v>
      </c>
      <c r="P900" t="s">
        <v>80</v>
      </c>
      <c r="Q900">
        <v>3.6</v>
      </c>
      <c r="R900" t="str">
        <f t="array" ref="R90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00" t="e">
        <f>IF(Table13[[#This Row],[Category All]]="Category 1", "Yes",NA())</f>
        <v>#N/A</v>
      </c>
      <c r="T900" t="str">
        <f>IF(Table13[[#This Row],[Category All]]="Category 2", "Yes",NA())</f>
        <v>Yes</v>
      </c>
      <c r="U900" t="e">
        <f>IF(Table13[[#This Row],[Category All]]="Category 3", "Yes",NA())</f>
        <v>#N/A</v>
      </c>
      <c r="V900">
        <f>SUM(1,(1/3)*(Table13[[#This Row],[Length]]-0.5),(1/3)*(Table13[[#This Row],[Diameter]]-0.4),(1/3)*(Table13[[#This Row],[Height]]-0.4)*Table13[[#This Row],[Whole_weight]]*0.5)</f>
        <v>0.89983333333333337</v>
      </c>
      <c r="W900">
        <f t="array" ref="W90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0.71986666666666677</v>
      </c>
      <c r="X900" t="e">
        <f>IF(Table13[[#This Row],[Category All]]="Category 1",Table13[[#This Row],[Base Abalone Value]]*1.5,NA())</f>
        <v>#N/A</v>
      </c>
      <c r="Y900">
        <f>IF(Table13[[#This Row],[Category All]]="Category 2",Table13[[#This Row],[Base Abalone Value]]*0.8,NA())</f>
        <v>0.71986666666666677</v>
      </c>
      <c r="Z900" t="e">
        <f>IF(Table13[[#This Row],[Category All]]="Category 3",Table13[[#This Row],[Base Abalone Value]],NA())</f>
        <v>#N/A</v>
      </c>
      <c r="AA900" t="e">
        <f>IF(Table13[[#This Row],[Gender]]="M",Table13[[#This Row],[Whole_weight]],NA())</f>
        <v>#N/A</v>
      </c>
      <c r="AB900" t="e">
        <f>IF(Table13[[#This Row],[Gender]]="F",Table13[[#This Row],[Whole_weight]],NA())</f>
        <v>#N/A</v>
      </c>
      <c r="AC900">
        <f>IF(Table13[[#This Row],[Gender]]="I",Table13[[#This Row],[Whole_weight]],NA())</f>
        <v>0.2</v>
      </c>
      <c r="AD900" t="e">
        <f>IF(Table13[[#This Row],[Gender]]="M",Table13[[#This Row],[Diameter]],NA())</f>
        <v>#N/A</v>
      </c>
      <c r="AE900" t="e">
        <f>IF(Table13[[#This Row],[Gender]]="F",Table13[[#This Row],[Diameter]],NA())</f>
        <v>#N/A</v>
      </c>
      <c r="AF900">
        <f>IF(Table13[[#This Row],[Gender]]="I",Table13[[#This Row],[Diameter]],NA())</f>
        <v>0.27</v>
      </c>
    </row>
    <row r="901" spans="1:32" x14ac:dyDescent="0.25">
      <c r="A901">
        <v>2386</v>
      </c>
      <c r="B901" t="s">
        <v>32</v>
      </c>
      <c r="C901">
        <v>0.45</v>
      </c>
      <c r="D901">
        <v>0.34499999999999997</v>
      </c>
      <c r="E901">
        <v>0.115</v>
      </c>
      <c r="F901">
        <v>0.496</v>
      </c>
      <c r="G901">
        <v>0.1905</v>
      </c>
      <c r="H901">
        <v>0.11700000000000001</v>
      </c>
      <c r="I901">
        <v>0.14000000000000001</v>
      </c>
      <c r="J901">
        <v>12</v>
      </c>
      <c r="K901">
        <v>7</v>
      </c>
      <c r="L901" t="s">
        <v>67</v>
      </c>
      <c r="M901" t="s">
        <v>68</v>
      </c>
      <c r="N901" t="s">
        <v>69</v>
      </c>
      <c r="O901">
        <v>7</v>
      </c>
      <c r="P901" t="s">
        <v>74</v>
      </c>
      <c r="Q901">
        <v>2.5</v>
      </c>
      <c r="R901" t="str">
        <f t="array" ref="R90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01" t="e">
        <f>IF(Table13[[#This Row],[Category All]]="Category 1", "Yes",NA())</f>
        <v>#N/A</v>
      </c>
      <c r="T901" t="str">
        <f>IF(Table13[[#This Row],[Category All]]="Category 2", "Yes",NA())</f>
        <v>Yes</v>
      </c>
      <c r="U901" t="e">
        <f>IF(Table13[[#This Row],[Category All]]="Category 3", "Yes",NA())</f>
        <v>#N/A</v>
      </c>
      <c r="V901">
        <f>SUM(1,(1/3)*(Table13[[#This Row],[Length]]-0.5),(1/3)*(Table13[[#This Row],[Diameter]]-0.4),(1/3)*(Table13[[#This Row],[Height]]-0.4)*Table13[[#This Row],[Whole_weight]]*0.5)</f>
        <v>0.94144000000000005</v>
      </c>
      <c r="W901">
        <f t="array" ref="W90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0.75315200000000004</v>
      </c>
      <c r="X901" t="e">
        <f>IF(Table13[[#This Row],[Category All]]="Category 1",Table13[[#This Row],[Base Abalone Value]]*1.5,NA())</f>
        <v>#N/A</v>
      </c>
      <c r="Y901">
        <f>IF(Table13[[#This Row],[Category All]]="Category 2",Table13[[#This Row],[Base Abalone Value]]*0.8,NA())</f>
        <v>0.75315200000000004</v>
      </c>
      <c r="Z901" t="e">
        <f>IF(Table13[[#This Row],[Category All]]="Category 3",Table13[[#This Row],[Base Abalone Value]],NA())</f>
        <v>#N/A</v>
      </c>
      <c r="AA901" t="e">
        <f>IF(Table13[[#This Row],[Gender]]="M",Table13[[#This Row],[Whole_weight]],NA())</f>
        <v>#N/A</v>
      </c>
      <c r="AB901">
        <f>IF(Table13[[#This Row],[Gender]]="F",Table13[[#This Row],[Whole_weight]],NA())</f>
        <v>0.496</v>
      </c>
      <c r="AC901" t="e">
        <f>IF(Table13[[#This Row],[Gender]]="I",Table13[[#This Row],[Whole_weight]],NA())</f>
        <v>#N/A</v>
      </c>
      <c r="AD901" t="e">
        <f>IF(Table13[[#This Row],[Gender]]="M",Table13[[#This Row],[Diameter]],NA())</f>
        <v>#N/A</v>
      </c>
      <c r="AE901">
        <f>IF(Table13[[#This Row],[Gender]]="F",Table13[[#This Row],[Diameter]],NA())</f>
        <v>0.34499999999999997</v>
      </c>
      <c r="AF901" t="e">
        <f>IF(Table13[[#This Row],[Gender]]="I",Table13[[#This Row],[Diameter]],NA())</f>
        <v>#N/A</v>
      </c>
    </row>
    <row r="902" spans="1:32" x14ac:dyDescent="0.25">
      <c r="A902">
        <v>3034</v>
      </c>
      <c r="B902" t="s">
        <v>47</v>
      </c>
      <c r="C902">
        <v>0.53500000000000003</v>
      </c>
      <c r="D902">
        <v>0.41</v>
      </c>
      <c r="E902">
        <v>0.12</v>
      </c>
      <c r="F902">
        <v>0.6835</v>
      </c>
      <c r="G902">
        <v>0.3125</v>
      </c>
      <c r="H902">
        <v>0.16550000000000001</v>
      </c>
      <c r="I902">
        <v>0.159</v>
      </c>
      <c r="J902">
        <v>8</v>
      </c>
      <c r="K902">
        <v>11</v>
      </c>
      <c r="L902" t="s">
        <v>37</v>
      </c>
      <c r="M902" t="s">
        <v>38</v>
      </c>
      <c r="N902" t="s">
        <v>35</v>
      </c>
      <c r="O902">
        <v>4</v>
      </c>
      <c r="P902" t="s">
        <v>42</v>
      </c>
      <c r="Q902">
        <v>6.1</v>
      </c>
      <c r="R902" t="str">
        <f t="array" ref="R90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02" t="e">
        <f>IF(Table13[[#This Row],[Category All]]="Category 1", "Yes",NA())</f>
        <v>#N/A</v>
      </c>
      <c r="T902" t="str">
        <f>IF(Table13[[#This Row],[Category All]]="Category 2", "Yes",NA())</f>
        <v>Yes</v>
      </c>
      <c r="U902" t="e">
        <f>IF(Table13[[#This Row],[Category All]]="Category 3", "Yes",NA())</f>
        <v>#N/A</v>
      </c>
      <c r="V902">
        <f>SUM(1,(1/3)*(Table13[[#This Row],[Length]]-0.5),(1/3)*(Table13[[#This Row],[Diameter]]-0.4),(1/3)*(Table13[[#This Row],[Height]]-0.4)*Table13[[#This Row],[Whole_weight]]*0.5)</f>
        <v>0.98310333333333344</v>
      </c>
      <c r="W902">
        <f t="array" ref="W90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0.78648266666666677</v>
      </c>
      <c r="X902" t="e">
        <f>IF(Table13[[#This Row],[Category All]]="Category 1",Table13[[#This Row],[Base Abalone Value]]*1.5,NA())</f>
        <v>#N/A</v>
      </c>
      <c r="Y902">
        <f>IF(Table13[[#This Row],[Category All]]="Category 2",Table13[[#This Row],[Base Abalone Value]]*0.8,NA())</f>
        <v>0.78648266666666677</v>
      </c>
      <c r="Z902" t="e">
        <f>IF(Table13[[#This Row],[Category All]]="Category 3",Table13[[#This Row],[Base Abalone Value]],NA())</f>
        <v>#N/A</v>
      </c>
      <c r="AA902">
        <f>IF(Table13[[#This Row],[Gender]]="M",Table13[[#This Row],[Whole_weight]],NA())</f>
        <v>0.6835</v>
      </c>
      <c r="AB902" t="e">
        <f>IF(Table13[[#This Row],[Gender]]="F",Table13[[#This Row],[Whole_weight]],NA())</f>
        <v>#N/A</v>
      </c>
      <c r="AC902" t="e">
        <f>IF(Table13[[#This Row],[Gender]]="I",Table13[[#This Row],[Whole_weight]],NA())</f>
        <v>#N/A</v>
      </c>
      <c r="AD902">
        <f>IF(Table13[[#This Row],[Gender]]="M",Table13[[#This Row],[Diameter]],NA())</f>
        <v>0.41</v>
      </c>
      <c r="AE902" t="e">
        <f>IF(Table13[[#This Row],[Gender]]="F",Table13[[#This Row],[Diameter]],NA())</f>
        <v>#N/A</v>
      </c>
      <c r="AF902" t="e">
        <f>IF(Table13[[#This Row],[Gender]]="I",Table13[[#This Row],[Diameter]],NA())</f>
        <v>#N/A</v>
      </c>
    </row>
    <row r="903" spans="1:32" x14ac:dyDescent="0.25">
      <c r="A903">
        <v>3786</v>
      </c>
      <c r="B903" t="s">
        <v>47</v>
      </c>
      <c r="C903">
        <v>0.625</v>
      </c>
      <c r="D903">
        <v>0.495</v>
      </c>
      <c r="E903">
        <v>0.155</v>
      </c>
      <c r="F903">
        <v>1.177</v>
      </c>
      <c r="G903">
        <v>0.50549999999999995</v>
      </c>
      <c r="H903">
        <v>0.27800000000000002</v>
      </c>
      <c r="I903">
        <v>0.34499999999999997</v>
      </c>
      <c r="J903">
        <v>9</v>
      </c>
      <c r="K903">
        <v>7</v>
      </c>
      <c r="L903" t="s">
        <v>67</v>
      </c>
      <c r="M903" t="s">
        <v>68</v>
      </c>
      <c r="N903" t="s">
        <v>69</v>
      </c>
      <c r="O903">
        <v>10</v>
      </c>
      <c r="P903" t="s">
        <v>70</v>
      </c>
      <c r="Q903">
        <v>24.1</v>
      </c>
      <c r="R903" t="str">
        <f t="array" ref="R90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03" t="e">
        <f>IF(Table13[[#This Row],[Category All]]="Category 1", "Yes",NA())</f>
        <v>#N/A</v>
      </c>
      <c r="T903" t="e">
        <f>IF(Table13[[#This Row],[Category All]]="Category 2", "Yes",NA())</f>
        <v>#N/A</v>
      </c>
      <c r="U903" t="str">
        <f>IF(Table13[[#This Row],[Category All]]="Category 3", "Yes",NA())</f>
        <v>Yes</v>
      </c>
      <c r="V903">
        <f>SUM(1,(1/3)*(Table13[[#This Row],[Length]]-0.5),(1/3)*(Table13[[#This Row],[Diameter]]-0.4),(1/3)*(Table13[[#This Row],[Height]]-0.4)*Table13[[#This Row],[Whole_weight]]*0.5)</f>
        <v>1.0252725</v>
      </c>
      <c r="W903">
        <f t="array" ref="W90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1.0252725</v>
      </c>
      <c r="X903" t="e">
        <f>IF(Table13[[#This Row],[Category All]]="Category 1",Table13[[#This Row],[Base Abalone Value]]*1.5,NA())</f>
        <v>#N/A</v>
      </c>
      <c r="Y903" t="e">
        <f>IF(Table13[[#This Row],[Category All]]="Category 2",Table13[[#This Row],[Base Abalone Value]]*0.8,NA())</f>
        <v>#N/A</v>
      </c>
      <c r="Z903">
        <f>IF(Table13[[#This Row],[Category All]]="Category 3",Table13[[#This Row],[Base Abalone Value]],NA())</f>
        <v>1.0252725</v>
      </c>
      <c r="AA903">
        <f>IF(Table13[[#This Row],[Gender]]="M",Table13[[#This Row],[Whole_weight]],NA())</f>
        <v>1.177</v>
      </c>
      <c r="AB903" t="e">
        <f>IF(Table13[[#This Row],[Gender]]="F",Table13[[#This Row],[Whole_weight]],NA())</f>
        <v>#N/A</v>
      </c>
      <c r="AC903" t="e">
        <f>IF(Table13[[#This Row],[Gender]]="I",Table13[[#This Row],[Whole_weight]],NA())</f>
        <v>#N/A</v>
      </c>
      <c r="AD903">
        <f>IF(Table13[[#This Row],[Gender]]="M",Table13[[#This Row],[Diameter]],NA())</f>
        <v>0.495</v>
      </c>
      <c r="AE903" t="e">
        <f>IF(Table13[[#This Row],[Gender]]="F",Table13[[#This Row],[Diameter]],NA())</f>
        <v>#N/A</v>
      </c>
      <c r="AF903" t="e">
        <f>IF(Table13[[#This Row],[Gender]]="I",Table13[[#This Row],[Diameter]],NA())</f>
        <v>#N/A</v>
      </c>
    </row>
    <row r="904" spans="1:32" x14ac:dyDescent="0.25">
      <c r="A904">
        <v>2022</v>
      </c>
      <c r="B904" t="s">
        <v>47</v>
      </c>
      <c r="C904">
        <v>0.52500000000000002</v>
      </c>
      <c r="D904">
        <v>0.41</v>
      </c>
      <c r="E904">
        <v>0.13</v>
      </c>
      <c r="F904">
        <v>0.6875</v>
      </c>
      <c r="G904">
        <v>0.34350000000000003</v>
      </c>
      <c r="H904">
        <v>0.14949999999999999</v>
      </c>
      <c r="I904">
        <v>0.17649999999999999</v>
      </c>
      <c r="J904">
        <v>9</v>
      </c>
      <c r="K904">
        <v>14</v>
      </c>
      <c r="L904" t="s">
        <v>55</v>
      </c>
      <c r="M904" t="s">
        <v>56</v>
      </c>
      <c r="N904" t="s">
        <v>57</v>
      </c>
      <c r="O904">
        <v>5</v>
      </c>
      <c r="P904" t="s">
        <v>46</v>
      </c>
      <c r="Q904">
        <v>12.8</v>
      </c>
      <c r="R904" t="str">
        <f t="array" ref="R90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04" t="e">
        <f>IF(Table13[[#This Row],[Category All]]="Category 1", "Yes",NA())</f>
        <v>#N/A</v>
      </c>
      <c r="T904" t="str">
        <f>IF(Table13[[#This Row],[Category All]]="Category 2", "Yes",NA())</f>
        <v>Yes</v>
      </c>
      <c r="U904" t="e">
        <f>IF(Table13[[#This Row],[Category All]]="Category 3", "Yes",NA())</f>
        <v>#N/A</v>
      </c>
      <c r="V904">
        <f>SUM(1,(1/3)*(Table13[[#This Row],[Length]]-0.5),(1/3)*(Table13[[#This Row],[Diameter]]-0.4),(1/3)*(Table13[[#This Row],[Height]]-0.4)*Table13[[#This Row],[Whole_weight]]*0.5)</f>
        <v>0.98072916666666676</v>
      </c>
      <c r="W904">
        <f t="array" ref="W90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0.78458333333333341</v>
      </c>
      <c r="X904" t="e">
        <f>IF(Table13[[#This Row],[Category All]]="Category 1",Table13[[#This Row],[Base Abalone Value]]*1.5,NA())</f>
        <v>#N/A</v>
      </c>
      <c r="Y904">
        <f>IF(Table13[[#This Row],[Category All]]="Category 2",Table13[[#This Row],[Base Abalone Value]]*0.8,NA())</f>
        <v>0.78458333333333341</v>
      </c>
      <c r="Z904" t="e">
        <f>IF(Table13[[#This Row],[Category All]]="Category 3",Table13[[#This Row],[Base Abalone Value]],NA())</f>
        <v>#N/A</v>
      </c>
      <c r="AA904">
        <f>IF(Table13[[#This Row],[Gender]]="M",Table13[[#This Row],[Whole_weight]],NA())</f>
        <v>0.6875</v>
      </c>
      <c r="AB904" t="e">
        <f>IF(Table13[[#This Row],[Gender]]="F",Table13[[#This Row],[Whole_weight]],NA())</f>
        <v>#N/A</v>
      </c>
      <c r="AC904" t="e">
        <f>IF(Table13[[#This Row],[Gender]]="I",Table13[[#This Row],[Whole_weight]],NA())</f>
        <v>#N/A</v>
      </c>
      <c r="AD904">
        <f>IF(Table13[[#This Row],[Gender]]="M",Table13[[#This Row],[Diameter]],NA())</f>
        <v>0.41</v>
      </c>
      <c r="AE904" t="e">
        <f>IF(Table13[[#This Row],[Gender]]="F",Table13[[#This Row],[Diameter]],NA())</f>
        <v>#N/A</v>
      </c>
      <c r="AF904" t="e">
        <f>IF(Table13[[#This Row],[Gender]]="I",Table13[[#This Row],[Diameter]],NA())</f>
        <v>#N/A</v>
      </c>
    </row>
    <row r="905" spans="1:32" x14ac:dyDescent="0.25">
      <c r="A905">
        <v>2160</v>
      </c>
      <c r="B905" t="s">
        <v>32</v>
      </c>
      <c r="C905">
        <v>0.64</v>
      </c>
      <c r="D905">
        <v>0.51</v>
      </c>
      <c r="E905">
        <v>0.2</v>
      </c>
      <c r="F905">
        <v>1.3905000000000001</v>
      </c>
      <c r="G905">
        <v>0.61</v>
      </c>
      <c r="H905">
        <v>0.33150000000000002</v>
      </c>
      <c r="I905">
        <v>0.41</v>
      </c>
      <c r="J905">
        <v>12</v>
      </c>
      <c r="K905">
        <v>4</v>
      </c>
      <c r="L905" t="s">
        <v>84</v>
      </c>
      <c r="M905" t="s">
        <v>85</v>
      </c>
      <c r="N905" t="s">
        <v>86</v>
      </c>
      <c r="O905">
        <v>9</v>
      </c>
      <c r="P905" t="s">
        <v>78</v>
      </c>
      <c r="Q905">
        <v>1.9</v>
      </c>
      <c r="R905" t="str">
        <f t="array" ref="R90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05" t="e">
        <f>IF(Table13[[#This Row],[Category All]]="Category 1", "Yes",NA())</f>
        <v>#N/A</v>
      </c>
      <c r="T905" t="e">
        <f>IF(Table13[[#This Row],[Category All]]="Category 2", "Yes",NA())</f>
        <v>#N/A</v>
      </c>
      <c r="U905" t="str">
        <f>IF(Table13[[#This Row],[Category All]]="Category 3", "Yes",NA())</f>
        <v>Yes</v>
      </c>
      <c r="V905">
        <f>SUM(1,(1/3)*(Table13[[#This Row],[Length]]-0.5),(1/3)*(Table13[[#This Row],[Diameter]]-0.4),(1/3)*(Table13[[#This Row],[Height]]-0.4)*Table13[[#This Row],[Whole_weight]]*0.5)</f>
        <v>1.0369833333333331</v>
      </c>
      <c r="W905">
        <f t="array" ref="W90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1.0369833333333331</v>
      </c>
      <c r="X905" t="e">
        <f>IF(Table13[[#This Row],[Category All]]="Category 1",Table13[[#This Row],[Base Abalone Value]]*1.5,NA())</f>
        <v>#N/A</v>
      </c>
      <c r="Y905" t="e">
        <f>IF(Table13[[#This Row],[Category All]]="Category 2",Table13[[#This Row],[Base Abalone Value]]*0.8,NA())</f>
        <v>#N/A</v>
      </c>
      <c r="Z905">
        <f>IF(Table13[[#This Row],[Category All]]="Category 3",Table13[[#This Row],[Base Abalone Value]],NA())</f>
        <v>1.0369833333333331</v>
      </c>
      <c r="AA905" t="e">
        <f>IF(Table13[[#This Row],[Gender]]="M",Table13[[#This Row],[Whole_weight]],NA())</f>
        <v>#N/A</v>
      </c>
      <c r="AB905">
        <f>IF(Table13[[#This Row],[Gender]]="F",Table13[[#This Row],[Whole_weight]],NA())</f>
        <v>1.3905000000000001</v>
      </c>
      <c r="AC905" t="e">
        <f>IF(Table13[[#This Row],[Gender]]="I",Table13[[#This Row],[Whole_weight]],NA())</f>
        <v>#N/A</v>
      </c>
      <c r="AD905" t="e">
        <f>IF(Table13[[#This Row],[Gender]]="M",Table13[[#This Row],[Diameter]],NA())</f>
        <v>#N/A</v>
      </c>
      <c r="AE905">
        <f>IF(Table13[[#This Row],[Gender]]="F",Table13[[#This Row],[Diameter]],NA())</f>
        <v>0.51</v>
      </c>
      <c r="AF905" t="e">
        <f>IF(Table13[[#This Row],[Gender]]="I",Table13[[#This Row],[Diameter]],NA())</f>
        <v>#N/A</v>
      </c>
    </row>
    <row r="906" spans="1:32" x14ac:dyDescent="0.25">
      <c r="A906">
        <v>921</v>
      </c>
      <c r="B906" t="s">
        <v>43</v>
      </c>
      <c r="C906">
        <v>0.41499999999999998</v>
      </c>
      <c r="D906">
        <v>0.33</v>
      </c>
      <c r="E906">
        <v>0.09</v>
      </c>
      <c r="F906">
        <v>0.35949999999999999</v>
      </c>
      <c r="G906">
        <v>0.17</v>
      </c>
      <c r="H906">
        <v>8.1000000000000003E-2</v>
      </c>
      <c r="I906">
        <v>0.09</v>
      </c>
      <c r="J906">
        <v>6</v>
      </c>
      <c r="K906">
        <v>14</v>
      </c>
      <c r="L906" t="s">
        <v>55</v>
      </c>
      <c r="M906" t="s">
        <v>56</v>
      </c>
      <c r="N906" t="s">
        <v>57</v>
      </c>
      <c r="O906">
        <v>8</v>
      </c>
      <c r="P906" t="s">
        <v>51</v>
      </c>
      <c r="Q906">
        <v>12.3</v>
      </c>
      <c r="R906" t="str">
        <f t="array" ref="R90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06" t="e">
        <f>IF(Table13[[#This Row],[Category All]]="Category 1", "Yes",NA())</f>
        <v>#N/A</v>
      </c>
      <c r="T906" t="str">
        <f>IF(Table13[[#This Row],[Category All]]="Category 2", "Yes",NA())</f>
        <v>Yes</v>
      </c>
      <c r="U906" t="e">
        <f>IF(Table13[[#This Row],[Category All]]="Category 3", "Yes",NA())</f>
        <v>#N/A</v>
      </c>
      <c r="V906">
        <f>SUM(1,(1/3)*(Table13[[#This Row],[Length]]-0.5),(1/3)*(Table13[[#This Row],[Diameter]]-0.4),(1/3)*(Table13[[#This Row],[Height]]-0.4)*Table13[[#This Row],[Whole_weight]]*0.5)</f>
        <v>0.92975916666666669</v>
      </c>
      <c r="W906">
        <f t="array" ref="W90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0.74380733333333338</v>
      </c>
      <c r="X906" t="e">
        <f>IF(Table13[[#This Row],[Category All]]="Category 1",Table13[[#This Row],[Base Abalone Value]]*1.5,NA())</f>
        <v>#N/A</v>
      </c>
      <c r="Y906">
        <f>IF(Table13[[#This Row],[Category All]]="Category 2",Table13[[#This Row],[Base Abalone Value]]*0.8,NA())</f>
        <v>0.74380733333333338</v>
      </c>
      <c r="Z906" t="e">
        <f>IF(Table13[[#This Row],[Category All]]="Category 3",Table13[[#This Row],[Base Abalone Value]],NA())</f>
        <v>#N/A</v>
      </c>
      <c r="AA906" t="e">
        <f>IF(Table13[[#This Row],[Gender]]="M",Table13[[#This Row],[Whole_weight]],NA())</f>
        <v>#N/A</v>
      </c>
      <c r="AB906" t="e">
        <f>IF(Table13[[#This Row],[Gender]]="F",Table13[[#This Row],[Whole_weight]],NA())</f>
        <v>#N/A</v>
      </c>
      <c r="AC906">
        <f>IF(Table13[[#This Row],[Gender]]="I",Table13[[#This Row],[Whole_weight]],NA())</f>
        <v>0.35949999999999999</v>
      </c>
      <c r="AD906" t="e">
        <f>IF(Table13[[#This Row],[Gender]]="M",Table13[[#This Row],[Diameter]],NA())</f>
        <v>#N/A</v>
      </c>
      <c r="AE906" t="e">
        <f>IF(Table13[[#This Row],[Gender]]="F",Table13[[#This Row],[Diameter]],NA())</f>
        <v>#N/A</v>
      </c>
      <c r="AF906">
        <f>IF(Table13[[#This Row],[Gender]]="I",Table13[[#This Row],[Diameter]],NA())</f>
        <v>0.33</v>
      </c>
    </row>
    <row r="907" spans="1:32" x14ac:dyDescent="0.25">
      <c r="A907">
        <v>3540</v>
      </c>
      <c r="B907" t="s">
        <v>43</v>
      </c>
      <c r="C907">
        <v>0.435</v>
      </c>
      <c r="D907">
        <v>0.34</v>
      </c>
      <c r="E907">
        <v>0.12</v>
      </c>
      <c r="F907">
        <v>0.39600000000000002</v>
      </c>
      <c r="G907">
        <v>0.17749999999999999</v>
      </c>
      <c r="H907">
        <v>8.1000000000000003E-2</v>
      </c>
      <c r="I907">
        <v>0.125</v>
      </c>
      <c r="J907">
        <v>8</v>
      </c>
      <c r="K907">
        <v>10</v>
      </c>
      <c r="L907" t="s">
        <v>48</v>
      </c>
      <c r="M907" t="s">
        <v>49</v>
      </c>
      <c r="N907" t="s">
        <v>50</v>
      </c>
      <c r="O907">
        <v>3</v>
      </c>
      <c r="P907" t="s">
        <v>80</v>
      </c>
      <c r="Q907">
        <v>3.6</v>
      </c>
      <c r="R907" t="str">
        <f t="array" ref="R90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07" t="e">
        <f>IF(Table13[[#This Row],[Category All]]="Category 1", "Yes",NA())</f>
        <v>#N/A</v>
      </c>
      <c r="T907" t="str">
        <f>IF(Table13[[#This Row],[Category All]]="Category 2", "Yes",NA())</f>
        <v>Yes</v>
      </c>
      <c r="U907" t="e">
        <f>IF(Table13[[#This Row],[Category All]]="Category 3", "Yes",NA())</f>
        <v>#N/A</v>
      </c>
      <c r="V907">
        <f>SUM(1,(1/3)*(Table13[[#This Row],[Length]]-0.5),(1/3)*(Table13[[#This Row],[Diameter]]-0.4),(1/3)*(Table13[[#This Row],[Height]]-0.4)*Table13[[#This Row],[Whole_weight]]*0.5)</f>
        <v>0.93985333333333321</v>
      </c>
      <c r="W907">
        <f t="array" ref="W90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0.75188266666666659</v>
      </c>
      <c r="X907" t="e">
        <f>IF(Table13[[#This Row],[Category All]]="Category 1",Table13[[#This Row],[Base Abalone Value]]*1.5,NA())</f>
        <v>#N/A</v>
      </c>
      <c r="Y907">
        <f>IF(Table13[[#This Row],[Category All]]="Category 2",Table13[[#This Row],[Base Abalone Value]]*0.8,NA())</f>
        <v>0.75188266666666659</v>
      </c>
      <c r="Z907" t="e">
        <f>IF(Table13[[#This Row],[Category All]]="Category 3",Table13[[#This Row],[Base Abalone Value]],NA())</f>
        <v>#N/A</v>
      </c>
      <c r="AA907" t="e">
        <f>IF(Table13[[#This Row],[Gender]]="M",Table13[[#This Row],[Whole_weight]],NA())</f>
        <v>#N/A</v>
      </c>
      <c r="AB907" t="e">
        <f>IF(Table13[[#This Row],[Gender]]="F",Table13[[#This Row],[Whole_weight]],NA())</f>
        <v>#N/A</v>
      </c>
      <c r="AC907">
        <f>IF(Table13[[#This Row],[Gender]]="I",Table13[[#This Row],[Whole_weight]],NA())</f>
        <v>0.39600000000000002</v>
      </c>
      <c r="AD907" t="e">
        <f>IF(Table13[[#This Row],[Gender]]="M",Table13[[#This Row],[Diameter]],NA())</f>
        <v>#N/A</v>
      </c>
      <c r="AE907" t="e">
        <f>IF(Table13[[#This Row],[Gender]]="F",Table13[[#This Row],[Diameter]],NA())</f>
        <v>#N/A</v>
      </c>
      <c r="AF907">
        <f>IF(Table13[[#This Row],[Gender]]="I",Table13[[#This Row],[Diameter]],NA())</f>
        <v>0.34</v>
      </c>
    </row>
    <row r="908" spans="1:32" x14ac:dyDescent="0.25">
      <c r="A908">
        <v>2590</v>
      </c>
      <c r="B908" t="s">
        <v>47</v>
      </c>
      <c r="C908">
        <v>0.57499999999999996</v>
      </c>
      <c r="D908">
        <v>0.45</v>
      </c>
      <c r="E908">
        <v>0.155</v>
      </c>
      <c r="F908">
        <v>0.94799999999999995</v>
      </c>
      <c r="G908">
        <v>0.42899999999999999</v>
      </c>
      <c r="H908">
        <v>0.20599999999999999</v>
      </c>
      <c r="I908">
        <v>0.25900000000000001</v>
      </c>
      <c r="J908">
        <v>7</v>
      </c>
      <c r="K908">
        <v>7</v>
      </c>
      <c r="L908" t="s">
        <v>67</v>
      </c>
      <c r="M908" t="s">
        <v>68</v>
      </c>
      <c r="N908" t="s">
        <v>69</v>
      </c>
      <c r="O908">
        <v>10</v>
      </c>
      <c r="P908" t="s">
        <v>70</v>
      </c>
      <c r="Q908">
        <v>24.1</v>
      </c>
      <c r="R908" t="str">
        <f t="array" ref="R90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08" t="e">
        <f>IF(Table13[[#This Row],[Category All]]="Category 1", "Yes",NA())</f>
        <v>#N/A</v>
      </c>
      <c r="T908" t="e">
        <f>IF(Table13[[#This Row],[Category All]]="Category 2", "Yes",NA())</f>
        <v>#N/A</v>
      </c>
      <c r="U908" t="str">
        <f>IF(Table13[[#This Row],[Category All]]="Category 3", "Yes",NA())</f>
        <v>Yes</v>
      </c>
      <c r="V908">
        <f>SUM(1,(1/3)*(Table13[[#This Row],[Length]]-0.5),(1/3)*(Table13[[#This Row],[Diameter]]-0.4),(1/3)*(Table13[[#This Row],[Height]]-0.4)*Table13[[#This Row],[Whole_weight]]*0.5)</f>
        <v>1.0029566666666665</v>
      </c>
      <c r="W908">
        <f t="array" ref="W90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1.0029566666666665</v>
      </c>
      <c r="X908" t="e">
        <f>IF(Table13[[#This Row],[Category All]]="Category 1",Table13[[#This Row],[Base Abalone Value]]*1.5,NA())</f>
        <v>#N/A</v>
      </c>
      <c r="Y908" t="e">
        <f>IF(Table13[[#This Row],[Category All]]="Category 2",Table13[[#This Row],[Base Abalone Value]]*0.8,NA())</f>
        <v>#N/A</v>
      </c>
      <c r="Z908">
        <f>IF(Table13[[#This Row],[Category All]]="Category 3",Table13[[#This Row],[Base Abalone Value]],NA())</f>
        <v>1.0029566666666665</v>
      </c>
      <c r="AA908">
        <f>IF(Table13[[#This Row],[Gender]]="M",Table13[[#This Row],[Whole_weight]],NA())</f>
        <v>0.94799999999999995</v>
      </c>
      <c r="AB908" t="e">
        <f>IF(Table13[[#This Row],[Gender]]="F",Table13[[#This Row],[Whole_weight]],NA())</f>
        <v>#N/A</v>
      </c>
      <c r="AC908" t="e">
        <f>IF(Table13[[#This Row],[Gender]]="I",Table13[[#This Row],[Whole_weight]],NA())</f>
        <v>#N/A</v>
      </c>
      <c r="AD908">
        <f>IF(Table13[[#This Row],[Gender]]="M",Table13[[#This Row],[Diameter]],NA())</f>
        <v>0.45</v>
      </c>
      <c r="AE908" t="e">
        <f>IF(Table13[[#This Row],[Gender]]="F",Table13[[#This Row],[Diameter]],NA())</f>
        <v>#N/A</v>
      </c>
      <c r="AF908" t="e">
        <f>IF(Table13[[#This Row],[Gender]]="I",Table13[[#This Row],[Diameter]],NA())</f>
        <v>#N/A</v>
      </c>
    </row>
    <row r="909" spans="1:32" x14ac:dyDescent="0.25">
      <c r="A909">
        <v>3936</v>
      </c>
      <c r="B909" t="s">
        <v>47</v>
      </c>
      <c r="C909">
        <v>0.52</v>
      </c>
      <c r="D909">
        <v>0.41</v>
      </c>
      <c r="E909">
        <v>0.115</v>
      </c>
      <c r="F909">
        <v>0.77</v>
      </c>
      <c r="G909">
        <v>0.26300000000000001</v>
      </c>
      <c r="H909">
        <v>0.157</v>
      </c>
      <c r="I909">
        <v>0.26</v>
      </c>
      <c r="J909">
        <v>11</v>
      </c>
      <c r="K909">
        <v>5</v>
      </c>
      <c r="L909" t="s">
        <v>58</v>
      </c>
      <c r="M909" t="s">
        <v>59</v>
      </c>
      <c r="N909" t="s">
        <v>60</v>
      </c>
      <c r="O909">
        <v>6</v>
      </c>
      <c r="P909" t="s">
        <v>79</v>
      </c>
      <c r="Q909">
        <v>14.1</v>
      </c>
      <c r="R909" t="str">
        <f t="array" ref="R90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09" t="e">
        <f>IF(Table13[[#This Row],[Category All]]="Category 1", "Yes",NA())</f>
        <v>#N/A</v>
      </c>
      <c r="T909" t="str">
        <f>IF(Table13[[#This Row],[Category All]]="Category 2", "Yes",NA())</f>
        <v>Yes</v>
      </c>
      <c r="U909" t="e">
        <f>IF(Table13[[#This Row],[Category All]]="Category 3", "Yes",NA())</f>
        <v>#N/A</v>
      </c>
      <c r="V909">
        <f>SUM(1,(1/3)*(Table13[[#This Row],[Length]]-0.5),(1/3)*(Table13[[#This Row],[Diameter]]-0.4),(1/3)*(Table13[[#This Row],[Height]]-0.4)*Table13[[#This Row],[Whole_weight]]*0.5)</f>
        <v>0.97342499999999998</v>
      </c>
      <c r="W909">
        <f t="array" ref="W90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0.77873999999999999</v>
      </c>
      <c r="X909" t="e">
        <f>IF(Table13[[#This Row],[Category All]]="Category 1",Table13[[#This Row],[Base Abalone Value]]*1.5,NA())</f>
        <v>#N/A</v>
      </c>
      <c r="Y909">
        <f>IF(Table13[[#This Row],[Category All]]="Category 2",Table13[[#This Row],[Base Abalone Value]]*0.8,NA())</f>
        <v>0.77873999999999999</v>
      </c>
      <c r="Z909" t="e">
        <f>IF(Table13[[#This Row],[Category All]]="Category 3",Table13[[#This Row],[Base Abalone Value]],NA())</f>
        <v>#N/A</v>
      </c>
      <c r="AA909">
        <f>IF(Table13[[#This Row],[Gender]]="M",Table13[[#This Row],[Whole_weight]],NA())</f>
        <v>0.77</v>
      </c>
      <c r="AB909" t="e">
        <f>IF(Table13[[#This Row],[Gender]]="F",Table13[[#This Row],[Whole_weight]],NA())</f>
        <v>#N/A</v>
      </c>
      <c r="AC909" t="e">
        <f>IF(Table13[[#This Row],[Gender]]="I",Table13[[#This Row],[Whole_weight]],NA())</f>
        <v>#N/A</v>
      </c>
      <c r="AD909">
        <f>IF(Table13[[#This Row],[Gender]]="M",Table13[[#This Row],[Diameter]],NA())</f>
        <v>0.41</v>
      </c>
      <c r="AE909" t="e">
        <f>IF(Table13[[#This Row],[Gender]]="F",Table13[[#This Row],[Diameter]],NA())</f>
        <v>#N/A</v>
      </c>
      <c r="AF909" t="e">
        <f>IF(Table13[[#This Row],[Gender]]="I",Table13[[#This Row],[Diameter]],NA())</f>
        <v>#N/A</v>
      </c>
    </row>
    <row r="910" spans="1:32" x14ac:dyDescent="0.25">
      <c r="A910">
        <v>3001</v>
      </c>
      <c r="B910" t="s">
        <v>47</v>
      </c>
      <c r="C910">
        <v>0.64</v>
      </c>
      <c r="D910">
        <v>0.48499999999999999</v>
      </c>
      <c r="E910">
        <v>0.16</v>
      </c>
      <c r="F910">
        <v>1.006</v>
      </c>
      <c r="G910">
        <v>0.45600000000000002</v>
      </c>
      <c r="H910">
        <v>0.22450000000000001</v>
      </c>
      <c r="I910">
        <v>0.28349999999999997</v>
      </c>
      <c r="J910">
        <v>9</v>
      </c>
      <c r="K910">
        <v>3</v>
      </c>
      <c r="L910" t="s">
        <v>75</v>
      </c>
      <c r="M910" t="s">
        <v>76</v>
      </c>
      <c r="N910" t="s">
        <v>77</v>
      </c>
      <c r="O910">
        <v>6</v>
      </c>
      <c r="P910" t="s">
        <v>79</v>
      </c>
      <c r="Q910">
        <v>14.1</v>
      </c>
      <c r="R910" t="str">
        <f t="array" ref="R91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10" t="e">
        <f>IF(Table13[[#This Row],[Category All]]="Category 1", "Yes",NA())</f>
        <v>#N/A</v>
      </c>
      <c r="T910" t="e">
        <f>IF(Table13[[#This Row],[Category All]]="Category 2", "Yes",NA())</f>
        <v>#N/A</v>
      </c>
      <c r="U910" t="str">
        <f>IF(Table13[[#This Row],[Category All]]="Category 3", "Yes",NA())</f>
        <v>Yes</v>
      </c>
      <c r="V910">
        <f>SUM(1,(1/3)*(Table13[[#This Row],[Length]]-0.5),(1/3)*(Table13[[#This Row],[Diameter]]-0.4),(1/3)*(Table13[[#This Row],[Height]]-0.4)*Table13[[#This Row],[Whole_weight]]*0.5)</f>
        <v>1.0347599999999999</v>
      </c>
      <c r="W910">
        <f t="array" ref="W91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1.0347599999999999</v>
      </c>
      <c r="X910" t="e">
        <f>IF(Table13[[#This Row],[Category All]]="Category 1",Table13[[#This Row],[Base Abalone Value]]*1.5,NA())</f>
        <v>#N/A</v>
      </c>
      <c r="Y910" t="e">
        <f>IF(Table13[[#This Row],[Category All]]="Category 2",Table13[[#This Row],[Base Abalone Value]]*0.8,NA())</f>
        <v>#N/A</v>
      </c>
      <c r="Z910">
        <f>IF(Table13[[#This Row],[Category All]]="Category 3",Table13[[#This Row],[Base Abalone Value]],NA())</f>
        <v>1.0347599999999999</v>
      </c>
      <c r="AA910">
        <f>IF(Table13[[#This Row],[Gender]]="M",Table13[[#This Row],[Whole_weight]],NA())</f>
        <v>1.006</v>
      </c>
      <c r="AB910" t="e">
        <f>IF(Table13[[#This Row],[Gender]]="F",Table13[[#This Row],[Whole_weight]],NA())</f>
        <v>#N/A</v>
      </c>
      <c r="AC910" t="e">
        <f>IF(Table13[[#This Row],[Gender]]="I",Table13[[#This Row],[Whole_weight]],NA())</f>
        <v>#N/A</v>
      </c>
      <c r="AD910">
        <f>IF(Table13[[#This Row],[Gender]]="M",Table13[[#This Row],[Diameter]],NA())</f>
        <v>0.48499999999999999</v>
      </c>
      <c r="AE910" t="e">
        <f>IF(Table13[[#This Row],[Gender]]="F",Table13[[#This Row],[Diameter]],NA())</f>
        <v>#N/A</v>
      </c>
      <c r="AF910" t="e">
        <f>IF(Table13[[#This Row],[Gender]]="I",Table13[[#This Row],[Diameter]],NA())</f>
        <v>#N/A</v>
      </c>
    </row>
    <row r="911" spans="1:32" x14ac:dyDescent="0.25">
      <c r="A911">
        <v>1740</v>
      </c>
      <c r="B911" t="s">
        <v>47</v>
      </c>
      <c r="C911">
        <v>0.67500000000000004</v>
      </c>
      <c r="D911">
        <v>0.52500000000000002</v>
      </c>
      <c r="E911">
        <v>0.16</v>
      </c>
      <c r="F911">
        <v>1.2835000000000001</v>
      </c>
      <c r="G911">
        <v>0.57199999999999995</v>
      </c>
      <c r="H911">
        <v>0.27550000000000002</v>
      </c>
      <c r="I911">
        <v>0.35449999999999998</v>
      </c>
      <c r="J911">
        <v>13</v>
      </c>
      <c r="K911">
        <v>6</v>
      </c>
      <c r="L911" t="s">
        <v>71</v>
      </c>
      <c r="M911" t="s">
        <v>72</v>
      </c>
      <c r="N911" t="s">
        <v>73</v>
      </c>
      <c r="O911">
        <v>7</v>
      </c>
      <c r="P911" t="s">
        <v>74</v>
      </c>
      <c r="Q911">
        <v>2.5</v>
      </c>
      <c r="R911" t="str">
        <f t="array" ref="R91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11" t="e">
        <f>IF(Table13[[#This Row],[Category All]]="Category 1", "Yes",NA())</f>
        <v>#N/A</v>
      </c>
      <c r="T911" t="e">
        <f>IF(Table13[[#This Row],[Category All]]="Category 2", "Yes",NA())</f>
        <v>#N/A</v>
      </c>
      <c r="U911" t="str">
        <f>IF(Table13[[#This Row],[Category All]]="Category 3", "Yes",NA())</f>
        <v>Yes</v>
      </c>
      <c r="V911">
        <f>SUM(1,(1/3)*(Table13[[#This Row],[Length]]-0.5),(1/3)*(Table13[[#This Row],[Diameter]]-0.4),(1/3)*(Table13[[#This Row],[Height]]-0.4)*Table13[[#This Row],[Whole_weight]]*0.5)</f>
        <v>1.0486600000000001</v>
      </c>
      <c r="W911">
        <f t="array" ref="W91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1.0486600000000001</v>
      </c>
      <c r="X911" t="e">
        <f>IF(Table13[[#This Row],[Category All]]="Category 1",Table13[[#This Row],[Base Abalone Value]]*1.5,NA())</f>
        <v>#N/A</v>
      </c>
      <c r="Y911" t="e">
        <f>IF(Table13[[#This Row],[Category All]]="Category 2",Table13[[#This Row],[Base Abalone Value]]*0.8,NA())</f>
        <v>#N/A</v>
      </c>
      <c r="Z911">
        <f>IF(Table13[[#This Row],[Category All]]="Category 3",Table13[[#This Row],[Base Abalone Value]],NA())</f>
        <v>1.0486600000000001</v>
      </c>
      <c r="AA911">
        <f>IF(Table13[[#This Row],[Gender]]="M",Table13[[#This Row],[Whole_weight]],NA())</f>
        <v>1.2835000000000001</v>
      </c>
      <c r="AB911" t="e">
        <f>IF(Table13[[#This Row],[Gender]]="F",Table13[[#This Row],[Whole_weight]],NA())</f>
        <v>#N/A</v>
      </c>
      <c r="AC911" t="e">
        <f>IF(Table13[[#This Row],[Gender]]="I",Table13[[#This Row],[Whole_weight]],NA())</f>
        <v>#N/A</v>
      </c>
      <c r="AD911">
        <f>IF(Table13[[#This Row],[Gender]]="M",Table13[[#This Row],[Diameter]],NA())</f>
        <v>0.52500000000000002</v>
      </c>
      <c r="AE911" t="e">
        <f>IF(Table13[[#This Row],[Gender]]="F",Table13[[#This Row],[Diameter]],NA())</f>
        <v>#N/A</v>
      </c>
      <c r="AF911" t="e">
        <f>IF(Table13[[#This Row],[Gender]]="I",Table13[[#This Row],[Diameter]],NA())</f>
        <v>#N/A</v>
      </c>
    </row>
    <row r="912" spans="1:32" x14ac:dyDescent="0.25">
      <c r="A912">
        <v>682</v>
      </c>
      <c r="B912" t="s">
        <v>47</v>
      </c>
      <c r="C912">
        <v>0.48499999999999999</v>
      </c>
      <c r="D912">
        <v>0.37</v>
      </c>
      <c r="E912">
        <v>0.14000000000000001</v>
      </c>
      <c r="F912">
        <v>0.57250000000000001</v>
      </c>
      <c r="G912">
        <v>0.20399999999999999</v>
      </c>
      <c r="H912">
        <v>0.14149999999999999</v>
      </c>
      <c r="I912">
        <v>0.17499999999999999</v>
      </c>
      <c r="J912">
        <v>10</v>
      </c>
      <c r="K912">
        <v>12</v>
      </c>
      <c r="L912" t="s">
        <v>33</v>
      </c>
      <c r="M912" t="s">
        <v>34</v>
      </c>
      <c r="N912" t="s">
        <v>35</v>
      </c>
      <c r="O912">
        <v>2</v>
      </c>
      <c r="P912" t="s">
        <v>39</v>
      </c>
      <c r="Q912">
        <v>18</v>
      </c>
      <c r="R912" t="str">
        <f t="array" ref="R91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12" t="e">
        <f>IF(Table13[[#This Row],[Category All]]="Category 1", "Yes",NA())</f>
        <v>#N/A</v>
      </c>
      <c r="T912" t="str">
        <f>IF(Table13[[#This Row],[Category All]]="Category 2", "Yes",NA())</f>
        <v>Yes</v>
      </c>
      <c r="U912" t="e">
        <f>IF(Table13[[#This Row],[Category All]]="Category 3", "Yes",NA())</f>
        <v>#N/A</v>
      </c>
      <c r="V912">
        <f>SUM(1,(1/3)*(Table13[[#This Row],[Length]]-0.5),(1/3)*(Table13[[#This Row],[Diameter]]-0.4),(1/3)*(Table13[[#This Row],[Height]]-0.4)*Table13[[#This Row],[Whole_weight]]*0.5)</f>
        <v>0.96019166666666667</v>
      </c>
      <c r="W912">
        <f t="array" ref="W91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0.76815333333333335</v>
      </c>
      <c r="X912" t="e">
        <f>IF(Table13[[#This Row],[Category All]]="Category 1",Table13[[#This Row],[Base Abalone Value]]*1.5,NA())</f>
        <v>#N/A</v>
      </c>
      <c r="Y912">
        <f>IF(Table13[[#This Row],[Category All]]="Category 2",Table13[[#This Row],[Base Abalone Value]]*0.8,NA())</f>
        <v>0.76815333333333335</v>
      </c>
      <c r="Z912" t="e">
        <f>IF(Table13[[#This Row],[Category All]]="Category 3",Table13[[#This Row],[Base Abalone Value]],NA())</f>
        <v>#N/A</v>
      </c>
      <c r="AA912">
        <f>IF(Table13[[#This Row],[Gender]]="M",Table13[[#This Row],[Whole_weight]],NA())</f>
        <v>0.57250000000000001</v>
      </c>
      <c r="AB912" t="e">
        <f>IF(Table13[[#This Row],[Gender]]="F",Table13[[#This Row],[Whole_weight]],NA())</f>
        <v>#N/A</v>
      </c>
      <c r="AC912" t="e">
        <f>IF(Table13[[#This Row],[Gender]]="I",Table13[[#This Row],[Whole_weight]],NA())</f>
        <v>#N/A</v>
      </c>
      <c r="AD912">
        <f>IF(Table13[[#This Row],[Gender]]="M",Table13[[#This Row],[Diameter]],NA())</f>
        <v>0.37</v>
      </c>
      <c r="AE912" t="e">
        <f>IF(Table13[[#This Row],[Gender]]="F",Table13[[#This Row],[Diameter]],NA())</f>
        <v>#N/A</v>
      </c>
      <c r="AF912" t="e">
        <f>IF(Table13[[#This Row],[Gender]]="I",Table13[[#This Row],[Diameter]],NA())</f>
        <v>#N/A</v>
      </c>
    </row>
    <row r="913" spans="1:32" x14ac:dyDescent="0.25">
      <c r="A913">
        <v>1846</v>
      </c>
      <c r="B913" t="s">
        <v>43</v>
      </c>
      <c r="C913">
        <v>0.44500000000000001</v>
      </c>
      <c r="D913">
        <v>0.33</v>
      </c>
      <c r="E913">
        <v>0.11</v>
      </c>
      <c r="F913">
        <v>0.35799999999999998</v>
      </c>
      <c r="G913">
        <v>0.1525</v>
      </c>
      <c r="H913">
        <v>6.7000000000000004E-2</v>
      </c>
      <c r="I913">
        <v>0.11849999999999999</v>
      </c>
      <c r="J913">
        <v>8</v>
      </c>
      <c r="K913">
        <v>8</v>
      </c>
      <c r="L913" t="s">
        <v>61</v>
      </c>
      <c r="M913" t="s">
        <v>62</v>
      </c>
      <c r="N913" t="s">
        <v>63</v>
      </c>
      <c r="O913">
        <v>9</v>
      </c>
      <c r="P913" t="s">
        <v>78</v>
      </c>
      <c r="Q913">
        <v>1.9</v>
      </c>
      <c r="R913" t="str">
        <f t="array" ref="R91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13" t="e">
        <f>IF(Table13[[#This Row],[Category All]]="Category 1", "Yes",NA())</f>
        <v>#N/A</v>
      </c>
      <c r="T913" t="str">
        <f>IF(Table13[[#This Row],[Category All]]="Category 2", "Yes",NA())</f>
        <v>Yes</v>
      </c>
      <c r="U913" t="e">
        <f>IF(Table13[[#This Row],[Category All]]="Category 3", "Yes",NA())</f>
        <v>#N/A</v>
      </c>
      <c r="V913">
        <f>SUM(1,(1/3)*(Table13[[#This Row],[Length]]-0.5),(1/3)*(Table13[[#This Row],[Diameter]]-0.4),(1/3)*(Table13[[#This Row],[Height]]-0.4)*Table13[[#This Row],[Whole_weight]]*0.5)</f>
        <v>0.94103000000000003</v>
      </c>
      <c r="W913">
        <f t="array" ref="W91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0.75282400000000005</v>
      </c>
      <c r="X913" t="e">
        <f>IF(Table13[[#This Row],[Category All]]="Category 1",Table13[[#This Row],[Base Abalone Value]]*1.5,NA())</f>
        <v>#N/A</v>
      </c>
      <c r="Y913">
        <f>IF(Table13[[#This Row],[Category All]]="Category 2",Table13[[#This Row],[Base Abalone Value]]*0.8,NA())</f>
        <v>0.75282400000000005</v>
      </c>
      <c r="Z913" t="e">
        <f>IF(Table13[[#This Row],[Category All]]="Category 3",Table13[[#This Row],[Base Abalone Value]],NA())</f>
        <v>#N/A</v>
      </c>
      <c r="AA913" t="e">
        <f>IF(Table13[[#This Row],[Gender]]="M",Table13[[#This Row],[Whole_weight]],NA())</f>
        <v>#N/A</v>
      </c>
      <c r="AB913" t="e">
        <f>IF(Table13[[#This Row],[Gender]]="F",Table13[[#This Row],[Whole_weight]],NA())</f>
        <v>#N/A</v>
      </c>
      <c r="AC913">
        <f>IF(Table13[[#This Row],[Gender]]="I",Table13[[#This Row],[Whole_weight]],NA())</f>
        <v>0.35799999999999998</v>
      </c>
      <c r="AD913" t="e">
        <f>IF(Table13[[#This Row],[Gender]]="M",Table13[[#This Row],[Diameter]],NA())</f>
        <v>#N/A</v>
      </c>
      <c r="AE913" t="e">
        <f>IF(Table13[[#This Row],[Gender]]="F",Table13[[#This Row],[Diameter]],NA())</f>
        <v>#N/A</v>
      </c>
      <c r="AF913">
        <f>IF(Table13[[#This Row],[Gender]]="I",Table13[[#This Row],[Diameter]],NA())</f>
        <v>0.33</v>
      </c>
    </row>
    <row r="914" spans="1:32" x14ac:dyDescent="0.25">
      <c r="A914">
        <v>3038</v>
      </c>
      <c r="B914" t="s">
        <v>47</v>
      </c>
      <c r="C914">
        <v>0.56000000000000005</v>
      </c>
      <c r="D914">
        <v>0.45</v>
      </c>
      <c r="E914">
        <v>0.14499999999999999</v>
      </c>
      <c r="F914">
        <v>0.89400000000000002</v>
      </c>
      <c r="G914">
        <v>0.38850000000000001</v>
      </c>
      <c r="H914">
        <v>0.20949999999999999</v>
      </c>
      <c r="I914">
        <v>0.26400000000000001</v>
      </c>
      <c r="J914">
        <v>9</v>
      </c>
      <c r="K914">
        <v>8</v>
      </c>
      <c r="L914" t="s">
        <v>61</v>
      </c>
      <c r="M914" t="s">
        <v>62</v>
      </c>
      <c r="N914" t="s">
        <v>63</v>
      </c>
      <c r="O914">
        <v>4</v>
      </c>
      <c r="P914" t="s">
        <v>42</v>
      </c>
      <c r="Q914">
        <v>6.1</v>
      </c>
      <c r="R914" t="str">
        <f t="array" ref="R91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14" t="e">
        <f>IF(Table13[[#This Row],[Category All]]="Category 1", "Yes",NA())</f>
        <v>#N/A</v>
      </c>
      <c r="T914" t="str">
        <f>IF(Table13[[#This Row],[Category All]]="Category 2", "Yes",NA())</f>
        <v>Yes</v>
      </c>
      <c r="U914" t="e">
        <f>IF(Table13[[#This Row],[Category All]]="Category 3", "Yes",NA())</f>
        <v>#N/A</v>
      </c>
      <c r="V914">
        <f>SUM(1,(1/3)*(Table13[[#This Row],[Length]]-0.5),(1/3)*(Table13[[#This Row],[Diameter]]-0.4),(1/3)*(Table13[[#This Row],[Height]]-0.4)*Table13[[#This Row],[Whole_weight]]*0.5)</f>
        <v>0.99867166666666662</v>
      </c>
      <c r="W914">
        <f t="array" ref="W91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0.79893733333333339</v>
      </c>
      <c r="X914" t="e">
        <f>IF(Table13[[#This Row],[Category All]]="Category 1",Table13[[#This Row],[Base Abalone Value]]*1.5,NA())</f>
        <v>#N/A</v>
      </c>
      <c r="Y914">
        <f>IF(Table13[[#This Row],[Category All]]="Category 2",Table13[[#This Row],[Base Abalone Value]]*0.8,NA())</f>
        <v>0.79893733333333339</v>
      </c>
      <c r="Z914" t="e">
        <f>IF(Table13[[#This Row],[Category All]]="Category 3",Table13[[#This Row],[Base Abalone Value]],NA())</f>
        <v>#N/A</v>
      </c>
      <c r="AA914">
        <f>IF(Table13[[#This Row],[Gender]]="M",Table13[[#This Row],[Whole_weight]],NA())</f>
        <v>0.89400000000000002</v>
      </c>
      <c r="AB914" t="e">
        <f>IF(Table13[[#This Row],[Gender]]="F",Table13[[#This Row],[Whole_weight]],NA())</f>
        <v>#N/A</v>
      </c>
      <c r="AC914" t="e">
        <f>IF(Table13[[#This Row],[Gender]]="I",Table13[[#This Row],[Whole_weight]],NA())</f>
        <v>#N/A</v>
      </c>
      <c r="AD914">
        <f>IF(Table13[[#This Row],[Gender]]="M",Table13[[#This Row],[Diameter]],NA())</f>
        <v>0.45</v>
      </c>
      <c r="AE914" t="e">
        <f>IF(Table13[[#This Row],[Gender]]="F",Table13[[#This Row],[Diameter]],NA())</f>
        <v>#N/A</v>
      </c>
      <c r="AF914" t="e">
        <f>IF(Table13[[#This Row],[Gender]]="I",Table13[[#This Row],[Diameter]],NA())</f>
        <v>#N/A</v>
      </c>
    </row>
    <row r="915" spans="1:32" x14ac:dyDescent="0.25">
      <c r="A915">
        <v>1443</v>
      </c>
      <c r="B915" t="s">
        <v>43</v>
      </c>
      <c r="C915">
        <v>0.41</v>
      </c>
      <c r="D915">
        <v>0.32</v>
      </c>
      <c r="E915">
        <v>9.5000000000000001E-2</v>
      </c>
      <c r="F915">
        <v>0.29049999999999998</v>
      </c>
      <c r="G915">
        <v>0.14099999999999999</v>
      </c>
      <c r="H915">
        <v>6.3E-2</v>
      </c>
      <c r="I915">
        <v>7.2999999999999995E-2</v>
      </c>
      <c r="J915">
        <v>5</v>
      </c>
      <c r="K915">
        <v>9</v>
      </c>
      <c r="L915" t="s">
        <v>52</v>
      </c>
      <c r="M915" t="s">
        <v>53</v>
      </c>
      <c r="N915" t="s">
        <v>54</v>
      </c>
      <c r="O915">
        <v>7</v>
      </c>
      <c r="P915" t="s">
        <v>74</v>
      </c>
      <c r="Q915">
        <v>2.5</v>
      </c>
      <c r="R915" t="str">
        <f t="array" ref="R91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15" t="e">
        <f>IF(Table13[[#This Row],[Category All]]="Category 1", "Yes",NA())</f>
        <v>#N/A</v>
      </c>
      <c r="T915" t="str">
        <f>IF(Table13[[#This Row],[Category All]]="Category 2", "Yes",NA())</f>
        <v>Yes</v>
      </c>
      <c r="U915" t="e">
        <f>IF(Table13[[#This Row],[Category All]]="Category 3", "Yes",NA())</f>
        <v>#N/A</v>
      </c>
      <c r="V915">
        <f>SUM(1,(1/3)*(Table13[[#This Row],[Length]]-0.5),(1/3)*(Table13[[#This Row],[Diameter]]-0.4),(1/3)*(Table13[[#This Row],[Height]]-0.4)*Table13[[#This Row],[Whole_weight]]*0.5)</f>
        <v>0.92856625000000004</v>
      </c>
      <c r="W915">
        <f t="array" ref="W91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0.7428530000000001</v>
      </c>
      <c r="X915" t="e">
        <f>IF(Table13[[#This Row],[Category All]]="Category 1",Table13[[#This Row],[Base Abalone Value]]*1.5,NA())</f>
        <v>#N/A</v>
      </c>
      <c r="Y915">
        <f>IF(Table13[[#This Row],[Category All]]="Category 2",Table13[[#This Row],[Base Abalone Value]]*0.8,NA())</f>
        <v>0.7428530000000001</v>
      </c>
      <c r="Z915" t="e">
        <f>IF(Table13[[#This Row],[Category All]]="Category 3",Table13[[#This Row],[Base Abalone Value]],NA())</f>
        <v>#N/A</v>
      </c>
      <c r="AA915" t="e">
        <f>IF(Table13[[#This Row],[Gender]]="M",Table13[[#This Row],[Whole_weight]],NA())</f>
        <v>#N/A</v>
      </c>
      <c r="AB915" t="e">
        <f>IF(Table13[[#This Row],[Gender]]="F",Table13[[#This Row],[Whole_weight]],NA())</f>
        <v>#N/A</v>
      </c>
      <c r="AC915">
        <f>IF(Table13[[#This Row],[Gender]]="I",Table13[[#This Row],[Whole_weight]],NA())</f>
        <v>0.29049999999999998</v>
      </c>
      <c r="AD915" t="e">
        <f>IF(Table13[[#This Row],[Gender]]="M",Table13[[#This Row],[Diameter]],NA())</f>
        <v>#N/A</v>
      </c>
      <c r="AE915" t="e">
        <f>IF(Table13[[#This Row],[Gender]]="F",Table13[[#This Row],[Diameter]],NA())</f>
        <v>#N/A</v>
      </c>
      <c r="AF915">
        <f>IF(Table13[[#This Row],[Gender]]="I",Table13[[#This Row],[Diameter]],NA())</f>
        <v>0.32</v>
      </c>
    </row>
    <row r="916" spans="1:32" x14ac:dyDescent="0.25">
      <c r="A916">
        <v>1778</v>
      </c>
      <c r="B916" t="s">
        <v>43</v>
      </c>
      <c r="C916">
        <v>0.48499999999999999</v>
      </c>
      <c r="D916">
        <v>0.34499999999999997</v>
      </c>
      <c r="E916">
        <v>0.16</v>
      </c>
      <c r="F916">
        <v>0.86899999999999999</v>
      </c>
      <c r="G916">
        <v>0.3085</v>
      </c>
      <c r="H916">
        <v>0.185</v>
      </c>
      <c r="I916">
        <v>0.31900000000000001</v>
      </c>
      <c r="J916">
        <v>9</v>
      </c>
      <c r="K916">
        <v>14</v>
      </c>
      <c r="L916" t="s">
        <v>55</v>
      </c>
      <c r="M916" t="s">
        <v>56</v>
      </c>
      <c r="N916" t="s">
        <v>57</v>
      </c>
      <c r="O916">
        <v>5</v>
      </c>
      <c r="P916" t="s">
        <v>46</v>
      </c>
      <c r="Q916">
        <v>12.8</v>
      </c>
      <c r="R916" t="str">
        <f t="array" ref="R91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16" t="e">
        <f>IF(Table13[[#This Row],[Category All]]="Category 1", "Yes",NA())</f>
        <v>#N/A</v>
      </c>
      <c r="T916" t="str">
        <f>IF(Table13[[#This Row],[Category All]]="Category 2", "Yes",NA())</f>
        <v>Yes</v>
      </c>
      <c r="U916" t="e">
        <f>IF(Table13[[#This Row],[Category All]]="Category 3", "Yes",NA())</f>
        <v>#N/A</v>
      </c>
      <c r="V916">
        <f>SUM(1,(1/3)*(Table13[[#This Row],[Length]]-0.5),(1/3)*(Table13[[#This Row],[Diameter]]-0.4),(1/3)*(Table13[[#This Row],[Height]]-0.4)*Table13[[#This Row],[Whole_weight]]*0.5)</f>
        <v>0.94190666666666667</v>
      </c>
      <c r="W916">
        <f t="array" ref="W91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0.75352533333333338</v>
      </c>
      <c r="X916" t="e">
        <f>IF(Table13[[#This Row],[Category All]]="Category 1",Table13[[#This Row],[Base Abalone Value]]*1.5,NA())</f>
        <v>#N/A</v>
      </c>
      <c r="Y916">
        <f>IF(Table13[[#This Row],[Category All]]="Category 2",Table13[[#This Row],[Base Abalone Value]]*0.8,NA())</f>
        <v>0.75352533333333338</v>
      </c>
      <c r="Z916" t="e">
        <f>IF(Table13[[#This Row],[Category All]]="Category 3",Table13[[#This Row],[Base Abalone Value]],NA())</f>
        <v>#N/A</v>
      </c>
      <c r="AA916" t="e">
        <f>IF(Table13[[#This Row],[Gender]]="M",Table13[[#This Row],[Whole_weight]],NA())</f>
        <v>#N/A</v>
      </c>
      <c r="AB916" t="e">
        <f>IF(Table13[[#This Row],[Gender]]="F",Table13[[#This Row],[Whole_weight]],NA())</f>
        <v>#N/A</v>
      </c>
      <c r="AC916">
        <f>IF(Table13[[#This Row],[Gender]]="I",Table13[[#This Row],[Whole_weight]],NA())</f>
        <v>0.86899999999999999</v>
      </c>
      <c r="AD916" t="e">
        <f>IF(Table13[[#This Row],[Gender]]="M",Table13[[#This Row],[Diameter]],NA())</f>
        <v>#N/A</v>
      </c>
      <c r="AE916" t="e">
        <f>IF(Table13[[#This Row],[Gender]]="F",Table13[[#This Row],[Diameter]],NA())</f>
        <v>#N/A</v>
      </c>
      <c r="AF916">
        <f>IF(Table13[[#This Row],[Gender]]="I",Table13[[#This Row],[Diameter]],NA())</f>
        <v>0.34499999999999997</v>
      </c>
    </row>
    <row r="917" spans="1:32" x14ac:dyDescent="0.25">
      <c r="A917">
        <v>3268</v>
      </c>
      <c r="B917" t="s">
        <v>32</v>
      </c>
      <c r="C917">
        <v>0.4</v>
      </c>
      <c r="D917">
        <v>0.33500000000000002</v>
      </c>
      <c r="E917">
        <v>0.115</v>
      </c>
      <c r="F917">
        <v>0.4335</v>
      </c>
      <c r="G917">
        <v>0.21049999999999999</v>
      </c>
      <c r="H917">
        <v>0.1205</v>
      </c>
      <c r="I917">
        <v>0.12</v>
      </c>
      <c r="J917">
        <v>10</v>
      </c>
      <c r="K917">
        <v>4</v>
      </c>
      <c r="L917" t="s">
        <v>84</v>
      </c>
      <c r="M917" t="s">
        <v>85</v>
      </c>
      <c r="N917" t="s">
        <v>86</v>
      </c>
      <c r="O917">
        <v>4</v>
      </c>
      <c r="P917" t="s">
        <v>42</v>
      </c>
      <c r="Q917">
        <v>6.1</v>
      </c>
      <c r="R917" t="str">
        <f t="array" ref="R91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17" t="e">
        <f>IF(Table13[[#This Row],[Category All]]="Category 1", "Yes",NA())</f>
        <v>#N/A</v>
      </c>
      <c r="T917" t="str">
        <f>IF(Table13[[#This Row],[Category All]]="Category 2", "Yes",NA())</f>
        <v>Yes</v>
      </c>
      <c r="U917" t="e">
        <f>IF(Table13[[#This Row],[Category All]]="Category 3", "Yes",NA())</f>
        <v>#N/A</v>
      </c>
      <c r="V917">
        <f>SUM(1,(1/3)*(Table13[[#This Row],[Length]]-0.5),(1/3)*(Table13[[#This Row],[Diameter]]-0.4),(1/3)*(Table13[[#This Row],[Height]]-0.4)*Table13[[#This Row],[Whole_weight]]*0.5)</f>
        <v>0.92440875000000011</v>
      </c>
      <c r="W917">
        <f t="array" ref="W91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0.73952700000000016</v>
      </c>
      <c r="X917" t="e">
        <f>IF(Table13[[#This Row],[Category All]]="Category 1",Table13[[#This Row],[Base Abalone Value]]*1.5,NA())</f>
        <v>#N/A</v>
      </c>
      <c r="Y917">
        <f>IF(Table13[[#This Row],[Category All]]="Category 2",Table13[[#This Row],[Base Abalone Value]]*0.8,NA())</f>
        <v>0.73952700000000016</v>
      </c>
      <c r="Z917" t="e">
        <f>IF(Table13[[#This Row],[Category All]]="Category 3",Table13[[#This Row],[Base Abalone Value]],NA())</f>
        <v>#N/A</v>
      </c>
      <c r="AA917" t="e">
        <f>IF(Table13[[#This Row],[Gender]]="M",Table13[[#This Row],[Whole_weight]],NA())</f>
        <v>#N/A</v>
      </c>
      <c r="AB917">
        <f>IF(Table13[[#This Row],[Gender]]="F",Table13[[#This Row],[Whole_weight]],NA())</f>
        <v>0.4335</v>
      </c>
      <c r="AC917" t="e">
        <f>IF(Table13[[#This Row],[Gender]]="I",Table13[[#This Row],[Whole_weight]],NA())</f>
        <v>#N/A</v>
      </c>
      <c r="AD917" t="e">
        <f>IF(Table13[[#This Row],[Gender]]="M",Table13[[#This Row],[Diameter]],NA())</f>
        <v>#N/A</v>
      </c>
      <c r="AE917">
        <f>IF(Table13[[#This Row],[Gender]]="F",Table13[[#This Row],[Diameter]],NA())</f>
        <v>0.33500000000000002</v>
      </c>
      <c r="AF917" t="e">
        <f>IF(Table13[[#This Row],[Gender]]="I",Table13[[#This Row],[Diameter]],NA())</f>
        <v>#N/A</v>
      </c>
    </row>
    <row r="918" spans="1:32" x14ac:dyDescent="0.25">
      <c r="A918">
        <v>879</v>
      </c>
      <c r="B918" t="s">
        <v>32</v>
      </c>
      <c r="C918">
        <v>0.63500000000000001</v>
      </c>
      <c r="D918">
        <v>0.48499999999999999</v>
      </c>
      <c r="E918">
        <v>0.16500000000000001</v>
      </c>
      <c r="F918">
        <v>1.2945</v>
      </c>
      <c r="G918">
        <v>0.66800000000000004</v>
      </c>
      <c r="H918">
        <v>0.26050000000000001</v>
      </c>
      <c r="I918">
        <v>0.27150000000000002</v>
      </c>
      <c r="J918">
        <v>9</v>
      </c>
      <c r="K918">
        <v>14</v>
      </c>
      <c r="L918" t="s">
        <v>55</v>
      </c>
      <c r="M918" t="s">
        <v>56</v>
      </c>
      <c r="N918" t="s">
        <v>57</v>
      </c>
      <c r="O918">
        <v>9</v>
      </c>
      <c r="P918" t="s">
        <v>78</v>
      </c>
      <c r="Q918">
        <v>1.9</v>
      </c>
      <c r="R918" t="str">
        <f t="array" ref="R91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18" t="e">
        <f>IF(Table13[[#This Row],[Category All]]="Category 1", "Yes",NA())</f>
        <v>#N/A</v>
      </c>
      <c r="T918" t="e">
        <f>IF(Table13[[#This Row],[Category All]]="Category 2", "Yes",NA())</f>
        <v>#N/A</v>
      </c>
      <c r="U918" t="str">
        <f>IF(Table13[[#This Row],[Category All]]="Category 3", "Yes",NA())</f>
        <v>Yes</v>
      </c>
      <c r="V918">
        <f>SUM(1,(1/3)*(Table13[[#This Row],[Length]]-0.5),(1/3)*(Table13[[#This Row],[Diameter]]-0.4),(1/3)*(Table13[[#This Row],[Height]]-0.4)*Table13[[#This Row],[Whole_weight]]*0.5)</f>
        <v>1.0226320833333333</v>
      </c>
      <c r="W918">
        <f t="array" ref="W91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1.0226320833333333</v>
      </c>
      <c r="X918" t="e">
        <f>IF(Table13[[#This Row],[Category All]]="Category 1",Table13[[#This Row],[Base Abalone Value]]*1.5,NA())</f>
        <v>#N/A</v>
      </c>
      <c r="Y918" t="e">
        <f>IF(Table13[[#This Row],[Category All]]="Category 2",Table13[[#This Row],[Base Abalone Value]]*0.8,NA())</f>
        <v>#N/A</v>
      </c>
      <c r="Z918">
        <f>IF(Table13[[#This Row],[Category All]]="Category 3",Table13[[#This Row],[Base Abalone Value]],NA())</f>
        <v>1.0226320833333333</v>
      </c>
      <c r="AA918" t="e">
        <f>IF(Table13[[#This Row],[Gender]]="M",Table13[[#This Row],[Whole_weight]],NA())</f>
        <v>#N/A</v>
      </c>
      <c r="AB918">
        <f>IF(Table13[[#This Row],[Gender]]="F",Table13[[#This Row],[Whole_weight]],NA())</f>
        <v>1.2945</v>
      </c>
      <c r="AC918" t="e">
        <f>IF(Table13[[#This Row],[Gender]]="I",Table13[[#This Row],[Whole_weight]],NA())</f>
        <v>#N/A</v>
      </c>
      <c r="AD918" t="e">
        <f>IF(Table13[[#This Row],[Gender]]="M",Table13[[#This Row],[Diameter]],NA())</f>
        <v>#N/A</v>
      </c>
      <c r="AE918">
        <f>IF(Table13[[#This Row],[Gender]]="F",Table13[[#This Row],[Diameter]],NA())</f>
        <v>0.48499999999999999</v>
      </c>
      <c r="AF918" t="e">
        <f>IF(Table13[[#This Row],[Gender]]="I",Table13[[#This Row],[Diameter]],NA())</f>
        <v>#N/A</v>
      </c>
    </row>
    <row r="919" spans="1:32" x14ac:dyDescent="0.25">
      <c r="A919">
        <v>507</v>
      </c>
      <c r="B919" t="s">
        <v>47</v>
      </c>
      <c r="C919">
        <v>0.56000000000000005</v>
      </c>
      <c r="D919">
        <v>0.46</v>
      </c>
      <c r="E919">
        <v>0.23499999999999999</v>
      </c>
      <c r="F919">
        <v>0.83950000000000002</v>
      </c>
      <c r="G919">
        <v>0.33250000000000002</v>
      </c>
      <c r="H919">
        <v>0.157</v>
      </c>
      <c r="I919">
        <v>0.30499999999999999</v>
      </c>
      <c r="J919">
        <v>12</v>
      </c>
      <c r="K919">
        <v>1</v>
      </c>
      <c r="L919" t="s">
        <v>40</v>
      </c>
      <c r="M919" t="s">
        <v>41</v>
      </c>
      <c r="N919" t="s">
        <v>35</v>
      </c>
      <c r="O919">
        <v>9</v>
      </c>
      <c r="P919" t="s">
        <v>78</v>
      </c>
      <c r="Q919">
        <v>1.9</v>
      </c>
      <c r="R919" t="str">
        <f t="array" ref="R91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19" t="e">
        <f>IF(Table13[[#This Row],[Category All]]="Category 1", "Yes",NA())</f>
        <v>#N/A</v>
      </c>
      <c r="T919" t="str">
        <f>IF(Table13[[#This Row],[Category All]]="Category 2", "Yes",NA())</f>
        <v>Yes</v>
      </c>
      <c r="U919" t="e">
        <f>IF(Table13[[#This Row],[Category All]]="Category 3", "Yes",NA())</f>
        <v>#N/A</v>
      </c>
      <c r="V919">
        <f>SUM(1,(1/3)*(Table13[[#This Row],[Length]]-0.5),(1/3)*(Table13[[#This Row],[Diameter]]-0.4),(1/3)*(Table13[[#This Row],[Height]]-0.4)*Table13[[#This Row],[Whole_weight]]*0.5)</f>
        <v>1.0169137500000001</v>
      </c>
      <c r="W919">
        <f t="array" ref="W91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0.81353100000000012</v>
      </c>
      <c r="X919" t="e">
        <f>IF(Table13[[#This Row],[Category All]]="Category 1",Table13[[#This Row],[Base Abalone Value]]*1.5,NA())</f>
        <v>#N/A</v>
      </c>
      <c r="Y919">
        <f>IF(Table13[[#This Row],[Category All]]="Category 2",Table13[[#This Row],[Base Abalone Value]]*0.8,NA())</f>
        <v>0.81353100000000012</v>
      </c>
      <c r="Z919" t="e">
        <f>IF(Table13[[#This Row],[Category All]]="Category 3",Table13[[#This Row],[Base Abalone Value]],NA())</f>
        <v>#N/A</v>
      </c>
      <c r="AA919">
        <f>IF(Table13[[#This Row],[Gender]]="M",Table13[[#This Row],[Whole_weight]],NA())</f>
        <v>0.83950000000000002</v>
      </c>
      <c r="AB919" t="e">
        <f>IF(Table13[[#This Row],[Gender]]="F",Table13[[#This Row],[Whole_weight]],NA())</f>
        <v>#N/A</v>
      </c>
      <c r="AC919" t="e">
        <f>IF(Table13[[#This Row],[Gender]]="I",Table13[[#This Row],[Whole_weight]],NA())</f>
        <v>#N/A</v>
      </c>
      <c r="AD919">
        <f>IF(Table13[[#This Row],[Gender]]="M",Table13[[#This Row],[Diameter]],NA())</f>
        <v>0.46</v>
      </c>
      <c r="AE919" t="e">
        <f>IF(Table13[[#This Row],[Gender]]="F",Table13[[#This Row],[Diameter]],NA())</f>
        <v>#N/A</v>
      </c>
      <c r="AF919" t="e">
        <f>IF(Table13[[#This Row],[Gender]]="I",Table13[[#This Row],[Diameter]],NA())</f>
        <v>#N/A</v>
      </c>
    </row>
    <row r="920" spans="1:32" x14ac:dyDescent="0.25">
      <c r="A920">
        <v>496</v>
      </c>
      <c r="B920" t="s">
        <v>32</v>
      </c>
      <c r="C920">
        <v>0.625</v>
      </c>
      <c r="D920">
        <v>0.5</v>
      </c>
      <c r="E920">
        <v>0.15</v>
      </c>
      <c r="F920">
        <v>0.95299999999999996</v>
      </c>
      <c r="G920">
        <v>0.34449999999999997</v>
      </c>
      <c r="H920">
        <v>0.2235</v>
      </c>
      <c r="I920">
        <v>0.30499999999999999</v>
      </c>
      <c r="J920">
        <v>15</v>
      </c>
      <c r="K920">
        <v>9</v>
      </c>
      <c r="L920" t="s">
        <v>52</v>
      </c>
      <c r="M920" t="s">
        <v>53</v>
      </c>
      <c r="N920" t="s">
        <v>54</v>
      </c>
      <c r="O920">
        <v>6</v>
      </c>
      <c r="P920" t="s">
        <v>79</v>
      </c>
      <c r="Q920">
        <v>14.1</v>
      </c>
      <c r="R920" t="str">
        <f t="array" ref="R92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20" t="e">
        <f>IF(Table13[[#This Row],[Category All]]="Category 1", "Yes",NA())</f>
        <v>#N/A</v>
      </c>
      <c r="T920" t="str">
        <f>IF(Table13[[#This Row],[Category All]]="Category 2", "Yes",NA())</f>
        <v>Yes</v>
      </c>
      <c r="U920" t="e">
        <f>IF(Table13[[#This Row],[Category All]]="Category 3", "Yes",NA())</f>
        <v>#N/A</v>
      </c>
      <c r="V920">
        <f>SUM(1,(1/3)*(Table13[[#This Row],[Length]]-0.5),(1/3)*(Table13[[#This Row],[Diameter]]-0.4),(1/3)*(Table13[[#This Row],[Height]]-0.4)*Table13[[#This Row],[Whole_weight]]*0.5)</f>
        <v>1.0352916666666669</v>
      </c>
      <c r="W920">
        <f t="array" ref="W92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0.8282333333333336</v>
      </c>
      <c r="X920" t="e">
        <f>IF(Table13[[#This Row],[Category All]]="Category 1",Table13[[#This Row],[Base Abalone Value]]*1.5,NA())</f>
        <v>#N/A</v>
      </c>
      <c r="Y920">
        <f>IF(Table13[[#This Row],[Category All]]="Category 2",Table13[[#This Row],[Base Abalone Value]]*0.8,NA())</f>
        <v>0.8282333333333336</v>
      </c>
      <c r="Z920" t="e">
        <f>IF(Table13[[#This Row],[Category All]]="Category 3",Table13[[#This Row],[Base Abalone Value]],NA())</f>
        <v>#N/A</v>
      </c>
      <c r="AA920" t="e">
        <f>IF(Table13[[#This Row],[Gender]]="M",Table13[[#This Row],[Whole_weight]],NA())</f>
        <v>#N/A</v>
      </c>
      <c r="AB920">
        <f>IF(Table13[[#This Row],[Gender]]="F",Table13[[#This Row],[Whole_weight]],NA())</f>
        <v>0.95299999999999996</v>
      </c>
      <c r="AC920" t="e">
        <f>IF(Table13[[#This Row],[Gender]]="I",Table13[[#This Row],[Whole_weight]],NA())</f>
        <v>#N/A</v>
      </c>
      <c r="AD920" t="e">
        <f>IF(Table13[[#This Row],[Gender]]="M",Table13[[#This Row],[Diameter]],NA())</f>
        <v>#N/A</v>
      </c>
      <c r="AE920">
        <f>IF(Table13[[#This Row],[Gender]]="F",Table13[[#This Row],[Diameter]],NA())</f>
        <v>0.5</v>
      </c>
      <c r="AF920" t="e">
        <f>IF(Table13[[#This Row],[Gender]]="I",Table13[[#This Row],[Diameter]],NA())</f>
        <v>#N/A</v>
      </c>
    </row>
    <row r="921" spans="1:32" x14ac:dyDescent="0.25">
      <c r="A921">
        <v>500</v>
      </c>
      <c r="B921" t="s">
        <v>47</v>
      </c>
      <c r="C921">
        <v>0.55500000000000005</v>
      </c>
      <c r="D921">
        <v>0.45</v>
      </c>
      <c r="E921">
        <v>0.17499999999999999</v>
      </c>
      <c r="F921">
        <v>0.874</v>
      </c>
      <c r="G921">
        <v>0.32750000000000001</v>
      </c>
      <c r="H921">
        <v>0.20200000000000001</v>
      </c>
      <c r="I921">
        <v>0.30499999999999999</v>
      </c>
      <c r="J921">
        <v>10</v>
      </c>
      <c r="K921">
        <v>7</v>
      </c>
      <c r="L921" t="s">
        <v>67</v>
      </c>
      <c r="M921" t="s">
        <v>68</v>
      </c>
      <c r="N921" t="s">
        <v>69</v>
      </c>
      <c r="O921">
        <v>2</v>
      </c>
      <c r="P921" t="s">
        <v>39</v>
      </c>
      <c r="Q921">
        <v>18</v>
      </c>
      <c r="R921" t="str">
        <f t="array" ref="R92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21" t="e">
        <f>IF(Table13[[#This Row],[Category All]]="Category 1", "Yes",NA())</f>
        <v>#N/A</v>
      </c>
      <c r="T921" t="str">
        <f>IF(Table13[[#This Row],[Category All]]="Category 2", "Yes",NA())</f>
        <v>Yes</v>
      </c>
      <c r="U921" t="e">
        <f>IF(Table13[[#This Row],[Category All]]="Category 3", "Yes",NA())</f>
        <v>#N/A</v>
      </c>
      <c r="V921">
        <f>SUM(1,(1/3)*(Table13[[#This Row],[Length]]-0.5),(1/3)*(Table13[[#This Row],[Diameter]]-0.4),(1/3)*(Table13[[#This Row],[Height]]-0.4)*Table13[[#This Row],[Whole_weight]]*0.5)</f>
        <v>1.0022249999999999</v>
      </c>
      <c r="W921">
        <f t="array" ref="W92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0.80177999999999994</v>
      </c>
      <c r="X921" t="e">
        <f>IF(Table13[[#This Row],[Category All]]="Category 1",Table13[[#This Row],[Base Abalone Value]]*1.5,NA())</f>
        <v>#N/A</v>
      </c>
      <c r="Y921">
        <f>IF(Table13[[#This Row],[Category All]]="Category 2",Table13[[#This Row],[Base Abalone Value]]*0.8,NA())</f>
        <v>0.80177999999999994</v>
      </c>
      <c r="Z921" t="e">
        <f>IF(Table13[[#This Row],[Category All]]="Category 3",Table13[[#This Row],[Base Abalone Value]],NA())</f>
        <v>#N/A</v>
      </c>
      <c r="AA921">
        <f>IF(Table13[[#This Row],[Gender]]="M",Table13[[#This Row],[Whole_weight]],NA())</f>
        <v>0.874</v>
      </c>
      <c r="AB921" t="e">
        <f>IF(Table13[[#This Row],[Gender]]="F",Table13[[#This Row],[Whole_weight]],NA())</f>
        <v>#N/A</v>
      </c>
      <c r="AC921" t="e">
        <f>IF(Table13[[#This Row],[Gender]]="I",Table13[[#This Row],[Whole_weight]],NA())</f>
        <v>#N/A</v>
      </c>
      <c r="AD921">
        <f>IF(Table13[[#This Row],[Gender]]="M",Table13[[#This Row],[Diameter]],NA())</f>
        <v>0.45</v>
      </c>
      <c r="AE921" t="e">
        <f>IF(Table13[[#This Row],[Gender]]="F",Table13[[#This Row],[Diameter]],NA())</f>
        <v>#N/A</v>
      </c>
      <c r="AF921" t="e">
        <f>IF(Table13[[#This Row],[Gender]]="I",Table13[[#This Row],[Diameter]],NA())</f>
        <v>#N/A</v>
      </c>
    </row>
    <row r="922" spans="1:32" x14ac:dyDescent="0.25">
      <c r="A922">
        <v>878</v>
      </c>
      <c r="B922" t="s">
        <v>32</v>
      </c>
      <c r="C922">
        <v>0.63500000000000001</v>
      </c>
      <c r="D922">
        <v>0.5</v>
      </c>
      <c r="E922">
        <v>0.15</v>
      </c>
      <c r="F922">
        <v>1.3759999999999999</v>
      </c>
      <c r="G922">
        <v>0.64949999999999997</v>
      </c>
      <c r="H922">
        <v>0.36099999999999999</v>
      </c>
      <c r="I922">
        <v>0.31</v>
      </c>
      <c r="J922">
        <v>10</v>
      </c>
      <c r="K922">
        <v>10</v>
      </c>
      <c r="L922" t="s">
        <v>48</v>
      </c>
      <c r="M922" t="s">
        <v>49</v>
      </c>
      <c r="N922" t="s">
        <v>50</v>
      </c>
      <c r="O922">
        <v>2</v>
      </c>
      <c r="P922" t="s">
        <v>39</v>
      </c>
      <c r="Q922">
        <v>18</v>
      </c>
      <c r="R922" t="str">
        <f t="array" ref="R92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22" t="e">
        <f>IF(Table13[[#This Row],[Category All]]="Category 1", "Yes",NA())</f>
        <v>#N/A</v>
      </c>
      <c r="T922" t="e">
        <f>IF(Table13[[#This Row],[Category All]]="Category 2", "Yes",NA())</f>
        <v>#N/A</v>
      </c>
      <c r="U922" t="str">
        <f>IF(Table13[[#This Row],[Category All]]="Category 3", "Yes",NA())</f>
        <v>Yes</v>
      </c>
      <c r="V922">
        <f>SUM(1,(1/3)*(Table13[[#This Row],[Length]]-0.5),(1/3)*(Table13[[#This Row],[Diameter]]-0.4),(1/3)*(Table13[[#This Row],[Height]]-0.4)*Table13[[#This Row],[Whole_weight]]*0.5)</f>
        <v>1.0209999999999999</v>
      </c>
      <c r="W922">
        <f t="array" ref="W92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1.0209999999999999</v>
      </c>
      <c r="X922" t="e">
        <f>IF(Table13[[#This Row],[Category All]]="Category 1",Table13[[#This Row],[Base Abalone Value]]*1.5,NA())</f>
        <v>#N/A</v>
      </c>
      <c r="Y922" t="e">
        <f>IF(Table13[[#This Row],[Category All]]="Category 2",Table13[[#This Row],[Base Abalone Value]]*0.8,NA())</f>
        <v>#N/A</v>
      </c>
      <c r="Z922">
        <f>IF(Table13[[#This Row],[Category All]]="Category 3",Table13[[#This Row],[Base Abalone Value]],NA())</f>
        <v>1.0209999999999999</v>
      </c>
      <c r="AA922" t="e">
        <f>IF(Table13[[#This Row],[Gender]]="M",Table13[[#This Row],[Whole_weight]],NA())</f>
        <v>#N/A</v>
      </c>
      <c r="AB922">
        <f>IF(Table13[[#This Row],[Gender]]="F",Table13[[#This Row],[Whole_weight]],NA())</f>
        <v>1.3759999999999999</v>
      </c>
      <c r="AC922" t="e">
        <f>IF(Table13[[#This Row],[Gender]]="I",Table13[[#This Row],[Whole_weight]],NA())</f>
        <v>#N/A</v>
      </c>
      <c r="AD922" t="e">
        <f>IF(Table13[[#This Row],[Gender]]="M",Table13[[#This Row],[Diameter]],NA())</f>
        <v>#N/A</v>
      </c>
      <c r="AE922">
        <f>IF(Table13[[#This Row],[Gender]]="F",Table13[[#This Row],[Diameter]],NA())</f>
        <v>0.5</v>
      </c>
      <c r="AF922" t="e">
        <f>IF(Table13[[#This Row],[Gender]]="I",Table13[[#This Row],[Diameter]],NA())</f>
        <v>#N/A</v>
      </c>
    </row>
    <row r="923" spans="1:32" x14ac:dyDescent="0.25">
      <c r="A923">
        <v>3591</v>
      </c>
      <c r="B923" t="s">
        <v>32</v>
      </c>
      <c r="C923">
        <v>0.65</v>
      </c>
      <c r="D923">
        <v>0.52</v>
      </c>
      <c r="E923">
        <v>0.19500000000000001</v>
      </c>
      <c r="F923">
        <v>1.6274999999999999</v>
      </c>
      <c r="G923">
        <v>0.68899999999999995</v>
      </c>
      <c r="H923">
        <v>0.39050000000000001</v>
      </c>
      <c r="I923">
        <v>0.432</v>
      </c>
      <c r="J923">
        <v>11</v>
      </c>
      <c r="K923">
        <v>6</v>
      </c>
      <c r="L923" t="s">
        <v>71</v>
      </c>
      <c r="M923" t="s">
        <v>72</v>
      </c>
      <c r="N923" t="s">
        <v>73</v>
      </c>
      <c r="O923">
        <v>10</v>
      </c>
      <c r="P923" t="s">
        <v>70</v>
      </c>
      <c r="Q923">
        <v>24.1</v>
      </c>
      <c r="R923" t="str">
        <f t="array" ref="R92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23" t="e">
        <f>IF(Table13[[#This Row],[Category All]]="Category 1", "Yes",NA())</f>
        <v>#N/A</v>
      </c>
      <c r="T923" t="e">
        <f>IF(Table13[[#This Row],[Category All]]="Category 2", "Yes",NA())</f>
        <v>#N/A</v>
      </c>
      <c r="U923" t="str">
        <f>IF(Table13[[#This Row],[Category All]]="Category 3", "Yes",NA())</f>
        <v>Yes</v>
      </c>
      <c r="V923">
        <f>SUM(1,(1/3)*(Table13[[#This Row],[Length]]-0.5),(1/3)*(Table13[[#This Row],[Diameter]]-0.4),(1/3)*(Table13[[#This Row],[Height]]-0.4)*Table13[[#This Row],[Whole_weight]]*0.5)</f>
        <v>1.03439375</v>
      </c>
      <c r="W923">
        <f t="array" ref="W92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1.03439375</v>
      </c>
      <c r="X923" t="e">
        <f>IF(Table13[[#This Row],[Category All]]="Category 1",Table13[[#This Row],[Base Abalone Value]]*1.5,NA())</f>
        <v>#N/A</v>
      </c>
      <c r="Y923" t="e">
        <f>IF(Table13[[#This Row],[Category All]]="Category 2",Table13[[#This Row],[Base Abalone Value]]*0.8,NA())</f>
        <v>#N/A</v>
      </c>
      <c r="Z923">
        <f>IF(Table13[[#This Row],[Category All]]="Category 3",Table13[[#This Row],[Base Abalone Value]],NA())</f>
        <v>1.03439375</v>
      </c>
      <c r="AA923" t="e">
        <f>IF(Table13[[#This Row],[Gender]]="M",Table13[[#This Row],[Whole_weight]],NA())</f>
        <v>#N/A</v>
      </c>
      <c r="AB923">
        <f>IF(Table13[[#This Row],[Gender]]="F",Table13[[#This Row],[Whole_weight]],NA())</f>
        <v>1.6274999999999999</v>
      </c>
      <c r="AC923" t="e">
        <f>IF(Table13[[#This Row],[Gender]]="I",Table13[[#This Row],[Whole_weight]],NA())</f>
        <v>#N/A</v>
      </c>
      <c r="AD923" t="e">
        <f>IF(Table13[[#This Row],[Gender]]="M",Table13[[#This Row],[Diameter]],NA())</f>
        <v>#N/A</v>
      </c>
      <c r="AE923">
        <f>IF(Table13[[#This Row],[Gender]]="F",Table13[[#This Row],[Diameter]],NA())</f>
        <v>0.52</v>
      </c>
      <c r="AF923" t="e">
        <f>IF(Table13[[#This Row],[Gender]]="I",Table13[[#This Row],[Diameter]],NA())</f>
        <v>#N/A</v>
      </c>
    </row>
    <row r="924" spans="1:32" x14ac:dyDescent="0.25">
      <c r="A924">
        <v>518</v>
      </c>
      <c r="B924" t="s">
        <v>47</v>
      </c>
      <c r="C924">
        <v>0.28000000000000003</v>
      </c>
      <c r="D924">
        <v>0.2</v>
      </c>
      <c r="E924">
        <v>0.08</v>
      </c>
      <c r="F924">
        <v>9.1499999999999998E-2</v>
      </c>
      <c r="G924">
        <v>3.3000000000000002E-2</v>
      </c>
      <c r="H924">
        <v>2.1499999999999998E-2</v>
      </c>
      <c r="I924">
        <v>0.03</v>
      </c>
      <c r="J924">
        <v>5</v>
      </c>
      <c r="K924">
        <v>12</v>
      </c>
      <c r="L924" t="s">
        <v>33</v>
      </c>
      <c r="M924" t="s">
        <v>34</v>
      </c>
      <c r="N924" t="s">
        <v>35</v>
      </c>
      <c r="O924">
        <v>7</v>
      </c>
      <c r="P924" t="s">
        <v>74</v>
      </c>
      <c r="Q924">
        <v>2.5</v>
      </c>
      <c r="R924" t="str">
        <f t="array" ref="R92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24" t="e">
        <f>IF(Table13[[#This Row],[Category All]]="Category 1", "Yes",NA())</f>
        <v>#N/A</v>
      </c>
      <c r="T924" t="str">
        <f>IF(Table13[[#This Row],[Category All]]="Category 2", "Yes",NA())</f>
        <v>Yes</v>
      </c>
      <c r="U924" t="e">
        <f>IF(Table13[[#This Row],[Category All]]="Category 3", "Yes",NA())</f>
        <v>#N/A</v>
      </c>
      <c r="V924">
        <f>SUM(1,(1/3)*(Table13[[#This Row],[Length]]-0.5),(1/3)*(Table13[[#This Row],[Diameter]]-0.4),(1/3)*(Table13[[#This Row],[Height]]-0.4)*Table13[[#This Row],[Whole_weight]]*0.5)</f>
        <v>0.85511999999999999</v>
      </c>
      <c r="W924">
        <f t="array" ref="W92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0.68409600000000004</v>
      </c>
      <c r="X924" t="e">
        <f>IF(Table13[[#This Row],[Category All]]="Category 1",Table13[[#This Row],[Base Abalone Value]]*1.5,NA())</f>
        <v>#N/A</v>
      </c>
      <c r="Y924">
        <f>IF(Table13[[#This Row],[Category All]]="Category 2",Table13[[#This Row],[Base Abalone Value]]*0.8,NA())</f>
        <v>0.68409600000000004</v>
      </c>
      <c r="Z924" t="e">
        <f>IF(Table13[[#This Row],[Category All]]="Category 3",Table13[[#This Row],[Base Abalone Value]],NA())</f>
        <v>#N/A</v>
      </c>
      <c r="AA924">
        <f>IF(Table13[[#This Row],[Gender]]="M",Table13[[#This Row],[Whole_weight]],NA())</f>
        <v>9.1499999999999998E-2</v>
      </c>
      <c r="AB924" t="e">
        <f>IF(Table13[[#This Row],[Gender]]="F",Table13[[#This Row],[Whole_weight]],NA())</f>
        <v>#N/A</v>
      </c>
      <c r="AC924" t="e">
        <f>IF(Table13[[#This Row],[Gender]]="I",Table13[[#This Row],[Whole_weight]],NA())</f>
        <v>#N/A</v>
      </c>
      <c r="AD924">
        <f>IF(Table13[[#This Row],[Gender]]="M",Table13[[#This Row],[Diameter]],NA())</f>
        <v>0.2</v>
      </c>
      <c r="AE924" t="e">
        <f>IF(Table13[[#This Row],[Gender]]="F",Table13[[#This Row],[Diameter]],NA())</f>
        <v>#N/A</v>
      </c>
      <c r="AF924" t="e">
        <f>IF(Table13[[#This Row],[Gender]]="I",Table13[[#This Row],[Diameter]],NA())</f>
        <v>#N/A</v>
      </c>
    </row>
    <row r="925" spans="1:32" x14ac:dyDescent="0.25">
      <c r="A925">
        <v>2940</v>
      </c>
      <c r="B925" t="s">
        <v>32</v>
      </c>
      <c r="C925">
        <v>0.625</v>
      </c>
      <c r="D925">
        <v>0.49</v>
      </c>
      <c r="E925">
        <v>0.14499999999999999</v>
      </c>
      <c r="F925">
        <v>0.92</v>
      </c>
      <c r="G925">
        <v>0.437</v>
      </c>
      <c r="H925">
        <v>0.17349999999999999</v>
      </c>
      <c r="I925">
        <v>0.28000000000000003</v>
      </c>
      <c r="J925">
        <v>10</v>
      </c>
      <c r="K925">
        <v>7</v>
      </c>
      <c r="L925" t="s">
        <v>67</v>
      </c>
      <c r="M925" t="s">
        <v>68</v>
      </c>
      <c r="N925" t="s">
        <v>69</v>
      </c>
      <c r="O925">
        <v>1</v>
      </c>
      <c r="P925" t="s">
        <v>36</v>
      </c>
      <c r="Q925">
        <v>22.1</v>
      </c>
      <c r="R925" t="str">
        <f t="array" ref="R92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25" t="e">
        <f>IF(Table13[[#This Row],[Category All]]="Category 1", "Yes",NA())</f>
        <v>#N/A</v>
      </c>
      <c r="T925" t="e">
        <f>IF(Table13[[#This Row],[Category All]]="Category 2", "Yes",NA())</f>
        <v>#N/A</v>
      </c>
      <c r="U925" t="str">
        <f>IF(Table13[[#This Row],[Category All]]="Category 3", "Yes",NA())</f>
        <v>Yes</v>
      </c>
      <c r="V925">
        <f>SUM(1,(1/3)*(Table13[[#This Row],[Length]]-0.5),(1/3)*(Table13[[#This Row],[Diameter]]-0.4),(1/3)*(Table13[[#This Row],[Height]]-0.4)*Table13[[#This Row],[Whole_weight]]*0.5)</f>
        <v>1.0325666666666669</v>
      </c>
      <c r="W925">
        <f t="array" ref="W92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1.0325666666666669</v>
      </c>
      <c r="X925" t="e">
        <f>IF(Table13[[#This Row],[Category All]]="Category 1",Table13[[#This Row],[Base Abalone Value]]*1.5,NA())</f>
        <v>#N/A</v>
      </c>
      <c r="Y925" t="e">
        <f>IF(Table13[[#This Row],[Category All]]="Category 2",Table13[[#This Row],[Base Abalone Value]]*0.8,NA())</f>
        <v>#N/A</v>
      </c>
      <c r="Z925">
        <f>IF(Table13[[#This Row],[Category All]]="Category 3",Table13[[#This Row],[Base Abalone Value]],NA())</f>
        <v>1.0325666666666669</v>
      </c>
      <c r="AA925" t="e">
        <f>IF(Table13[[#This Row],[Gender]]="M",Table13[[#This Row],[Whole_weight]],NA())</f>
        <v>#N/A</v>
      </c>
      <c r="AB925">
        <f>IF(Table13[[#This Row],[Gender]]="F",Table13[[#This Row],[Whole_weight]],NA())</f>
        <v>0.92</v>
      </c>
      <c r="AC925" t="e">
        <f>IF(Table13[[#This Row],[Gender]]="I",Table13[[#This Row],[Whole_weight]],NA())</f>
        <v>#N/A</v>
      </c>
      <c r="AD925" t="e">
        <f>IF(Table13[[#This Row],[Gender]]="M",Table13[[#This Row],[Diameter]],NA())</f>
        <v>#N/A</v>
      </c>
      <c r="AE925">
        <f>IF(Table13[[#This Row],[Gender]]="F",Table13[[#This Row],[Diameter]],NA())</f>
        <v>0.49</v>
      </c>
      <c r="AF925" t="e">
        <f>IF(Table13[[#This Row],[Gender]]="I",Table13[[#This Row],[Diameter]],NA())</f>
        <v>#N/A</v>
      </c>
    </row>
    <row r="926" spans="1:32" x14ac:dyDescent="0.25">
      <c r="A926">
        <v>2151</v>
      </c>
      <c r="B926" t="s">
        <v>47</v>
      </c>
      <c r="C926">
        <v>0.44500000000000001</v>
      </c>
      <c r="D926">
        <v>0.35499999999999998</v>
      </c>
      <c r="E926">
        <v>0.11</v>
      </c>
      <c r="F926">
        <v>0.4415</v>
      </c>
      <c r="G926">
        <v>0.18049999999999999</v>
      </c>
      <c r="H926">
        <v>0.10349999999999999</v>
      </c>
      <c r="I926">
        <v>0.15049999999999999</v>
      </c>
      <c r="J926">
        <v>10</v>
      </c>
      <c r="K926">
        <v>4</v>
      </c>
      <c r="L926" t="s">
        <v>84</v>
      </c>
      <c r="M926" t="s">
        <v>85</v>
      </c>
      <c r="N926" t="s">
        <v>86</v>
      </c>
      <c r="O926">
        <v>3</v>
      </c>
      <c r="P926" t="s">
        <v>80</v>
      </c>
      <c r="Q926">
        <v>3.6</v>
      </c>
      <c r="R926" t="str">
        <f t="array" ref="R92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26" t="e">
        <f>IF(Table13[[#This Row],[Category All]]="Category 1", "Yes",NA())</f>
        <v>#N/A</v>
      </c>
      <c r="T926" t="str">
        <f>IF(Table13[[#This Row],[Category All]]="Category 2", "Yes",NA())</f>
        <v>Yes</v>
      </c>
      <c r="U926" t="e">
        <f>IF(Table13[[#This Row],[Category All]]="Category 3", "Yes",NA())</f>
        <v>#N/A</v>
      </c>
      <c r="V926">
        <f>SUM(1,(1/3)*(Table13[[#This Row],[Length]]-0.5),(1/3)*(Table13[[#This Row],[Diameter]]-0.4),(1/3)*(Table13[[#This Row],[Height]]-0.4)*Table13[[#This Row],[Whole_weight]]*0.5)</f>
        <v>0.94532749999999999</v>
      </c>
      <c r="W926">
        <f t="array" ref="W92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0.75626199999999999</v>
      </c>
      <c r="X926" t="e">
        <f>IF(Table13[[#This Row],[Category All]]="Category 1",Table13[[#This Row],[Base Abalone Value]]*1.5,NA())</f>
        <v>#N/A</v>
      </c>
      <c r="Y926">
        <f>IF(Table13[[#This Row],[Category All]]="Category 2",Table13[[#This Row],[Base Abalone Value]]*0.8,NA())</f>
        <v>0.75626199999999999</v>
      </c>
      <c r="Z926" t="e">
        <f>IF(Table13[[#This Row],[Category All]]="Category 3",Table13[[#This Row],[Base Abalone Value]],NA())</f>
        <v>#N/A</v>
      </c>
      <c r="AA926">
        <f>IF(Table13[[#This Row],[Gender]]="M",Table13[[#This Row],[Whole_weight]],NA())</f>
        <v>0.4415</v>
      </c>
      <c r="AB926" t="e">
        <f>IF(Table13[[#This Row],[Gender]]="F",Table13[[#This Row],[Whole_weight]],NA())</f>
        <v>#N/A</v>
      </c>
      <c r="AC926" t="e">
        <f>IF(Table13[[#This Row],[Gender]]="I",Table13[[#This Row],[Whole_weight]],NA())</f>
        <v>#N/A</v>
      </c>
      <c r="AD926">
        <f>IF(Table13[[#This Row],[Gender]]="M",Table13[[#This Row],[Diameter]],NA())</f>
        <v>0.35499999999999998</v>
      </c>
      <c r="AE926" t="e">
        <f>IF(Table13[[#This Row],[Gender]]="F",Table13[[#This Row],[Diameter]],NA())</f>
        <v>#N/A</v>
      </c>
      <c r="AF926" t="e">
        <f>IF(Table13[[#This Row],[Gender]]="I",Table13[[#This Row],[Diameter]],NA())</f>
        <v>#N/A</v>
      </c>
    </row>
    <row r="927" spans="1:32" x14ac:dyDescent="0.25">
      <c r="A927">
        <v>1563</v>
      </c>
      <c r="B927" t="s">
        <v>43</v>
      </c>
      <c r="C927">
        <v>0.45</v>
      </c>
      <c r="D927">
        <v>0.33500000000000002</v>
      </c>
      <c r="E927">
        <v>0.11</v>
      </c>
      <c r="F927">
        <v>0.41949999999999998</v>
      </c>
      <c r="G927">
        <v>0.18099999999999999</v>
      </c>
      <c r="H927">
        <v>8.5000000000000006E-2</v>
      </c>
      <c r="I927">
        <v>0.13450000000000001</v>
      </c>
      <c r="J927">
        <v>7</v>
      </c>
      <c r="K927">
        <v>7</v>
      </c>
      <c r="L927" t="s">
        <v>67</v>
      </c>
      <c r="M927" t="s">
        <v>68</v>
      </c>
      <c r="N927" t="s">
        <v>69</v>
      </c>
      <c r="O927">
        <v>2</v>
      </c>
      <c r="P927" t="s">
        <v>39</v>
      </c>
      <c r="Q927">
        <v>18</v>
      </c>
      <c r="R927" t="str">
        <f t="array" ref="R92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27" t="e">
        <f>IF(Table13[[#This Row],[Category All]]="Category 1", "Yes",NA())</f>
        <v>#N/A</v>
      </c>
      <c r="T927" t="str">
        <f>IF(Table13[[#This Row],[Category All]]="Category 2", "Yes",NA())</f>
        <v>Yes</v>
      </c>
      <c r="U927" t="e">
        <f>IF(Table13[[#This Row],[Category All]]="Category 3", "Yes",NA())</f>
        <v>#N/A</v>
      </c>
      <c r="V927">
        <f>SUM(1,(1/3)*(Table13[[#This Row],[Length]]-0.5),(1/3)*(Table13[[#This Row],[Diameter]]-0.4),(1/3)*(Table13[[#This Row],[Height]]-0.4)*Table13[[#This Row],[Whole_weight]]*0.5)</f>
        <v>0.94139083333333329</v>
      </c>
      <c r="W927">
        <f t="array" ref="W92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0.75311266666666665</v>
      </c>
      <c r="X927" t="e">
        <f>IF(Table13[[#This Row],[Category All]]="Category 1",Table13[[#This Row],[Base Abalone Value]]*1.5,NA())</f>
        <v>#N/A</v>
      </c>
      <c r="Y927">
        <f>IF(Table13[[#This Row],[Category All]]="Category 2",Table13[[#This Row],[Base Abalone Value]]*0.8,NA())</f>
        <v>0.75311266666666665</v>
      </c>
      <c r="Z927" t="e">
        <f>IF(Table13[[#This Row],[Category All]]="Category 3",Table13[[#This Row],[Base Abalone Value]],NA())</f>
        <v>#N/A</v>
      </c>
      <c r="AA927" t="e">
        <f>IF(Table13[[#This Row],[Gender]]="M",Table13[[#This Row],[Whole_weight]],NA())</f>
        <v>#N/A</v>
      </c>
      <c r="AB927" t="e">
        <f>IF(Table13[[#This Row],[Gender]]="F",Table13[[#This Row],[Whole_weight]],NA())</f>
        <v>#N/A</v>
      </c>
      <c r="AC927">
        <f>IF(Table13[[#This Row],[Gender]]="I",Table13[[#This Row],[Whole_weight]],NA())</f>
        <v>0.41949999999999998</v>
      </c>
      <c r="AD927" t="e">
        <f>IF(Table13[[#This Row],[Gender]]="M",Table13[[#This Row],[Diameter]],NA())</f>
        <v>#N/A</v>
      </c>
      <c r="AE927" t="e">
        <f>IF(Table13[[#This Row],[Gender]]="F",Table13[[#This Row],[Diameter]],NA())</f>
        <v>#N/A</v>
      </c>
      <c r="AF927">
        <f>IF(Table13[[#This Row],[Gender]]="I",Table13[[#This Row],[Diameter]],NA())</f>
        <v>0.33500000000000002</v>
      </c>
    </row>
    <row r="928" spans="1:32" x14ac:dyDescent="0.25">
      <c r="A928">
        <v>366</v>
      </c>
      <c r="B928" t="s">
        <v>47</v>
      </c>
      <c r="C928">
        <v>0.63</v>
      </c>
      <c r="D928">
        <v>0.51500000000000001</v>
      </c>
      <c r="E928">
        <v>0.16</v>
      </c>
      <c r="F928">
        <v>1.016</v>
      </c>
      <c r="G928">
        <v>0.42149999999999999</v>
      </c>
      <c r="H928">
        <v>0.24399999999999999</v>
      </c>
      <c r="I928">
        <v>0.35499999999999998</v>
      </c>
      <c r="J928">
        <v>19</v>
      </c>
      <c r="K928">
        <v>7</v>
      </c>
      <c r="L928" t="s">
        <v>67</v>
      </c>
      <c r="M928" t="s">
        <v>68</v>
      </c>
      <c r="N928" t="s">
        <v>69</v>
      </c>
      <c r="O928">
        <v>5</v>
      </c>
      <c r="P928" t="s">
        <v>46</v>
      </c>
      <c r="Q928">
        <v>12.8</v>
      </c>
      <c r="R928" t="str">
        <f t="array" ref="R92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28" t="e">
        <f>IF(Table13[[#This Row],[Category All]]="Category 1", "Yes",NA())</f>
        <v>#N/A</v>
      </c>
      <c r="T928" t="str">
        <f>IF(Table13[[#This Row],[Category All]]="Category 2", "Yes",NA())</f>
        <v>Yes</v>
      </c>
      <c r="U928" t="e">
        <f>IF(Table13[[#This Row],[Category All]]="Category 3", "Yes",NA())</f>
        <v>#N/A</v>
      </c>
      <c r="V928">
        <f>SUM(1,(1/3)*(Table13[[#This Row],[Length]]-0.5),(1/3)*(Table13[[#This Row],[Diameter]]-0.4),(1/3)*(Table13[[#This Row],[Height]]-0.4)*Table13[[#This Row],[Whole_weight]]*0.5)</f>
        <v>1.0410266666666668</v>
      </c>
      <c r="W928">
        <f t="array" ref="W92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0.83282133333333341</v>
      </c>
      <c r="X928" t="e">
        <f>IF(Table13[[#This Row],[Category All]]="Category 1",Table13[[#This Row],[Base Abalone Value]]*1.5,NA())</f>
        <v>#N/A</v>
      </c>
      <c r="Y928">
        <f>IF(Table13[[#This Row],[Category All]]="Category 2",Table13[[#This Row],[Base Abalone Value]]*0.8,NA())</f>
        <v>0.83282133333333341</v>
      </c>
      <c r="Z928" t="e">
        <f>IF(Table13[[#This Row],[Category All]]="Category 3",Table13[[#This Row],[Base Abalone Value]],NA())</f>
        <v>#N/A</v>
      </c>
      <c r="AA928">
        <f>IF(Table13[[#This Row],[Gender]]="M",Table13[[#This Row],[Whole_weight]],NA())</f>
        <v>1.016</v>
      </c>
      <c r="AB928" t="e">
        <f>IF(Table13[[#This Row],[Gender]]="F",Table13[[#This Row],[Whole_weight]],NA())</f>
        <v>#N/A</v>
      </c>
      <c r="AC928" t="e">
        <f>IF(Table13[[#This Row],[Gender]]="I",Table13[[#This Row],[Whole_weight]],NA())</f>
        <v>#N/A</v>
      </c>
      <c r="AD928">
        <f>IF(Table13[[#This Row],[Gender]]="M",Table13[[#This Row],[Diameter]],NA())</f>
        <v>0.51500000000000001</v>
      </c>
      <c r="AE928" t="e">
        <f>IF(Table13[[#This Row],[Gender]]="F",Table13[[#This Row],[Diameter]],NA())</f>
        <v>#N/A</v>
      </c>
      <c r="AF928" t="e">
        <f>IF(Table13[[#This Row],[Gender]]="I",Table13[[#This Row],[Diameter]],NA())</f>
        <v>#N/A</v>
      </c>
    </row>
    <row r="929" spans="1:32" x14ac:dyDescent="0.25">
      <c r="A929">
        <v>2463</v>
      </c>
      <c r="B929" t="s">
        <v>47</v>
      </c>
      <c r="C929">
        <v>0.44</v>
      </c>
      <c r="D929">
        <v>0.32500000000000001</v>
      </c>
      <c r="E929">
        <v>0.08</v>
      </c>
      <c r="F929">
        <v>0.41299999999999998</v>
      </c>
      <c r="G929">
        <v>0.14399999999999999</v>
      </c>
      <c r="H929">
        <v>0.10150000000000001</v>
      </c>
      <c r="I929">
        <v>0.13</v>
      </c>
      <c r="J929">
        <v>8</v>
      </c>
      <c r="K929">
        <v>13</v>
      </c>
      <c r="L929" t="s">
        <v>44</v>
      </c>
      <c r="M929" t="s">
        <v>45</v>
      </c>
      <c r="N929" t="s">
        <v>35</v>
      </c>
      <c r="O929">
        <v>6</v>
      </c>
      <c r="P929" t="s">
        <v>79</v>
      </c>
      <c r="Q929">
        <v>14.1</v>
      </c>
      <c r="R929" t="str">
        <f t="array" ref="R92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29" t="e">
        <f>IF(Table13[[#This Row],[Category All]]="Category 1", "Yes",NA())</f>
        <v>#N/A</v>
      </c>
      <c r="T929" t="str">
        <f>IF(Table13[[#This Row],[Category All]]="Category 2", "Yes",NA())</f>
        <v>Yes</v>
      </c>
      <c r="U929" t="e">
        <f>IF(Table13[[#This Row],[Category All]]="Category 3", "Yes",NA())</f>
        <v>#N/A</v>
      </c>
      <c r="V929">
        <f>SUM(1,(1/3)*(Table13[[#This Row],[Length]]-0.5),(1/3)*(Table13[[#This Row],[Diameter]]-0.4),(1/3)*(Table13[[#This Row],[Height]]-0.4)*Table13[[#This Row],[Whole_weight]]*0.5)</f>
        <v>0.93297333333333332</v>
      </c>
      <c r="W929">
        <f t="array" ref="W92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0.74637866666666675</v>
      </c>
      <c r="X929" t="e">
        <f>IF(Table13[[#This Row],[Category All]]="Category 1",Table13[[#This Row],[Base Abalone Value]]*1.5,NA())</f>
        <v>#N/A</v>
      </c>
      <c r="Y929">
        <f>IF(Table13[[#This Row],[Category All]]="Category 2",Table13[[#This Row],[Base Abalone Value]]*0.8,NA())</f>
        <v>0.74637866666666675</v>
      </c>
      <c r="Z929" t="e">
        <f>IF(Table13[[#This Row],[Category All]]="Category 3",Table13[[#This Row],[Base Abalone Value]],NA())</f>
        <v>#N/A</v>
      </c>
      <c r="AA929">
        <f>IF(Table13[[#This Row],[Gender]]="M",Table13[[#This Row],[Whole_weight]],NA())</f>
        <v>0.41299999999999998</v>
      </c>
      <c r="AB929" t="e">
        <f>IF(Table13[[#This Row],[Gender]]="F",Table13[[#This Row],[Whole_weight]],NA())</f>
        <v>#N/A</v>
      </c>
      <c r="AC929" t="e">
        <f>IF(Table13[[#This Row],[Gender]]="I",Table13[[#This Row],[Whole_weight]],NA())</f>
        <v>#N/A</v>
      </c>
      <c r="AD929">
        <f>IF(Table13[[#This Row],[Gender]]="M",Table13[[#This Row],[Diameter]],NA())</f>
        <v>0.32500000000000001</v>
      </c>
      <c r="AE929" t="e">
        <f>IF(Table13[[#This Row],[Gender]]="F",Table13[[#This Row],[Diameter]],NA())</f>
        <v>#N/A</v>
      </c>
      <c r="AF929" t="e">
        <f>IF(Table13[[#This Row],[Gender]]="I",Table13[[#This Row],[Diameter]],NA())</f>
        <v>#N/A</v>
      </c>
    </row>
    <row r="930" spans="1:32" x14ac:dyDescent="0.25">
      <c r="A930">
        <v>414</v>
      </c>
      <c r="B930" t="s">
        <v>47</v>
      </c>
      <c r="C930">
        <v>0.54500000000000004</v>
      </c>
      <c r="D930">
        <v>0.44</v>
      </c>
      <c r="E930">
        <v>0.12</v>
      </c>
      <c r="F930">
        <v>0.85650000000000004</v>
      </c>
      <c r="G930">
        <v>0.34749999999999998</v>
      </c>
      <c r="H930">
        <v>0.17150000000000001</v>
      </c>
      <c r="I930">
        <v>0.24</v>
      </c>
      <c r="J930">
        <v>12</v>
      </c>
      <c r="K930">
        <v>14</v>
      </c>
      <c r="L930" t="s">
        <v>55</v>
      </c>
      <c r="M930" t="s">
        <v>56</v>
      </c>
      <c r="N930" t="s">
        <v>57</v>
      </c>
      <c r="O930">
        <v>6</v>
      </c>
      <c r="P930" t="s">
        <v>79</v>
      </c>
      <c r="Q930">
        <v>14.1</v>
      </c>
      <c r="R930" t="str">
        <f t="array" ref="R93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30" t="e">
        <f>IF(Table13[[#This Row],[Category All]]="Category 1", "Yes",NA())</f>
        <v>#N/A</v>
      </c>
      <c r="T930" t="str">
        <f>IF(Table13[[#This Row],[Category All]]="Category 2", "Yes",NA())</f>
        <v>Yes</v>
      </c>
      <c r="U930" t="e">
        <f>IF(Table13[[#This Row],[Category All]]="Category 3", "Yes",NA())</f>
        <v>#N/A</v>
      </c>
      <c r="V930">
        <f>SUM(1,(1/3)*(Table13[[#This Row],[Length]]-0.5),(1/3)*(Table13[[#This Row],[Diameter]]-0.4),(1/3)*(Table13[[#This Row],[Height]]-0.4)*Table13[[#This Row],[Whole_weight]]*0.5)</f>
        <v>0.98836333333333348</v>
      </c>
      <c r="W930">
        <f t="array" ref="W93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0.79069066666666687</v>
      </c>
      <c r="X930" t="e">
        <f>IF(Table13[[#This Row],[Category All]]="Category 1",Table13[[#This Row],[Base Abalone Value]]*1.5,NA())</f>
        <v>#N/A</v>
      </c>
      <c r="Y930">
        <f>IF(Table13[[#This Row],[Category All]]="Category 2",Table13[[#This Row],[Base Abalone Value]]*0.8,NA())</f>
        <v>0.79069066666666687</v>
      </c>
      <c r="Z930" t="e">
        <f>IF(Table13[[#This Row],[Category All]]="Category 3",Table13[[#This Row],[Base Abalone Value]],NA())</f>
        <v>#N/A</v>
      </c>
      <c r="AA930">
        <f>IF(Table13[[#This Row],[Gender]]="M",Table13[[#This Row],[Whole_weight]],NA())</f>
        <v>0.85650000000000004</v>
      </c>
      <c r="AB930" t="e">
        <f>IF(Table13[[#This Row],[Gender]]="F",Table13[[#This Row],[Whole_weight]],NA())</f>
        <v>#N/A</v>
      </c>
      <c r="AC930" t="e">
        <f>IF(Table13[[#This Row],[Gender]]="I",Table13[[#This Row],[Whole_weight]],NA())</f>
        <v>#N/A</v>
      </c>
      <c r="AD930">
        <f>IF(Table13[[#This Row],[Gender]]="M",Table13[[#This Row],[Diameter]],NA())</f>
        <v>0.44</v>
      </c>
      <c r="AE930" t="e">
        <f>IF(Table13[[#This Row],[Gender]]="F",Table13[[#This Row],[Diameter]],NA())</f>
        <v>#N/A</v>
      </c>
      <c r="AF930" t="e">
        <f>IF(Table13[[#This Row],[Gender]]="I",Table13[[#This Row],[Diameter]],NA())</f>
        <v>#N/A</v>
      </c>
    </row>
    <row r="931" spans="1:32" x14ac:dyDescent="0.25">
      <c r="A931">
        <v>2257</v>
      </c>
      <c r="B931" t="s">
        <v>47</v>
      </c>
      <c r="C931">
        <v>0.52</v>
      </c>
      <c r="D931">
        <v>0.38</v>
      </c>
      <c r="E931">
        <v>0.13500000000000001</v>
      </c>
      <c r="F931">
        <v>0.58250000000000002</v>
      </c>
      <c r="G931">
        <v>0.2505</v>
      </c>
      <c r="H931">
        <v>0.1565</v>
      </c>
      <c r="I931">
        <v>0.17499999999999999</v>
      </c>
      <c r="J931">
        <v>8</v>
      </c>
      <c r="K931">
        <v>2</v>
      </c>
      <c r="L931" t="s">
        <v>64</v>
      </c>
      <c r="M931" t="s">
        <v>65</v>
      </c>
      <c r="N931" t="s">
        <v>66</v>
      </c>
      <c r="O931">
        <v>1</v>
      </c>
      <c r="P931" t="s">
        <v>36</v>
      </c>
      <c r="Q931">
        <v>22.1</v>
      </c>
      <c r="R931" t="str">
        <f t="array" ref="R93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31" t="e">
        <f>IF(Table13[[#This Row],[Category All]]="Category 1", "Yes",NA())</f>
        <v>#N/A</v>
      </c>
      <c r="T931" t="str">
        <f>IF(Table13[[#This Row],[Category All]]="Category 2", "Yes",NA())</f>
        <v>Yes</v>
      </c>
      <c r="U931" t="e">
        <f>IF(Table13[[#This Row],[Category All]]="Category 3", "Yes",NA())</f>
        <v>#N/A</v>
      </c>
      <c r="V931">
        <f>SUM(1,(1/3)*(Table13[[#This Row],[Length]]-0.5),(1/3)*(Table13[[#This Row],[Diameter]]-0.4),(1/3)*(Table13[[#This Row],[Height]]-0.4)*Table13[[#This Row],[Whole_weight]]*0.5)</f>
        <v>0.9742729166666666</v>
      </c>
      <c r="W931">
        <f t="array" ref="W93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0.77941833333333332</v>
      </c>
      <c r="X931" t="e">
        <f>IF(Table13[[#This Row],[Category All]]="Category 1",Table13[[#This Row],[Base Abalone Value]]*1.5,NA())</f>
        <v>#N/A</v>
      </c>
      <c r="Y931">
        <f>IF(Table13[[#This Row],[Category All]]="Category 2",Table13[[#This Row],[Base Abalone Value]]*0.8,NA())</f>
        <v>0.77941833333333332</v>
      </c>
      <c r="Z931" t="e">
        <f>IF(Table13[[#This Row],[Category All]]="Category 3",Table13[[#This Row],[Base Abalone Value]],NA())</f>
        <v>#N/A</v>
      </c>
      <c r="AA931">
        <f>IF(Table13[[#This Row],[Gender]]="M",Table13[[#This Row],[Whole_weight]],NA())</f>
        <v>0.58250000000000002</v>
      </c>
      <c r="AB931" t="e">
        <f>IF(Table13[[#This Row],[Gender]]="F",Table13[[#This Row],[Whole_weight]],NA())</f>
        <v>#N/A</v>
      </c>
      <c r="AC931" t="e">
        <f>IF(Table13[[#This Row],[Gender]]="I",Table13[[#This Row],[Whole_weight]],NA())</f>
        <v>#N/A</v>
      </c>
      <c r="AD931">
        <f>IF(Table13[[#This Row],[Gender]]="M",Table13[[#This Row],[Diameter]],NA())</f>
        <v>0.38</v>
      </c>
      <c r="AE931" t="e">
        <f>IF(Table13[[#This Row],[Gender]]="F",Table13[[#This Row],[Diameter]],NA())</f>
        <v>#N/A</v>
      </c>
      <c r="AF931" t="e">
        <f>IF(Table13[[#This Row],[Gender]]="I",Table13[[#This Row],[Diameter]],NA())</f>
        <v>#N/A</v>
      </c>
    </row>
    <row r="932" spans="1:32" x14ac:dyDescent="0.25">
      <c r="A932">
        <v>3212</v>
      </c>
      <c r="B932" t="s">
        <v>32</v>
      </c>
      <c r="C932">
        <v>0.6</v>
      </c>
      <c r="D932">
        <v>0.48</v>
      </c>
      <c r="E932">
        <v>0.16500000000000001</v>
      </c>
      <c r="F932">
        <v>1.1345000000000001</v>
      </c>
      <c r="G932">
        <v>0.45350000000000001</v>
      </c>
      <c r="H932">
        <v>0.27</v>
      </c>
      <c r="I932">
        <v>0.33500000000000002</v>
      </c>
      <c r="J932">
        <v>10</v>
      </c>
      <c r="K932">
        <v>14</v>
      </c>
      <c r="L932" t="s">
        <v>55</v>
      </c>
      <c r="M932" t="s">
        <v>56</v>
      </c>
      <c r="N932" t="s">
        <v>57</v>
      </c>
      <c r="O932">
        <v>5</v>
      </c>
      <c r="P932" t="s">
        <v>46</v>
      </c>
      <c r="Q932">
        <v>12.8</v>
      </c>
      <c r="R932" t="str">
        <f t="array" ref="R93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32" t="e">
        <f>IF(Table13[[#This Row],[Category All]]="Category 1", "Yes",NA())</f>
        <v>#N/A</v>
      </c>
      <c r="T932" t="e">
        <f>IF(Table13[[#This Row],[Category All]]="Category 2", "Yes",NA())</f>
        <v>#N/A</v>
      </c>
      <c r="U932" t="str">
        <f>IF(Table13[[#This Row],[Category All]]="Category 3", "Yes",NA())</f>
        <v>Yes</v>
      </c>
      <c r="V932">
        <f>SUM(1,(1/3)*(Table13[[#This Row],[Length]]-0.5),(1/3)*(Table13[[#This Row],[Diameter]]-0.4),(1/3)*(Table13[[#This Row],[Height]]-0.4)*Table13[[#This Row],[Whole_weight]]*0.5)</f>
        <v>1.0155654166666666</v>
      </c>
      <c r="W932">
        <f t="array" ref="W93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1.0155654166666666</v>
      </c>
      <c r="X932" t="e">
        <f>IF(Table13[[#This Row],[Category All]]="Category 1",Table13[[#This Row],[Base Abalone Value]]*1.5,NA())</f>
        <v>#N/A</v>
      </c>
      <c r="Y932" t="e">
        <f>IF(Table13[[#This Row],[Category All]]="Category 2",Table13[[#This Row],[Base Abalone Value]]*0.8,NA())</f>
        <v>#N/A</v>
      </c>
      <c r="Z932">
        <f>IF(Table13[[#This Row],[Category All]]="Category 3",Table13[[#This Row],[Base Abalone Value]],NA())</f>
        <v>1.0155654166666666</v>
      </c>
      <c r="AA932" t="e">
        <f>IF(Table13[[#This Row],[Gender]]="M",Table13[[#This Row],[Whole_weight]],NA())</f>
        <v>#N/A</v>
      </c>
      <c r="AB932">
        <f>IF(Table13[[#This Row],[Gender]]="F",Table13[[#This Row],[Whole_weight]],NA())</f>
        <v>1.1345000000000001</v>
      </c>
      <c r="AC932" t="e">
        <f>IF(Table13[[#This Row],[Gender]]="I",Table13[[#This Row],[Whole_weight]],NA())</f>
        <v>#N/A</v>
      </c>
      <c r="AD932" t="e">
        <f>IF(Table13[[#This Row],[Gender]]="M",Table13[[#This Row],[Diameter]],NA())</f>
        <v>#N/A</v>
      </c>
      <c r="AE932">
        <f>IF(Table13[[#This Row],[Gender]]="F",Table13[[#This Row],[Diameter]],NA())</f>
        <v>0.48</v>
      </c>
      <c r="AF932" t="e">
        <f>IF(Table13[[#This Row],[Gender]]="I",Table13[[#This Row],[Diameter]],NA())</f>
        <v>#N/A</v>
      </c>
    </row>
    <row r="933" spans="1:32" x14ac:dyDescent="0.25">
      <c r="A933">
        <v>391</v>
      </c>
      <c r="B933" t="s">
        <v>43</v>
      </c>
      <c r="C933">
        <v>0.41499999999999998</v>
      </c>
      <c r="D933">
        <v>0.32500000000000001</v>
      </c>
      <c r="E933">
        <v>0.1</v>
      </c>
      <c r="F933">
        <v>0.32150000000000001</v>
      </c>
      <c r="G933">
        <v>0.1535</v>
      </c>
      <c r="H933">
        <v>5.9499999999999997E-2</v>
      </c>
      <c r="I933">
        <v>0.105</v>
      </c>
      <c r="J933">
        <v>10</v>
      </c>
      <c r="K933">
        <v>9</v>
      </c>
      <c r="L933" t="s">
        <v>52</v>
      </c>
      <c r="M933" t="s">
        <v>53</v>
      </c>
      <c r="N933" t="s">
        <v>54</v>
      </c>
      <c r="O933">
        <v>3</v>
      </c>
      <c r="P933" t="s">
        <v>80</v>
      </c>
      <c r="Q933">
        <v>3.6</v>
      </c>
      <c r="R933" t="str">
        <f t="array" ref="R93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33" t="e">
        <f>IF(Table13[[#This Row],[Category All]]="Category 1", "Yes",NA())</f>
        <v>#N/A</v>
      </c>
      <c r="T933" t="str">
        <f>IF(Table13[[#This Row],[Category All]]="Category 2", "Yes",NA())</f>
        <v>Yes</v>
      </c>
      <c r="U933" t="e">
        <f>IF(Table13[[#This Row],[Category All]]="Category 3", "Yes",NA())</f>
        <v>#N/A</v>
      </c>
      <c r="V933">
        <f>SUM(1,(1/3)*(Table13[[#This Row],[Length]]-0.5),(1/3)*(Table13[[#This Row],[Diameter]]-0.4),(1/3)*(Table13[[#This Row],[Height]]-0.4)*Table13[[#This Row],[Whole_weight]]*0.5)</f>
        <v>0.93059166666666671</v>
      </c>
      <c r="W933">
        <f t="array" ref="W93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0.74447333333333343</v>
      </c>
      <c r="X933" t="e">
        <f>IF(Table13[[#This Row],[Category All]]="Category 1",Table13[[#This Row],[Base Abalone Value]]*1.5,NA())</f>
        <v>#N/A</v>
      </c>
      <c r="Y933">
        <f>IF(Table13[[#This Row],[Category All]]="Category 2",Table13[[#This Row],[Base Abalone Value]]*0.8,NA())</f>
        <v>0.74447333333333343</v>
      </c>
      <c r="Z933" t="e">
        <f>IF(Table13[[#This Row],[Category All]]="Category 3",Table13[[#This Row],[Base Abalone Value]],NA())</f>
        <v>#N/A</v>
      </c>
      <c r="AA933" t="e">
        <f>IF(Table13[[#This Row],[Gender]]="M",Table13[[#This Row],[Whole_weight]],NA())</f>
        <v>#N/A</v>
      </c>
      <c r="AB933" t="e">
        <f>IF(Table13[[#This Row],[Gender]]="F",Table13[[#This Row],[Whole_weight]],NA())</f>
        <v>#N/A</v>
      </c>
      <c r="AC933">
        <f>IF(Table13[[#This Row],[Gender]]="I",Table13[[#This Row],[Whole_weight]],NA())</f>
        <v>0.32150000000000001</v>
      </c>
      <c r="AD933" t="e">
        <f>IF(Table13[[#This Row],[Gender]]="M",Table13[[#This Row],[Diameter]],NA())</f>
        <v>#N/A</v>
      </c>
      <c r="AE933" t="e">
        <f>IF(Table13[[#This Row],[Gender]]="F",Table13[[#This Row],[Diameter]],NA())</f>
        <v>#N/A</v>
      </c>
      <c r="AF933">
        <f>IF(Table13[[#This Row],[Gender]]="I",Table13[[#This Row],[Diameter]],NA())</f>
        <v>0.32500000000000001</v>
      </c>
    </row>
    <row r="934" spans="1:32" x14ac:dyDescent="0.25">
      <c r="A934">
        <v>2573</v>
      </c>
      <c r="B934" t="s">
        <v>43</v>
      </c>
      <c r="C934">
        <v>0.47499999999999998</v>
      </c>
      <c r="D934">
        <v>0.38500000000000001</v>
      </c>
      <c r="E934">
        <v>0.11</v>
      </c>
      <c r="F934">
        <v>0.57350000000000001</v>
      </c>
      <c r="G934">
        <v>0.311</v>
      </c>
      <c r="H934">
        <v>0.10249999999999999</v>
      </c>
      <c r="I934">
        <v>0.13600000000000001</v>
      </c>
      <c r="J934">
        <v>7</v>
      </c>
      <c r="K934">
        <v>15</v>
      </c>
      <c r="L934" t="s">
        <v>81</v>
      </c>
      <c r="M934" t="s">
        <v>82</v>
      </c>
      <c r="N934" t="s">
        <v>35</v>
      </c>
      <c r="O934">
        <v>7</v>
      </c>
      <c r="P934" t="s">
        <v>74</v>
      </c>
      <c r="Q934">
        <v>2.5</v>
      </c>
      <c r="R934" t="str">
        <f t="array" ref="R93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34" t="e">
        <f>IF(Table13[[#This Row],[Category All]]="Category 1", "Yes",NA())</f>
        <v>#N/A</v>
      </c>
      <c r="T934" t="str">
        <f>IF(Table13[[#This Row],[Category All]]="Category 2", "Yes",NA())</f>
        <v>Yes</v>
      </c>
      <c r="U934" t="e">
        <f>IF(Table13[[#This Row],[Category All]]="Category 3", "Yes",NA())</f>
        <v>#N/A</v>
      </c>
      <c r="V934">
        <f>SUM(1,(1/3)*(Table13[[#This Row],[Length]]-0.5),(1/3)*(Table13[[#This Row],[Diameter]]-0.4),(1/3)*(Table13[[#This Row],[Height]]-0.4)*Table13[[#This Row],[Whole_weight]]*0.5)</f>
        <v>0.95894750000000006</v>
      </c>
      <c r="W934">
        <f t="array" ref="W93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0.76715800000000012</v>
      </c>
      <c r="X934" t="e">
        <f>IF(Table13[[#This Row],[Category All]]="Category 1",Table13[[#This Row],[Base Abalone Value]]*1.5,NA())</f>
        <v>#N/A</v>
      </c>
      <c r="Y934">
        <f>IF(Table13[[#This Row],[Category All]]="Category 2",Table13[[#This Row],[Base Abalone Value]]*0.8,NA())</f>
        <v>0.76715800000000012</v>
      </c>
      <c r="Z934" t="e">
        <f>IF(Table13[[#This Row],[Category All]]="Category 3",Table13[[#This Row],[Base Abalone Value]],NA())</f>
        <v>#N/A</v>
      </c>
      <c r="AA934" t="e">
        <f>IF(Table13[[#This Row],[Gender]]="M",Table13[[#This Row],[Whole_weight]],NA())</f>
        <v>#N/A</v>
      </c>
      <c r="AB934" t="e">
        <f>IF(Table13[[#This Row],[Gender]]="F",Table13[[#This Row],[Whole_weight]],NA())</f>
        <v>#N/A</v>
      </c>
      <c r="AC934">
        <f>IF(Table13[[#This Row],[Gender]]="I",Table13[[#This Row],[Whole_weight]],NA())</f>
        <v>0.57350000000000001</v>
      </c>
      <c r="AD934" t="e">
        <f>IF(Table13[[#This Row],[Gender]]="M",Table13[[#This Row],[Diameter]],NA())</f>
        <v>#N/A</v>
      </c>
      <c r="AE934" t="e">
        <f>IF(Table13[[#This Row],[Gender]]="F",Table13[[#This Row],[Diameter]],NA())</f>
        <v>#N/A</v>
      </c>
      <c r="AF934">
        <f>IF(Table13[[#This Row],[Gender]]="I",Table13[[#This Row],[Diameter]],NA())</f>
        <v>0.38500000000000001</v>
      </c>
    </row>
    <row r="935" spans="1:32" x14ac:dyDescent="0.25">
      <c r="A935">
        <v>3943</v>
      </c>
      <c r="B935" t="s">
        <v>32</v>
      </c>
      <c r="C935">
        <v>0.52500000000000002</v>
      </c>
      <c r="D935">
        <v>0.4</v>
      </c>
      <c r="E935">
        <v>0.115</v>
      </c>
      <c r="F935">
        <v>0.62949999999999995</v>
      </c>
      <c r="G935">
        <v>0.2555</v>
      </c>
      <c r="H935">
        <v>0.14399999999999999</v>
      </c>
      <c r="I935">
        <v>0.18</v>
      </c>
      <c r="J935">
        <v>11</v>
      </c>
      <c r="K935">
        <v>7</v>
      </c>
      <c r="L935" t="s">
        <v>67</v>
      </c>
      <c r="M935" t="s">
        <v>68</v>
      </c>
      <c r="N935" t="s">
        <v>69</v>
      </c>
      <c r="O935">
        <v>7</v>
      </c>
      <c r="P935" t="s">
        <v>74</v>
      </c>
      <c r="Q935">
        <v>2.5</v>
      </c>
      <c r="R935" t="str">
        <f t="array" ref="R93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35" t="e">
        <f>IF(Table13[[#This Row],[Category All]]="Category 1", "Yes",NA())</f>
        <v>#N/A</v>
      </c>
      <c r="T935" t="str">
        <f>IF(Table13[[#This Row],[Category All]]="Category 2", "Yes",NA())</f>
        <v>Yes</v>
      </c>
      <c r="U935" t="e">
        <f>IF(Table13[[#This Row],[Category All]]="Category 3", "Yes",NA())</f>
        <v>#N/A</v>
      </c>
      <c r="V935">
        <f>SUM(1,(1/3)*(Table13[[#This Row],[Length]]-0.5),(1/3)*(Table13[[#This Row],[Diameter]]-0.4),(1/3)*(Table13[[#This Row],[Height]]-0.4)*Table13[[#This Row],[Whole_weight]]*0.5)</f>
        <v>0.97843208333333331</v>
      </c>
      <c r="W935">
        <f t="array" ref="W93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0.78274566666666667</v>
      </c>
      <c r="X935" t="e">
        <f>IF(Table13[[#This Row],[Category All]]="Category 1",Table13[[#This Row],[Base Abalone Value]]*1.5,NA())</f>
        <v>#N/A</v>
      </c>
      <c r="Y935">
        <f>IF(Table13[[#This Row],[Category All]]="Category 2",Table13[[#This Row],[Base Abalone Value]]*0.8,NA())</f>
        <v>0.78274566666666667</v>
      </c>
      <c r="Z935" t="e">
        <f>IF(Table13[[#This Row],[Category All]]="Category 3",Table13[[#This Row],[Base Abalone Value]],NA())</f>
        <v>#N/A</v>
      </c>
      <c r="AA935" t="e">
        <f>IF(Table13[[#This Row],[Gender]]="M",Table13[[#This Row],[Whole_weight]],NA())</f>
        <v>#N/A</v>
      </c>
      <c r="AB935">
        <f>IF(Table13[[#This Row],[Gender]]="F",Table13[[#This Row],[Whole_weight]],NA())</f>
        <v>0.62949999999999995</v>
      </c>
      <c r="AC935" t="e">
        <f>IF(Table13[[#This Row],[Gender]]="I",Table13[[#This Row],[Whole_weight]],NA())</f>
        <v>#N/A</v>
      </c>
      <c r="AD935" t="e">
        <f>IF(Table13[[#This Row],[Gender]]="M",Table13[[#This Row],[Diameter]],NA())</f>
        <v>#N/A</v>
      </c>
      <c r="AE935">
        <f>IF(Table13[[#This Row],[Gender]]="F",Table13[[#This Row],[Diameter]],NA())</f>
        <v>0.4</v>
      </c>
      <c r="AF935" t="e">
        <f>IF(Table13[[#This Row],[Gender]]="I",Table13[[#This Row],[Diameter]],NA())</f>
        <v>#N/A</v>
      </c>
    </row>
    <row r="936" spans="1:32" x14ac:dyDescent="0.25">
      <c r="A936">
        <v>3067</v>
      </c>
      <c r="B936" t="s">
        <v>32</v>
      </c>
      <c r="C936">
        <v>0.64</v>
      </c>
      <c r="D936">
        <v>0.5</v>
      </c>
      <c r="E936">
        <v>0.15</v>
      </c>
      <c r="F936">
        <v>1.2015</v>
      </c>
      <c r="G936">
        <v>0.55900000000000005</v>
      </c>
      <c r="H936">
        <v>0.23100000000000001</v>
      </c>
      <c r="I936">
        <v>0.33550000000000002</v>
      </c>
      <c r="J936">
        <v>9</v>
      </c>
      <c r="K936">
        <v>13</v>
      </c>
      <c r="L936" t="s">
        <v>44</v>
      </c>
      <c r="M936" t="s">
        <v>45</v>
      </c>
      <c r="N936" t="s">
        <v>35</v>
      </c>
      <c r="O936">
        <v>2</v>
      </c>
      <c r="P936" t="s">
        <v>39</v>
      </c>
      <c r="Q936">
        <v>18</v>
      </c>
      <c r="R936" t="str">
        <f t="array" ref="R93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36" t="e">
        <f>IF(Table13[[#This Row],[Category All]]="Category 1", "Yes",NA())</f>
        <v>#N/A</v>
      </c>
      <c r="T936" t="e">
        <f>IF(Table13[[#This Row],[Category All]]="Category 2", "Yes",NA())</f>
        <v>#N/A</v>
      </c>
      <c r="U936" t="str">
        <f>IF(Table13[[#This Row],[Category All]]="Category 3", "Yes",NA())</f>
        <v>Yes</v>
      </c>
      <c r="V936">
        <f>SUM(1,(1/3)*(Table13[[#This Row],[Length]]-0.5),(1/3)*(Table13[[#This Row],[Diameter]]-0.4),(1/3)*(Table13[[#This Row],[Height]]-0.4)*Table13[[#This Row],[Whole_weight]]*0.5)</f>
        <v>1.0299375000000002</v>
      </c>
      <c r="W936">
        <f t="array" ref="W93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1.0299375000000002</v>
      </c>
      <c r="X936" t="e">
        <f>IF(Table13[[#This Row],[Category All]]="Category 1",Table13[[#This Row],[Base Abalone Value]]*1.5,NA())</f>
        <v>#N/A</v>
      </c>
      <c r="Y936" t="e">
        <f>IF(Table13[[#This Row],[Category All]]="Category 2",Table13[[#This Row],[Base Abalone Value]]*0.8,NA())</f>
        <v>#N/A</v>
      </c>
      <c r="Z936">
        <f>IF(Table13[[#This Row],[Category All]]="Category 3",Table13[[#This Row],[Base Abalone Value]],NA())</f>
        <v>1.0299375000000002</v>
      </c>
      <c r="AA936" t="e">
        <f>IF(Table13[[#This Row],[Gender]]="M",Table13[[#This Row],[Whole_weight]],NA())</f>
        <v>#N/A</v>
      </c>
      <c r="AB936">
        <f>IF(Table13[[#This Row],[Gender]]="F",Table13[[#This Row],[Whole_weight]],NA())</f>
        <v>1.2015</v>
      </c>
      <c r="AC936" t="e">
        <f>IF(Table13[[#This Row],[Gender]]="I",Table13[[#This Row],[Whole_weight]],NA())</f>
        <v>#N/A</v>
      </c>
      <c r="AD936" t="e">
        <f>IF(Table13[[#This Row],[Gender]]="M",Table13[[#This Row],[Diameter]],NA())</f>
        <v>#N/A</v>
      </c>
      <c r="AE936">
        <f>IF(Table13[[#This Row],[Gender]]="F",Table13[[#This Row],[Diameter]],NA())</f>
        <v>0.5</v>
      </c>
      <c r="AF936" t="e">
        <f>IF(Table13[[#This Row],[Gender]]="I",Table13[[#This Row],[Diameter]],NA())</f>
        <v>#N/A</v>
      </c>
    </row>
    <row r="937" spans="1:32" x14ac:dyDescent="0.25">
      <c r="A937">
        <v>1044</v>
      </c>
      <c r="B937" t="s">
        <v>47</v>
      </c>
      <c r="C937">
        <v>0.68</v>
      </c>
      <c r="D937">
        <v>0.53500000000000003</v>
      </c>
      <c r="E937">
        <v>0.185</v>
      </c>
      <c r="F937">
        <v>1.607</v>
      </c>
      <c r="G937">
        <v>0.72450000000000003</v>
      </c>
      <c r="H937">
        <v>0.32150000000000001</v>
      </c>
      <c r="I937">
        <v>0.498</v>
      </c>
      <c r="J937">
        <v>12</v>
      </c>
      <c r="K937">
        <v>11</v>
      </c>
      <c r="L937" t="s">
        <v>37</v>
      </c>
      <c r="M937" t="s">
        <v>38</v>
      </c>
      <c r="N937" t="s">
        <v>35</v>
      </c>
      <c r="O937">
        <v>6</v>
      </c>
      <c r="P937" t="s">
        <v>79</v>
      </c>
      <c r="Q937">
        <v>14.1</v>
      </c>
      <c r="R937" t="str">
        <f t="array" ref="R93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37" t="e">
        <f>IF(Table13[[#This Row],[Category All]]="Category 1", "Yes",NA())</f>
        <v>#N/A</v>
      </c>
      <c r="T937" t="e">
        <f>IF(Table13[[#This Row],[Category All]]="Category 2", "Yes",NA())</f>
        <v>#N/A</v>
      </c>
      <c r="U937" t="str">
        <f>IF(Table13[[#This Row],[Category All]]="Category 3", "Yes",NA())</f>
        <v>Yes</v>
      </c>
      <c r="V937">
        <f>SUM(1,(1/3)*(Table13[[#This Row],[Length]]-0.5),(1/3)*(Table13[[#This Row],[Diameter]]-0.4),(1/3)*(Table13[[#This Row],[Height]]-0.4)*Table13[[#This Row],[Whole_weight]]*0.5)</f>
        <v>1.0474158333333332</v>
      </c>
      <c r="W937">
        <f t="array" ref="W93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1.0474158333333332</v>
      </c>
      <c r="X937" t="e">
        <f>IF(Table13[[#This Row],[Category All]]="Category 1",Table13[[#This Row],[Base Abalone Value]]*1.5,NA())</f>
        <v>#N/A</v>
      </c>
      <c r="Y937" t="e">
        <f>IF(Table13[[#This Row],[Category All]]="Category 2",Table13[[#This Row],[Base Abalone Value]]*0.8,NA())</f>
        <v>#N/A</v>
      </c>
      <c r="Z937">
        <f>IF(Table13[[#This Row],[Category All]]="Category 3",Table13[[#This Row],[Base Abalone Value]],NA())</f>
        <v>1.0474158333333332</v>
      </c>
      <c r="AA937">
        <f>IF(Table13[[#This Row],[Gender]]="M",Table13[[#This Row],[Whole_weight]],NA())</f>
        <v>1.607</v>
      </c>
      <c r="AB937" t="e">
        <f>IF(Table13[[#This Row],[Gender]]="F",Table13[[#This Row],[Whole_weight]],NA())</f>
        <v>#N/A</v>
      </c>
      <c r="AC937" t="e">
        <f>IF(Table13[[#This Row],[Gender]]="I",Table13[[#This Row],[Whole_weight]],NA())</f>
        <v>#N/A</v>
      </c>
      <c r="AD937">
        <f>IF(Table13[[#This Row],[Gender]]="M",Table13[[#This Row],[Diameter]],NA())</f>
        <v>0.53500000000000003</v>
      </c>
      <c r="AE937" t="e">
        <f>IF(Table13[[#This Row],[Gender]]="F",Table13[[#This Row],[Diameter]],NA())</f>
        <v>#N/A</v>
      </c>
      <c r="AF937" t="e">
        <f>IF(Table13[[#This Row],[Gender]]="I",Table13[[#This Row],[Diameter]],NA())</f>
        <v>#N/A</v>
      </c>
    </row>
    <row r="938" spans="1:32" x14ac:dyDescent="0.25">
      <c r="A938">
        <v>3522</v>
      </c>
      <c r="B938" t="s">
        <v>43</v>
      </c>
      <c r="C938">
        <v>0.215</v>
      </c>
      <c r="D938">
        <v>0.15</v>
      </c>
      <c r="E938">
        <v>5.5E-2</v>
      </c>
      <c r="F938">
        <v>4.1000000000000002E-2</v>
      </c>
      <c r="G938">
        <v>1.4999999999999999E-2</v>
      </c>
      <c r="H938">
        <v>8.9999999999999993E-3</v>
      </c>
      <c r="I938">
        <v>1.2500000000000001E-2</v>
      </c>
      <c r="J938">
        <v>3</v>
      </c>
      <c r="K938">
        <v>8</v>
      </c>
      <c r="L938" t="s">
        <v>61</v>
      </c>
      <c r="M938" t="s">
        <v>62</v>
      </c>
      <c r="N938" t="s">
        <v>63</v>
      </c>
      <c r="O938">
        <v>4</v>
      </c>
      <c r="P938" t="s">
        <v>42</v>
      </c>
      <c r="Q938">
        <v>6.1</v>
      </c>
      <c r="R938" t="str">
        <f t="array" ref="R93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38" t="e">
        <f>IF(Table13[[#This Row],[Category All]]="Category 1", "Yes",NA())</f>
        <v>#N/A</v>
      </c>
      <c r="T938" t="str">
        <f>IF(Table13[[#This Row],[Category All]]="Category 2", "Yes",NA())</f>
        <v>Yes</v>
      </c>
      <c r="U938" t="e">
        <f>IF(Table13[[#This Row],[Category All]]="Category 3", "Yes",NA())</f>
        <v>#N/A</v>
      </c>
      <c r="V938">
        <f>SUM(1,(1/3)*(Table13[[#This Row],[Length]]-0.5),(1/3)*(Table13[[#This Row],[Diameter]]-0.4),(1/3)*(Table13[[#This Row],[Height]]-0.4)*Table13[[#This Row],[Whole_weight]]*0.5)</f>
        <v>0.81930916666666664</v>
      </c>
      <c r="W938">
        <f t="array" ref="W93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0.65544733333333338</v>
      </c>
      <c r="X938" t="e">
        <f>IF(Table13[[#This Row],[Category All]]="Category 1",Table13[[#This Row],[Base Abalone Value]]*1.5,NA())</f>
        <v>#N/A</v>
      </c>
      <c r="Y938">
        <f>IF(Table13[[#This Row],[Category All]]="Category 2",Table13[[#This Row],[Base Abalone Value]]*0.8,NA())</f>
        <v>0.65544733333333338</v>
      </c>
      <c r="Z938" t="e">
        <f>IF(Table13[[#This Row],[Category All]]="Category 3",Table13[[#This Row],[Base Abalone Value]],NA())</f>
        <v>#N/A</v>
      </c>
      <c r="AA938" t="e">
        <f>IF(Table13[[#This Row],[Gender]]="M",Table13[[#This Row],[Whole_weight]],NA())</f>
        <v>#N/A</v>
      </c>
      <c r="AB938" t="e">
        <f>IF(Table13[[#This Row],[Gender]]="F",Table13[[#This Row],[Whole_weight]],NA())</f>
        <v>#N/A</v>
      </c>
      <c r="AC938">
        <f>IF(Table13[[#This Row],[Gender]]="I",Table13[[#This Row],[Whole_weight]],NA())</f>
        <v>4.1000000000000002E-2</v>
      </c>
      <c r="AD938" t="e">
        <f>IF(Table13[[#This Row],[Gender]]="M",Table13[[#This Row],[Diameter]],NA())</f>
        <v>#N/A</v>
      </c>
      <c r="AE938" t="e">
        <f>IF(Table13[[#This Row],[Gender]]="F",Table13[[#This Row],[Diameter]],NA())</f>
        <v>#N/A</v>
      </c>
      <c r="AF938">
        <f>IF(Table13[[#This Row],[Gender]]="I",Table13[[#This Row],[Diameter]],NA())</f>
        <v>0.15</v>
      </c>
    </row>
    <row r="939" spans="1:32" x14ac:dyDescent="0.25">
      <c r="A939">
        <v>2285</v>
      </c>
      <c r="B939" t="s">
        <v>43</v>
      </c>
      <c r="C939">
        <v>0.40500000000000003</v>
      </c>
      <c r="D939">
        <v>0.315</v>
      </c>
      <c r="E939">
        <v>0.105</v>
      </c>
      <c r="F939">
        <v>0.34699999999999998</v>
      </c>
      <c r="G939">
        <v>0.1605</v>
      </c>
      <c r="H939">
        <v>7.85E-2</v>
      </c>
      <c r="I939">
        <v>0.1</v>
      </c>
      <c r="J939">
        <v>9</v>
      </c>
      <c r="K939">
        <v>11</v>
      </c>
      <c r="L939" t="s">
        <v>37</v>
      </c>
      <c r="M939" t="s">
        <v>38</v>
      </c>
      <c r="N939" t="s">
        <v>35</v>
      </c>
      <c r="O939">
        <v>6</v>
      </c>
      <c r="P939" t="s">
        <v>79</v>
      </c>
      <c r="Q939">
        <v>14.1</v>
      </c>
      <c r="R939" t="str">
        <f t="array" ref="R93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39" t="e">
        <f>IF(Table13[[#This Row],[Category All]]="Category 1", "Yes",NA())</f>
        <v>#N/A</v>
      </c>
      <c r="T939" t="str">
        <f>IF(Table13[[#This Row],[Category All]]="Category 2", "Yes",NA())</f>
        <v>Yes</v>
      </c>
      <c r="U939" t="e">
        <f>IF(Table13[[#This Row],[Category All]]="Category 3", "Yes",NA())</f>
        <v>#N/A</v>
      </c>
      <c r="V939">
        <f>SUM(1,(1/3)*(Table13[[#This Row],[Length]]-0.5),(1/3)*(Table13[[#This Row],[Diameter]]-0.4),(1/3)*(Table13[[#This Row],[Height]]-0.4)*Table13[[#This Row],[Whole_weight]]*0.5)</f>
        <v>0.92293916666666675</v>
      </c>
      <c r="W939">
        <f t="array" ref="W93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0.73835133333333347</v>
      </c>
      <c r="X939" t="e">
        <f>IF(Table13[[#This Row],[Category All]]="Category 1",Table13[[#This Row],[Base Abalone Value]]*1.5,NA())</f>
        <v>#N/A</v>
      </c>
      <c r="Y939">
        <f>IF(Table13[[#This Row],[Category All]]="Category 2",Table13[[#This Row],[Base Abalone Value]]*0.8,NA())</f>
        <v>0.73835133333333347</v>
      </c>
      <c r="Z939" t="e">
        <f>IF(Table13[[#This Row],[Category All]]="Category 3",Table13[[#This Row],[Base Abalone Value]],NA())</f>
        <v>#N/A</v>
      </c>
      <c r="AA939" t="e">
        <f>IF(Table13[[#This Row],[Gender]]="M",Table13[[#This Row],[Whole_weight]],NA())</f>
        <v>#N/A</v>
      </c>
      <c r="AB939" t="e">
        <f>IF(Table13[[#This Row],[Gender]]="F",Table13[[#This Row],[Whole_weight]],NA())</f>
        <v>#N/A</v>
      </c>
      <c r="AC939">
        <f>IF(Table13[[#This Row],[Gender]]="I",Table13[[#This Row],[Whole_weight]],NA())</f>
        <v>0.34699999999999998</v>
      </c>
      <c r="AD939" t="e">
        <f>IF(Table13[[#This Row],[Gender]]="M",Table13[[#This Row],[Diameter]],NA())</f>
        <v>#N/A</v>
      </c>
      <c r="AE939" t="e">
        <f>IF(Table13[[#This Row],[Gender]]="F",Table13[[#This Row],[Diameter]],NA())</f>
        <v>#N/A</v>
      </c>
      <c r="AF939">
        <f>IF(Table13[[#This Row],[Gender]]="I",Table13[[#This Row],[Diameter]],NA())</f>
        <v>0.315</v>
      </c>
    </row>
    <row r="940" spans="1:32" x14ac:dyDescent="0.25">
      <c r="A940">
        <v>1980</v>
      </c>
      <c r="B940" t="s">
        <v>47</v>
      </c>
      <c r="C940">
        <v>0.7</v>
      </c>
      <c r="D940">
        <v>0.55000000000000004</v>
      </c>
      <c r="E940">
        <v>0.19500000000000001</v>
      </c>
      <c r="F940">
        <v>1.6245000000000001</v>
      </c>
      <c r="G940">
        <v>0.67500000000000004</v>
      </c>
      <c r="H940">
        <v>0.34699999999999998</v>
      </c>
      <c r="I940">
        <v>0.53500000000000003</v>
      </c>
      <c r="J940">
        <v>13</v>
      </c>
      <c r="K940">
        <v>4</v>
      </c>
      <c r="L940" t="s">
        <v>84</v>
      </c>
      <c r="M940" t="s">
        <v>85</v>
      </c>
      <c r="N940" t="s">
        <v>86</v>
      </c>
      <c r="O940">
        <v>10</v>
      </c>
      <c r="P940" t="s">
        <v>70</v>
      </c>
      <c r="Q940">
        <v>24.1</v>
      </c>
      <c r="R940" t="str">
        <f t="array" ref="R94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40" t="e">
        <f>IF(Table13[[#This Row],[Category All]]="Category 1", "Yes",NA())</f>
        <v>#N/A</v>
      </c>
      <c r="T940" t="e">
        <f>IF(Table13[[#This Row],[Category All]]="Category 2", "Yes",NA())</f>
        <v>#N/A</v>
      </c>
      <c r="U940" t="str">
        <f>IF(Table13[[#This Row],[Category All]]="Category 3", "Yes",NA())</f>
        <v>Yes</v>
      </c>
      <c r="V940">
        <f>SUM(1,(1/3)*(Table13[[#This Row],[Length]]-0.5),(1/3)*(Table13[[#This Row],[Diameter]]-0.4),(1/3)*(Table13[[#This Row],[Height]]-0.4)*Table13[[#This Row],[Whole_weight]]*0.5)</f>
        <v>1.0611629166666667</v>
      </c>
      <c r="W940">
        <f t="array" ref="W94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1.0611629166666667</v>
      </c>
      <c r="X940" t="e">
        <f>IF(Table13[[#This Row],[Category All]]="Category 1",Table13[[#This Row],[Base Abalone Value]]*1.5,NA())</f>
        <v>#N/A</v>
      </c>
      <c r="Y940" t="e">
        <f>IF(Table13[[#This Row],[Category All]]="Category 2",Table13[[#This Row],[Base Abalone Value]]*0.8,NA())</f>
        <v>#N/A</v>
      </c>
      <c r="Z940">
        <f>IF(Table13[[#This Row],[Category All]]="Category 3",Table13[[#This Row],[Base Abalone Value]],NA())</f>
        <v>1.0611629166666667</v>
      </c>
      <c r="AA940">
        <f>IF(Table13[[#This Row],[Gender]]="M",Table13[[#This Row],[Whole_weight]],NA())</f>
        <v>1.6245000000000001</v>
      </c>
      <c r="AB940" t="e">
        <f>IF(Table13[[#This Row],[Gender]]="F",Table13[[#This Row],[Whole_weight]],NA())</f>
        <v>#N/A</v>
      </c>
      <c r="AC940" t="e">
        <f>IF(Table13[[#This Row],[Gender]]="I",Table13[[#This Row],[Whole_weight]],NA())</f>
        <v>#N/A</v>
      </c>
      <c r="AD940">
        <f>IF(Table13[[#This Row],[Gender]]="M",Table13[[#This Row],[Diameter]],NA())</f>
        <v>0.55000000000000004</v>
      </c>
      <c r="AE940" t="e">
        <f>IF(Table13[[#This Row],[Gender]]="F",Table13[[#This Row],[Diameter]],NA())</f>
        <v>#N/A</v>
      </c>
      <c r="AF940" t="e">
        <f>IF(Table13[[#This Row],[Gender]]="I",Table13[[#This Row],[Diameter]],NA())</f>
        <v>#N/A</v>
      </c>
    </row>
    <row r="941" spans="1:32" x14ac:dyDescent="0.25">
      <c r="A941">
        <v>3089</v>
      </c>
      <c r="B941" t="s">
        <v>43</v>
      </c>
      <c r="C941">
        <v>0.42499999999999999</v>
      </c>
      <c r="D941">
        <v>0.32</v>
      </c>
      <c r="E941">
        <v>8.5000000000000006E-2</v>
      </c>
      <c r="F941">
        <v>0.26200000000000001</v>
      </c>
      <c r="G941">
        <v>0.1235</v>
      </c>
      <c r="H941">
        <v>6.7000000000000004E-2</v>
      </c>
      <c r="I941">
        <v>7.2499999999999995E-2</v>
      </c>
      <c r="J941">
        <v>8</v>
      </c>
      <c r="K941">
        <v>2</v>
      </c>
      <c r="L941" t="s">
        <v>64</v>
      </c>
      <c r="M941" t="s">
        <v>65</v>
      </c>
      <c r="N941" t="s">
        <v>66</v>
      </c>
      <c r="O941">
        <v>7</v>
      </c>
      <c r="P941" t="s">
        <v>74</v>
      </c>
      <c r="Q941">
        <v>2.5</v>
      </c>
      <c r="R941" t="str">
        <f t="array" ref="R94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41" t="e">
        <f>IF(Table13[[#This Row],[Category All]]="Category 1", "Yes",NA())</f>
        <v>#N/A</v>
      </c>
      <c r="T941" t="str">
        <f>IF(Table13[[#This Row],[Category All]]="Category 2", "Yes",NA())</f>
        <v>Yes</v>
      </c>
      <c r="U941" t="e">
        <f>IF(Table13[[#This Row],[Category All]]="Category 3", "Yes",NA())</f>
        <v>#N/A</v>
      </c>
      <c r="V941">
        <f>SUM(1,(1/3)*(Table13[[#This Row],[Length]]-0.5),(1/3)*(Table13[[#This Row],[Diameter]]-0.4),(1/3)*(Table13[[#This Row],[Height]]-0.4)*Table13[[#This Row],[Whole_weight]]*0.5)</f>
        <v>0.93457833333333329</v>
      </c>
      <c r="W941">
        <f t="array" ref="W94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0.7476626666666667</v>
      </c>
      <c r="X941" t="e">
        <f>IF(Table13[[#This Row],[Category All]]="Category 1",Table13[[#This Row],[Base Abalone Value]]*1.5,NA())</f>
        <v>#N/A</v>
      </c>
      <c r="Y941">
        <f>IF(Table13[[#This Row],[Category All]]="Category 2",Table13[[#This Row],[Base Abalone Value]]*0.8,NA())</f>
        <v>0.7476626666666667</v>
      </c>
      <c r="Z941" t="e">
        <f>IF(Table13[[#This Row],[Category All]]="Category 3",Table13[[#This Row],[Base Abalone Value]],NA())</f>
        <v>#N/A</v>
      </c>
      <c r="AA941" t="e">
        <f>IF(Table13[[#This Row],[Gender]]="M",Table13[[#This Row],[Whole_weight]],NA())</f>
        <v>#N/A</v>
      </c>
      <c r="AB941" t="e">
        <f>IF(Table13[[#This Row],[Gender]]="F",Table13[[#This Row],[Whole_weight]],NA())</f>
        <v>#N/A</v>
      </c>
      <c r="AC941">
        <f>IF(Table13[[#This Row],[Gender]]="I",Table13[[#This Row],[Whole_weight]],NA())</f>
        <v>0.26200000000000001</v>
      </c>
      <c r="AD941" t="e">
        <f>IF(Table13[[#This Row],[Gender]]="M",Table13[[#This Row],[Diameter]],NA())</f>
        <v>#N/A</v>
      </c>
      <c r="AE941" t="e">
        <f>IF(Table13[[#This Row],[Gender]]="F",Table13[[#This Row],[Diameter]],NA())</f>
        <v>#N/A</v>
      </c>
      <c r="AF941">
        <f>IF(Table13[[#This Row],[Gender]]="I",Table13[[#This Row],[Diameter]],NA())</f>
        <v>0.32</v>
      </c>
    </row>
    <row r="942" spans="1:32" x14ac:dyDescent="0.25">
      <c r="A942">
        <v>3046</v>
      </c>
      <c r="B942" t="s">
        <v>32</v>
      </c>
      <c r="C942">
        <v>0.57999999999999996</v>
      </c>
      <c r="D942">
        <v>0.435</v>
      </c>
      <c r="E942">
        <v>0.155</v>
      </c>
      <c r="F942">
        <v>0.87849999999999995</v>
      </c>
      <c r="G942">
        <v>0.42499999999999999</v>
      </c>
      <c r="H942">
        <v>0.16850000000000001</v>
      </c>
      <c r="I942">
        <v>0.24249999999999999</v>
      </c>
      <c r="J942">
        <v>10</v>
      </c>
      <c r="K942">
        <v>4</v>
      </c>
      <c r="L942" t="s">
        <v>84</v>
      </c>
      <c r="M942" t="s">
        <v>85</v>
      </c>
      <c r="N942" t="s">
        <v>86</v>
      </c>
      <c r="O942">
        <v>7</v>
      </c>
      <c r="P942" t="s">
        <v>74</v>
      </c>
      <c r="Q942">
        <v>2.5</v>
      </c>
      <c r="R942" t="str">
        <f t="array" ref="R94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42" t="e">
        <f>IF(Table13[[#This Row],[Category All]]="Category 1", "Yes",NA())</f>
        <v>#N/A</v>
      </c>
      <c r="T942" t="e">
        <f>IF(Table13[[#This Row],[Category All]]="Category 2", "Yes",NA())</f>
        <v>#N/A</v>
      </c>
      <c r="U942" t="str">
        <f>IF(Table13[[#This Row],[Category All]]="Category 3", "Yes",NA())</f>
        <v>Yes</v>
      </c>
      <c r="V942">
        <f>SUM(1,(1/3)*(Table13[[#This Row],[Length]]-0.5),(1/3)*(Table13[[#This Row],[Diameter]]-0.4),(1/3)*(Table13[[#This Row],[Height]]-0.4)*Table13[[#This Row],[Whole_weight]]*0.5)</f>
        <v>1.0024612500000001</v>
      </c>
      <c r="W942">
        <f t="array" ref="W94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1.0024612500000001</v>
      </c>
      <c r="X942" t="e">
        <f>IF(Table13[[#This Row],[Category All]]="Category 1",Table13[[#This Row],[Base Abalone Value]]*1.5,NA())</f>
        <v>#N/A</v>
      </c>
      <c r="Y942" t="e">
        <f>IF(Table13[[#This Row],[Category All]]="Category 2",Table13[[#This Row],[Base Abalone Value]]*0.8,NA())</f>
        <v>#N/A</v>
      </c>
      <c r="Z942">
        <f>IF(Table13[[#This Row],[Category All]]="Category 3",Table13[[#This Row],[Base Abalone Value]],NA())</f>
        <v>1.0024612500000001</v>
      </c>
      <c r="AA942" t="e">
        <f>IF(Table13[[#This Row],[Gender]]="M",Table13[[#This Row],[Whole_weight]],NA())</f>
        <v>#N/A</v>
      </c>
      <c r="AB942">
        <f>IF(Table13[[#This Row],[Gender]]="F",Table13[[#This Row],[Whole_weight]],NA())</f>
        <v>0.87849999999999995</v>
      </c>
      <c r="AC942" t="e">
        <f>IF(Table13[[#This Row],[Gender]]="I",Table13[[#This Row],[Whole_weight]],NA())</f>
        <v>#N/A</v>
      </c>
      <c r="AD942" t="e">
        <f>IF(Table13[[#This Row],[Gender]]="M",Table13[[#This Row],[Diameter]],NA())</f>
        <v>#N/A</v>
      </c>
      <c r="AE942">
        <f>IF(Table13[[#This Row],[Gender]]="F",Table13[[#This Row],[Diameter]],NA())</f>
        <v>0.435</v>
      </c>
      <c r="AF942" t="e">
        <f>IF(Table13[[#This Row],[Gender]]="I",Table13[[#This Row],[Diameter]],NA())</f>
        <v>#N/A</v>
      </c>
    </row>
    <row r="943" spans="1:32" x14ac:dyDescent="0.25">
      <c r="A943">
        <v>3483</v>
      </c>
      <c r="B943" t="s">
        <v>43</v>
      </c>
      <c r="C943">
        <v>0.47</v>
      </c>
      <c r="D943">
        <v>0.35499999999999998</v>
      </c>
      <c r="E943">
        <v>0.14499999999999999</v>
      </c>
      <c r="F943">
        <v>0.44850000000000001</v>
      </c>
      <c r="G943">
        <v>0.156</v>
      </c>
      <c r="H943">
        <v>0.10199999999999999</v>
      </c>
      <c r="I943">
        <v>0.123</v>
      </c>
      <c r="J943">
        <v>7</v>
      </c>
      <c r="K943">
        <v>9</v>
      </c>
      <c r="L943" t="s">
        <v>52</v>
      </c>
      <c r="M943" t="s">
        <v>53</v>
      </c>
      <c r="N943" t="s">
        <v>54</v>
      </c>
      <c r="O943">
        <v>10</v>
      </c>
      <c r="P943" t="s">
        <v>70</v>
      </c>
      <c r="Q943">
        <v>24.1</v>
      </c>
      <c r="R943" t="str">
        <f t="array" ref="R94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43" t="e">
        <f>IF(Table13[[#This Row],[Category All]]="Category 1", "Yes",NA())</f>
        <v>#N/A</v>
      </c>
      <c r="T943" t="str">
        <f>IF(Table13[[#This Row],[Category All]]="Category 2", "Yes",NA())</f>
        <v>Yes</v>
      </c>
      <c r="U943" t="e">
        <f>IF(Table13[[#This Row],[Category All]]="Category 3", "Yes",NA())</f>
        <v>#N/A</v>
      </c>
      <c r="V943">
        <f>SUM(1,(1/3)*(Table13[[#This Row],[Length]]-0.5),(1/3)*(Table13[[#This Row],[Diameter]]-0.4),(1/3)*(Table13[[#This Row],[Height]]-0.4)*Table13[[#This Row],[Whole_weight]]*0.5)</f>
        <v>0.95593874999999995</v>
      </c>
      <c r="W943">
        <f t="array" ref="W94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0.76475099999999996</v>
      </c>
      <c r="X943" t="e">
        <f>IF(Table13[[#This Row],[Category All]]="Category 1",Table13[[#This Row],[Base Abalone Value]]*1.5,NA())</f>
        <v>#N/A</v>
      </c>
      <c r="Y943">
        <f>IF(Table13[[#This Row],[Category All]]="Category 2",Table13[[#This Row],[Base Abalone Value]]*0.8,NA())</f>
        <v>0.76475099999999996</v>
      </c>
      <c r="Z943" t="e">
        <f>IF(Table13[[#This Row],[Category All]]="Category 3",Table13[[#This Row],[Base Abalone Value]],NA())</f>
        <v>#N/A</v>
      </c>
      <c r="AA943" t="e">
        <f>IF(Table13[[#This Row],[Gender]]="M",Table13[[#This Row],[Whole_weight]],NA())</f>
        <v>#N/A</v>
      </c>
      <c r="AB943" t="e">
        <f>IF(Table13[[#This Row],[Gender]]="F",Table13[[#This Row],[Whole_weight]],NA())</f>
        <v>#N/A</v>
      </c>
      <c r="AC943">
        <f>IF(Table13[[#This Row],[Gender]]="I",Table13[[#This Row],[Whole_weight]],NA())</f>
        <v>0.44850000000000001</v>
      </c>
      <c r="AD943" t="e">
        <f>IF(Table13[[#This Row],[Gender]]="M",Table13[[#This Row],[Diameter]],NA())</f>
        <v>#N/A</v>
      </c>
      <c r="AE943" t="e">
        <f>IF(Table13[[#This Row],[Gender]]="F",Table13[[#This Row],[Diameter]],NA())</f>
        <v>#N/A</v>
      </c>
      <c r="AF943">
        <f>IF(Table13[[#This Row],[Gender]]="I",Table13[[#This Row],[Diameter]],NA())</f>
        <v>0.35499999999999998</v>
      </c>
    </row>
    <row r="944" spans="1:32" x14ac:dyDescent="0.25">
      <c r="A944">
        <v>2575</v>
      </c>
      <c r="B944" t="s">
        <v>47</v>
      </c>
      <c r="C944">
        <v>0.48</v>
      </c>
      <c r="D944">
        <v>0.37</v>
      </c>
      <c r="E944">
        <v>0.1</v>
      </c>
      <c r="F944">
        <v>0.51349999999999996</v>
      </c>
      <c r="G944">
        <v>0.24299999999999999</v>
      </c>
      <c r="H944">
        <v>0.10150000000000001</v>
      </c>
      <c r="I944">
        <v>0.13500000000000001</v>
      </c>
      <c r="J944">
        <v>8</v>
      </c>
      <c r="K944">
        <v>14</v>
      </c>
      <c r="L944" t="s">
        <v>55</v>
      </c>
      <c r="M944" t="s">
        <v>56</v>
      </c>
      <c r="N944" t="s">
        <v>57</v>
      </c>
      <c r="O944">
        <v>9</v>
      </c>
      <c r="P944" t="s">
        <v>78</v>
      </c>
      <c r="Q944">
        <v>1.9</v>
      </c>
      <c r="R944" t="str">
        <f t="array" ref="R94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44" t="e">
        <f>IF(Table13[[#This Row],[Category All]]="Category 1", "Yes",NA())</f>
        <v>#N/A</v>
      </c>
      <c r="T944" t="str">
        <f>IF(Table13[[#This Row],[Category All]]="Category 2", "Yes",NA())</f>
        <v>Yes</v>
      </c>
      <c r="U944" t="e">
        <f>IF(Table13[[#This Row],[Category All]]="Category 3", "Yes",NA())</f>
        <v>#N/A</v>
      </c>
      <c r="V944">
        <f>SUM(1,(1/3)*(Table13[[#This Row],[Length]]-0.5),(1/3)*(Table13[[#This Row],[Diameter]]-0.4),(1/3)*(Table13[[#This Row],[Height]]-0.4)*Table13[[#This Row],[Whole_weight]]*0.5)</f>
        <v>0.95765833333333328</v>
      </c>
      <c r="W944">
        <f t="array" ref="W94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0.76612666666666662</v>
      </c>
      <c r="X944" t="e">
        <f>IF(Table13[[#This Row],[Category All]]="Category 1",Table13[[#This Row],[Base Abalone Value]]*1.5,NA())</f>
        <v>#N/A</v>
      </c>
      <c r="Y944">
        <f>IF(Table13[[#This Row],[Category All]]="Category 2",Table13[[#This Row],[Base Abalone Value]]*0.8,NA())</f>
        <v>0.76612666666666662</v>
      </c>
      <c r="Z944" t="e">
        <f>IF(Table13[[#This Row],[Category All]]="Category 3",Table13[[#This Row],[Base Abalone Value]],NA())</f>
        <v>#N/A</v>
      </c>
      <c r="AA944">
        <f>IF(Table13[[#This Row],[Gender]]="M",Table13[[#This Row],[Whole_weight]],NA())</f>
        <v>0.51349999999999996</v>
      </c>
      <c r="AB944" t="e">
        <f>IF(Table13[[#This Row],[Gender]]="F",Table13[[#This Row],[Whole_weight]],NA())</f>
        <v>#N/A</v>
      </c>
      <c r="AC944" t="e">
        <f>IF(Table13[[#This Row],[Gender]]="I",Table13[[#This Row],[Whole_weight]],NA())</f>
        <v>#N/A</v>
      </c>
      <c r="AD944">
        <f>IF(Table13[[#This Row],[Gender]]="M",Table13[[#This Row],[Diameter]],NA())</f>
        <v>0.37</v>
      </c>
      <c r="AE944" t="e">
        <f>IF(Table13[[#This Row],[Gender]]="F",Table13[[#This Row],[Diameter]],NA())</f>
        <v>#N/A</v>
      </c>
      <c r="AF944" t="e">
        <f>IF(Table13[[#This Row],[Gender]]="I",Table13[[#This Row],[Diameter]],NA())</f>
        <v>#N/A</v>
      </c>
    </row>
    <row r="945" spans="1:32" x14ac:dyDescent="0.25">
      <c r="A945">
        <v>2562</v>
      </c>
      <c r="B945" t="s">
        <v>43</v>
      </c>
      <c r="C945">
        <v>0.44</v>
      </c>
      <c r="D945">
        <v>0.34499999999999997</v>
      </c>
      <c r="E945">
        <v>0.115</v>
      </c>
      <c r="F945">
        <v>0.54500000000000004</v>
      </c>
      <c r="G945">
        <v>0.26900000000000002</v>
      </c>
      <c r="H945">
        <v>0.111</v>
      </c>
      <c r="I945">
        <v>0.1305</v>
      </c>
      <c r="J945">
        <v>6</v>
      </c>
      <c r="K945">
        <v>15</v>
      </c>
      <c r="L945" t="s">
        <v>81</v>
      </c>
      <c r="M945" t="s">
        <v>82</v>
      </c>
      <c r="N945" t="s">
        <v>35</v>
      </c>
      <c r="O945">
        <v>6</v>
      </c>
      <c r="P945" t="s">
        <v>79</v>
      </c>
      <c r="Q945">
        <v>14.1</v>
      </c>
      <c r="R945" t="str">
        <f t="array" ref="R94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45" t="e">
        <f>IF(Table13[[#This Row],[Category All]]="Category 1", "Yes",NA())</f>
        <v>#N/A</v>
      </c>
      <c r="T945" t="str">
        <f>IF(Table13[[#This Row],[Category All]]="Category 2", "Yes",NA())</f>
        <v>Yes</v>
      </c>
      <c r="U945" t="e">
        <f>IF(Table13[[#This Row],[Category All]]="Category 3", "Yes",NA())</f>
        <v>#N/A</v>
      </c>
      <c r="V945">
        <f>SUM(1,(1/3)*(Table13[[#This Row],[Length]]-0.5),(1/3)*(Table13[[#This Row],[Diameter]]-0.4),(1/3)*(Table13[[#This Row],[Height]]-0.4)*Table13[[#This Row],[Whole_weight]]*0.5)</f>
        <v>0.93577916666666672</v>
      </c>
      <c r="W945">
        <f t="array" ref="W94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0.74862333333333342</v>
      </c>
      <c r="X945" t="e">
        <f>IF(Table13[[#This Row],[Category All]]="Category 1",Table13[[#This Row],[Base Abalone Value]]*1.5,NA())</f>
        <v>#N/A</v>
      </c>
      <c r="Y945">
        <f>IF(Table13[[#This Row],[Category All]]="Category 2",Table13[[#This Row],[Base Abalone Value]]*0.8,NA())</f>
        <v>0.74862333333333342</v>
      </c>
      <c r="Z945" t="e">
        <f>IF(Table13[[#This Row],[Category All]]="Category 3",Table13[[#This Row],[Base Abalone Value]],NA())</f>
        <v>#N/A</v>
      </c>
      <c r="AA945" t="e">
        <f>IF(Table13[[#This Row],[Gender]]="M",Table13[[#This Row],[Whole_weight]],NA())</f>
        <v>#N/A</v>
      </c>
      <c r="AB945" t="e">
        <f>IF(Table13[[#This Row],[Gender]]="F",Table13[[#This Row],[Whole_weight]],NA())</f>
        <v>#N/A</v>
      </c>
      <c r="AC945">
        <f>IF(Table13[[#This Row],[Gender]]="I",Table13[[#This Row],[Whole_weight]],NA())</f>
        <v>0.54500000000000004</v>
      </c>
      <c r="AD945" t="e">
        <f>IF(Table13[[#This Row],[Gender]]="M",Table13[[#This Row],[Diameter]],NA())</f>
        <v>#N/A</v>
      </c>
      <c r="AE945" t="e">
        <f>IF(Table13[[#This Row],[Gender]]="F",Table13[[#This Row],[Diameter]],NA())</f>
        <v>#N/A</v>
      </c>
      <c r="AF945">
        <f>IF(Table13[[#This Row],[Gender]]="I",Table13[[#This Row],[Diameter]],NA())</f>
        <v>0.34499999999999997</v>
      </c>
    </row>
    <row r="946" spans="1:32" x14ac:dyDescent="0.25">
      <c r="A946">
        <v>2730</v>
      </c>
      <c r="B946" t="s">
        <v>43</v>
      </c>
      <c r="C946">
        <v>0.40500000000000003</v>
      </c>
      <c r="D946">
        <v>0.30499999999999999</v>
      </c>
      <c r="E946">
        <v>0.1</v>
      </c>
      <c r="F946">
        <v>0.26800000000000002</v>
      </c>
      <c r="G946">
        <v>0.1145</v>
      </c>
      <c r="H946">
        <v>5.2999999999999999E-2</v>
      </c>
      <c r="I946">
        <v>8.5000000000000006E-2</v>
      </c>
      <c r="J946">
        <v>7</v>
      </c>
      <c r="K946">
        <v>6</v>
      </c>
      <c r="L946" t="s">
        <v>71</v>
      </c>
      <c r="M946" t="s">
        <v>72</v>
      </c>
      <c r="N946" t="s">
        <v>73</v>
      </c>
      <c r="O946">
        <v>10</v>
      </c>
      <c r="P946" t="s">
        <v>70</v>
      </c>
      <c r="Q946">
        <v>24.1</v>
      </c>
      <c r="R946" t="str">
        <f t="array" ref="R94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46" t="e">
        <f>IF(Table13[[#This Row],[Category All]]="Category 1", "Yes",NA())</f>
        <v>#N/A</v>
      </c>
      <c r="T946" t="str">
        <f>IF(Table13[[#This Row],[Category All]]="Category 2", "Yes",NA())</f>
        <v>Yes</v>
      </c>
      <c r="U946" t="e">
        <f>IF(Table13[[#This Row],[Category All]]="Category 3", "Yes",NA())</f>
        <v>#N/A</v>
      </c>
      <c r="V946">
        <f>SUM(1,(1/3)*(Table13[[#This Row],[Length]]-0.5),(1/3)*(Table13[[#This Row],[Diameter]]-0.4),(1/3)*(Table13[[#This Row],[Height]]-0.4)*Table13[[#This Row],[Whole_weight]]*0.5)</f>
        <v>0.92326666666666679</v>
      </c>
      <c r="W946">
        <f t="array" ref="W94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0.73861333333333345</v>
      </c>
      <c r="X946" t="e">
        <f>IF(Table13[[#This Row],[Category All]]="Category 1",Table13[[#This Row],[Base Abalone Value]]*1.5,NA())</f>
        <v>#N/A</v>
      </c>
      <c r="Y946">
        <f>IF(Table13[[#This Row],[Category All]]="Category 2",Table13[[#This Row],[Base Abalone Value]]*0.8,NA())</f>
        <v>0.73861333333333345</v>
      </c>
      <c r="Z946" t="e">
        <f>IF(Table13[[#This Row],[Category All]]="Category 3",Table13[[#This Row],[Base Abalone Value]],NA())</f>
        <v>#N/A</v>
      </c>
      <c r="AA946" t="e">
        <f>IF(Table13[[#This Row],[Gender]]="M",Table13[[#This Row],[Whole_weight]],NA())</f>
        <v>#N/A</v>
      </c>
      <c r="AB946" t="e">
        <f>IF(Table13[[#This Row],[Gender]]="F",Table13[[#This Row],[Whole_weight]],NA())</f>
        <v>#N/A</v>
      </c>
      <c r="AC946">
        <f>IF(Table13[[#This Row],[Gender]]="I",Table13[[#This Row],[Whole_weight]],NA())</f>
        <v>0.26800000000000002</v>
      </c>
      <c r="AD946" t="e">
        <f>IF(Table13[[#This Row],[Gender]]="M",Table13[[#This Row],[Diameter]],NA())</f>
        <v>#N/A</v>
      </c>
      <c r="AE946" t="e">
        <f>IF(Table13[[#This Row],[Gender]]="F",Table13[[#This Row],[Diameter]],NA())</f>
        <v>#N/A</v>
      </c>
      <c r="AF946">
        <f>IF(Table13[[#This Row],[Gender]]="I",Table13[[#This Row],[Diameter]],NA())</f>
        <v>0.30499999999999999</v>
      </c>
    </row>
    <row r="947" spans="1:32" x14ac:dyDescent="0.25">
      <c r="A947">
        <v>3325</v>
      </c>
      <c r="B947" t="s">
        <v>43</v>
      </c>
      <c r="C947">
        <v>0.375</v>
      </c>
      <c r="D947">
        <v>0.28000000000000003</v>
      </c>
      <c r="E947">
        <v>0.1</v>
      </c>
      <c r="F947">
        <v>0.25650000000000001</v>
      </c>
      <c r="G947">
        <v>0.11650000000000001</v>
      </c>
      <c r="H947">
        <v>5.8500000000000003E-2</v>
      </c>
      <c r="I947">
        <v>7.2499999999999995E-2</v>
      </c>
      <c r="J947">
        <v>12</v>
      </c>
      <c r="K947">
        <v>14</v>
      </c>
      <c r="L947" t="s">
        <v>55</v>
      </c>
      <c r="M947" t="s">
        <v>56</v>
      </c>
      <c r="N947" t="s">
        <v>57</v>
      </c>
      <c r="O947">
        <v>3</v>
      </c>
      <c r="P947" t="s">
        <v>80</v>
      </c>
      <c r="Q947">
        <v>3.6</v>
      </c>
      <c r="R947" t="str">
        <f t="array" ref="R94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47" t="e">
        <f>IF(Table13[[#This Row],[Category All]]="Category 1", "Yes",NA())</f>
        <v>#N/A</v>
      </c>
      <c r="T947" t="str">
        <f>IF(Table13[[#This Row],[Category All]]="Category 2", "Yes",NA())</f>
        <v>Yes</v>
      </c>
      <c r="U947" t="e">
        <f>IF(Table13[[#This Row],[Category All]]="Category 3", "Yes",NA())</f>
        <v>#N/A</v>
      </c>
      <c r="V947">
        <f>SUM(1,(1/3)*(Table13[[#This Row],[Length]]-0.5),(1/3)*(Table13[[#This Row],[Diameter]]-0.4),(1/3)*(Table13[[#This Row],[Height]]-0.4)*Table13[[#This Row],[Whole_weight]]*0.5)</f>
        <v>0.90550833333333336</v>
      </c>
      <c r="W947">
        <f t="array" ref="W94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0.72440666666666675</v>
      </c>
      <c r="X947" t="e">
        <f>IF(Table13[[#This Row],[Category All]]="Category 1",Table13[[#This Row],[Base Abalone Value]]*1.5,NA())</f>
        <v>#N/A</v>
      </c>
      <c r="Y947">
        <f>IF(Table13[[#This Row],[Category All]]="Category 2",Table13[[#This Row],[Base Abalone Value]]*0.8,NA())</f>
        <v>0.72440666666666675</v>
      </c>
      <c r="Z947" t="e">
        <f>IF(Table13[[#This Row],[Category All]]="Category 3",Table13[[#This Row],[Base Abalone Value]],NA())</f>
        <v>#N/A</v>
      </c>
      <c r="AA947" t="e">
        <f>IF(Table13[[#This Row],[Gender]]="M",Table13[[#This Row],[Whole_weight]],NA())</f>
        <v>#N/A</v>
      </c>
      <c r="AB947" t="e">
        <f>IF(Table13[[#This Row],[Gender]]="F",Table13[[#This Row],[Whole_weight]],NA())</f>
        <v>#N/A</v>
      </c>
      <c r="AC947">
        <f>IF(Table13[[#This Row],[Gender]]="I",Table13[[#This Row],[Whole_weight]],NA())</f>
        <v>0.25650000000000001</v>
      </c>
      <c r="AD947" t="e">
        <f>IF(Table13[[#This Row],[Gender]]="M",Table13[[#This Row],[Diameter]],NA())</f>
        <v>#N/A</v>
      </c>
      <c r="AE947" t="e">
        <f>IF(Table13[[#This Row],[Gender]]="F",Table13[[#This Row],[Diameter]],NA())</f>
        <v>#N/A</v>
      </c>
      <c r="AF947">
        <f>IF(Table13[[#This Row],[Gender]]="I",Table13[[#This Row],[Diameter]],NA())</f>
        <v>0.28000000000000003</v>
      </c>
    </row>
    <row r="948" spans="1:32" x14ac:dyDescent="0.25">
      <c r="A948">
        <v>3292</v>
      </c>
      <c r="B948" t="s">
        <v>47</v>
      </c>
      <c r="C948">
        <v>0.53</v>
      </c>
      <c r="D948">
        <v>0.40500000000000003</v>
      </c>
      <c r="E948">
        <v>0.13</v>
      </c>
      <c r="F948">
        <v>0.73799999999999999</v>
      </c>
      <c r="G948">
        <v>0.28449999999999998</v>
      </c>
      <c r="H948">
        <v>0.17</v>
      </c>
      <c r="I948">
        <v>0.193</v>
      </c>
      <c r="J948">
        <v>9</v>
      </c>
      <c r="K948">
        <v>13</v>
      </c>
      <c r="L948" t="s">
        <v>44</v>
      </c>
      <c r="M948" t="s">
        <v>45</v>
      </c>
      <c r="N948" t="s">
        <v>35</v>
      </c>
      <c r="O948">
        <v>3</v>
      </c>
      <c r="P948" t="s">
        <v>80</v>
      </c>
      <c r="Q948">
        <v>3.6</v>
      </c>
      <c r="R948" t="str">
        <f t="array" ref="R94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48" t="e">
        <f>IF(Table13[[#This Row],[Category All]]="Category 1", "Yes",NA())</f>
        <v>#N/A</v>
      </c>
      <c r="T948" t="str">
        <f>IF(Table13[[#This Row],[Category All]]="Category 2", "Yes",NA())</f>
        <v>Yes</v>
      </c>
      <c r="U948" t="e">
        <f>IF(Table13[[#This Row],[Category All]]="Category 3", "Yes",NA())</f>
        <v>#N/A</v>
      </c>
      <c r="V948">
        <f>SUM(1,(1/3)*(Table13[[#This Row],[Length]]-0.5),(1/3)*(Table13[[#This Row],[Diameter]]-0.4),(1/3)*(Table13[[#This Row],[Height]]-0.4)*Table13[[#This Row],[Whole_weight]]*0.5)</f>
        <v>0.97845666666666675</v>
      </c>
      <c r="W948">
        <f t="array" ref="W94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0.78276533333333342</v>
      </c>
      <c r="X948" t="e">
        <f>IF(Table13[[#This Row],[Category All]]="Category 1",Table13[[#This Row],[Base Abalone Value]]*1.5,NA())</f>
        <v>#N/A</v>
      </c>
      <c r="Y948">
        <f>IF(Table13[[#This Row],[Category All]]="Category 2",Table13[[#This Row],[Base Abalone Value]]*0.8,NA())</f>
        <v>0.78276533333333342</v>
      </c>
      <c r="Z948" t="e">
        <f>IF(Table13[[#This Row],[Category All]]="Category 3",Table13[[#This Row],[Base Abalone Value]],NA())</f>
        <v>#N/A</v>
      </c>
      <c r="AA948">
        <f>IF(Table13[[#This Row],[Gender]]="M",Table13[[#This Row],[Whole_weight]],NA())</f>
        <v>0.73799999999999999</v>
      </c>
      <c r="AB948" t="e">
        <f>IF(Table13[[#This Row],[Gender]]="F",Table13[[#This Row],[Whole_weight]],NA())</f>
        <v>#N/A</v>
      </c>
      <c r="AC948" t="e">
        <f>IF(Table13[[#This Row],[Gender]]="I",Table13[[#This Row],[Whole_weight]],NA())</f>
        <v>#N/A</v>
      </c>
      <c r="AD948">
        <f>IF(Table13[[#This Row],[Gender]]="M",Table13[[#This Row],[Diameter]],NA())</f>
        <v>0.40500000000000003</v>
      </c>
      <c r="AE948" t="e">
        <f>IF(Table13[[#This Row],[Gender]]="F",Table13[[#This Row],[Diameter]],NA())</f>
        <v>#N/A</v>
      </c>
      <c r="AF948" t="e">
        <f>IF(Table13[[#This Row],[Gender]]="I",Table13[[#This Row],[Diameter]],NA())</f>
        <v>#N/A</v>
      </c>
    </row>
    <row r="949" spans="1:32" x14ac:dyDescent="0.25">
      <c r="A949">
        <v>3594</v>
      </c>
      <c r="B949" t="s">
        <v>32</v>
      </c>
      <c r="C949">
        <v>0.65500000000000003</v>
      </c>
      <c r="D949">
        <v>0.53</v>
      </c>
      <c r="E949">
        <v>0.16500000000000001</v>
      </c>
      <c r="F949">
        <v>1.2835000000000001</v>
      </c>
      <c r="G949">
        <v>0.58299999999999996</v>
      </c>
      <c r="H949">
        <v>0.1255</v>
      </c>
      <c r="I949">
        <v>0.4</v>
      </c>
      <c r="J949">
        <v>8</v>
      </c>
      <c r="K949">
        <v>7</v>
      </c>
      <c r="L949" t="s">
        <v>67</v>
      </c>
      <c r="M949" t="s">
        <v>68</v>
      </c>
      <c r="N949" t="s">
        <v>69</v>
      </c>
      <c r="O949">
        <v>1</v>
      </c>
      <c r="P949" t="s">
        <v>36</v>
      </c>
      <c r="Q949">
        <v>22.1</v>
      </c>
      <c r="R949" t="str">
        <f t="array" ref="R94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49" t="e">
        <f>IF(Table13[[#This Row],[Category All]]="Category 1", "Yes",NA())</f>
        <v>#N/A</v>
      </c>
      <c r="T949" t="e">
        <f>IF(Table13[[#This Row],[Category All]]="Category 2", "Yes",NA())</f>
        <v>#N/A</v>
      </c>
      <c r="U949" t="str">
        <f>IF(Table13[[#This Row],[Category All]]="Category 3", "Yes",NA())</f>
        <v>Yes</v>
      </c>
      <c r="V949">
        <f>SUM(1,(1/3)*(Table13[[#This Row],[Length]]-0.5),(1/3)*(Table13[[#This Row],[Diameter]]-0.4),(1/3)*(Table13[[#This Row],[Height]]-0.4)*Table13[[#This Row],[Whole_weight]]*0.5)</f>
        <v>1.0447295833333334</v>
      </c>
      <c r="W949">
        <f t="array" ref="W94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1.0447295833333334</v>
      </c>
      <c r="X949" t="e">
        <f>IF(Table13[[#This Row],[Category All]]="Category 1",Table13[[#This Row],[Base Abalone Value]]*1.5,NA())</f>
        <v>#N/A</v>
      </c>
      <c r="Y949" t="e">
        <f>IF(Table13[[#This Row],[Category All]]="Category 2",Table13[[#This Row],[Base Abalone Value]]*0.8,NA())</f>
        <v>#N/A</v>
      </c>
      <c r="Z949">
        <f>IF(Table13[[#This Row],[Category All]]="Category 3",Table13[[#This Row],[Base Abalone Value]],NA())</f>
        <v>1.0447295833333334</v>
      </c>
      <c r="AA949" t="e">
        <f>IF(Table13[[#This Row],[Gender]]="M",Table13[[#This Row],[Whole_weight]],NA())</f>
        <v>#N/A</v>
      </c>
      <c r="AB949">
        <f>IF(Table13[[#This Row],[Gender]]="F",Table13[[#This Row],[Whole_weight]],NA())</f>
        <v>1.2835000000000001</v>
      </c>
      <c r="AC949" t="e">
        <f>IF(Table13[[#This Row],[Gender]]="I",Table13[[#This Row],[Whole_weight]],NA())</f>
        <v>#N/A</v>
      </c>
      <c r="AD949" t="e">
        <f>IF(Table13[[#This Row],[Gender]]="M",Table13[[#This Row],[Diameter]],NA())</f>
        <v>#N/A</v>
      </c>
      <c r="AE949">
        <f>IF(Table13[[#This Row],[Gender]]="F",Table13[[#This Row],[Diameter]],NA())</f>
        <v>0.53</v>
      </c>
      <c r="AF949" t="e">
        <f>IF(Table13[[#This Row],[Gender]]="I",Table13[[#This Row],[Diameter]],NA())</f>
        <v>#N/A</v>
      </c>
    </row>
    <row r="950" spans="1:32" x14ac:dyDescent="0.25">
      <c r="A950">
        <v>3278</v>
      </c>
      <c r="B950" t="s">
        <v>32</v>
      </c>
      <c r="C950">
        <v>0.46500000000000002</v>
      </c>
      <c r="D950">
        <v>0.39</v>
      </c>
      <c r="E950">
        <v>0.14000000000000001</v>
      </c>
      <c r="F950">
        <v>0.55549999999999999</v>
      </c>
      <c r="G950">
        <v>0.21299999999999999</v>
      </c>
      <c r="H950">
        <v>0.1075</v>
      </c>
      <c r="I950">
        <v>0.215</v>
      </c>
      <c r="J950">
        <v>15</v>
      </c>
      <c r="K950">
        <v>7</v>
      </c>
      <c r="L950" t="s">
        <v>67</v>
      </c>
      <c r="M950" t="s">
        <v>68</v>
      </c>
      <c r="N950" t="s">
        <v>69</v>
      </c>
      <c r="O950">
        <v>6</v>
      </c>
      <c r="P950" t="s">
        <v>79</v>
      </c>
      <c r="Q950">
        <v>14.1</v>
      </c>
      <c r="R950" t="str">
        <f t="array" ref="R95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50" t="e">
        <f>IF(Table13[[#This Row],[Category All]]="Category 1", "Yes",NA())</f>
        <v>#N/A</v>
      </c>
      <c r="T950" t="str">
        <f>IF(Table13[[#This Row],[Category All]]="Category 2", "Yes",NA())</f>
        <v>Yes</v>
      </c>
      <c r="U950" t="e">
        <f>IF(Table13[[#This Row],[Category All]]="Category 3", "Yes",NA())</f>
        <v>#N/A</v>
      </c>
      <c r="V950">
        <f>SUM(1,(1/3)*(Table13[[#This Row],[Length]]-0.5),(1/3)*(Table13[[#This Row],[Diameter]]-0.4),(1/3)*(Table13[[#This Row],[Height]]-0.4)*Table13[[#This Row],[Whole_weight]]*0.5)</f>
        <v>0.96092833333333327</v>
      </c>
      <c r="W950">
        <f t="array" ref="W95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0.76874266666666669</v>
      </c>
      <c r="X950" t="e">
        <f>IF(Table13[[#This Row],[Category All]]="Category 1",Table13[[#This Row],[Base Abalone Value]]*1.5,NA())</f>
        <v>#N/A</v>
      </c>
      <c r="Y950">
        <f>IF(Table13[[#This Row],[Category All]]="Category 2",Table13[[#This Row],[Base Abalone Value]]*0.8,NA())</f>
        <v>0.76874266666666669</v>
      </c>
      <c r="Z950" t="e">
        <f>IF(Table13[[#This Row],[Category All]]="Category 3",Table13[[#This Row],[Base Abalone Value]],NA())</f>
        <v>#N/A</v>
      </c>
      <c r="AA950" t="e">
        <f>IF(Table13[[#This Row],[Gender]]="M",Table13[[#This Row],[Whole_weight]],NA())</f>
        <v>#N/A</v>
      </c>
      <c r="AB950">
        <f>IF(Table13[[#This Row],[Gender]]="F",Table13[[#This Row],[Whole_weight]],NA())</f>
        <v>0.55549999999999999</v>
      </c>
      <c r="AC950" t="e">
        <f>IF(Table13[[#This Row],[Gender]]="I",Table13[[#This Row],[Whole_weight]],NA())</f>
        <v>#N/A</v>
      </c>
      <c r="AD950" t="e">
        <f>IF(Table13[[#This Row],[Gender]]="M",Table13[[#This Row],[Diameter]],NA())</f>
        <v>#N/A</v>
      </c>
      <c r="AE950">
        <f>IF(Table13[[#This Row],[Gender]]="F",Table13[[#This Row],[Diameter]],NA())</f>
        <v>0.39</v>
      </c>
      <c r="AF950" t="e">
        <f>IF(Table13[[#This Row],[Gender]]="I",Table13[[#This Row],[Diameter]],NA())</f>
        <v>#N/A</v>
      </c>
    </row>
    <row r="951" spans="1:32" x14ac:dyDescent="0.25">
      <c r="A951">
        <v>3385</v>
      </c>
      <c r="B951" t="s">
        <v>32</v>
      </c>
      <c r="C951">
        <v>0.30499999999999999</v>
      </c>
      <c r="D951">
        <v>0.22500000000000001</v>
      </c>
      <c r="E951">
        <v>7.0000000000000007E-2</v>
      </c>
      <c r="F951">
        <v>0.14849999999999999</v>
      </c>
      <c r="G951">
        <v>5.8500000000000003E-2</v>
      </c>
      <c r="H951">
        <v>3.3500000000000002E-2</v>
      </c>
      <c r="I951">
        <v>4.4999999999999998E-2</v>
      </c>
      <c r="J951">
        <v>7</v>
      </c>
      <c r="K951">
        <v>10</v>
      </c>
      <c r="L951" t="s">
        <v>48</v>
      </c>
      <c r="M951" t="s">
        <v>49</v>
      </c>
      <c r="N951" t="s">
        <v>50</v>
      </c>
      <c r="O951">
        <v>8</v>
      </c>
      <c r="P951" t="s">
        <v>51</v>
      </c>
      <c r="Q951">
        <v>12.3</v>
      </c>
      <c r="R951" t="str">
        <f t="array" ref="R95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51" t="e">
        <f>IF(Table13[[#This Row],[Category All]]="Category 1", "Yes",NA())</f>
        <v>#N/A</v>
      </c>
      <c r="T951" t="str">
        <f>IF(Table13[[#This Row],[Category All]]="Category 2", "Yes",NA())</f>
        <v>Yes</v>
      </c>
      <c r="U951" t="e">
        <f>IF(Table13[[#This Row],[Category All]]="Category 3", "Yes",NA())</f>
        <v>#N/A</v>
      </c>
      <c r="V951">
        <f>SUM(1,(1/3)*(Table13[[#This Row],[Length]]-0.5),(1/3)*(Table13[[#This Row],[Diameter]]-0.4),(1/3)*(Table13[[#This Row],[Height]]-0.4)*Table13[[#This Row],[Whole_weight]]*0.5)</f>
        <v>0.86849916666666671</v>
      </c>
      <c r="W951">
        <f t="array" ref="W95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0.69479933333333344</v>
      </c>
      <c r="X951" t="e">
        <f>IF(Table13[[#This Row],[Category All]]="Category 1",Table13[[#This Row],[Base Abalone Value]]*1.5,NA())</f>
        <v>#N/A</v>
      </c>
      <c r="Y951">
        <f>IF(Table13[[#This Row],[Category All]]="Category 2",Table13[[#This Row],[Base Abalone Value]]*0.8,NA())</f>
        <v>0.69479933333333344</v>
      </c>
      <c r="Z951" t="e">
        <f>IF(Table13[[#This Row],[Category All]]="Category 3",Table13[[#This Row],[Base Abalone Value]],NA())</f>
        <v>#N/A</v>
      </c>
      <c r="AA951" t="e">
        <f>IF(Table13[[#This Row],[Gender]]="M",Table13[[#This Row],[Whole_weight]],NA())</f>
        <v>#N/A</v>
      </c>
      <c r="AB951">
        <f>IF(Table13[[#This Row],[Gender]]="F",Table13[[#This Row],[Whole_weight]],NA())</f>
        <v>0.14849999999999999</v>
      </c>
      <c r="AC951" t="e">
        <f>IF(Table13[[#This Row],[Gender]]="I",Table13[[#This Row],[Whole_weight]],NA())</f>
        <v>#N/A</v>
      </c>
      <c r="AD951" t="e">
        <f>IF(Table13[[#This Row],[Gender]]="M",Table13[[#This Row],[Diameter]],NA())</f>
        <v>#N/A</v>
      </c>
      <c r="AE951">
        <f>IF(Table13[[#This Row],[Gender]]="F",Table13[[#This Row],[Diameter]],NA())</f>
        <v>0.22500000000000001</v>
      </c>
      <c r="AF951" t="e">
        <f>IF(Table13[[#This Row],[Gender]]="I",Table13[[#This Row],[Diameter]],NA())</f>
        <v>#N/A</v>
      </c>
    </row>
    <row r="952" spans="1:32" x14ac:dyDescent="0.25">
      <c r="A952">
        <v>1859</v>
      </c>
      <c r="B952" t="s">
        <v>32</v>
      </c>
      <c r="C952">
        <v>0.51</v>
      </c>
      <c r="D952">
        <v>0.4</v>
      </c>
      <c r="E952">
        <v>0.12</v>
      </c>
      <c r="F952">
        <v>0.70050000000000001</v>
      </c>
      <c r="G952">
        <v>0.34699999999999998</v>
      </c>
      <c r="H952">
        <v>0.1105</v>
      </c>
      <c r="I952">
        <v>0.19500000000000001</v>
      </c>
      <c r="J952">
        <v>10</v>
      </c>
      <c r="K952">
        <v>2</v>
      </c>
      <c r="L952" t="s">
        <v>64</v>
      </c>
      <c r="M952" t="s">
        <v>65</v>
      </c>
      <c r="N952" t="s">
        <v>66</v>
      </c>
      <c r="O952">
        <v>8</v>
      </c>
      <c r="P952" t="s">
        <v>51</v>
      </c>
      <c r="Q952">
        <v>12.3</v>
      </c>
      <c r="R952" t="str">
        <f t="array" ref="R95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52" t="e">
        <f>IF(Table13[[#This Row],[Category All]]="Category 1", "Yes",NA())</f>
        <v>#N/A</v>
      </c>
      <c r="T952" t="str">
        <f>IF(Table13[[#This Row],[Category All]]="Category 2", "Yes",NA())</f>
        <v>Yes</v>
      </c>
      <c r="U952" t="e">
        <f>IF(Table13[[#This Row],[Category All]]="Category 3", "Yes",NA())</f>
        <v>#N/A</v>
      </c>
      <c r="V952">
        <f>SUM(1,(1/3)*(Table13[[#This Row],[Length]]-0.5),(1/3)*(Table13[[#This Row],[Diameter]]-0.4),(1/3)*(Table13[[#This Row],[Height]]-0.4)*Table13[[#This Row],[Whole_weight]]*0.5)</f>
        <v>0.97064333333333341</v>
      </c>
      <c r="W952">
        <f t="array" ref="W95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0.7765146666666668</v>
      </c>
      <c r="X952" t="e">
        <f>IF(Table13[[#This Row],[Category All]]="Category 1",Table13[[#This Row],[Base Abalone Value]]*1.5,NA())</f>
        <v>#N/A</v>
      </c>
      <c r="Y952">
        <f>IF(Table13[[#This Row],[Category All]]="Category 2",Table13[[#This Row],[Base Abalone Value]]*0.8,NA())</f>
        <v>0.7765146666666668</v>
      </c>
      <c r="Z952" t="e">
        <f>IF(Table13[[#This Row],[Category All]]="Category 3",Table13[[#This Row],[Base Abalone Value]],NA())</f>
        <v>#N/A</v>
      </c>
      <c r="AA952" t="e">
        <f>IF(Table13[[#This Row],[Gender]]="M",Table13[[#This Row],[Whole_weight]],NA())</f>
        <v>#N/A</v>
      </c>
      <c r="AB952">
        <f>IF(Table13[[#This Row],[Gender]]="F",Table13[[#This Row],[Whole_weight]],NA())</f>
        <v>0.70050000000000001</v>
      </c>
      <c r="AC952" t="e">
        <f>IF(Table13[[#This Row],[Gender]]="I",Table13[[#This Row],[Whole_weight]],NA())</f>
        <v>#N/A</v>
      </c>
      <c r="AD952" t="e">
        <f>IF(Table13[[#This Row],[Gender]]="M",Table13[[#This Row],[Diameter]],NA())</f>
        <v>#N/A</v>
      </c>
      <c r="AE952">
        <f>IF(Table13[[#This Row],[Gender]]="F",Table13[[#This Row],[Diameter]],NA())</f>
        <v>0.4</v>
      </c>
      <c r="AF952" t="e">
        <f>IF(Table13[[#This Row],[Gender]]="I",Table13[[#This Row],[Diameter]],NA())</f>
        <v>#N/A</v>
      </c>
    </row>
    <row r="953" spans="1:32" x14ac:dyDescent="0.25">
      <c r="A953">
        <v>3671</v>
      </c>
      <c r="B953" t="s">
        <v>47</v>
      </c>
      <c r="C953">
        <v>0.59</v>
      </c>
      <c r="D953">
        <v>0.46500000000000002</v>
      </c>
      <c r="E953">
        <v>0.13500000000000001</v>
      </c>
      <c r="F953">
        <v>0.98950000000000005</v>
      </c>
      <c r="G953">
        <v>0.42349999999999999</v>
      </c>
      <c r="H953">
        <v>0.19900000000000001</v>
      </c>
      <c r="I953">
        <v>0.28000000000000003</v>
      </c>
      <c r="J953">
        <v>8</v>
      </c>
      <c r="K953">
        <v>8</v>
      </c>
      <c r="L953" t="s">
        <v>61</v>
      </c>
      <c r="M953" t="s">
        <v>62</v>
      </c>
      <c r="N953" t="s">
        <v>63</v>
      </c>
      <c r="O953">
        <v>4</v>
      </c>
      <c r="P953" t="s">
        <v>42</v>
      </c>
      <c r="Q953">
        <v>6.1</v>
      </c>
      <c r="R953" t="str">
        <f t="array" ref="R95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53" t="e">
        <f>IF(Table13[[#This Row],[Category All]]="Category 1", "Yes",NA())</f>
        <v>#N/A</v>
      </c>
      <c r="T953" t="e">
        <f>IF(Table13[[#This Row],[Category All]]="Category 2", "Yes",NA())</f>
        <v>#N/A</v>
      </c>
      <c r="U953" t="str">
        <f>IF(Table13[[#This Row],[Category All]]="Category 3", "Yes",NA())</f>
        <v>Yes</v>
      </c>
      <c r="V953">
        <f>SUM(1,(1/3)*(Table13[[#This Row],[Length]]-0.5),(1/3)*(Table13[[#This Row],[Diameter]]-0.4),(1/3)*(Table13[[#This Row],[Height]]-0.4)*Table13[[#This Row],[Whole_weight]]*0.5)</f>
        <v>1.00796375</v>
      </c>
      <c r="W953">
        <f t="array" ref="W95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1.00796375</v>
      </c>
      <c r="X953" t="e">
        <f>IF(Table13[[#This Row],[Category All]]="Category 1",Table13[[#This Row],[Base Abalone Value]]*1.5,NA())</f>
        <v>#N/A</v>
      </c>
      <c r="Y953" t="e">
        <f>IF(Table13[[#This Row],[Category All]]="Category 2",Table13[[#This Row],[Base Abalone Value]]*0.8,NA())</f>
        <v>#N/A</v>
      </c>
      <c r="Z953">
        <f>IF(Table13[[#This Row],[Category All]]="Category 3",Table13[[#This Row],[Base Abalone Value]],NA())</f>
        <v>1.00796375</v>
      </c>
      <c r="AA953">
        <f>IF(Table13[[#This Row],[Gender]]="M",Table13[[#This Row],[Whole_weight]],NA())</f>
        <v>0.98950000000000005</v>
      </c>
      <c r="AB953" t="e">
        <f>IF(Table13[[#This Row],[Gender]]="F",Table13[[#This Row],[Whole_weight]],NA())</f>
        <v>#N/A</v>
      </c>
      <c r="AC953" t="e">
        <f>IF(Table13[[#This Row],[Gender]]="I",Table13[[#This Row],[Whole_weight]],NA())</f>
        <v>#N/A</v>
      </c>
      <c r="AD953">
        <f>IF(Table13[[#This Row],[Gender]]="M",Table13[[#This Row],[Diameter]],NA())</f>
        <v>0.46500000000000002</v>
      </c>
      <c r="AE953" t="e">
        <f>IF(Table13[[#This Row],[Gender]]="F",Table13[[#This Row],[Diameter]],NA())</f>
        <v>#N/A</v>
      </c>
      <c r="AF953" t="e">
        <f>IF(Table13[[#This Row],[Gender]]="I",Table13[[#This Row],[Diameter]],NA())</f>
        <v>#N/A</v>
      </c>
    </row>
    <row r="954" spans="1:32" x14ac:dyDescent="0.25">
      <c r="A954">
        <v>1162</v>
      </c>
      <c r="B954" t="s">
        <v>47</v>
      </c>
      <c r="C954">
        <v>0.61</v>
      </c>
      <c r="D954">
        <v>0.48499999999999999</v>
      </c>
      <c r="E954">
        <v>0.16</v>
      </c>
      <c r="F954">
        <v>1.0145</v>
      </c>
      <c r="G954">
        <v>0.53149999999999997</v>
      </c>
      <c r="H954">
        <v>0.21199999999999999</v>
      </c>
      <c r="I954">
        <v>0.24149999999999999</v>
      </c>
      <c r="J954">
        <v>8</v>
      </c>
      <c r="K954">
        <v>10</v>
      </c>
      <c r="L954" t="s">
        <v>48</v>
      </c>
      <c r="M954" t="s">
        <v>49</v>
      </c>
      <c r="N954" t="s">
        <v>50</v>
      </c>
      <c r="O954">
        <v>9</v>
      </c>
      <c r="P954" t="s">
        <v>78</v>
      </c>
      <c r="Q954">
        <v>1.9</v>
      </c>
      <c r="R954" t="str">
        <f t="array" ref="R95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54" t="e">
        <f>IF(Table13[[#This Row],[Category All]]="Category 1", "Yes",NA())</f>
        <v>#N/A</v>
      </c>
      <c r="T954" t="e">
        <f>IF(Table13[[#This Row],[Category All]]="Category 2", "Yes",NA())</f>
        <v>#N/A</v>
      </c>
      <c r="U954" t="str">
        <f>IF(Table13[[#This Row],[Category All]]="Category 3", "Yes",NA())</f>
        <v>Yes</v>
      </c>
      <c r="V954">
        <f>SUM(1,(1/3)*(Table13[[#This Row],[Length]]-0.5),(1/3)*(Table13[[#This Row],[Diameter]]-0.4),(1/3)*(Table13[[#This Row],[Height]]-0.4)*Table13[[#This Row],[Whole_weight]]*0.5)</f>
        <v>1.0244199999999999</v>
      </c>
      <c r="W954">
        <f t="array" ref="W95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1.0244199999999999</v>
      </c>
      <c r="X954" t="e">
        <f>IF(Table13[[#This Row],[Category All]]="Category 1",Table13[[#This Row],[Base Abalone Value]]*1.5,NA())</f>
        <v>#N/A</v>
      </c>
      <c r="Y954" t="e">
        <f>IF(Table13[[#This Row],[Category All]]="Category 2",Table13[[#This Row],[Base Abalone Value]]*0.8,NA())</f>
        <v>#N/A</v>
      </c>
      <c r="Z954">
        <f>IF(Table13[[#This Row],[Category All]]="Category 3",Table13[[#This Row],[Base Abalone Value]],NA())</f>
        <v>1.0244199999999999</v>
      </c>
      <c r="AA954">
        <f>IF(Table13[[#This Row],[Gender]]="M",Table13[[#This Row],[Whole_weight]],NA())</f>
        <v>1.0145</v>
      </c>
      <c r="AB954" t="e">
        <f>IF(Table13[[#This Row],[Gender]]="F",Table13[[#This Row],[Whole_weight]],NA())</f>
        <v>#N/A</v>
      </c>
      <c r="AC954" t="e">
        <f>IF(Table13[[#This Row],[Gender]]="I",Table13[[#This Row],[Whole_weight]],NA())</f>
        <v>#N/A</v>
      </c>
      <c r="AD954">
        <f>IF(Table13[[#This Row],[Gender]]="M",Table13[[#This Row],[Diameter]],NA())</f>
        <v>0.48499999999999999</v>
      </c>
      <c r="AE954" t="e">
        <f>IF(Table13[[#This Row],[Gender]]="F",Table13[[#This Row],[Diameter]],NA())</f>
        <v>#N/A</v>
      </c>
      <c r="AF954" t="e">
        <f>IF(Table13[[#This Row],[Gender]]="I",Table13[[#This Row],[Diameter]],NA())</f>
        <v>#N/A</v>
      </c>
    </row>
    <row r="955" spans="1:32" x14ac:dyDescent="0.25">
      <c r="A955">
        <v>3328</v>
      </c>
      <c r="B955" t="s">
        <v>43</v>
      </c>
      <c r="C955">
        <v>0.63500000000000001</v>
      </c>
      <c r="D955">
        <v>0.48</v>
      </c>
      <c r="E955">
        <v>0.2</v>
      </c>
      <c r="F955">
        <v>1.3654999999999999</v>
      </c>
      <c r="G955">
        <v>0.62549999999999994</v>
      </c>
      <c r="H955">
        <v>0.25950000000000001</v>
      </c>
      <c r="I955">
        <v>0.42499999999999999</v>
      </c>
      <c r="J955">
        <v>16</v>
      </c>
      <c r="K955">
        <v>6</v>
      </c>
      <c r="L955" t="s">
        <v>71</v>
      </c>
      <c r="M955" t="s">
        <v>72</v>
      </c>
      <c r="N955" t="s">
        <v>73</v>
      </c>
      <c r="O955">
        <v>3</v>
      </c>
      <c r="P955" t="s">
        <v>80</v>
      </c>
      <c r="Q955">
        <v>3.6</v>
      </c>
      <c r="R955" t="str">
        <f t="array" ref="R95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1</v>
      </c>
      <c r="S955" t="str">
        <f>IF(Table13[[#This Row],[Category All]]="Category 1", "Yes",NA())</f>
        <v>Yes</v>
      </c>
      <c r="T955" t="e">
        <f>IF(Table13[[#This Row],[Category All]]="Category 2", "Yes",NA())</f>
        <v>#N/A</v>
      </c>
      <c r="U955" t="e">
        <f>IF(Table13[[#This Row],[Category All]]="Category 3", "Yes",NA())</f>
        <v>#N/A</v>
      </c>
      <c r="V955">
        <f>SUM(1,(1/3)*(Table13[[#This Row],[Length]]-0.5),(1/3)*(Table13[[#This Row],[Diameter]]-0.4),(1/3)*(Table13[[#This Row],[Height]]-0.4)*Table13[[#This Row],[Whole_weight]]*0.5)</f>
        <v>1.0261499999999999</v>
      </c>
      <c r="W955">
        <f t="array" ref="W95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1.5392249999999998</v>
      </c>
      <c r="X955">
        <f>IF(Table13[[#This Row],[Category All]]="Category 1",Table13[[#This Row],[Base Abalone Value]]*1.5,NA())</f>
        <v>1.5392249999999998</v>
      </c>
      <c r="Y955" t="e">
        <f>IF(Table13[[#This Row],[Category All]]="Category 2",Table13[[#This Row],[Base Abalone Value]]*0.8,NA())</f>
        <v>#N/A</v>
      </c>
      <c r="Z955" t="e">
        <f>IF(Table13[[#This Row],[Category All]]="Category 3",Table13[[#This Row],[Base Abalone Value]],NA())</f>
        <v>#N/A</v>
      </c>
      <c r="AA955" t="e">
        <f>IF(Table13[[#This Row],[Gender]]="M",Table13[[#This Row],[Whole_weight]],NA())</f>
        <v>#N/A</v>
      </c>
      <c r="AB955" t="e">
        <f>IF(Table13[[#This Row],[Gender]]="F",Table13[[#This Row],[Whole_weight]],NA())</f>
        <v>#N/A</v>
      </c>
      <c r="AC955">
        <f>IF(Table13[[#This Row],[Gender]]="I",Table13[[#This Row],[Whole_weight]],NA())</f>
        <v>1.3654999999999999</v>
      </c>
      <c r="AD955" t="e">
        <f>IF(Table13[[#This Row],[Gender]]="M",Table13[[#This Row],[Diameter]],NA())</f>
        <v>#N/A</v>
      </c>
      <c r="AE955" t="e">
        <f>IF(Table13[[#This Row],[Gender]]="F",Table13[[#This Row],[Diameter]],NA())</f>
        <v>#N/A</v>
      </c>
      <c r="AF955">
        <f>IF(Table13[[#This Row],[Gender]]="I",Table13[[#This Row],[Diameter]],NA())</f>
        <v>0.48</v>
      </c>
    </row>
    <row r="956" spans="1:32" x14ac:dyDescent="0.25">
      <c r="A956">
        <v>2577</v>
      </c>
      <c r="B956" t="s">
        <v>43</v>
      </c>
      <c r="C956">
        <v>0.5</v>
      </c>
      <c r="D956">
        <v>0.38</v>
      </c>
      <c r="E956">
        <v>0.11</v>
      </c>
      <c r="F956">
        <v>0.49399999999999999</v>
      </c>
      <c r="G956">
        <v>0.218</v>
      </c>
      <c r="H956">
        <v>0.09</v>
      </c>
      <c r="I956">
        <v>0.13250000000000001</v>
      </c>
      <c r="J956">
        <v>7</v>
      </c>
      <c r="K956">
        <v>15</v>
      </c>
      <c r="L956" t="s">
        <v>81</v>
      </c>
      <c r="M956" t="s">
        <v>82</v>
      </c>
      <c r="N956" t="s">
        <v>35</v>
      </c>
      <c r="O956">
        <v>5</v>
      </c>
      <c r="P956" t="s">
        <v>46</v>
      </c>
      <c r="Q956">
        <v>12.8</v>
      </c>
      <c r="R956" t="str">
        <f t="array" ref="R95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56" t="e">
        <f>IF(Table13[[#This Row],[Category All]]="Category 1", "Yes",NA())</f>
        <v>#N/A</v>
      </c>
      <c r="T956" t="str">
        <f>IF(Table13[[#This Row],[Category All]]="Category 2", "Yes",NA())</f>
        <v>Yes</v>
      </c>
      <c r="U956" t="e">
        <f>IF(Table13[[#This Row],[Category All]]="Category 3", "Yes",NA())</f>
        <v>#N/A</v>
      </c>
      <c r="V956">
        <f>SUM(1,(1/3)*(Table13[[#This Row],[Length]]-0.5),(1/3)*(Table13[[#This Row],[Diameter]]-0.4),(1/3)*(Table13[[#This Row],[Height]]-0.4)*Table13[[#This Row],[Whole_weight]]*0.5)</f>
        <v>0.96945666666666663</v>
      </c>
      <c r="W956">
        <f t="array" ref="W95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0.77556533333333333</v>
      </c>
      <c r="X956" t="e">
        <f>IF(Table13[[#This Row],[Category All]]="Category 1",Table13[[#This Row],[Base Abalone Value]]*1.5,NA())</f>
        <v>#N/A</v>
      </c>
      <c r="Y956">
        <f>IF(Table13[[#This Row],[Category All]]="Category 2",Table13[[#This Row],[Base Abalone Value]]*0.8,NA())</f>
        <v>0.77556533333333333</v>
      </c>
      <c r="Z956" t="e">
        <f>IF(Table13[[#This Row],[Category All]]="Category 3",Table13[[#This Row],[Base Abalone Value]],NA())</f>
        <v>#N/A</v>
      </c>
      <c r="AA956" t="e">
        <f>IF(Table13[[#This Row],[Gender]]="M",Table13[[#This Row],[Whole_weight]],NA())</f>
        <v>#N/A</v>
      </c>
      <c r="AB956" t="e">
        <f>IF(Table13[[#This Row],[Gender]]="F",Table13[[#This Row],[Whole_weight]],NA())</f>
        <v>#N/A</v>
      </c>
      <c r="AC956">
        <f>IF(Table13[[#This Row],[Gender]]="I",Table13[[#This Row],[Whole_weight]],NA())</f>
        <v>0.49399999999999999</v>
      </c>
      <c r="AD956" t="e">
        <f>IF(Table13[[#This Row],[Gender]]="M",Table13[[#This Row],[Diameter]],NA())</f>
        <v>#N/A</v>
      </c>
      <c r="AE956" t="e">
        <f>IF(Table13[[#This Row],[Gender]]="F",Table13[[#This Row],[Diameter]],NA())</f>
        <v>#N/A</v>
      </c>
      <c r="AF956">
        <f>IF(Table13[[#This Row],[Gender]]="I",Table13[[#This Row],[Diameter]],NA())</f>
        <v>0.38</v>
      </c>
    </row>
    <row r="957" spans="1:32" x14ac:dyDescent="0.25">
      <c r="A957">
        <v>3668</v>
      </c>
      <c r="B957" t="s">
        <v>32</v>
      </c>
      <c r="C957">
        <v>0.58499999999999996</v>
      </c>
      <c r="D957">
        <v>0.42</v>
      </c>
      <c r="E957">
        <v>0.155</v>
      </c>
      <c r="F957">
        <v>1.034</v>
      </c>
      <c r="G957">
        <v>0.437</v>
      </c>
      <c r="H957">
        <v>0.2225</v>
      </c>
      <c r="I957">
        <v>0.32</v>
      </c>
      <c r="J957">
        <v>11</v>
      </c>
      <c r="K957">
        <v>15</v>
      </c>
      <c r="L957" t="s">
        <v>81</v>
      </c>
      <c r="M957" t="s">
        <v>82</v>
      </c>
      <c r="N957" t="s">
        <v>35</v>
      </c>
      <c r="O957">
        <v>3</v>
      </c>
      <c r="P957" t="s">
        <v>80</v>
      </c>
      <c r="Q957">
        <v>3.6</v>
      </c>
      <c r="R957" t="str">
        <f t="array" ref="R95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57" t="e">
        <f>IF(Table13[[#This Row],[Category All]]="Category 1", "Yes",NA())</f>
        <v>#N/A</v>
      </c>
      <c r="T957" t="e">
        <f>IF(Table13[[#This Row],[Category All]]="Category 2", "Yes",NA())</f>
        <v>#N/A</v>
      </c>
      <c r="U957" t="str">
        <f>IF(Table13[[#This Row],[Category All]]="Category 3", "Yes",NA())</f>
        <v>Yes</v>
      </c>
      <c r="V957">
        <f>SUM(1,(1/3)*(Table13[[#This Row],[Length]]-0.5),(1/3)*(Table13[[#This Row],[Diameter]]-0.4),(1/3)*(Table13[[#This Row],[Height]]-0.4)*Table13[[#This Row],[Whole_weight]]*0.5)</f>
        <v>0.99277833333333321</v>
      </c>
      <c r="W957">
        <f t="array" ref="W95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0.99277833333333321</v>
      </c>
      <c r="X957" t="e">
        <f>IF(Table13[[#This Row],[Category All]]="Category 1",Table13[[#This Row],[Base Abalone Value]]*1.5,NA())</f>
        <v>#N/A</v>
      </c>
      <c r="Y957" t="e">
        <f>IF(Table13[[#This Row],[Category All]]="Category 2",Table13[[#This Row],[Base Abalone Value]]*0.8,NA())</f>
        <v>#N/A</v>
      </c>
      <c r="Z957">
        <f>IF(Table13[[#This Row],[Category All]]="Category 3",Table13[[#This Row],[Base Abalone Value]],NA())</f>
        <v>0.99277833333333321</v>
      </c>
      <c r="AA957" t="e">
        <f>IF(Table13[[#This Row],[Gender]]="M",Table13[[#This Row],[Whole_weight]],NA())</f>
        <v>#N/A</v>
      </c>
      <c r="AB957">
        <f>IF(Table13[[#This Row],[Gender]]="F",Table13[[#This Row],[Whole_weight]],NA())</f>
        <v>1.034</v>
      </c>
      <c r="AC957" t="e">
        <f>IF(Table13[[#This Row],[Gender]]="I",Table13[[#This Row],[Whole_weight]],NA())</f>
        <v>#N/A</v>
      </c>
      <c r="AD957" t="e">
        <f>IF(Table13[[#This Row],[Gender]]="M",Table13[[#This Row],[Diameter]],NA())</f>
        <v>#N/A</v>
      </c>
      <c r="AE957">
        <f>IF(Table13[[#This Row],[Gender]]="F",Table13[[#This Row],[Diameter]],NA())</f>
        <v>0.42</v>
      </c>
      <c r="AF957" t="e">
        <f>IF(Table13[[#This Row],[Gender]]="I",Table13[[#This Row],[Diameter]],NA())</f>
        <v>#N/A</v>
      </c>
    </row>
    <row r="958" spans="1:32" x14ac:dyDescent="0.25">
      <c r="A958">
        <v>2566</v>
      </c>
      <c r="B958" t="s">
        <v>43</v>
      </c>
      <c r="C958">
        <v>0.45</v>
      </c>
      <c r="D958">
        <v>0.35</v>
      </c>
      <c r="E958">
        <v>0.12</v>
      </c>
      <c r="F958">
        <v>0.46800000000000003</v>
      </c>
      <c r="G958">
        <v>0.20050000000000001</v>
      </c>
      <c r="H958">
        <v>0.1065</v>
      </c>
      <c r="I958">
        <v>0.13250000000000001</v>
      </c>
      <c r="J958">
        <v>8</v>
      </c>
      <c r="K958">
        <v>5</v>
      </c>
      <c r="L958" t="s">
        <v>58</v>
      </c>
      <c r="M958" t="s">
        <v>59</v>
      </c>
      <c r="N958" t="s">
        <v>60</v>
      </c>
      <c r="O958">
        <v>10</v>
      </c>
      <c r="P958" t="s">
        <v>70</v>
      </c>
      <c r="Q958">
        <v>24.1</v>
      </c>
      <c r="R958" t="str">
        <f t="array" ref="R95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58" t="e">
        <f>IF(Table13[[#This Row],[Category All]]="Category 1", "Yes",NA())</f>
        <v>#N/A</v>
      </c>
      <c r="T958" t="str">
        <f>IF(Table13[[#This Row],[Category All]]="Category 2", "Yes",NA())</f>
        <v>Yes</v>
      </c>
      <c r="U958" t="e">
        <f>IF(Table13[[#This Row],[Category All]]="Category 3", "Yes",NA())</f>
        <v>#N/A</v>
      </c>
      <c r="V958">
        <f>SUM(1,(1/3)*(Table13[[#This Row],[Length]]-0.5),(1/3)*(Table13[[#This Row],[Diameter]]-0.4),(1/3)*(Table13[[#This Row],[Height]]-0.4)*Table13[[#This Row],[Whole_weight]]*0.5)</f>
        <v>0.9448266666666667</v>
      </c>
      <c r="W958">
        <f t="array" ref="W95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0.75586133333333339</v>
      </c>
      <c r="X958" t="e">
        <f>IF(Table13[[#This Row],[Category All]]="Category 1",Table13[[#This Row],[Base Abalone Value]]*1.5,NA())</f>
        <v>#N/A</v>
      </c>
      <c r="Y958">
        <f>IF(Table13[[#This Row],[Category All]]="Category 2",Table13[[#This Row],[Base Abalone Value]]*0.8,NA())</f>
        <v>0.75586133333333339</v>
      </c>
      <c r="Z958" t="e">
        <f>IF(Table13[[#This Row],[Category All]]="Category 3",Table13[[#This Row],[Base Abalone Value]],NA())</f>
        <v>#N/A</v>
      </c>
      <c r="AA958" t="e">
        <f>IF(Table13[[#This Row],[Gender]]="M",Table13[[#This Row],[Whole_weight]],NA())</f>
        <v>#N/A</v>
      </c>
      <c r="AB958" t="e">
        <f>IF(Table13[[#This Row],[Gender]]="F",Table13[[#This Row],[Whole_weight]],NA())</f>
        <v>#N/A</v>
      </c>
      <c r="AC958">
        <f>IF(Table13[[#This Row],[Gender]]="I",Table13[[#This Row],[Whole_weight]],NA())</f>
        <v>0.46800000000000003</v>
      </c>
      <c r="AD958" t="e">
        <f>IF(Table13[[#This Row],[Gender]]="M",Table13[[#This Row],[Diameter]],NA())</f>
        <v>#N/A</v>
      </c>
      <c r="AE958" t="e">
        <f>IF(Table13[[#This Row],[Gender]]="F",Table13[[#This Row],[Diameter]],NA())</f>
        <v>#N/A</v>
      </c>
      <c r="AF958">
        <f>IF(Table13[[#This Row],[Gender]]="I",Table13[[#This Row],[Diameter]],NA())</f>
        <v>0.35</v>
      </c>
    </row>
    <row r="959" spans="1:32" x14ac:dyDescent="0.25">
      <c r="A959">
        <v>1282</v>
      </c>
      <c r="B959" t="s">
        <v>43</v>
      </c>
      <c r="C959">
        <v>0.5</v>
      </c>
      <c r="D959">
        <v>0.38</v>
      </c>
      <c r="E959">
        <v>0.13500000000000001</v>
      </c>
      <c r="F959">
        <v>0.59399999999999997</v>
      </c>
      <c r="G959">
        <v>0.29449999999999998</v>
      </c>
      <c r="H959">
        <v>0.104</v>
      </c>
      <c r="I959">
        <v>0.1565</v>
      </c>
      <c r="J959">
        <v>9</v>
      </c>
      <c r="K959">
        <v>8</v>
      </c>
      <c r="L959" t="s">
        <v>61</v>
      </c>
      <c r="M959" t="s">
        <v>62</v>
      </c>
      <c r="N959" t="s">
        <v>63</v>
      </c>
      <c r="O959">
        <v>6</v>
      </c>
      <c r="P959" t="s">
        <v>79</v>
      </c>
      <c r="Q959">
        <v>14.1</v>
      </c>
      <c r="R959" t="str">
        <f t="array" ref="R95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59" t="e">
        <f>IF(Table13[[#This Row],[Category All]]="Category 1", "Yes",NA())</f>
        <v>#N/A</v>
      </c>
      <c r="T959" t="str">
        <f>IF(Table13[[#This Row],[Category All]]="Category 2", "Yes",NA())</f>
        <v>Yes</v>
      </c>
      <c r="U959" t="e">
        <f>IF(Table13[[#This Row],[Category All]]="Category 3", "Yes",NA())</f>
        <v>#N/A</v>
      </c>
      <c r="V959">
        <f>SUM(1,(1/3)*(Table13[[#This Row],[Length]]-0.5),(1/3)*(Table13[[#This Row],[Diameter]]-0.4),(1/3)*(Table13[[#This Row],[Height]]-0.4)*Table13[[#This Row],[Whole_weight]]*0.5)</f>
        <v>0.96709833333333328</v>
      </c>
      <c r="W959">
        <f t="array" ref="W95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0.77367866666666663</v>
      </c>
      <c r="X959" t="e">
        <f>IF(Table13[[#This Row],[Category All]]="Category 1",Table13[[#This Row],[Base Abalone Value]]*1.5,NA())</f>
        <v>#N/A</v>
      </c>
      <c r="Y959">
        <f>IF(Table13[[#This Row],[Category All]]="Category 2",Table13[[#This Row],[Base Abalone Value]]*0.8,NA())</f>
        <v>0.77367866666666663</v>
      </c>
      <c r="Z959" t="e">
        <f>IF(Table13[[#This Row],[Category All]]="Category 3",Table13[[#This Row],[Base Abalone Value]],NA())</f>
        <v>#N/A</v>
      </c>
      <c r="AA959" t="e">
        <f>IF(Table13[[#This Row],[Gender]]="M",Table13[[#This Row],[Whole_weight]],NA())</f>
        <v>#N/A</v>
      </c>
      <c r="AB959" t="e">
        <f>IF(Table13[[#This Row],[Gender]]="F",Table13[[#This Row],[Whole_weight]],NA())</f>
        <v>#N/A</v>
      </c>
      <c r="AC959">
        <f>IF(Table13[[#This Row],[Gender]]="I",Table13[[#This Row],[Whole_weight]],NA())</f>
        <v>0.59399999999999997</v>
      </c>
      <c r="AD959" t="e">
        <f>IF(Table13[[#This Row],[Gender]]="M",Table13[[#This Row],[Diameter]],NA())</f>
        <v>#N/A</v>
      </c>
      <c r="AE959" t="e">
        <f>IF(Table13[[#This Row],[Gender]]="F",Table13[[#This Row],[Diameter]],NA())</f>
        <v>#N/A</v>
      </c>
      <c r="AF959">
        <f>IF(Table13[[#This Row],[Gender]]="I",Table13[[#This Row],[Diameter]],NA())</f>
        <v>0.38</v>
      </c>
    </row>
    <row r="960" spans="1:32" x14ac:dyDescent="0.25">
      <c r="A960">
        <v>2552</v>
      </c>
      <c r="B960" t="s">
        <v>43</v>
      </c>
      <c r="C960">
        <v>0.29499999999999998</v>
      </c>
      <c r="D960">
        <v>0.22</v>
      </c>
      <c r="E960">
        <v>7.0000000000000007E-2</v>
      </c>
      <c r="F960">
        <v>0.126</v>
      </c>
      <c r="G960">
        <v>5.1499999999999997E-2</v>
      </c>
      <c r="H960">
        <v>2.75E-2</v>
      </c>
      <c r="I960">
        <v>3.5000000000000003E-2</v>
      </c>
      <c r="J960">
        <v>6</v>
      </c>
      <c r="K960">
        <v>11</v>
      </c>
      <c r="L960" t="s">
        <v>37</v>
      </c>
      <c r="M960" t="s">
        <v>38</v>
      </c>
      <c r="N960" t="s">
        <v>35</v>
      </c>
      <c r="O960">
        <v>7</v>
      </c>
      <c r="P960" t="s">
        <v>74</v>
      </c>
      <c r="Q960">
        <v>2.5</v>
      </c>
      <c r="R960" t="str">
        <f t="array" ref="R96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60" t="e">
        <f>IF(Table13[[#This Row],[Category All]]="Category 1", "Yes",NA())</f>
        <v>#N/A</v>
      </c>
      <c r="T960" t="str">
        <f>IF(Table13[[#This Row],[Category All]]="Category 2", "Yes",NA())</f>
        <v>Yes</v>
      </c>
      <c r="U960" t="e">
        <f>IF(Table13[[#This Row],[Category All]]="Category 3", "Yes",NA())</f>
        <v>#N/A</v>
      </c>
      <c r="V960">
        <f>SUM(1,(1/3)*(Table13[[#This Row],[Length]]-0.5),(1/3)*(Table13[[#This Row],[Diameter]]-0.4),(1/3)*(Table13[[#This Row],[Height]]-0.4)*Table13[[#This Row],[Whole_weight]]*0.5)</f>
        <v>0.8647366666666666</v>
      </c>
      <c r="W960">
        <f t="array" ref="W96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0.69178933333333337</v>
      </c>
      <c r="X960" t="e">
        <f>IF(Table13[[#This Row],[Category All]]="Category 1",Table13[[#This Row],[Base Abalone Value]]*1.5,NA())</f>
        <v>#N/A</v>
      </c>
      <c r="Y960">
        <f>IF(Table13[[#This Row],[Category All]]="Category 2",Table13[[#This Row],[Base Abalone Value]]*0.8,NA())</f>
        <v>0.69178933333333337</v>
      </c>
      <c r="Z960" t="e">
        <f>IF(Table13[[#This Row],[Category All]]="Category 3",Table13[[#This Row],[Base Abalone Value]],NA())</f>
        <v>#N/A</v>
      </c>
      <c r="AA960" t="e">
        <f>IF(Table13[[#This Row],[Gender]]="M",Table13[[#This Row],[Whole_weight]],NA())</f>
        <v>#N/A</v>
      </c>
      <c r="AB960" t="e">
        <f>IF(Table13[[#This Row],[Gender]]="F",Table13[[#This Row],[Whole_weight]],NA())</f>
        <v>#N/A</v>
      </c>
      <c r="AC960">
        <f>IF(Table13[[#This Row],[Gender]]="I",Table13[[#This Row],[Whole_weight]],NA())</f>
        <v>0.126</v>
      </c>
      <c r="AD960" t="e">
        <f>IF(Table13[[#This Row],[Gender]]="M",Table13[[#This Row],[Diameter]],NA())</f>
        <v>#N/A</v>
      </c>
      <c r="AE960" t="e">
        <f>IF(Table13[[#This Row],[Gender]]="F",Table13[[#This Row],[Diameter]],NA())</f>
        <v>#N/A</v>
      </c>
      <c r="AF960">
        <f>IF(Table13[[#This Row],[Gender]]="I",Table13[[#This Row],[Diameter]],NA())</f>
        <v>0.22</v>
      </c>
    </row>
    <row r="961" spans="1:32" x14ac:dyDescent="0.25">
      <c r="A961">
        <v>3013</v>
      </c>
      <c r="B961" t="s">
        <v>43</v>
      </c>
      <c r="C961">
        <v>0.39</v>
      </c>
      <c r="D961">
        <v>0.3</v>
      </c>
      <c r="E961">
        <v>0.1</v>
      </c>
      <c r="F961">
        <v>0.26650000000000001</v>
      </c>
      <c r="G961">
        <v>0.1105</v>
      </c>
      <c r="H961">
        <v>5.8999999999999997E-2</v>
      </c>
      <c r="I961">
        <v>8.4000000000000005E-2</v>
      </c>
      <c r="J961">
        <v>7</v>
      </c>
      <c r="K961">
        <v>1</v>
      </c>
      <c r="L961" t="s">
        <v>40</v>
      </c>
      <c r="M961" t="s">
        <v>41</v>
      </c>
      <c r="N961" t="s">
        <v>35</v>
      </c>
      <c r="O961">
        <v>9</v>
      </c>
      <c r="P961" t="s">
        <v>78</v>
      </c>
      <c r="Q961">
        <v>1.9</v>
      </c>
      <c r="R961" t="str">
        <f t="array" ref="R96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61" t="e">
        <f>IF(Table13[[#This Row],[Category All]]="Category 1", "Yes",NA())</f>
        <v>#N/A</v>
      </c>
      <c r="T961" t="str">
        <f>IF(Table13[[#This Row],[Category All]]="Category 2", "Yes",NA())</f>
        <v>Yes</v>
      </c>
      <c r="U961" t="e">
        <f>IF(Table13[[#This Row],[Category All]]="Category 3", "Yes",NA())</f>
        <v>#N/A</v>
      </c>
      <c r="V961">
        <f>SUM(1,(1/3)*(Table13[[#This Row],[Length]]-0.5),(1/3)*(Table13[[#This Row],[Diameter]]-0.4),(1/3)*(Table13[[#This Row],[Height]]-0.4)*Table13[[#This Row],[Whole_weight]]*0.5)</f>
        <v>0.91667500000000002</v>
      </c>
      <c r="W961">
        <f t="array" ref="W96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0.7333400000000001</v>
      </c>
      <c r="X961" t="e">
        <f>IF(Table13[[#This Row],[Category All]]="Category 1",Table13[[#This Row],[Base Abalone Value]]*1.5,NA())</f>
        <v>#N/A</v>
      </c>
      <c r="Y961">
        <f>IF(Table13[[#This Row],[Category All]]="Category 2",Table13[[#This Row],[Base Abalone Value]]*0.8,NA())</f>
        <v>0.7333400000000001</v>
      </c>
      <c r="Z961" t="e">
        <f>IF(Table13[[#This Row],[Category All]]="Category 3",Table13[[#This Row],[Base Abalone Value]],NA())</f>
        <v>#N/A</v>
      </c>
      <c r="AA961" t="e">
        <f>IF(Table13[[#This Row],[Gender]]="M",Table13[[#This Row],[Whole_weight]],NA())</f>
        <v>#N/A</v>
      </c>
      <c r="AB961" t="e">
        <f>IF(Table13[[#This Row],[Gender]]="F",Table13[[#This Row],[Whole_weight]],NA())</f>
        <v>#N/A</v>
      </c>
      <c r="AC961">
        <f>IF(Table13[[#This Row],[Gender]]="I",Table13[[#This Row],[Whole_weight]],NA())</f>
        <v>0.26650000000000001</v>
      </c>
      <c r="AD961" t="e">
        <f>IF(Table13[[#This Row],[Gender]]="M",Table13[[#This Row],[Diameter]],NA())</f>
        <v>#N/A</v>
      </c>
      <c r="AE961" t="e">
        <f>IF(Table13[[#This Row],[Gender]]="F",Table13[[#This Row],[Diameter]],NA())</f>
        <v>#N/A</v>
      </c>
      <c r="AF961">
        <f>IF(Table13[[#This Row],[Gender]]="I",Table13[[#This Row],[Diameter]],NA())</f>
        <v>0.3</v>
      </c>
    </row>
    <row r="962" spans="1:32" x14ac:dyDescent="0.25">
      <c r="A962">
        <v>1646</v>
      </c>
      <c r="B962" t="s">
        <v>47</v>
      </c>
      <c r="C962">
        <v>0.57999999999999996</v>
      </c>
      <c r="D962">
        <v>0.43</v>
      </c>
      <c r="E962">
        <v>0.13</v>
      </c>
      <c r="F962">
        <v>0.79800000000000004</v>
      </c>
      <c r="G962">
        <v>0.36499999999999999</v>
      </c>
      <c r="H962">
        <v>0.17299999999999999</v>
      </c>
      <c r="I962">
        <v>0.22850000000000001</v>
      </c>
      <c r="J962">
        <v>10</v>
      </c>
      <c r="K962">
        <v>4</v>
      </c>
      <c r="L962" t="s">
        <v>84</v>
      </c>
      <c r="M962" t="s">
        <v>85</v>
      </c>
      <c r="N962" t="s">
        <v>86</v>
      </c>
      <c r="O962">
        <v>1</v>
      </c>
      <c r="P962" t="s">
        <v>36</v>
      </c>
      <c r="Q962">
        <v>22.1</v>
      </c>
      <c r="R962" t="str">
        <f t="array" ref="R96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62" t="e">
        <f>IF(Table13[[#This Row],[Category All]]="Category 1", "Yes",NA())</f>
        <v>#N/A</v>
      </c>
      <c r="T962" t="str">
        <f>IF(Table13[[#This Row],[Category All]]="Category 2", "Yes",NA())</f>
        <v>Yes</v>
      </c>
      <c r="U962" t="e">
        <f>IF(Table13[[#This Row],[Category All]]="Category 3", "Yes",NA())</f>
        <v>#N/A</v>
      </c>
      <c r="V962">
        <f>SUM(1,(1/3)*(Table13[[#This Row],[Length]]-0.5),(1/3)*(Table13[[#This Row],[Diameter]]-0.4),(1/3)*(Table13[[#This Row],[Height]]-0.4)*Table13[[#This Row],[Whole_weight]]*0.5)</f>
        <v>1.0007566666666667</v>
      </c>
      <c r="W962">
        <f t="array" ref="W96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0.80060533333333339</v>
      </c>
      <c r="X962" t="e">
        <f>IF(Table13[[#This Row],[Category All]]="Category 1",Table13[[#This Row],[Base Abalone Value]]*1.5,NA())</f>
        <v>#N/A</v>
      </c>
      <c r="Y962">
        <f>IF(Table13[[#This Row],[Category All]]="Category 2",Table13[[#This Row],[Base Abalone Value]]*0.8,NA())</f>
        <v>0.80060533333333339</v>
      </c>
      <c r="Z962" t="e">
        <f>IF(Table13[[#This Row],[Category All]]="Category 3",Table13[[#This Row],[Base Abalone Value]],NA())</f>
        <v>#N/A</v>
      </c>
      <c r="AA962">
        <f>IF(Table13[[#This Row],[Gender]]="M",Table13[[#This Row],[Whole_weight]],NA())</f>
        <v>0.79800000000000004</v>
      </c>
      <c r="AB962" t="e">
        <f>IF(Table13[[#This Row],[Gender]]="F",Table13[[#This Row],[Whole_weight]],NA())</f>
        <v>#N/A</v>
      </c>
      <c r="AC962" t="e">
        <f>IF(Table13[[#This Row],[Gender]]="I",Table13[[#This Row],[Whole_weight]],NA())</f>
        <v>#N/A</v>
      </c>
      <c r="AD962">
        <f>IF(Table13[[#This Row],[Gender]]="M",Table13[[#This Row],[Diameter]],NA())</f>
        <v>0.43</v>
      </c>
      <c r="AE962" t="e">
        <f>IF(Table13[[#This Row],[Gender]]="F",Table13[[#This Row],[Diameter]],NA())</f>
        <v>#N/A</v>
      </c>
      <c r="AF962" t="e">
        <f>IF(Table13[[#This Row],[Gender]]="I",Table13[[#This Row],[Diameter]],NA())</f>
        <v>#N/A</v>
      </c>
    </row>
    <row r="963" spans="1:32" x14ac:dyDescent="0.25">
      <c r="A963">
        <v>685</v>
      </c>
      <c r="B963" t="s">
        <v>47</v>
      </c>
      <c r="C963">
        <v>0.51</v>
      </c>
      <c r="D963">
        <v>0.4</v>
      </c>
      <c r="E963">
        <v>0.14000000000000001</v>
      </c>
      <c r="F963">
        <v>0.65149999999999997</v>
      </c>
      <c r="G963">
        <v>0.2455</v>
      </c>
      <c r="H963">
        <v>0.16650000000000001</v>
      </c>
      <c r="I963">
        <v>0.185</v>
      </c>
      <c r="J963">
        <v>10</v>
      </c>
      <c r="K963">
        <v>14</v>
      </c>
      <c r="L963" t="s">
        <v>55</v>
      </c>
      <c r="M963" t="s">
        <v>56</v>
      </c>
      <c r="N963" t="s">
        <v>57</v>
      </c>
      <c r="O963">
        <v>8</v>
      </c>
      <c r="P963" t="s">
        <v>51</v>
      </c>
      <c r="Q963">
        <v>12.3</v>
      </c>
      <c r="R963" t="str">
        <f t="array" ref="R96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63" t="e">
        <f>IF(Table13[[#This Row],[Category All]]="Category 1", "Yes",NA())</f>
        <v>#N/A</v>
      </c>
      <c r="T963" t="str">
        <f>IF(Table13[[#This Row],[Category All]]="Category 2", "Yes",NA())</f>
        <v>Yes</v>
      </c>
      <c r="U963" t="e">
        <f>IF(Table13[[#This Row],[Category All]]="Category 3", "Yes",NA())</f>
        <v>#N/A</v>
      </c>
      <c r="V963">
        <f>SUM(1,(1/3)*(Table13[[#This Row],[Length]]-0.5),(1/3)*(Table13[[#This Row],[Diameter]]-0.4),(1/3)*(Table13[[#This Row],[Height]]-0.4)*Table13[[#This Row],[Whole_weight]]*0.5)</f>
        <v>0.97510166666666676</v>
      </c>
      <c r="W963">
        <f t="array" ref="W96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0.7800813333333334</v>
      </c>
      <c r="X963" t="e">
        <f>IF(Table13[[#This Row],[Category All]]="Category 1",Table13[[#This Row],[Base Abalone Value]]*1.5,NA())</f>
        <v>#N/A</v>
      </c>
      <c r="Y963">
        <f>IF(Table13[[#This Row],[Category All]]="Category 2",Table13[[#This Row],[Base Abalone Value]]*0.8,NA())</f>
        <v>0.7800813333333334</v>
      </c>
      <c r="Z963" t="e">
        <f>IF(Table13[[#This Row],[Category All]]="Category 3",Table13[[#This Row],[Base Abalone Value]],NA())</f>
        <v>#N/A</v>
      </c>
      <c r="AA963">
        <f>IF(Table13[[#This Row],[Gender]]="M",Table13[[#This Row],[Whole_weight]],NA())</f>
        <v>0.65149999999999997</v>
      </c>
      <c r="AB963" t="e">
        <f>IF(Table13[[#This Row],[Gender]]="F",Table13[[#This Row],[Whole_weight]],NA())</f>
        <v>#N/A</v>
      </c>
      <c r="AC963" t="e">
        <f>IF(Table13[[#This Row],[Gender]]="I",Table13[[#This Row],[Whole_weight]],NA())</f>
        <v>#N/A</v>
      </c>
      <c r="AD963">
        <f>IF(Table13[[#This Row],[Gender]]="M",Table13[[#This Row],[Diameter]],NA())</f>
        <v>0.4</v>
      </c>
      <c r="AE963" t="e">
        <f>IF(Table13[[#This Row],[Gender]]="F",Table13[[#This Row],[Diameter]],NA())</f>
        <v>#N/A</v>
      </c>
      <c r="AF963" t="e">
        <f>IF(Table13[[#This Row],[Gender]]="I",Table13[[#This Row],[Diameter]],NA())</f>
        <v>#N/A</v>
      </c>
    </row>
    <row r="964" spans="1:32" x14ac:dyDescent="0.25">
      <c r="A964">
        <v>1461</v>
      </c>
      <c r="B964" t="s">
        <v>47</v>
      </c>
      <c r="C964">
        <v>0.48499999999999999</v>
      </c>
      <c r="D964">
        <v>0.39</v>
      </c>
      <c r="E964">
        <v>8.5000000000000006E-2</v>
      </c>
      <c r="F964">
        <v>0.64349999999999996</v>
      </c>
      <c r="G964">
        <v>0.29449999999999998</v>
      </c>
      <c r="H964">
        <v>0.10299999999999999</v>
      </c>
      <c r="I964">
        <v>0.19800000000000001</v>
      </c>
      <c r="J964">
        <v>8</v>
      </c>
      <c r="K964">
        <v>13</v>
      </c>
      <c r="L964" t="s">
        <v>44</v>
      </c>
      <c r="M964" t="s">
        <v>45</v>
      </c>
      <c r="N964" t="s">
        <v>35</v>
      </c>
      <c r="O964">
        <v>9</v>
      </c>
      <c r="P964" t="s">
        <v>78</v>
      </c>
      <c r="Q964">
        <v>1.9</v>
      </c>
      <c r="R964" t="str">
        <f t="array" ref="R96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64" t="e">
        <f>IF(Table13[[#This Row],[Category All]]="Category 1", "Yes",NA())</f>
        <v>#N/A</v>
      </c>
      <c r="T964" t="str">
        <f>IF(Table13[[#This Row],[Category All]]="Category 2", "Yes",NA())</f>
        <v>Yes</v>
      </c>
      <c r="U964" t="e">
        <f>IF(Table13[[#This Row],[Category All]]="Category 3", "Yes",NA())</f>
        <v>#N/A</v>
      </c>
      <c r="V964">
        <f>SUM(1,(1/3)*(Table13[[#This Row],[Length]]-0.5),(1/3)*(Table13[[#This Row],[Diameter]]-0.4),(1/3)*(Table13[[#This Row],[Height]]-0.4)*Table13[[#This Row],[Whole_weight]]*0.5)</f>
        <v>0.95788291666666669</v>
      </c>
      <c r="W964">
        <f t="array" ref="W96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0.76630633333333342</v>
      </c>
      <c r="X964" t="e">
        <f>IF(Table13[[#This Row],[Category All]]="Category 1",Table13[[#This Row],[Base Abalone Value]]*1.5,NA())</f>
        <v>#N/A</v>
      </c>
      <c r="Y964">
        <f>IF(Table13[[#This Row],[Category All]]="Category 2",Table13[[#This Row],[Base Abalone Value]]*0.8,NA())</f>
        <v>0.76630633333333342</v>
      </c>
      <c r="Z964" t="e">
        <f>IF(Table13[[#This Row],[Category All]]="Category 3",Table13[[#This Row],[Base Abalone Value]],NA())</f>
        <v>#N/A</v>
      </c>
      <c r="AA964">
        <f>IF(Table13[[#This Row],[Gender]]="M",Table13[[#This Row],[Whole_weight]],NA())</f>
        <v>0.64349999999999996</v>
      </c>
      <c r="AB964" t="e">
        <f>IF(Table13[[#This Row],[Gender]]="F",Table13[[#This Row],[Whole_weight]],NA())</f>
        <v>#N/A</v>
      </c>
      <c r="AC964" t="e">
        <f>IF(Table13[[#This Row],[Gender]]="I",Table13[[#This Row],[Whole_weight]],NA())</f>
        <v>#N/A</v>
      </c>
      <c r="AD964">
        <f>IF(Table13[[#This Row],[Gender]]="M",Table13[[#This Row],[Diameter]],NA())</f>
        <v>0.39</v>
      </c>
      <c r="AE964" t="e">
        <f>IF(Table13[[#This Row],[Gender]]="F",Table13[[#This Row],[Diameter]],NA())</f>
        <v>#N/A</v>
      </c>
      <c r="AF964" t="e">
        <f>IF(Table13[[#This Row],[Gender]]="I",Table13[[#This Row],[Diameter]],NA())</f>
        <v>#N/A</v>
      </c>
    </row>
    <row r="965" spans="1:32" x14ac:dyDescent="0.25">
      <c r="A965">
        <v>3293</v>
      </c>
      <c r="B965" t="s">
        <v>32</v>
      </c>
      <c r="C965">
        <v>0.495</v>
      </c>
      <c r="D965">
        <v>0.375</v>
      </c>
      <c r="E965">
        <v>0.15</v>
      </c>
      <c r="F965">
        <v>0.59699999999999998</v>
      </c>
      <c r="G965">
        <v>0.26150000000000001</v>
      </c>
      <c r="H965">
        <v>0.13500000000000001</v>
      </c>
      <c r="I965">
        <v>0.17799999999999999</v>
      </c>
      <c r="J965">
        <v>11</v>
      </c>
      <c r="K965">
        <v>15</v>
      </c>
      <c r="L965" t="s">
        <v>81</v>
      </c>
      <c r="M965" t="s">
        <v>82</v>
      </c>
      <c r="N965" t="s">
        <v>35</v>
      </c>
      <c r="O965">
        <v>4</v>
      </c>
      <c r="P965" t="s">
        <v>42</v>
      </c>
      <c r="Q965">
        <v>6.1</v>
      </c>
      <c r="R965" t="str">
        <f t="array" ref="R96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65" t="e">
        <f>IF(Table13[[#This Row],[Category All]]="Category 1", "Yes",NA())</f>
        <v>#N/A</v>
      </c>
      <c r="T965" t="str">
        <f>IF(Table13[[#This Row],[Category All]]="Category 2", "Yes",NA())</f>
        <v>Yes</v>
      </c>
      <c r="U965" t="e">
        <f>IF(Table13[[#This Row],[Category All]]="Category 3", "Yes",NA())</f>
        <v>#N/A</v>
      </c>
      <c r="V965">
        <f>SUM(1,(1/3)*(Table13[[#This Row],[Length]]-0.5),(1/3)*(Table13[[#This Row],[Diameter]]-0.4),(1/3)*(Table13[[#This Row],[Height]]-0.4)*Table13[[#This Row],[Whole_weight]]*0.5)</f>
        <v>0.96512500000000001</v>
      </c>
      <c r="W965">
        <f t="array" ref="W96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0.77210000000000001</v>
      </c>
      <c r="X965" t="e">
        <f>IF(Table13[[#This Row],[Category All]]="Category 1",Table13[[#This Row],[Base Abalone Value]]*1.5,NA())</f>
        <v>#N/A</v>
      </c>
      <c r="Y965">
        <f>IF(Table13[[#This Row],[Category All]]="Category 2",Table13[[#This Row],[Base Abalone Value]]*0.8,NA())</f>
        <v>0.77210000000000001</v>
      </c>
      <c r="Z965" t="e">
        <f>IF(Table13[[#This Row],[Category All]]="Category 3",Table13[[#This Row],[Base Abalone Value]],NA())</f>
        <v>#N/A</v>
      </c>
      <c r="AA965" t="e">
        <f>IF(Table13[[#This Row],[Gender]]="M",Table13[[#This Row],[Whole_weight]],NA())</f>
        <v>#N/A</v>
      </c>
      <c r="AB965">
        <f>IF(Table13[[#This Row],[Gender]]="F",Table13[[#This Row],[Whole_weight]],NA())</f>
        <v>0.59699999999999998</v>
      </c>
      <c r="AC965" t="e">
        <f>IF(Table13[[#This Row],[Gender]]="I",Table13[[#This Row],[Whole_weight]],NA())</f>
        <v>#N/A</v>
      </c>
      <c r="AD965" t="e">
        <f>IF(Table13[[#This Row],[Gender]]="M",Table13[[#This Row],[Diameter]],NA())</f>
        <v>#N/A</v>
      </c>
      <c r="AE965">
        <f>IF(Table13[[#This Row],[Gender]]="F",Table13[[#This Row],[Diameter]],NA())</f>
        <v>0.375</v>
      </c>
      <c r="AF965" t="e">
        <f>IF(Table13[[#This Row],[Gender]]="I",Table13[[#This Row],[Diameter]],NA())</f>
        <v>#N/A</v>
      </c>
    </row>
    <row r="966" spans="1:32" x14ac:dyDescent="0.25">
      <c r="A966">
        <v>2986</v>
      </c>
      <c r="B966" t="s">
        <v>43</v>
      </c>
      <c r="C966">
        <v>0.53500000000000003</v>
      </c>
      <c r="D966">
        <v>0.4</v>
      </c>
      <c r="E966">
        <v>0.13500000000000001</v>
      </c>
      <c r="F966">
        <v>0.77500000000000002</v>
      </c>
      <c r="G966">
        <v>0.36799999999999999</v>
      </c>
      <c r="H966">
        <v>0.20799999999999999</v>
      </c>
      <c r="I966">
        <v>0.20549999999999999</v>
      </c>
      <c r="J966">
        <v>8</v>
      </c>
      <c r="K966">
        <v>12</v>
      </c>
      <c r="L966" t="s">
        <v>33</v>
      </c>
      <c r="M966" t="s">
        <v>34</v>
      </c>
      <c r="N966" t="s">
        <v>35</v>
      </c>
      <c r="O966">
        <v>6</v>
      </c>
      <c r="P966" t="s">
        <v>79</v>
      </c>
      <c r="Q966">
        <v>14.1</v>
      </c>
      <c r="R966" t="str">
        <f t="array" ref="R96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66" t="e">
        <f>IF(Table13[[#This Row],[Category All]]="Category 1", "Yes",NA())</f>
        <v>#N/A</v>
      </c>
      <c r="T966" t="str">
        <f>IF(Table13[[#This Row],[Category All]]="Category 2", "Yes",NA())</f>
        <v>Yes</v>
      </c>
      <c r="U966" t="e">
        <f>IF(Table13[[#This Row],[Category All]]="Category 3", "Yes",NA())</f>
        <v>#N/A</v>
      </c>
      <c r="V966">
        <f>SUM(1,(1/3)*(Table13[[#This Row],[Length]]-0.5),(1/3)*(Table13[[#This Row],[Diameter]]-0.4),(1/3)*(Table13[[#This Row],[Height]]-0.4)*Table13[[#This Row],[Whole_weight]]*0.5)</f>
        <v>0.97743750000000007</v>
      </c>
      <c r="W966">
        <f t="array" ref="W96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0.78195000000000014</v>
      </c>
      <c r="X966" t="e">
        <f>IF(Table13[[#This Row],[Category All]]="Category 1",Table13[[#This Row],[Base Abalone Value]]*1.5,NA())</f>
        <v>#N/A</v>
      </c>
      <c r="Y966">
        <f>IF(Table13[[#This Row],[Category All]]="Category 2",Table13[[#This Row],[Base Abalone Value]]*0.8,NA())</f>
        <v>0.78195000000000014</v>
      </c>
      <c r="Z966" t="e">
        <f>IF(Table13[[#This Row],[Category All]]="Category 3",Table13[[#This Row],[Base Abalone Value]],NA())</f>
        <v>#N/A</v>
      </c>
      <c r="AA966" t="e">
        <f>IF(Table13[[#This Row],[Gender]]="M",Table13[[#This Row],[Whole_weight]],NA())</f>
        <v>#N/A</v>
      </c>
      <c r="AB966" t="e">
        <f>IF(Table13[[#This Row],[Gender]]="F",Table13[[#This Row],[Whole_weight]],NA())</f>
        <v>#N/A</v>
      </c>
      <c r="AC966">
        <f>IF(Table13[[#This Row],[Gender]]="I",Table13[[#This Row],[Whole_weight]],NA())</f>
        <v>0.77500000000000002</v>
      </c>
      <c r="AD966" t="e">
        <f>IF(Table13[[#This Row],[Gender]]="M",Table13[[#This Row],[Diameter]],NA())</f>
        <v>#N/A</v>
      </c>
      <c r="AE966" t="e">
        <f>IF(Table13[[#This Row],[Gender]]="F",Table13[[#This Row],[Diameter]],NA())</f>
        <v>#N/A</v>
      </c>
      <c r="AF966">
        <f>IF(Table13[[#This Row],[Gender]]="I",Table13[[#This Row],[Diameter]],NA())</f>
        <v>0.4</v>
      </c>
    </row>
    <row r="967" spans="1:32" x14ac:dyDescent="0.25">
      <c r="A967">
        <v>348</v>
      </c>
      <c r="B967" t="s">
        <v>43</v>
      </c>
      <c r="C967">
        <v>0.34</v>
      </c>
      <c r="D967">
        <v>0.26</v>
      </c>
      <c r="E967">
        <v>0.08</v>
      </c>
      <c r="F967">
        <v>0.2</v>
      </c>
      <c r="G967">
        <v>0.08</v>
      </c>
      <c r="H967">
        <v>5.5500000000000001E-2</v>
      </c>
      <c r="I967">
        <v>5.5E-2</v>
      </c>
      <c r="J967">
        <v>6</v>
      </c>
      <c r="K967">
        <v>13</v>
      </c>
      <c r="L967" t="s">
        <v>44</v>
      </c>
      <c r="M967" t="s">
        <v>45</v>
      </c>
      <c r="N967" t="s">
        <v>35</v>
      </c>
      <c r="O967">
        <v>5</v>
      </c>
      <c r="P967" t="s">
        <v>46</v>
      </c>
      <c r="Q967">
        <v>12.8</v>
      </c>
      <c r="R967" t="str">
        <f t="array" ref="R96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67" t="e">
        <f>IF(Table13[[#This Row],[Category All]]="Category 1", "Yes",NA())</f>
        <v>#N/A</v>
      </c>
      <c r="T967" t="str">
        <f>IF(Table13[[#This Row],[Category All]]="Category 2", "Yes",NA())</f>
        <v>Yes</v>
      </c>
      <c r="U967" t="e">
        <f>IF(Table13[[#This Row],[Category All]]="Category 3", "Yes",NA())</f>
        <v>#N/A</v>
      </c>
      <c r="V967">
        <f>SUM(1,(1/3)*(Table13[[#This Row],[Length]]-0.5),(1/3)*(Table13[[#This Row],[Diameter]]-0.4),(1/3)*(Table13[[#This Row],[Height]]-0.4)*Table13[[#This Row],[Whole_weight]]*0.5)</f>
        <v>0.88933333333333331</v>
      </c>
      <c r="W967">
        <f t="array" ref="W96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0.71146666666666669</v>
      </c>
      <c r="X967" t="e">
        <f>IF(Table13[[#This Row],[Category All]]="Category 1",Table13[[#This Row],[Base Abalone Value]]*1.5,NA())</f>
        <v>#N/A</v>
      </c>
      <c r="Y967">
        <f>IF(Table13[[#This Row],[Category All]]="Category 2",Table13[[#This Row],[Base Abalone Value]]*0.8,NA())</f>
        <v>0.71146666666666669</v>
      </c>
      <c r="Z967" t="e">
        <f>IF(Table13[[#This Row],[Category All]]="Category 3",Table13[[#This Row],[Base Abalone Value]],NA())</f>
        <v>#N/A</v>
      </c>
      <c r="AA967" t="e">
        <f>IF(Table13[[#This Row],[Gender]]="M",Table13[[#This Row],[Whole_weight]],NA())</f>
        <v>#N/A</v>
      </c>
      <c r="AB967" t="e">
        <f>IF(Table13[[#This Row],[Gender]]="F",Table13[[#This Row],[Whole_weight]],NA())</f>
        <v>#N/A</v>
      </c>
      <c r="AC967">
        <f>IF(Table13[[#This Row],[Gender]]="I",Table13[[#This Row],[Whole_weight]],NA())</f>
        <v>0.2</v>
      </c>
      <c r="AD967" t="e">
        <f>IF(Table13[[#This Row],[Gender]]="M",Table13[[#This Row],[Diameter]],NA())</f>
        <v>#N/A</v>
      </c>
      <c r="AE967" t="e">
        <f>IF(Table13[[#This Row],[Gender]]="F",Table13[[#This Row],[Diameter]],NA())</f>
        <v>#N/A</v>
      </c>
      <c r="AF967">
        <f>IF(Table13[[#This Row],[Gender]]="I",Table13[[#This Row],[Diameter]],NA())</f>
        <v>0.26</v>
      </c>
    </row>
    <row r="968" spans="1:32" x14ac:dyDescent="0.25">
      <c r="A968">
        <v>3232</v>
      </c>
      <c r="B968" t="s">
        <v>47</v>
      </c>
      <c r="C968">
        <v>0.41</v>
      </c>
      <c r="D968">
        <v>0.32500000000000001</v>
      </c>
      <c r="E968">
        <v>0.12</v>
      </c>
      <c r="F968">
        <v>0.3745</v>
      </c>
      <c r="G968">
        <v>0.158</v>
      </c>
      <c r="H968">
        <v>8.1000000000000003E-2</v>
      </c>
      <c r="I968">
        <v>0.125</v>
      </c>
      <c r="J968">
        <v>12</v>
      </c>
      <c r="K968">
        <v>12</v>
      </c>
      <c r="L968" t="s">
        <v>33</v>
      </c>
      <c r="M968" t="s">
        <v>34</v>
      </c>
      <c r="N968" t="s">
        <v>35</v>
      </c>
      <c r="O968">
        <v>8</v>
      </c>
      <c r="P968" t="s">
        <v>51</v>
      </c>
      <c r="Q968">
        <v>12.3</v>
      </c>
      <c r="R968" t="str">
        <f t="array" ref="R96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68" t="e">
        <f>IF(Table13[[#This Row],[Category All]]="Category 1", "Yes",NA())</f>
        <v>#N/A</v>
      </c>
      <c r="T968" t="str">
        <f>IF(Table13[[#This Row],[Category All]]="Category 2", "Yes",NA())</f>
        <v>Yes</v>
      </c>
      <c r="U968" t="e">
        <f>IF(Table13[[#This Row],[Category All]]="Category 3", "Yes",NA())</f>
        <v>#N/A</v>
      </c>
      <c r="V968">
        <f>SUM(1,(1/3)*(Table13[[#This Row],[Length]]-0.5),(1/3)*(Table13[[#This Row],[Diameter]]-0.4),(1/3)*(Table13[[#This Row],[Height]]-0.4)*Table13[[#This Row],[Whole_weight]]*0.5)</f>
        <v>0.92752333333333326</v>
      </c>
      <c r="W968">
        <f t="array" ref="W96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0.7420186666666666</v>
      </c>
      <c r="X968" t="e">
        <f>IF(Table13[[#This Row],[Category All]]="Category 1",Table13[[#This Row],[Base Abalone Value]]*1.5,NA())</f>
        <v>#N/A</v>
      </c>
      <c r="Y968">
        <f>IF(Table13[[#This Row],[Category All]]="Category 2",Table13[[#This Row],[Base Abalone Value]]*0.8,NA())</f>
        <v>0.7420186666666666</v>
      </c>
      <c r="Z968" t="e">
        <f>IF(Table13[[#This Row],[Category All]]="Category 3",Table13[[#This Row],[Base Abalone Value]],NA())</f>
        <v>#N/A</v>
      </c>
      <c r="AA968">
        <f>IF(Table13[[#This Row],[Gender]]="M",Table13[[#This Row],[Whole_weight]],NA())</f>
        <v>0.3745</v>
      </c>
      <c r="AB968" t="e">
        <f>IF(Table13[[#This Row],[Gender]]="F",Table13[[#This Row],[Whole_weight]],NA())</f>
        <v>#N/A</v>
      </c>
      <c r="AC968" t="e">
        <f>IF(Table13[[#This Row],[Gender]]="I",Table13[[#This Row],[Whole_weight]],NA())</f>
        <v>#N/A</v>
      </c>
      <c r="AD968">
        <f>IF(Table13[[#This Row],[Gender]]="M",Table13[[#This Row],[Diameter]],NA())</f>
        <v>0.32500000000000001</v>
      </c>
      <c r="AE968" t="e">
        <f>IF(Table13[[#This Row],[Gender]]="F",Table13[[#This Row],[Diameter]],NA())</f>
        <v>#N/A</v>
      </c>
      <c r="AF968" t="e">
        <f>IF(Table13[[#This Row],[Gender]]="I",Table13[[#This Row],[Diameter]],NA())</f>
        <v>#N/A</v>
      </c>
    </row>
    <row r="969" spans="1:32" x14ac:dyDescent="0.25">
      <c r="A969">
        <v>697</v>
      </c>
      <c r="B969" t="s">
        <v>43</v>
      </c>
      <c r="C969">
        <v>0.155</v>
      </c>
      <c r="D969">
        <v>0.105</v>
      </c>
      <c r="E969">
        <v>0.05</v>
      </c>
      <c r="F969">
        <v>1.7500000000000002E-2</v>
      </c>
      <c r="G969">
        <v>5.0000000000000001E-3</v>
      </c>
      <c r="H969">
        <v>3.5000000000000001E-3</v>
      </c>
      <c r="I969">
        <v>5.0000000000000001E-3</v>
      </c>
      <c r="J969">
        <v>4</v>
      </c>
      <c r="K969">
        <v>3</v>
      </c>
      <c r="L969" t="s">
        <v>75</v>
      </c>
      <c r="M969" t="s">
        <v>76</v>
      </c>
      <c r="N969" t="s">
        <v>77</v>
      </c>
      <c r="O969">
        <v>6</v>
      </c>
      <c r="P969" t="s">
        <v>79</v>
      </c>
      <c r="Q969">
        <v>14.1</v>
      </c>
      <c r="R969" t="str">
        <f t="array" ref="R96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69" t="e">
        <f>IF(Table13[[#This Row],[Category All]]="Category 1", "Yes",NA())</f>
        <v>#N/A</v>
      </c>
      <c r="T969" t="str">
        <f>IF(Table13[[#This Row],[Category All]]="Category 2", "Yes",NA())</f>
        <v>Yes</v>
      </c>
      <c r="U969" t="e">
        <f>IF(Table13[[#This Row],[Category All]]="Category 3", "Yes",NA())</f>
        <v>#N/A</v>
      </c>
      <c r="V969">
        <f>SUM(1,(1/3)*(Table13[[#This Row],[Length]]-0.5),(1/3)*(Table13[[#This Row],[Diameter]]-0.4),(1/3)*(Table13[[#This Row],[Height]]-0.4)*Table13[[#This Row],[Whole_weight]]*0.5)</f>
        <v>0.78564583333333327</v>
      </c>
      <c r="W969">
        <f t="array" ref="W96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0.62851666666666661</v>
      </c>
      <c r="X969" t="e">
        <f>IF(Table13[[#This Row],[Category All]]="Category 1",Table13[[#This Row],[Base Abalone Value]]*1.5,NA())</f>
        <v>#N/A</v>
      </c>
      <c r="Y969">
        <f>IF(Table13[[#This Row],[Category All]]="Category 2",Table13[[#This Row],[Base Abalone Value]]*0.8,NA())</f>
        <v>0.62851666666666661</v>
      </c>
      <c r="Z969" t="e">
        <f>IF(Table13[[#This Row],[Category All]]="Category 3",Table13[[#This Row],[Base Abalone Value]],NA())</f>
        <v>#N/A</v>
      </c>
      <c r="AA969" t="e">
        <f>IF(Table13[[#This Row],[Gender]]="M",Table13[[#This Row],[Whole_weight]],NA())</f>
        <v>#N/A</v>
      </c>
      <c r="AB969" t="e">
        <f>IF(Table13[[#This Row],[Gender]]="F",Table13[[#This Row],[Whole_weight]],NA())</f>
        <v>#N/A</v>
      </c>
      <c r="AC969">
        <f>IF(Table13[[#This Row],[Gender]]="I",Table13[[#This Row],[Whole_weight]],NA())</f>
        <v>1.7500000000000002E-2</v>
      </c>
      <c r="AD969" t="e">
        <f>IF(Table13[[#This Row],[Gender]]="M",Table13[[#This Row],[Diameter]],NA())</f>
        <v>#N/A</v>
      </c>
      <c r="AE969" t="e">
        <f>IF(Table13[[#This Row],[Gender]]="F",Table13[[#This Row],[Diameter]],NA())</f>
        <v>#N/A</v>
      </c>
      <c r="AF969">
        <f>IF(Table13[[#This Row],[Gender]]="I",Table13[[#This Row],[Diameter]],NA())</f>
        <v>0.105</v>
      </c>
    </row>
    <row r="970" spans="1:32" x14ac:dyDescent="0.25">
      <c r="A970">
        <v>1281</v>
      </c>
      <c r="B970" t="s">
        <v>47</v>
      </c>
      <c r="C970">
        <v>0.495</v>
      </c>
      <c r="D970">
        <v>0.39500000000000002</v>
      </c>
      <c r="E970">
        <v>0.12</v>
      </c>
      <c r="F970">
        <v>0.55300000000000005</v>
      </c>
      <c r="G970">
        <v>0.224</v>
      </c>
      <c r="H970">
        <v>0.13750000000000001</v>
      </c>
      <c r="I970">
        <v>0.16700000000000001</v>
      </c>
      <c r="J970">
        <v>8</v>
      </c>
      <c r="K970">
        <v>15</v>
      </c>
      <c r="L970" t="s">
        <v>81</v>
      </c>
      <c r="M970" t="s">
        <v>82</v>
      </c>
      <c r="N970" t="s">
        <v>35</v>
      </c>
      <c r="O970">
        <v>6</v>
      </c>
      <c r="P970" t="s">
        <v>79</v>
      </c>
      <c r="Q970">
        <v>14.1</v>
      </c>
      <c r="R970" t="str">
        <f t="array" ref="R97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70" t="e">
        <f>IF(Table13[[#This Row],[Category All]]="Category 1", "Yes",NA())</f>
        <v>#N/A</v>
      </c>
      <c r="T970" t="str">
        <f>IF(Table13[[#This Row],[Category All]]="Category 2", "Yes",NA())</f>
        <v>Yes</v>
      </c>
      <c r="U970" t="e">
        <f>IF(Table13[[#This Row],[Category All]]="Category 3", "Yes",NA())</f>
        <v>#N/A</v>
      </c>
      <c r="V970">
        <f>SUM(1,(1/3)*(Table13[[#This Row],[Length]]-0.5),(1/3)*(Table13[[#This Row],[Diameter]]-0.4),(1/3)*(Table13[[#This Row],[Height]]-0.4)*Table13[[#This Row],[Whole_weight]]*0.5)</f>
        <v>0.97085999999999995</v>
      </c>
      <c r="W970">
        <f t="array" ref="W97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0.77668800000000005</v>
      </c>
      <c r="X970" t="e">
        <f>IF(Table13[[#This Row],[Category All]]="Category 1",Table13[[#This Row],[Base Abalone Value]]*1.5,NA())</f>
        <v>#N/A</v>
      </c>
      <c r="Y970">
        <f>IF(Table13[[#This Row],[Category All]]="Category 2",Table13[[#This Row],[Base Abalone Value]]*0.8,NA())</f>
        <v>0.77668800000000005</v>
      </c>
      <c r="Z970" t="e">
        <f>IF(Table13[[#This Row],[Category All]]="Category 3",Table13[[#This Row],[Base Abalone Value]],NA())</f>
        <v>#N/A</v>
      </c>
      <c r="AA970">
        <f>IF(Table13[[#This Row],[Gender]]="M",Table13[[#This Row],[Whole_weight]],NA())</f>
        <v>0.55300000000000005</v>
      </c>
      <c r="AB970" t="e">
        <f>IF(Table13[[#This Row],[Gender]]="F",Table13[[#This Row],[Whole_weight]],NA())</f>
        <v>#N/A</v>
      </c>
      <c r="AC970" t="e">
        <f>IF(Table13[[#This Row],[Gender]]="I",Table13[[#This Row],[Whole_weight]],NA())</f>
        <v>#N/A</v>
      </c>
      <c r="AD970">
        <f>IF(Table13[[#This Row],[Gender]]="M",Table13[[#This Row],[Diameter]],NA())</f>
        <v>0.39500000000000002</v>
      </c>
      <c r="AE970" t="e">
        <f>IF(Table13[[#This Row],[Gender]]="F",Table13[[#This Row],[Diameter]],NA())</f>
        <v>#N/A</v>
      </c>
      <c r="AF970" t="e">
        <f>IF(Table13[[#This Row],[Gender]]="I",Table13[[#This Row],[Diameter]],NA())</f>
        <v>#N/A</v>
      </c>
    </row>
    <row r="971" spans="1:32" x14ac:dyDescent="0.25">
      <c r="A971">
        <v>2531</v>
      </c>
      <c r="B971" t="s">
        <v>32</v>
      </c>
      <c r="C971">
        <v>0.6</v>
      </c>
      <c r="D971">
        <v>0.48499999999999999</v>
      </c>
      <c r="E971">
        <v>0.16500000000000001</v>
      </c>
      <c r="F971">
        <v>1.1405000000000001</v>
      </c>
      <c r="G971">
        <v>0.58699999999999997</v>
      </c>
      <c r="H971">
        <v>0.2175</v>
      </c>
      <c r="I971">
        <v>0.28799999999999998</v>
      </c>
      <c r="J971">
        <v>9</v>
      </c>
      <c r="K971">
        <v>12</v>
      </c>
      <c r="L971" t="s">
        <v>33</v>
      </c>
      <c r="M971" t="s">
        <v>34</v>
      </c>
      <c r="N971" t="s">
        <v>35</v>
      </c>
      <c r="O971">
        <v>8</v>
      </c>
      <c r="P971" t="s">
        <v>51</v>
      </c>
      <c r="Q971">
        <v>12.3</v>
      </c>
      <c r="R971" t="str">
        <f t="array" ref="R97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71" t="e">
        <f>IF(Table13[[#This Row],[Category All]]="Category 1", "Yes",NA())</f>
        <v>#N/A</v>
      </c>
      <c r="T971" t="e">
        <f>IF(Table13[[#This Row],[Category All]]="Category 2", "Yes",NA())</f>
        <v>#N/A</v>
      </c>
      <c r="U971" t="str">
        <f>IF(Table13[[#This Row],[Category All]]="Category 3", "Yes",NA())</f>
        <v>Yes</v>
      </c>
      <c r="V971">
        <f>SUM(1,(1/3)*(Table13[[#This Row],[Length]]-0.5),(1/3)*(Table13[[#This Row],[Diameter]]-0.4),(1/3)*(Table13[[#This Row],[Height]]-0.4)*Table13[[#This Row],[Whole_weight]]*0.5)</f>
        <v>1.0169970833333333</v>
      </c>
      <c r="W971">
        <f t="array" ref="W97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1.0169970833333333</v>
      </c>
      <c r="X971" t="e">
        <f>IF(Table13[[#This Row],[Category All]]="Category 1",Table13[[#This Row],[Base Abalone Value]]*1.5,NA())</f>
        <v>#N/A</v>
      </c>
      <c r="Y971" t="e">
        <f>IF(Table13[[#This Row],[Category All]]="Category 2",Table13[[#This Row],[Base Abalone Value]]*0.8,NA())</f>
        <v>#N/A</v>
      </c>
      <c r="Z971">
        <f>IF(Table13[[#This Row],[Category All]]="Category 3",Table13[[#This Row],[Base Abalone Value]],NA())</f>
        <v>1.0169970833333333</v>
      </c>
      <c r="AA971" t="e">
        <f>IF(Table13[[#This Row],[Gender]]="M",Table13[[#This Row],[Whole_weight]],NA())</f>
        <v>#N/A</v>
      </c>
      <c r="AB971">
        <f>IF(Table13[[#This Row],[Gender]]="F",Table13[[#This Row],[Whole_weight]],NA())</f>
        <v>1.1405000000000001</v>
      </c>
      <c r="AC971" t="e">
        <f>IF(Table13[[#This Row],[Gender]]="I",Table13[[#This Row],[Whole_weight]],NA())</f>
        <v>#N/A</v>
      </c>
      <c r="AD971" t="e">
        <f>IF(Table13[[#This Row],[Gender]]="M",Table13[[#This Row],[Diameter]],NA())</f>
        <v>#N/A</v>
      </c>
      <c r="AE971">
        <f>IF(Table13[[#This Row],[Gender]]="F",Table13[[#This Row],[Diameter]],NA())</f>
        <v>0.48499999999999999</v>
      </c>
      <c r="AF971" t="e">
        <f>IF(Table13[[#This Row],[Gender]]="I",Table13[[#This Row],[Diameter]],NA())</f>
        <v>#N/A</v>
      </c>
    </row>
    <row r="972" spans="1:32" x14ac:dyDescent="0.25">
      <c r="A972">
        <v>2704</v>
      </c>
      <c r="B972" t="s">
        <v>47</v>
      </c>
      <c r="C972">
        <v>0.68</v>
      </c>
      <c r="D972">
        <v>0.53</v>
      </c>
      <c r="E972">
        <v>0.18</v>
      </c>
      <c r="F972">
        <v>1.5289999999999999</v>
      </c>
      <c r="G972">
        <v>0.76349999999999996</v>
      </c>
      <c r="H972">
        <v>0.3115</v>
      </c>
      <c r="I972">
        <v>0.40250000000000002</v>
      </c>
      <c r="J972">
        <v>11</v>
      </c>
      <c r="K972">
        <v>9</v>
      </c>
      <c r="L972" t="s">
        <v>52</v>
      </c>
      <c r="M972" t="s">
        <v>53</v>
      </c>
      <c r="N972" t="s">
        <v>54</v>
      </c>
      <c r="O972">
        <v>6</v>
      </c>
      <c r="P972" t="s">
        <v>79</v>
      </c>
      <c r="Q972">
        <v>14.1</v>
      </c>
      <c r="R972" t="str">
        <f t="array" ref="R97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72" t="e">
        <f>IF(Table13[[#This Row],[Category All]]="Category 1", "Yes",NA())</f>
        <v>#N/A</v>
      </c>
      <c r="T972" t="e">
        <f>IF(Table13[[#This Row],[Category All]]="Category 2", "Yes",NA())</f>
        <v>#N/A</v>
      </c>
      <c r="U972" t="str">
        <f>IF(Table13[[#This Row],[Category All]]="Category 3", "Yes",NA())</f>
        <v>Yes</v>
      </c>
      <c r="V972">
        <f>SUM(1,(1/3)*(Table13[[#This Row],[Length]]-0.5),(1/3)*(Table13[[#This Row],[Diameter]]-0.4),(1/3)*(Table13[[#This Row],[Height]]-0.4)*Table13[[#This Row],[Whole_weight]]*0.5)</f>
        <v>1.0472700000000001</v>
      </c>
      <c r="W972">
        <f t="array" ref="W97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1.0472700000000001</v>
      </c>
      <c r="X972" t="e">
        <f>IF(Table13[[#This Row],[Category All]]="Category 1",Table13[[#This Row],[Base Abalone Value]]*1.5,NA())</f>
        <v>#N/A</v>
      </c>
      <c r="Y972" t="e">
        <f>IF(Table13[[#This Row],[Category All]]="Category 2",Table13[[#This Row],[Base Abalone Value]]*0.8,NA())</f>
        <v>#N/A</v>
      </c>
      <c r="Z972">
        <f>IF(Table13[[#This Row],[Category All]]="Category 3",Table13[[#This Row],[Base Abalone Value]],NA())</f>
        <v>1.0472700000000001</v>
      </c>
      <c r="AA972">
        <f>IF(Table13[[#This Row],[Gender]]="M",Table13[[#This Row],[Whole_weight]],NA())</f>
        <v>1.5289999999999999</v>
      </c>
      <c r="AB972" t="e">
        <f>IF(Table13[[#This Row],[Gender]]="F",Table13[[#This Row],[Whole_weight]],NA())</f>
        <v>#N/A</v>
      </c>
      <c r="AC972" t="e">
        <f>IF(Table13[[#This Row],[Gender]]="I",Table13[[#This Row],[Whole_weight]],NA())</f>
        <v>#N/A</v>
      </c>
      <c r="AD972">
        <f>IF(Table13[[#This Row],[Gender]]="M",Table13[[#This Row],[Diameter]],NA())</f>
        <v>0.53</v>
      </c>
      <c r="AE972" t="e">
        <f>IF(Table13[[#This Row],[Gender]]="F",Table13[[#This Row],[Diameter]],NA())</f>
        <v>#N/A</v>
      </c>
      <c r="AF972" t="e">
        <f>IF(Table13[[#This Row],[Gender]]="I",Table13[[#This Row],[Diameter]],NA())</f>
        <v>#N/A</v>
      </c>
    </row>
    <row r="973" spans="1:32" x14ac:dyDescent="0.25">
      <c r="A973">
        <v>2104</v>
      </c>
      <c r="B973" t="s">
        <v>47</v>
      </c>
      <c r="C973">
        <v>0.375</v>
      </c>
      <c r="D973">
        <v>0.28999999999999998</v>
      </c>
      <c r="E973">
        <v>0.1</v>
      </c>
      <c r="F973">
        <v>0.27600000000000002</v>
      </c>
      <c r="G973">
        <v>0.11749999999999999</v>
      </c>
      <c r="H973">
        <v>5.6500000000000002E-2</v>
      </c>
      <c r="I973">
        <v>8.5000000000000006E-2</v>
      </c>
      <c r="J973">
        <v>9</v>
      </c>
      <c r="K973">
        <v>3</v>
      </c>
      <c r="L973" t="s">
        <v>75</v>
      </c>
      <c r="M973" t="s">
        <v>76</v>
      </c>
      <c r="N973" t="s">
        <v>77</v>
      </c>
      <c r="O973">
        <v>2</v>
      </c>
      <c r="P973" t="s">
        <v>39</v>
      </c>
      <c r="Q973">
        <v>18</v>
      </c>
      <c r="R973" t="str">
        <f t="array" ref="R97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73" t="e">
        <f>IF(Table13[[#This Row],[Category All]]="Category 1", "Yes",NA())</f>
        <v>#N/A</v>
      </c>
      <c r="T973" t="str">
        <f>IF(Table13[[#This Row],[Category All]]="Category 2", "Yes",NA())</f>
        <v>Yes</v>
      </c>
      <c r="U973" t="e">
        <f>IF(Table13[[#This Row],[Category All]]="Category 3", "Yes",NA())</f>
        <v>#N/A</v>
      </c>
      <c r="V973">
        <f>SUM(1,(1/3)*(Table13[[#This Row],[Length]]-0.5),(1/3)*(Table13[[#This Row],[Diameter]]-0.4),(1/3)*(Table13[[#This Row],[Height]]-0.4)*Table13[[#This Row],[Whole_weight]]*0.5)</f>
        <v>0.9078666666666666</v>
      </c>
      <c r="W973">
        <f t="array" ref="W97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0.72629333333333335</v>
      </c>
      <c r="X973" t="e">
        <f>IF(Table13[[#This Row],[Category All]]="Category 1",Table13[[#This Row],[Base Abalone Value]]*1.5,NA())</f>
        <v>#N/A</v>
      </c>
      <c r="Y973">
        <f>IF(Table13[[#This Row],[Category All]]="Category 2",Table13[[#This Row],[Base Abalone Value]]*0.8,NA())</f>
        <v>0.72629333333333335</v>
      </c>
      <c r="Z973" t="e">
        <f>IF(Table13[[#This Row],[Category All]]="Category 3",Table13[[#This Row],[Base Abalone Value]],NA())</f>
        <v>#N/A</v>
      </c>
      <c r="AA973">
        <f>IF(Table13[[#This Row],[Gender]]="M",Table13[[#This Row],[Whole_weight]],NA())</f>
        <v>0.27600000000000002</v>
      </c>
      <c r="AB973" t="e">
        <f>IF(Table13[[#This Row],[Gender]]="F",Table13[[#This Row],[Whole_weight]],NA())</f>
        <v>#N/A</v>
      </c>
      <c r="AC973" t="e">
        <f>IF(Table13[[#This Row],[Gender]]="I",Table13[[#This Row],[Whole_weight]],NA())</f>
        <v>#N/A</v>
      </c>
      <c r="AD973">
        <f>IF(Table13[[#This Row],[Gender]]="M",Table13[[#This Row],[Diameter]],NA())</f>
        <v>0.28999999999999998</v>
      </c>
      <c r="AE973" t="e">
        <f>IF(Table13[[#This Row],[Gender]]="F",Table13[[#This Row],[Diameter]],NA())</f>
        <v>#N/A</v>
      </c>
      <c r="AF973" t="e">
        <f>IF(Table13[[#This Row],[Gender]]="I",Table13[[#This Row],[Diameter]],NA())</f>
        <v>#N/A</v>
      </c>
    </row>
    <row r="974" spans="1:32" x14ac:dyDescent="0.25">
      <c r="A974">
        <v>1171</v>
      </c>
      <c r="B974" t="s">
        <v>32</v>
      </c>
      <c r="C974">
        <v>0.625</v>
      </c>
      <c r="D974">
        <v>0.48499999999999999</v>
      </c>
      <c r="E974">
        <v>0.17499999999999999</v>
      </c>
      <c r="F974">
        <v>1.3745000000000001</v>
      </c>
      <c r="G974">
        <v>0.73350000000000004</v>
      </c>
      <c r="H974">
        <v>0.27150000000000002</v>
      </c>
      <c r="I974">
        <v>0.33200000000000002</v>
      </c>
      <c r="J974">
        <v>9</v>
      </c>
      <c r="K974">
        <v>14</v>
      </c>
      <c r="L974" t="s">
        <v>55</v>
      </c>
      <c r="M974" t="s">
        <v>56</v>
      </c>
      <c r="N974" t="s">
        <v>57</v>
      </c>
      <c r="O974">
        <v>7</v>
      </c>
      <c r="P974" t="s">
        <v>74</v>
      </c>
      <c r="Q974">
        <v>2.5</v>
      </c>
      <c r="R974" t="str">
        <f t="array" ref="R97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74" t="e">
        <f>IF(Table13[[#This Row],[Category All]]="Category 1", "Yes",NA())</f>
        <v>#N/A</v>
      </c>
      <c r="T974" t="e">
        <f>IF(Table13[[#This Row],[Category All]]="Category 2", "Yes",NA())</f>
        <v>#N/A</v>
      </c>
      <c r="U974" t="str">
        <f>IF(Table13[[#This Row],[Category All]]="Category 3", "Yes",NA())</f>
        <v>Yes</v>
      </c>
      <c r="V974">
        <f>SUM(1,(1/3)*(Table13[[#This Row],[Length]]-0.5),(1/3)*(Table13[[#This Row],[Diameter]]-0.4),(1/3)*(Table13[[#This Row],[Height]]-0.4)*Table13[[#This Row],[Whole_weight]]*0.5)</f>
        <v>1.0184562500000001</v>
      </c>
      <c r="W974">
        <f t="array" ref="W97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1.0184562500000001</v>
      </c>
      <c r="X974" t="e">
        <f>IF(Table13[[#This Row],[Category All]]="Category 1",Table13[[#This Row],[Base Abalone Value]]*1.5,NA())</f>
        <v>#N/A</v>
      </c>
      <c r="Y974" t="e">
        <f>IF(Table13[[#This Row],[Category All]]="Category 2",Table13[[#This Row],[Base Abalone Value]]*0.8,NA())</f>
        <v>#N/A</v>
      </c>
      <c r="Z974">
        <f>IF(Table13[[#This Row],[Category All]]="Category 3",Table13[[#This Row],[Base Abalone Value]],NA())</f>
        <v>1.0184562500000001</v>
      </c>
      <c r="AA974" t="e">
        <f>IF(Table13[[#This Row],[Gender]]="M",Table13[[#This Row],[Whole_weight]],NA())</f>
        <v>#N/A</v>
      </c>
      <c r="AB974">
        <f>IF(Table13[[#This Row],[Gender]]="F",Table13[[#This Row],[Whole_weight]],NA())</f>
        <v>1.3745000000000001</v>
      </c>
      <c r="AC974" t="e">
        <f>IF(Table13[[#This Row],[Gender]]="I",Table13[[#This Row],[Whole_weight]],NA())</f>
        <v>#N/A</v>
      </c>
      <c r="AD974" t="e">
        <f>IF(Table13[[#This Row],[Gender]]="M",Table13[[#This Row],[Diameter]],NA())</f>
        <v>#N/A</v>
      </c>
      <c r="AE974">
        <f>IF(Table13[[#This Row],[Gender]]="F",Table13[[#This Row],[Diameter]],NA())</f>
        <v>0.48499999999999999</v>
      </c>
      <c r="AF974" t="e">
        <f>IF(Table13[[#This Row],[Gender]]="I",Table13[[#This Row],[Diameter]],NA())</f>
        <v>#N/A</v>
      </c>
    </row>
    <row r="975" spans="1:32" x14ac:dyDescent="0.25">
      <c r="A975">
        <v>3248</v>
      </c>
      <c r="B975" t="s">
        <v>32</v>
      </c>
      <c r="C975">
        <v>0.61</v>
      </c>
      <c r="D975">
        <v>0.495</v>
      </c>
      <c r="E975">
        <v>0.19</v>
      </c>
      <c r="F975">
        <v>1.2130000000000001</v>
      </c>
      <c r="G975">
        <v>0.46400000000000002</v>
      </c>
      <c r="H975">
        <v>0.30599999999999999</v>
      </c>
      <c r="I975">
        <v>0.36499999999999999</v>
      </c>
      <c r="J975">
        <v>15</v>
      </c>
      <c r="K975">
        <v>11</v>
      </c>
      <c r="L975" t="s">
        <v>37</v>
      </c>
      <c r="M975" t="s">
        <v>38</v>
      </c>
      <c r="N975" t="s">
        <v>35</v>
      </c>
      <c r="O975">
        <v>6</v>
      </c>
      <c r="P975" t="s">
        <v>79</v>
      </c>
      <c r="Q975">
        <v>14.1</v>
      </c>
      <c r="R975" t="str">
        <f t="array" ref="R97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75" t="e">
        <f>IF(Table13[[#This Row],[Category All]]="Category 1", "Yes",NA())</f>
        <v>#N/A</v>
      </c>
      <c r="T975" t="e">
        <f>IF(Table13[[#This Row],[Category All]]="Category 2", "Yes",NA())</f>
        <v>#N/A</v>
      </c>
      <c r="U975" t="str">
        <f>IF(Table13[[#This Row],[Category All]]="Category 3", "Yes",NA())</f>
        <v>Yes</v>
      </c>
      <c r="V975">
        <f>SUM(1,(1/3)*(Table13[[#This Row],[Length]]-0.5),(1/3)*(Table13[[#This Row],[Diameter]]-0.4),(1/3)*(Table13[[#This Row],[Height]]-0.4)*Table13[[#This Row],[Whole_weight]]*0.5)</f>
        <v>1.0258783333333334</v>
      </c>
      <c r="W975">
        <f t="array" ref="W97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1.0258783333333334</v>
      </c>
      <c r="X975" t="e">
        <f>IF(Table13[[#This Row],[Category All]]="Category 1",Table13[[#This Row],[Base Abalone Value]]*1.5,NA())</f>
        <v>#N/A</v>
      </c>
      <c r="Y975" t="e">
        <f>IF(Table13[[#This Row],[Category All]]="Category 2",Table13[[#This Row],[Base Abalone Value]]*0.8,NA())</f>
        <v>#N/A</v>
      </c>
      <c r="Z975">
        <f>IF(Table13[[#This Row],[Category All]]="Category 3",Table13[[#This Row],[Base Abalone Value]],NA())</f>
        <v>1.0258783333333334</v>
      </c>
      <c r="AA975" t="e">
        <f>IF(Table13[[#This Row],[Gender]]="M",Table13[[#This Row],[Whole_weight]],NA())</f>
        <v>#N/A</v>
      </c>
      <c r="AB975">
        <f>IF(Table13[[#This Row],[Gender]]="F",Table13[[#This Row],[Whole_weight]],NA())</f>
        <v>1.2130000000000001</v>
      </c>
      <c r="AC975" t="e">
        <f>IF(Table13[[#This Row],[Gender]]="I",Table13[[#This Row],[Whole_weight]],NA())</f>
        <v>#N/A</v>
      </c>
      <c r="AD975" t="e">
        <f>IF(Table13[[#This Row],[Gender]]="M",Table13[[#This Row],[Diameter]],NA())</f>
        <v>#N/A</v>
      </c>
      <c r="AE975">
        <f>IF(Table13[[#This Row],[Gender]]="F",Table13[[#This Row],[Diameter]],NA())</f>
        <v>0.495</v>
      </c>
      <c r="AF975" t="e">
        <f>IF(Table13[[#This Row],[Gender]]="I",Table13[[#This Row],[Diameter]],NA())</f>
        <v>#N/A</v>
      </c>
    </row>
    <row r="976" spans="1:32" x14ac:dyDescent="0.25">
      <c r="A976">
        <v>3470</v>
      </c>
      <c r="B976" t="s">
        <v>32</v>
      </c>
      <c r="C976">
        <v>0.71499999999999997</v>
      </c>
      <c r="D976">
        <v>0.58499999999999996</v>
      </c>
      <c r="E976">
        <v>0.23</v>
      </c>
      <c r="F976">
        <v>2.0724999999999998</v>
      </c>
      <c r="G976">
        <v>0.86550000000000005</v>
      </c>
      <c r="H976">
        <v>0.40949999999999998</v>
      </c>
      <c r="I976">
        <v>0.56499999999999995</v>
      </c>
      <c r="J976">
        <v>10</v>
      </c>
      <c r="K976">
        <v>6</v>
      </c>
      <c r="L976" t="s">
        <v>71</v>
      </c>
      <c r="M976" t="s">
        <v>72</v>
      </c>
      <c r="N976" t="s">
        <v>73</v>
      </c>
      <c r="O976">
        <v>6</v>
      </c>
      <c r="P976" t="s">
        <v>79</v>
      </c>
      <c r="Q976">
        <v>14.1</v>
      </c>
      <c r="R976" t="str">
        <f t="array" ref="R97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76" t="e">
        <f>IF(Table13[[#This Row],[Category All]]="Category 1", "Yes",NA())</f>
        <v>#N/A</v>
      </c>
      <c r="T976" t="e">
        <f>IF(Table13[[#This Row],[Category All]]="Category 2", "Yes",NA())</f>
        <v>#N/A</v>
      </c>
      <c r="U976" t="str">
        <f>IF(Table13[[#This Row],[Category All]]="Category 3", "Yes",NA())</f>
        <v>Yes</v>
      </c>
      <c r="V976">
        <f>SUM(1,(1/3)*(Table13[[#This Row],[Length]]-0.5),(1/3)*(Table13[[#This Row],[Diameter]]-0.4),(1/3)*(Table13[[#This Row],[Height]]-0.4)*Table13[[#This Row],[Whole_weight]]*0.5)</f>
        <v>1.0746125</v>
      </c>
      <c r="W976">
        <f t="array" ref="W97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1.0746125</v>
      </c>
      <c r="X976" t="e">
        <f>IF(Table13[[#This Row],[Category All]]="Category 1",Table13[[#This Row],[Base Abalone Value]]*1.5,NA())</f>
        <v>#N/A</v>
      </c>
      <c r="Y976" t="e">
        <f>IF(Table13[[#This Row],[Category All]]="Category 2",Table13[[#This Row],[Base Abalone Value]]*0.8,NA())</f>
        <v>#N/A</v>
      </c>
      <c r="Z976">
        <f>IF(Table13[[#This Row],[Category All]]="Category 3",Table13[[#This Row],[Base Abalone Value]],NA())</f>
        <v>1.0746125</v>
      </c>
      <c r="AA976" t="e">
        <f>IF(Table13[[#This Row],[Gender]]="M",Table13[[#This Row],[Whole_weight]],NA())</f>
        <v>#N/A</v>
      </c>
      <c r="AB976">
        <f>IF(Table13[[#This Row],[Gender]]="F",Table13[[#This Row],[Whole_weight]],NA())</f>
        <v>2.0724999999999998</v>
      </c>
      <c r="AC976" t="e">
        <f>IF(Table13[[#This Row],[Gender]]="I",Table13[[#This Row],[Whole_weight]],NA())</f>
        <v>#N/A</v>
      </c>
      <c r="AD976" t="e">
        <f>IF(Table13[[#This Row],[Gender]]="M",Table13[[#This Row],[Diameter]],NA())</f>
        <v>#N/A</v>
      </c>
      <c r="AE976">
        <f>IF(Table13[[#This Row],[Gender]]="F",Table13[[#This Row],[Diameter]],NA())</f>
        <v>0.58499999999999996</v>
      </c>
      <c r="AF976" t="e">
        <f>IF(Table13[[#This Row],[Gender]]="I",Table13[[#This Row],[Diameter]],NA())</f>
        <v>#N/A</v>
      </c>
    </row>
    <row r="977" spans="1:32" x14ac:dyDescent="0.25">
      <c r="A977">
        <v>4107</v>
      </c>
      <c r="B977" t="s">
        <v>32</v>
      </c>
      <c r="C977">
        <v>0.72</v>
      </c>
      <c r="D977">
        <v>0.59</v>
      </c>
      <c r="E977">
        <v>0.20499999999999999</v>
      </c>
      <c r="F977">
        <v>1.7495000000000001</v>
      </c>
      <c r="G977">
        <v>0.77549999999999997</v>
      </c>
      <c r="H977">
        <v>0.42249999999999999</v>
      </c>
      <c r="I977">
        <v>0.48</v>
      </c>
      <c r="J977">
        <v>11</v>
      </c>
      <c r="K977">
        <v>10</v>
      </c>
      <c r="L977" t="s">
        <v>48</v>
      </c>
      <c r="M977" t="s">
        <v>49</v>
      </c>
      <c r="N977" t="s">
        <v>50</v>
      </c>
      <c r="O977">
        <v>2</v>
      </c>
      <c r="P977" t="s">
        <v>39</v>
      </c>
      <c r="Q977">
        <v>18</v>
      </c>
      <c r="R977" t="str">
        <f t="array" ref="R97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77" t="e">
        <f>IF(Table13[[#This Row],[Category All]]="Category 1", "Yes",NA())</f>
        <v>#N/A</v>
      </c>
      <c r="T977" t="e">
        <f>IF(Table13[[#This Row],[Category All]]="Category 2", "Yes",NA())</f>
        <v>#N/A</v>
      </c>
      <c r="U977" t="str">
        <f>IF(Table13[[#This Row],[Category All]]="Category 3", "Yes",NA())</f>
        <v>Yes</v>
      </c>
      <c r="V977">
        <f>SUM(1,(1/3)*(Table13[[#This Row],[Length]]-0.5),(1/3)*(Table13[[#This Row],[Diameter]]-0.4),(1/3)*(Table13[[#This Row],[Height]]-0.4)*Table13[[#This Row],[Whole_weight]]*0.5)</f>
        <v>1.0798079166666665</v>
      </c>
      <c r="W977">
        <f t="array" ref="W97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1.0798079166666665</v>
      </c>
      <c r="X977" t="e">
        <f>IF(Table13[[#This Row],[Category All]]="Category 1",Table13[[#This Row],[Base Abalone Value]]*1.5,NA())</f>
        <v>#N/A</v>
      </c>
      <c r="Y977" t="e">
        <f>IF(Table13[[#This Row],[Category All]]="Category 2",Table13[[#This Row],[Base Abalone Value]]*0.8,NA())</f>
        <v>#N/A</v>
      </c>
      <c r="Z977">
        <f>IF(Table13[[#This Row],[Category All]]="Category 3",Table13[[#This Row],[Base Abalone Value]],NA())</f>
        <v>1.0798079166666665</v>
      </c>
      <c r="AA977" t="e">
        <f>IF(Table13[[#This Row],[Gender]]="M",Table13[[#This Row],[Whole_weight]],NA())</f>
        <v>#N/A</v>
      </c>
      <c r="AB977">
        <f>IF(Table13[[#This Row],[Gender]]="F",Table13[[#This Row],[Whole_weight]],NA())</f>
        <v>1.7495000000000001</v>
      </c>
      <c r="AC977" t="e">
        <f>IF(Table13[[#This Row],[Gender]]="I",Table13[[#This Row],[Whole_weight]],NA())</f>
        <v>#N/A</v>
      </c>
      <c r="AD977" t="e">
        <f>IF(Table13[[#This Row],[Gender]]="M",Table13[[#This Row],[Diameter]],NA())</f>
        <v>#N/A</v>
      </c>
      <c r="AE977">
        <f>IF(Table13[[#This Row],[Gender]]="F",Table13[[#This Row],[Diameter]],NA())</f>
        <v>0.59</v>
      </c>
      <c r="AF977" t="e">
        <f>IF(Table13[[#This Row],[Gender]]="I",Table13[[#This Row],[Diameter]],NA())</f>
        <v>#N/A</v>
      </c>
    </row>
    <row r="978" spans="1:32" x14ac:dyDescent="0.25">
      <c r="A978">
        <v>1111</v>
      </c>
      <c r="B978" t="s">
        <v>43</v>
      </c>
      <c r="C978">
        <v>0.52</v>
      </c>
      <c r="D978">
        <v>0.38</v>
      </c>
      <c r="E978">
        <v>0.13500000000000001</v>
      </c>
      <c r="F978">
        <v>0.53949999999999998</v>
      </c>
      <c r="G978">
        <v>0.22950000000000001</v>
      </c>
      <c r="H978">
        <v>0.13300000000000001</v>
      </c>
      <c r="I978">
        <v>0.157</v>
      </c>
      <c r="J978">
        <v>8</v>
      </c>
      <c r="K978">
        <v>15</v>
      </c>
      <c r="L978" t="s">
        <v>81</v>
      </c>
      <c r="M978" t="s">
        <v>82</v>
      </c>
      <c r="N978" t="s">
        <v>35</v>
      </c>
      <c r="O978">
        <v>5</v>
      </c>
      <c r="P978" t="s">
        <v>46</v>
      </c>
      <c r="Q978">
        <v>12.8</v>
      </c>
      <c r="R978" t="str">
        <f t="array" ref="R97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78" t="e">
        <f>IF(Table13[[#This Row],[Category All]]="Category 1", "Yes",NA())</f>
        <v>#N/A</v>
      </c>
      <c r="T978" t="str">
        <f>IF(Table13[[#This Row],[Category All]]="Category 2", "Yes",NA())</f>
        <v>Yes</v>
      </c>
      <c r="U978" t="e">
        <f>IF(Table13[[#This Row],[Category All]]="Category 3", "Yes",NA())</f>
        <v>#N/A</v>
      </c>
      <c r="V978">
        <f>SUM(1,(1/3)*(Table13[[#This Row],[Length]]-0.5),(1/3)*(Table13[[#This Row],[Diameter]]-0.4),(1/3)*(Table13[[#This Row],[Height]]-0.4)*Table13[[#This Row],[Whole_weight]]*0.5)</f>
        <v>0.97617208333333327</v>
      </c>
      <c r="W978">
        <f t="array" ref="W97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0.78093766666666664</v>
      </c>
      <c r="X978" t="e">
        <f>IF(Table13[[#This Row],[Category All]]="Category 1",Table13[[#This Row],[Base Abalone Value]]*1.5,NA())</f>
        <v>#N/A</v>
      </c>
      <c r="Y978">
        <f>IF(Table13[[#This Row],[Category All]]="Category 2",Table13[[#This Row],[Base Abalone Value]]*0.8,NA())</f>
        <v>0.78093766666666664</v>
      </c>
      <c r="Z978" t="e">
        <f>IF(Table13[[#This Row],[Category All]]="Category 3",Table13[[#This Row],[Base Abalone Value]],NA())</f>
        <v>#N/A</v>
      </c>
      <c r="AA978" t="e">
        <f>IF(Table13[[#This Row],[Gender]]="M",Table13[[#This Row],[Whole_weight]],NA())</f>
        <v>#N/A</v>
      </c>
      <c r="AB978" t="e">
        <f>IF(Table13[[#This Row],[Gender]]="F",Table13[[#This Row],[Whole_weight]],NA())</f>
        <v>#N/A</v>
      </c>
      <c r="AC978">
        <f>IF(Table13[[#This Row],[Gender]]="I",Table13[[#This Row],[Whole_weight]],NA())</f>
        <v>0.53949999999999998</v>
      </c>
      <c r="AD978" t="e">
        <f>IF(Table13[[#This Row],[Gender]]="M",Table13[[#This Row],[Diameter]],NA())</f>
        <v>#N/A</v>
      </c>
      <c r="AE978" t="e">
        <f>IF(Table13[[#This Row],[Gender]]="F",Table13[[#This Row],[Diameter]],NA())</f>
        <v>#N/A</v>
      </c>
      <c r="AF978">
        <f>IF(Table13[[#This Row],[Gender]]="I",Table13[[#This Row],[Diameter]],NA())</f>
        <v>0.38</v>
      </c>
    </row>
    <row r="979" spans="1:32" x14ac:dyDescent="0.25">
      <c r="A979">
        <v>1944</v>
      </c>
      <c r="B979" t="s">
        <v>32</v>
      </c>
      <c r="C979">
        <v>0.63500000000000001</v>
      </c>
      <c r="D979">
        <v>0.48499999999999999</v>
      </c>
      <c r="E979">
        <v>0.16500000000000001</v>
      </c>
      <c r="F979">
        <v>1.2695000000000001</v>
      </c>
      <c r="G979">
        <v>0.5635</v>
      </c>
      <c r="H979">
        <v>0.30649999999999999</v>
      </c>
      <c r="I979">
        <v>0.33950000000000002</v>
      </c>
      <c r="J979">
        <v>11</v>
      </c>
      <c r="K979">
        <v>9</v>
      </c>
      <c r="L979" t="s">
        <v>52</v>
      </c>
      <c r="M979" t="s">
        <v>53</v>
      </c>
      <c r="N979" t="s">
        <v>54</v>
      </c>
      <c r="O979">
        <v>9</v>
      </c>
      <c r="P979" t="s">
        <v>78</v>
      </c>
      <c r="Q979">
        <v>1.9</v>
      </c>
      <c r="R979" t="str">
        <f t="array" ref="R97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79" t="e">
        <f>IF(Table13[[#This Row],[Category All]]="Category 1", "Yes",NA())</f>
        <v>#N/A</v>
      </c>
      <c r="T979" t="e">
        <f>IF(Table13[[#This Row],[Category All]]="Category 2", "Yes",NA())</f>
        <v>#N/A</v>
      </c>
      <c r="U979" t="str">
        <f>IF(Table13[[#This Row],[Category All]]="Category 3", "Yes",NA())</f>
        <v>Yes</v>
      </c>
      <c r="V979">
        <f>SUM(1,(1/3)*(Table13[[#This Row],[Length]]-0.5),(1/3)*(Table13[[#This Row],[Diameter]]-0.4),(1/3)*(Table13[[#This Row],[Height]]-0.4)*Table13[[#This Row],[Whole_weight]]*0.5)</f>
        <v>1.0236112499999999</v>
      </c>
      <c r="W979">
        <f t="array" ref="W97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1.0236112499999999</v>
      </c>
      <c r="X979" t="e">
        <f>IF(Table13[[#This Row],[Category All]]="Category 1",Table13[[#This Row],[Base Abalone Value]]*1.5,NA())</f>
        <v>#N/A</v>
      </c>
      <c r="Y979" t="e">
        <f>IF(Table13[[#This Row],[Category All]]="Category 2",Table13[[#This Row],[Base Abalone Value]]*0.8,NA())</f>
        <v>#N/A</v>
      </c>
      <c r="Z979">
        <f>IF(Table13[[#This Row],[Category All]]="Category 3",Table13[[#This Row],[Base Abalone Value]],NA())</f>
        <v>1.0236112499999999</v>
      </c>
      <c r="AA979" t="e">
        <f>IF(Table13[[#This Row],[Gender]]="M",Table13[[#This Row],[Whole_weight]],NA())</f>
        <v>#N/A</v>
      </c>
      <c r="AB979">
        <f>IF(Table13[[#This Row],[Gender]]="F",Table13[[#This Row],[Whole_weight]],NA())</f>
        <v>1.2695000000000001</v>
      </c>
      <c r="AC979" t="e">
        <f>IF(Table13[[#This Row],[Gender]]="I",Table13[[#This Row],[Whole_weight]],NA())</f>
        <v>#N/A</v>
      </c>
      <c r="AD979" t="e">
        <f>IF(Table13[[#This Row],[Gender]]="M",Table13[[#This Row],[Diameter]],NA())</f>
        <v>#N/A</v>
      </c>
      <c r="AE979">
        <f>IF(Table13[[#This Row],[Gender]]="F",Table13[[#This Row],[Diameter]],NA())</f>
        <v>0.48499999999999999</v>
      </c>
      <c r="AF979" t="e">
        <f>IF(Table13[[#This Row],[Gender]]="I",Table13[[#This Row],[Diameter]],NA())</f>
        <v>#N/A</v>
      </c>
    </row>
    <row r="980" spans="1:32" x14ac:dyDescent="0.25">
      <c r="A980">
        <v>2240</v>
      </c>
      <c r="B980" t="s">
        <v>32</v>
      </c>
      <c r="C980">
        <v>0.46</v>
      </c>
      <c r="D980">
        <v>0.36</v>
      </c>
      <c r="E980">
        <v>0.115</v>
      </c>
      <c r="F980">
        <v>0.47549999999999998</v>
      </c>
      <c r="G980">
        <v>0.21049999999999999</v>
      </c>
      <c r="H980">
        <v>0.105</v>
      </c>
      <c r="I980">
        <v>0.16</v>
      </c>
      <c r="J980">
        <v>8</v>
      </c>
      <c r="K980">
        <v>2</v>
      </c>
      <c r="L980" t="s">
        <v>64</v>
      </c>
      <c r="M980" t="s">
        <v>65</v>
      </c>
      <c r="N980" t="s">
        <v>66</v>
      </c>
      <c r="O980">
        <v>10</v>
      </c>
      <c r="P980" t="s">
        <v>70</v>
      </c>
      <c r="Q980">
        <v>24.1</v>
      </c>
      <c r="R980" t="str">
        <f t="array" ref="R98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80" t="e">
        <f>IF(Table13[[#This Row],[Category All]]="Category 1", "Yes",NA())</f>
        <v>#N/A</v>
      </c>
      <c r="T980" t="str">
        <f>IF(Table13[[#This Row],[Category All]]="Category 2", "Yes",NA())</f>
        <v>Yes</v>
      </c>
      <c r="U980" t="e">
        <f>IF(Table13[[#This Row],[Category All]]="Category 3", "Yes",NA())</f>
        <v>#N/A</v>
      </c>
      <c r="V980">
        <f>SUM(1,(1/3)*(Table13[[#This Row],[Length]]-0.5),(1/3)*(Table13[[#This Row],[Diameter]]-0.4),(1/3)*(Table13[[#This Row],[Height]]-0.4)*Table13[[#This Row],[Whole_weight]]*0.5)</f>
        <v>0.95074708333333335</v>
      </c>
      <c r="W980">
        <f t="array" ref="W98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0.76059766666666673</v>
      </c>
      <c r="X980" t="e">
        <f>IF(Table13[[#This Row],[Category All]]="Category 1",Table13[[#This Row],[Base Abalone Value]]*1.5,NA())</f>
        <v>#N/A</v>
      </c>
      <c r="Y980">
        <f>IF(Table13[[#This Row],[Category All]]="Category 2",Table13[[#This Row],[Base Abalone Value]]*0.8,NA())</f>
        <v>0.76059766666666673</v>
      </c>
      <c r="Z980" t="e">
        <f>IF(Table13[[#This Row],[Category All]]="Category 3",Table13[[#This Row],[Base Abalone Value]],NA())</f>
        <v>#N/A</v>
      </c>
      <c r="AA980" t="e">
        <f>IF(Table13[[#This Row],[Gender]]="M",Table13[[#This Row],[Whole_weight]],NA())</f>
        <v>#N/A</v>
      </c>
      <c r="AB980">
        <f>IF(Table13[[#This Row],[Gender]]="F",Table13[[#This Row],[Whole_weight]],NA())</f>
        <v>0.47549999999999998</v>
      </c>
      <c r="AC980" t="e">
        <f>IF(Table13[[#This Row],[Gender]]="I",Table13[[#This Row],[Whole_weight]],NA())</f>
        <v>#N/A</v>
      </c>
      <c r="AD980" t="e">
        <f>IF(Table13[[#This Row],[Gender]]="M",Table13[[#This Row],[Diameter]],NA())</f>
        <v>#N/A</v>
      </c>
      <c r="AE980">
        <f>IF(Table13[[#This Row],[Gender]]="F",Table13[[#This Row],[Diameter]],NA())</f>
        <v>0.36</v>
      </c>
      <c r="AF980" t="e">
        <f>IF(Table13[[#This Row],[Gender]]="I",Table13[[#This Row],[Diameter]],NA())</f>
        <v>#N/A</v>
      </c>
    </row>
    <row r="981" spans="1:32" x14ac:dyDescent="0.25">
      <c r="A981">
        <v>221</v>
      </c>
      <c r="B981" t="s">
        <v>32</v>
      </c>
      <c r="C981">
        <v>0.44500000000000001</v>
      </c>
      <c r="D981">
        <v>0.32500000000000001</v>
      </c>
      <c r="E981">
        <v>0.125</v>
      </c>
      <c r="F981">
        <v>0.45500000000000002</v>
      </c>
      <c r="G981">
        <v>0.17849999999999999</v>
      </c>
      <c r="H981">
        <v>0.1125</v>
      </c>
      <c r="I981">
        <v>0.14000000000000001</v>
      </c>
      <c r="J981">
        <v>9</v>
      </c>
      <c r="K981">
        <v>12</v>
      </c>
      <c r="L981" t="s">
        <v>33</v>
      </c>
      <c r="M981" t="s">
        <v>34</v>
      </c>
      <c r="N981" t="s">
        <v>35</v>
      </c>
      <c r="O981">
        <v>6</v>
      </c>
      <c r="P981" t="s">
        <v>79</v>
      </c>
      <c r="Q981">
        <v>14.1</v>
      </c>
      <c r="R981" t="str">
        <f t="array" ref="R98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81" t="e">
        <f>IF(Table13[[#This Row],[Category All]]="Category 1", "Yes",NA())</f>
        <v>#N/A</v>
      </c>
      <c r="T981" t="str">
        <f>IF(Table13[[#This Row],[Category All]]="Category 2", "Yes",NA())</f>
        <v>Yes</v>
      </c>
      <c r="U981" t="e">
        <f>IF(Table13[[#This Row],[Category All]]="Category 3", "Yes",NA())</f>
        <v>#N/A</v>
      </c>
      <c r="V981">
        <f>SUM(1,(1/3)*(Table13[[#This Row],[Length]]-0.5),(1/3)*(Table13[[#This Row],[Diameter]]-0.4),(1/3)*(Table13[[#This Row],[Height]]-0.4)*Table13[[#This Row],[Whole_weight]]*0.5)</f>
        <v>0.93581250000000005</v>
      </c>
      <c r="W981">
        <f t="array" ref="W98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0.74865000000000004</v>
      </c>
      <c r="X981" t="e">
        <f>IF(Table13[[#This Row],[Category All]]="Category 1",Table13[[#This Row],[Base Abalone Value]]*1.5,NA())</f>
        <v>#N/A</v>
      </c>
      <c r="Y981">
        <f>IF(Table13[[#This Row],[Category All]]="Category 2",Table13[[#This Row],[Base Abalone Value]]*0.8,NA())</f>
        <v>0.74865000000000004</v>
      </c>
      <c r="Z981" t="e">
        <f>IF(Table13[[#This Row],[Category All]]="Category 3",Table13[[#This Row],[Base Abalone Value]],NA())</f>
        <v>#N/A</v>
      </c>
      <c r="AA981" t="e">
        <f>IF(Table13[[#This Row],[Gender]]="M",Table13[[#This Row],[Whole_weight]],NA())</f>
        <v>#N/A</v>
      </c>
      <c r="AB981">
        <f>IF(Table13[[#This Row],[Gender]]="F",Table13[[#This Row],[Whole_weight]],NA())</f>
        <v>0.45500000000000002</v>
      </c>
      <c r="AC981" t="e">
        <f>IF(Table13[[#This Row],[Gender]]="I",Table13[[#This Row],[Whole_weight]],NA())</f>
        <v>#N/A</v>
      </c>
      <c r="AD981" t="e">
        <f>IF(Table13[[#This Row],[Gender]]="M",Table13[[#This Row],[Diameter]],NA())</f>
        <v>#N/A</v>
      </c>
      <c r="AE981">
        <f>IF(Table13[[#This Row],[Gender]]="F",Table13[[#This Row],[Diameter]],NA())</f>
        <v>0.32500000000000001</v>
      </c>
      <c r="AF981" t="e">
        <f>IF(Table13[[#This Row],[Gender]]="I",Table13[[#This Row],[Diameter]],NA())</f>
        <v>#N/A</v>
      </c>
    </row>
    <row r="982" spans="1:32" x14ac:dyDescent="0.25">
      <c r="A982">
        <v>728</v>
      </c>
      <c r="B982" t="s">
        <v>32</v>
      </c>
      <c r="C982">
        <v>0.48</v>
      </c>
      <c r="D982">
        <v>0.375</v>
      </c>
      <c r="E982">
        <v>0.105</v>
      </c>
      <c r="F982">
        <v>0.52500000000000002</v>
      </c>
      <c r="G982">
        <v>0.2185</v>
      </c>
      <c r="H982">
        <v>0.1195</v>
      </c>
      <c r="I982">
        <v>0.155</v>
      </c>
      <c r="J982">
        <v>12</v>
      </c>
      <c r="K982">
        <v>10</v>
      </c>
      <c r="L982" t="s">
        <v>48</v>
      </c>
      <c r="M982" t="s">
        <v>49</v>
      </c>
      <c r="N982" t="s">
        <v>50</v>
      </c>
      <c r="O982">
        <v>7</v>
      </c>
      <c r="P982" t="s">
        <v>74</v>
      </c>
      <c r="Q982">
        <v>2.5</v>
      </c>
      <c r="R982" t="str">
        <f t="array" ref="R98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82" t="e">
        <f>IF(Table13[[#This Row],[Category All]]="Category 1", "Yes",NA())</f>
        <v>#N/A</v>
      </c>
      <c r="T982" t="str">
        <f>IF(Table13[[#This Row],[Category All]]="Category 2", "Yes",NA())</f>
        <v>Yes</v>
      </c>
      <c r="U982" t="e">
        <f>IF(Table13[[#This Row],[Category All]]="Category 3", "Yes",NA())</f>
        <v>#N/A</v>
      </c>
      <c r="V982">
        <f>SUM(1,(1/3)*(Table13[[#This Row],[Length]]-0.5),(1/3)*(Table13[[#This Row],[Diameter]]-0.4),(1/3)*(Table13[[#This Row],[Height]]-0.4)*Table13[[#This Row],[Whole_weight]]*0.5)</f>
        <v>0.95918749999999997</v>
      </c>
      <c r="W982">
        <f t="array" ref="W98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0.76734999999999998</v>
      </c>
      <c r="X982" t="e">
        <f>IF(Table13[[#This Row],[Category All]]="Category 1",Table13[[#This Row],[Base Abalone Value]]*1.5,NA())</f>
        <v>#N/A</v>
      </c>
      <c r="Y982">
        <f>IF(Table13[[#This Row],[Category All]]="Category 2",Table13[[#This Row],[Base Abalone Value]]*0.8,NA())</f>
        <v>0.76734999999999998</v>
      </c>
      <c r="Z982" t="e">
        <f>IF(Table13[[#This Row],[Category All]]="Category 3",Table13[[#This Row],[Base Abalone Value]],NA())</f>
        <v>#N/A</v>
      </c>
      <c r="AA982" t="e">
        <f>IF(Table13[[#This Row],[Gender]]="M",Table13[[#This Row],[Whole_weight]],NA())</f>
        <v>#N/A</v>
      </c>
      <c r="AB982">
        <f>IF(Table13[[#This Row],[Gender]]="F",Table13[[#This Row],[Whole_weight]],NA())</f>
        <v>0.52500000000000002</v>
      </c>
      <c r="AC982" t="e">
        <f>IF(Table13[[#This Row],[Gender]]="I",Table13[[#This Row],[Whole_weight]],NA())</f>
        <v>#N/A</v>
      </c>
      <c r="AD982" t="e">
        <f>IF(Table13[[#This Row],[Gender]]="M",Table13[[#This Row],[Diameter]],NA())</f>
        <v>#N/A</v>
      </c>
      <c r="AE982">
        <f>IF(Table13[[#This Row],[Gender]]="F",Table13[[#This Row],[Diameter]],NA())</f>
        <v>0.375</v>
      </c>
      <c r="AF982" t="e">
        <f>IF(Table13[[#This Row],[Gender]]="I",Table13[[#This Row],[Diameter]],NA())</f>
        <v>#N/A</v>
      </c>
    </row>
    <row r="983" spans="1:32" x14ac:dyDescent="0.25">
      <c r="A983">
        <v>3741</v>
      </c>
      <c r="B983" t="s">
        <v>32</v>
      </c>
      <c r="C983">
        <v>0.65</v>
      </c>
      <c r="D983">
        <v>0.5</v>
      </c>
      <c r="E983">
        <v>0.17</v>
      </c>
      <c r="F983">
        <v>1.4045000000000001</v>
      </c>
      <c r="G983">
        <v>0.69399999999999995</v>
      </c>
      <c r="H983">
        <v>0.318</v>
      </c>
      <c r="I983">
        <v>0.32350000000000001</v>
      </c>
      <c r="J983">
        <v>11</v>
      </c>
      <c r="K983">
        <v>7</v>
      </c>
      <c r="L983" t="s">
        <v>67</v>
      </c>
      <c r="M983" t="s">
        <v>68</v>
      </c>
      <c r="N983" t="s">
        <v>69</v>
      </c>
      <c r="O983">
        <v>4</v>
      </c>
      <c r="P983" t="s">
        <v>42</v>
      </c>
      <c r="Q983">
        <v>6.1</v>
      </c>
      <c r="R983" t="str">
        <f t="array" ref="R98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83" t="e">
        <f>IF(Table13[[#This Row],[Category All]]="Category 1", "Yes",NA())</f>
        <v>#N/A</v>
      </c>
      <c r="T983" t="e">
        <f>IF(Table13[[#This Row],[Category All]]="Category 2", "Yes",NA())</f>
        <v>#N/A</v>
      </c>
      <c r="U983" t="str">
        <f>IF(Table13[[#This Row],[Category All]]="Category 3", "Yes",NA())</f>
        <v>Yes</v>
      </c>
      <c r="V983">
        <f>SUM(1,(1/3)*(Table13[[#This Row],[Length]]-0.5),(1/3)*(Table13[[#This Row],[Diameter]]-0.4),(1/3)*(Table13[[#This Row],[Height]]-0.4)*Table13[[#This Row],[Whole_weight]]*0.5)</f>
        <v>1.0294941666666668</v>
      </c>
      <c r="W983">
        <f t="array" ref="W98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1.0294941666666668</v>
      </c>
      <c r="X983" t="e">
        <f>IF(Table13[[#This Row],[Category All]]="Category 1",Table13[[#This Row],[Base Abalone Value]]*1.5,NA())</f>
        <v>#N/A</v>
      </c>
      <c r="Y983" t="e">
        <f>IF(Table13[[#This Row],[Category All]]="Category 2",Table13[[#This Row],[Base Abalone Value]]*0.8,NA())</f>
        <v>#N/A</v>
      </c>
      <c r="Z983">
        <f>IF(Table13[[#This Row],[Category All]]="Category 3",Table13[[#This Row],[Base Abalone Value]],NA())</f>
        <v>1.0294941666666668</v>
      </c>
      <c r="AA983" t="e">
        <f>IF(Table13[[#This Row],[Gender]]="M",Table13[[#This Row],[Whole_weight]],NA())</f>
        <v>#N/A</v>
      </c>
      <c r="AB983">
        <f>IF(Table13[[#This Row],[Gender]]="F",Table13[[#This Row],[Whole_weight]],NA())</f>
        <v>1.4045000000000001</v>
      </c>
      <c r="AC983" t="e">
        <f>IF(Table13[[#This Row],[Gender]]="I",Table13[[#This Row],[Whole_weight]],NA())</f>
        <v>#N/A</v>
      </c>
      <c r="AD983" t="e">
        <f>IF(Table13[[#This Row],[Gender]]="M",Table13[[#This Row],[Diameter]],NA())</f>
        <v>#N/A</v>
      </c>
      <c r="AE983">
        <f>IF(Table13[[#This Row],[Gender]]="F",Table13[[#This Row],[Diameter]],NA())</f>
        <v>0.5</v>
      </c>
      <c r="AF983" t="e">
        <f>IF(Table13[[#This Row],[Gender]]="I",Table13[[#This Row],[Diameter]],NA())</f>
        <v>#N/A</v>
      </c>
    </row>
    <row r="984" spans="1:32" x14ac:dyDescent="0.25">
      <c r="A984">
        <v>1077</v>
      </c>
      <c r="B984" t="s">
        <v>43</v>
      </c>
      <c r="C984">
        <v>0.42</v>
      </c>
      <c r="D984">
        <v>0.3</v>
      </c>
      <c r="E984">
        <v>0.105</v>
      </c>
      <c r="F984">
        <v>0.316</v>
      </c>
      <c r="G984">
        <v>0.1255</v>
      </c>
      <c r="H984">
        <v>7.0000000000000007E-2</v>
      </c>
      <c r="I984">
        <v>0.10349999999999999</v>
      </c>
      <c r="J984">
        <v>7</v>
      </c>
      <c r="K984">
        <v>2</v>
      </c>
      <c r="L984" t="s">
        <v>64</v>
      </c>
      <c r="M984" t="s">
        <v>65</v>
      </c>
      <c r="N984" t="s">
        <v>66</v>
      </c>
      <c r="O984">
        <v>3</v>
      </c>
      <c r="P984" t="s">
        <v>80</v>
      </c>
      <c r="Q984">
        <v>3.6</v>
      </c>
      <c r="R984" t="str">
        <f t="array" ref="R98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84" t="e">
        <f>IF(Table13[[#This Row],[Category All]]="Category 1", "Yes",NA())</f>
        <v>#N/A</v>
      </c>
      <c r="T984" t="str">
        <f>IF(Table13[[#This Row],[Category All]]="Category 2", "Yes",NA())</f>
        <v>Yes</v>
      </c>
      <c r="U984" t="e">
        <f>IF(Table13[[#This Row],[Category All]]="Category 3", "Yes",NA())</f>
        <v>#N/A</v>
      </c>
      <c r="V984">
        <f>SUM(1,(1/3)*(Table13[[#This Row],[Length]]-0.5),(1/3)*(Table13[[#This Row],[Diameter]]-0.4),(1/3)*(Table13[[#This Row],[Height]]-0.4)*Table13[[#This Row],[Whole_weight]]*0.5)</f>
        <v>0.92446333333333341</v>
      </c>
      <c r="W984">
        <f t="array" ref="W98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0.73957066666666682</v>
      </c>
      <c r="X984" t="e">
        <f>IF(Table13[[#This Row],[Category All]]="Category 1",Table13[[#This Row],[Base Abalone Value]]*1.5,NA())</f>
        <v>#N/A</v>
      </c>
      <c r="Y984">
        <f>IF(Table13[[#This Row],[Category All]]="Category 2",Table13[[#This Row],[Base Abalone Value]]*0.8,NA())</f>
        <v>0.73957066666666682</v>
      </c>
      <c r="Z984" t="e">
        <f>IF(Table13[[#This Row],[Category All]]="Category 3",Table13[[#This Row],[Base Abalone Value]],NA())</f>
        <v>#N/A</v>
      </c>
      <c r="AA984" t="e">
        <f>IF(Table13[[#This Row],[Gender]]="M",Table13[[#This Row],[Whole_weight]],NA())</f>
        <v>#N/A</v>
      </c>
      <c r="AB984" t="e">
        <f>IF(Table13[[#This Row],[Gender]]="F",Table13[[#This Row],[Whole_weight]],NA())</f>
        <v>#N/A</v>
      </c>
      <c r="AC984">
        <f>IF(Table13[[#This Row],[Gender]]="I",Table13[[#This Row],[Whole_weight]],NA())</f>
        <v>0.316</v>
      </c>
      <c r="AD984" t="e">
        <f>IF(Table13[[#This Row],[Gender]]="M",Table13[[#This Row],[Diameter]],NA())</f>
        <v>#N/A</v>
      </c>
      <c r="AE984" t="e">
        <f>IF(Table13[[#This Row],[Gender]]="F",Table13[[#This Row],[Diameter]],NA())</f>
        <v>#N/A</v>
      </c>
      <c r="AF984">
        <f>IF(Table13[[#This Row],[Gender]]="I",Table13[[#This Row],[Diameter]],NA())</f>
        <v>0.3</v>
      </c>
    </row>
    <row r="985" spans="1:32" x14ac:dyDescent="0.25">
      <c r="A985">
        <v>2829</v>
      </c>
      <c r="B985" t="s">
        <v>47</v>
      </c>
      <c r="C985">
        <v>0.52</v>
      </c>
      <c r="D985">
        <v>0.4</v>
      </c>
      <c r="E985">
        <v>0.105</v>
      </c>
      <c r="F985">
        <v>0.872</v>
      </c>
      <c r="G985">
        <v>0.45150000000000001</v>
      </c>
      <c r="H985">
        <v>0.1615</v>
      </c>
      <c r="I985">
        <v>0.19850000000000001</v>
      </c>
      <c r="J985">
        <v>9</v>
      </c>
      <c r="K985">
        <v>6</v>
      </c>
      <c r="L985" t="s">
        <v>71</v>
      </c>
      <c r="M985" t="s">
        <v>72</v>
      </c>
      <c r="N985" t="s">
        <v>73</v>
      </c>
      <c r="O985">
        <v>10</v>
      </c>
      <c r="P985" t="s">
        <v>70</v>
      </c>
      <c r="Q985">
        <v>24.1</v>
      </c>
      <c r="R985" t="str">
        <f t="array" ref="R98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85" t="e">
        <f>IF(Table13[[#This Row],[Category All]]="Category 1", "Yes",NA())</f>
        <v>#N/A</v>
      </c>
      <c r="T985" t="e">
        <f>IF(Table13[[#This Row],[Category All]]="Category 2", "Yes",NA())</f>
        <v>#N/A</v>
      </c>
      <c r="U985" t="str">
        <f>IF(Table13[[#This Row],[Category All]]="Category 3", "Yes",NA())</f>
        <v>Yes</v>
      </c>
      <c r="V985">
        <f>SUM(1,(1/3)*(Table13[[#This Row],[Length]]-0.5),(1/3)*(Table13[[#This Row],[Diameter]]-0.4),(1/3)*(Table13[[#This Row],[Height]]-0.4)*Table13[[#This Row],[Whole_weight]]*0.5)</f>
        <v>0.96379333333333328</v>
      </c>
      <c r="W985">
        <f t="array" ref="W98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0.96379333333333328</v>
      </c>
      <c r="X985" t="e">
        <f>IF(Table13[[#This Row],[Category All]]="Category 1",Table13[[#This Row],[Base Abalone Value]]*1.5,NA())</f>
        <v>#N/A</v>
      </c>
      <c r="Y985" t="e">
        <f>IF(Table13[[#This Row],[Category All]]="Category 2",Table13[[#This Row],[Base Abalone Value]]*0.8,NA())</f>
        <v>#N/A</v>
      </c>
      <c r="Z985">
        <f>IF(Table13[[#This Row],[Category All]]="Category 3",Table13[[#This Row],[Base Abalone Value]],NA())</f>
        <v>0.96379333333333328</v>
      </c>
      <c r="AA985">
        <f>IF(Table13[[#This Row],[Gender]]="M",Table13[[#This Row],[Whole_weight]],NA())</f>
        <v>0.872</v>
      </c>
      <c r="AB985" t="e">
        <f>IF(Table13[[#This Row],[Gender]]="F",Table13[[#This Row],[Whole_weight]],NA())</f>
        <v>#N/A</v>
      </c>
      <c r="AC985" t="e">
        <f>IF(Table13[[#This Row],[Gender]]="I",Table13[[#This Row],[Whole_weight]],NA())</f>
        <v>#N/A</v>
      </c>
      <c r="AD985">
        <f>IF(Table13[[#This Row],[Gender]]="M",Table13[[#This Row],[Diameter]],NA())</f>
        <v>0.4</v>
      </c>
      <c r="AE985" t="e">
        <f>IF(Table13[[#This Row],[Gender]]="F",Table13[[#This Row],[Diameter]],NA())</f>
        <v>#N/A</v>
      </c>
      <c r="AF985" t="e">
        <f>IF(Table13[[#This Row],[Gender]]="I",Table13[[#This Row],[Diameter]],NA())</f>
        <v>#N/A</v>
      </c>
    </row>
    <row r="986" spans="1:32" x14ac:dyDescent="0.25">
      <c r="A986">
        <v>3231</v>
      </c>
      <c r="B986" t="s">
        <v>47</v>
      </c>
      <c r="C986">
        <v>0.56999999999999995</v>
      </c>
      <c r="D986">
        <v>0.45500000000000002</v>
      </c>
      <c r="E986">
        <v>0.15</v>
      </c>
      <c r="F986">
        <v>0.96</v>
      </c>
      <c r="G986">
        <v>0.38700000000000001</v>
      </c>
      <c r="H986">
        <v>0.23849999999999999</v>
      </c>
      <c r="I986">
        <v>0.27500000000000002</v>
      </c>
      <c r="J986">
        <v>11</v>
      </c>
      <c r="K986">
        <v>14</v>
      </c>
      <c r="L986" t="s">
        <v>55</v>
      </c>
      <c r="M986" t="s">
        <v>56</v>
      </c>
      <c r="N986" t="s">
        <v>57</v>
      </c>
      <c r="O986">
        <v>6</v>
      </c>
      <c r="P986" t="s">
        <v>79</v>
      </c>
      <c r="Q986">
        <v>14.1</v>
      </c>
      <c r="R986" t="str">
        <f t="array" ref="R98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86" t="e">
        <f>IF(Table13[[#This Row],[Category All]]="Category 1", "Yes",NA())</f>
        <v>#N/A</v>
      </c>
      <c r="T986" t="str">
        <f>IF(Table13[[#This Row],[Category All]]="Category 2", "Yes",NA())</f>
        <v>Yes</v>
      </c>
      <c r="U986" t="e">
        <f>IF(Table13[[#This Row],[Category All]]="Category 3", "Yes",NA())</f>
        <v>#N/A</v>
      </c>
      <c r="V986">
        <f>SUM(1,(1/3)*(Table13[[#This Row],[Length]]-0.5),(1/3)*(Table13[[#This Row],[Diameter]]-0.4),(1/3)*(Table13[[#This Row],[Height]]-0.4)*Table13[[#This Row],[Whole_weight]]*0.5)</f>
        <v>1.0016666666666667</v>
      </c>
      <c r="W986">
        <f t="array" ref="W98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0.80133333333333345</v>
      </c>
      <c r="X986" t="e">
        <f>IF(Table13[[#This Row],[Category All]]="Category 1",Table13[[#This Row],[Base Abalone Value]]*1.5,NA())</f>
        <v>#N/A</v>
      </c>
      <c r="Y986">
        <f>IF(Table13[[#This Row],[Category All]]="Category 2",Table13[[#This Row],[Base Abalone Value]]*0.8,NA())</f>
        <v>0.80133333333333345</v>
      </c>
      <c r="Z986" t="e">
        <f>IF(Table13[[#This Row],[Category All]]="Category 3",Table13[[#This Row],[Base Abalone Value]],NA())</f>
        <v>#N/A</v>
      </c>
      <c r="AA986">
        <f>IF(Table13[[#This Row],[Gender]]="M",Table13[[#This Row],[Whole_weight]],NA())</f>
        <v>0.96</v>
      </c>
      <c r="AB986" t="e">
        <f>IF(Table13[[#This Row],[Gender]]="F",Table13[[#This Row],[Whole_weight]],NA())</f>
        <v>#N/A</v>
      </c>
      <c r="AC986" t="e">
        <f>IF(Table13[[#This Row],[Gender]]="I",Table13[[#This Row],[Whole_weight]],NA())</f>
        <v>#N/A</v>
      </c>
      <c r="AD986">
        <f>IF(Table13[[#This Row],[Gender]]="M",Table13[[#This Row],[Diameter]],NA())</f>
        <v>0.45500000000000002</v>
      </c>
      <c r="AE986" t="e">
        <f>IF(Table13[[#This Row],[Gender]]="F",Table13[[#This Row],[Diameter]],NA())</f>
        <v>#N/A</v>
      </c>
      <c r="AF986" t="e">
        <f>IF(Table13[[#This Row],[Gender]]="I",Table13[[#This Row],[Diameter]],NA())</f>
        <v>#N/A</v>
      </c>
    </row>
    <row r="987" spans="1:32" x14ac:dyDescent="0.25">
      <c r="A987">
        <v>3704</v>
      </c>
      <c r="B987" t="s">
        <v>32</v>
      </c>
      <c r="C987">
        <v>0.67</v>
      </c>
      <c r="D987">
        <v>0.51</v>
      </c>
      <c r="E987">
        <v>0.155</v>
      </c>
      <c r="F987">
        <v>1.278</v>
      </c>
      <c r="G987">
        <v>0.5605</v>
      </c>
      <c r="H987">
        <v>0.30449999999999999</v>
      </c>
      <c r="I987">
        <v>0.35799999999999998</v>
      </c>
      <c r="J987">
        <v>11</v>
      </c>
      <c r="K987">
        <v>12</v>
      </c>
      <c r="L987" t="s">
        <v>33</v>
      </c>
      <c r="M987" t="s">
        <v>34</v>
      </c>
      <c r="N987" t="s">
        <v>35</v>
      </c>
      <c r="O987">
        <v>8</v>
      </c>
      <c r="P987" t="s">
        <v>51</v>
      </c>
      <c r="Q987">
        <v>12.3</v>
      </c>
      <c r="R987" t="str">
        <f t="array" ref="R98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87" t="e">
        <f>IF(Table13[[#This Row],[Category All]]="Category 1", "Yes",NA())</f>
        <v>#N/A</v>
      </c>
      <c r="T987" t="e">
        <f>IF(Table13[[#This Row],[Category All]]="Category 2", "Yes",NA())</f>
        <v>#N/A</v>
      </c>
      <c r="U987" t="str">
        <f>IF(Table13[[#This Row],[Category All]]="Category 3", "Yes",NA())</f>
        <v>Yes</v>
      </c>
      <c r="V987">
        <f>SUM(1,(1/3)*(Table13[[#This Row],[Length]]-0.5),(1/3)*(Table13[[#This Row],[Diameter]]-0.4),(1/3)*(Table13[[#This Row],[Height]]-0.4)*Table13[[#This Row],[Whole_weight]]*0.5)</f>
        <v>1.0411483333333333</v>
      </c>
      <c r="W987">
        <f t="array" ref="W98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1.0411483333333333</v>
      </c>
      <c r="X987" t="e">
        <f>IF(Table13[[#This Row],[Category All]]="Category 1",Table13[[#This Row],[Base Abalone Value]]*1.5,NA())</f>
        <v>#N/A</v>
      </c>
      <c r="Y987" t="e">
        <f>IF(Table13[[#This Row],[Category All]]="Category 2",Table13[[#This Row],[Base Abalone Value]]*0.8,NA())</f>
        <v>#N/A</v>
      </c>
      <c r="Z987">
        <f>IF(Table13[[#This Row],[Category All]]="Category 3",Table13[[#This Row],[Base Abalone Value]],NA())</f>
        <v>1.0411483333333333</v>
      </c>
      <c r="AA987" t="e">
        <f>IF(Table13[[#This Row],[Gender]]="M",Table13[[#This Row],[Whole_weight]],NA())</f>
        <v>#N/A</v>
      </c>
      <c r="AB987">
        <f>IF(Table13[[#This Row],[Gender]]="F",Table13[[#This Row],[Whole_weight]],NA())</f>
        <v>1.278</v>
      </c>
      <c r="AC987" t="e">
        <f>IF(Table13[[#This Row],[Gender]]="I",Table13[[#This Row],[Whole_weight]],NA())</f>
        <v>#N/A</v>
      </c>
      <c r="AD987" t="e">
        <f>IF(Table13[[#This Row],[Gender]]="M",Table13[[#This Row],[Diameter]],NA())</f>
        <v>#N/A</v>
      </c>
      <c r="AE987">
        <f>IF(Table13[[#This Row],[Gender]]="F",Table13[[#This Row],[Diameter]],NA())</f>
        <v>0.51</v>
      </c>
      <c r="AF987" t="e">
        <f>IF(Table13[[#This Row],[Gender]]="I",Table13[[#This Row],[Diameter]],NA())</f>
        <v>#N/A</v>
      </c>
    </row>
    <row r="988" spans="1:32" x14ac:dyDescent="0.25">
      <c r="A988">
        <v>2163</v>
      </c>
      <c r="B988" t="s">
        <v>32</v>
      </c>
      <c r="C988">
        <v>0.71</v>
      </c>
      <c r="D988">
        <v>0.56499999999999995</v>
      </c>
      <c r="E988">
        <v>0.19500000000000001</v>
      </c>
      <c r="F988">
        <v>1.8169999999999999</v>
      </c>
      <c r="G988">
        <v>0.78500000000000003</v>
      </c>
      <c r="H988">
        <v>0.49199999999999999</v>
      </c>
      <c r="I988">
        <v>0.49</v>
      </c>
      <c r="J988">
        <v>11</v>
      </c>
      <c r="K988">
        <v>6</v>
      </c>
      <c r="L988" t="s">
        <v>71</v>
      </c>
      <c r="M988" t="s">
        <v>72</v>
      </c>
      <c r="N988" t="s">
        <v>73</v>
      </c>
      <c r="O988">
        <v>9</v>
      </c>
      <c r="P988" t="s">
        <v>78</v>
      </c>
      <c r="Q988">
        <v>1.9</v>
      </c>
      <c r="R988" t="str">
        <f t="array" ref="R98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88" t="e">
        <f>IF(Table13[[#This Row],[Category All]]="Category 1", "Yes",NA())</f>
        <v>#N/A</v>
      </c>
      <c r="T988" t="e">
        <f>IF(Table13[[#This Row],[Category All]]="Category 2", "Yes",NA())</f>
        <v>#N/A</v>
      </c>
      <c r="U988" t="str">
        <f>IF(Table13[[#This Row],[Category All]]="Category 3", "Yes",NA())</f>
        <v>Yes</v>
      </c>
      <c r="V988">
        <f>SUM(1,(1/3)*(Table13[[#This Row],[Length]]-0.5),(1/3)*(Table13[[#This Row],[Diameter]]-0.4),(1/3)*(Table13[[#This Row],[Height]]-0.4)*Table13[[#This Row],[Whole_weight]]*0.5)</f>
        <v>1.0629191666666666</v>
      </c>
      <c r="W988">
        <f t="array" ref="W98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1.0629191666666666</v>
      </c>
      <c r="X988" t="e">
        <f>IF(Table13[[#This Row],[Category All]]="Category 1",Table13[[#This Row],[Base Abalone Value]]*1.5,NA())</f>
        <v>#N/A</v>
      </c>
      <c r="Y988" t="e">
        <f>IF(Table13[[#This Row],[Category All]]="Category 2",Table13[[#This Row],[Base Abalone Value]]*0.8,NA())</f>
        <v>#N/A</v>
      </c>
      <c r="Z988">
        <f>IF(Table13[[#This Row],[Category All]]="Category 3",Table13[[#This Row],[Base Abalone Value]],NA())</f>
        <v>1.0629191666666666</v>
      </c>
      <c r="AA988" t="e">
        <f>IF(Table13[[#This Row],[Gender]]="M",Table13[[#This Row],[Whole_weight]],NA())</f>
        <v>#N/A</v>
      </c>
      <c r="AB988">
        <f>IF(Table13[[#This Row],[Gender]]="F",Table13[[#This Row],[Whole_weight]],NA())</f>
        <v>1.8169999999999999</v>
      </c>
      <c r="AC988" t="e">
        <f>IF(Table13[[#This Row],[Gender]]="I",Table13[[#This Row],[Whole_weight]],NA())</f>
        <v>#N/A</v>
      </c>
      <c r="AD988" t="e">
        <f>IF(Table13[[#This Row],[Gender]]="M",Table13[[#This Row],[Diameter]],NA())</f>
        <v>#N/A</v>
      </c>
      <c r="AE988">
        <f>IF(Table13[[#This Row],[Gender]]="F",Table13[[#This Row],[Diameter]],NA())</f>
        <v>0.56499999999999995</v>
      </c>
      <c r="AF988" t="e">
        <f>IF(Table13[[#This Row],[Gender]]="I",Table13[[#This Row],[Diameter]],NA())</f>
        <v>#N/A</v>
      </c>
    </row>
    <row r="989" spans="1:32" x14ac:dyDescent="0.25">
      <c r="A989">
        <v>3736</v>
      </c>
      <c r="B989" t="s">
        <v>47</v>
      </c>
      <c r="C989">
        <v>0.61499999999999999</v>
      </c>
      <c r="D989">
        <v>0.47499999999999998</v>
      </c>
      <c r="E989">
        <v>0.15</v>
      </c>
      <c r="F989">
        <v>1.0375000000000001</v>
      </c>
      <c r="G989">
        <v>0.47599999999999998</v>
      </c>
      <c r="H989">
        <v>0.23250000000000001</v>
      </c>
      <c r="I989">
        <v>0.28299999999999997</v>
      </c>
      <c r="J989">
        <v>9</v>
      </c>
      <c r="K989">
        <v>13</v>
      </c>
      <c r="L989" t="s">
        <v>44</v>
      </c>
      <c r="M989" t="s">
        <v>45</v>
      </c>
      <c r="N989" t="s">
        <v>35</v>
      </c>
      <c r="O989">
        <v>5</v>
      </c>
      <c r="P989" t="s">
        <v>46</v>
      </c>
      <c r="Q989">
        <v>12.8</v>
      </c>
      <c r="R989" t="str">
        <f t="array" ref="R98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89" t="e">
        <f>IF(Table13[[#This Row],[Category All]]="Category 1", "Yes",NA())</f>
        <v>#N/A</v>
      </c>
      <c r="T989" t="e">
        <f>IF(Table13[[#This Row],[Category All]]="Category 2", "Yes",NA())</f>
        <v>#N/A</v>
      </c>
      <c r="U989" t="str">
        <f>IF(Table13[[#This Row],[Category All]]="Category 3", "Yes",NA())</f>
        <v>Yes</v>
      </c>
      <c r="V989">
        <f>SUM(1,(1/3)*(Table13[[#This Row],[Length]]-0.5),(1/3)*(Table13[[#This Row],[Diameter]]-0.4),(1/3)*(Table13[[#This Row],[Height]]-0.4)*Table13[[#This Row],[Whole_weight]]*0.5)</f>
        <v>1.0201041666666666</v>
      </c>
      <c r="W989">
        <f t="array" ref="W98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1.0201041666666666</v>
      </c>
      <c r="X989" t="e">
        <f>IF(Table13[[#This Row],[Category All]]="Category 1",Table13[[#This Row],[Base Abalone Value]]*1.5,NA())</f>
        <v>#N/A</v>
      </c>
      <c r="Y989" t="e">
        <f>IF(Table13[[#This Row],[Category All]]="Category 2",Table13[[#This Row],[Base Abalone Value]]*0.8,NA())</f>
        <v>#N/A</v>
      </c>
      <c r="Z989">
        <f>IF(Table13[[#This Row],[Category All]]="Category 3",Table13[[#This Row],[Base Abalone Value]],NA())</f>
        <v>1.0201041666666666</v>
      </c>
      <c r="AA989">
        <f>IF(Table13[[#This Row],[Gender]]="M",Table13[[#This Row],[Whole_weight]],NA())</f>
        <v>1.0375000000000001</v>
      </c>
      <c r="AB989" t="e">
        <f>IF(Table13[[#This Row],[Gender]]="F",Table13[[#This Row],[Whole_weight]],NA())</f>
        <v>#N/A</v>
      </c>
      <c r="AC989" t="e">
        <f>IF(Table13[[#This Row],[Gender]]="I",Table13[[#This Row],[Whole_weight]],NA())</f>
        <v>#N/A</v>
      </c>
      <c r="AD989">
        <f>IF(Table13[[#This Row],[Gender]]="M",Table13[[#This Row],[Diameter]],NA())</f>
        <v>0.47499999999999998</v>
      </c>
      <c r="AE989" t="e">
        <f>IF(Table13[[#This Row],[Gender]]="F",Table13[[#This Row],[Diameter]],NA())</f>
        <v>#N/A</v>
      </c>
      <c r="AF989" t="e">
        <f>IF(Table13[[#This Row],[Gender]]="I",Table13[[#This Row],[Diameter]],NA())</f>
        <v>#N/A</v>
      </c>
    </row>
    <row r="990" spans="1:32" x14ac:dyDescent="0.25">
      <c r="A990">
        <v>3035</v>
      </c>
      <c r="B990" t="s">
        <v>47</v>
      </c>
      <c r="C990">
        <v>0.54</v>
      </c>
      <c r="D990">
        <v>0.42</v>
      </c>
      <c r="E990">
        <v>0.19</v>
      </c>
      <c r="F990">
        <v>0.6855</v>
      </c>
      <c r="G990">
        <v>0.29299999999999998</v>
      </c>
      <c r="H990">
        <v>0.16300000000000001</v>
      </c>
      <c r="I990">
        <v>0.38</v>
      </c>
      <c r="J990">
        <v>10</v>
      </c>
      <c r="K990">
        <v>4</v>
      </c>
      <c r="L990" t="s">
        <v>84</v>
      </c>
      <c r="M990" t="s">
        <v>85</v>
      </c>
      <c r="N990" t="s">
        <v>86</v>
      </c>
      <c r="O990">
        <v>8</v>
      </c>
      <c r="P990" t="s">
        <v>51</v>
      </c>
      <c r="Q990">
        <v>12.3</v>
      </c>
      <c r="R990" t="str">
        <f t="array" ref="R99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90" t="e">
        <f>IF(Table13[[#This Row],[Category All]]="Category 1", "Yes",NA())</f>
        <v>#N/A</v>
      </c>
      <c r="T990" t="str">
        <f>IF(Table13[[#This Row],[Category All]]="Category 2", "Yes",NA())</f>
        <v>Yes</v>
      </c>
      <c r="U990" t="e">
        <f>IF(Table13[[#This Row],[Category All]]="Category 3", "Yes",NA())</f>
        <v>#N/A</v>
      </c>
      <c r="V990">
        <f>SUM(1,(1/3)*(Table13[[#This Row],[Length]]-0.5),(1/3)*(Table13[[#This Row],[Diameter]]-0.4),(1/3)*(Table13[[#This Row],[Height]]-0.4)*Table13[[#This Row],[Whole_weight]]*0.5)</f>
        <v>0.99600750000000005</v>
      </c>
      <c r="W990">
        <f t="array" ref="W99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0.79680600000000013</v>
      </c>
      <c r="X990" t="e">
        <f>IF(Table13[[#This Row],[Category All]]="Category 1",Table13[[#This Row],[Base Abalone Value]]*1.5,NA())</f>
        <v>#N/A</v>
      </c>
      <c r="Y990">
        <f>IF(Table13[[#This Row],[Category All]]="Category 2",Table13[[#This Row],[Base Abalone Value]]*0.8,NA())</f>
        <v>0.79680600000000013</v>
      </c>
      <c r="Z990" t="e">
        <f>IF(Table13[[#This Row],[Category All]]="Category 3",Table13[[#This Row],[Base Abalone Value]],NA())</f>
        <v>#N/A</v>
      </c>
      <c r="AA990">
        <f>IF(Table13[[#This Row],[Gender]]="M",Table13[[#This Row],[Whole_weight]],NA())</f>
        <v>0.6855</v>
      </c>
      <c r="AB990" t="e">
        <f>IF(Table13[[#This Row],[Gender]]="F",Table13[[#This Row],[Whole_weight]],NA())</f>
        <v>#N/A</v>
      </c>
      <c r="AC990" t="e">
        <f>IF(Table13[[#This Row],[Gender]]="I",Table13[[#This Row],[Whole_weight]],NA())</f>
        <v>#N/A</v>
      </c>
      <c r="AD990">
        <f>IF(Table13[[#This Row],[Gender]]="M",Table13[[#This Row],[Diameter]],NA())</f>
        <v>0.42</v>
      </c>
      <c r="AE990" t="e">
        <f>IF(Table13[[#This Row],[Gender]]="F",Table13[[#This Row],[Diameter]],NA())</f>
        <v>#N/A</v>
      </c>
      <c r="AF990" t="e">
        <f>IF(Table13[[#This Row],[Gender]]="I",Table13[[#This Row],[Diameter]],NA())</f>
        <v>#N/A</v>
      </c>
    </row>
    <row r="991" spans="1:32" x14ac:dyDescent="0.25">
      <c r="A991">
        <v>2288</v>
      </c>
      <c r="B991" t="s">
        <v>32</v>
      </c>
      <c r="C991">
        <v>0.38500000000000001</v>
      </c>
      <c r="D991">
        <v>0.30499999999999999</v>
      </c>
      <c r="E991">
        <v>0.105</v>
      </c>
      <c r="F991">
        <v>0.33150000000000002</v>
      </c>
      <c r="G991">
        <v>0.13650000000000001</v>
      </c>
      <c r="H991">
        <v>7.4499999999999997E-2</v>
      </c>
      <c r="I991">
        <v>0.1</v>
      </c>
      <c r="J991">
        <v>7</v>
      </c>
      <c r="K991">
        <v>14</v>
      </c>
      <c r="L991" t="s">
        <v>55</v>
      </c>
      <c r="M991" t="s">
        <v>56</v>
      </c>
      <c r="N991" t="s">
        <v>57</v>
      </c>
      <c r="O991">
        <v>6</v>
      </c>
      <c r="P991" t="s">
        <v>79</v>
      </c>
      <c r="Q991">
        <v>14.1</v>
      </c>
      <c r="R991" t="str">
        <f t="array" ref="R99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91" t="e">
        <f>IF(Table13[[#This Row],[Category All]]="Category 1", "Yes",NA())</f>
        <v>#N/A</v>
      </c>
      <c r="T991" t="str">
        <f>IF(Table13[[#This Row],[Category All]]="Category 2", "Yes",NA())</f>
        <v>Yes</v>
      </c>
      <c r="U991" t="e">
        <f>IF(Table13[[#This Row],[Category All]]="Category 3", "Yes",NA())</f>
        <v>#N/A</v>
      </c>
      <c r="V991">
        <f>SUM(1,(1/3)*(Table13[[#This Row],[Length]]-0.5),(1/3)*(Table13[[#This Row],[Diameter]]-0.4),(1/3)*(Table13[[#This Row],[Height]]-0.4)*Table13[[#This Row],[Whole_weight]]*0.5)</f>
        <v>0.91370124999999991</v>
      </c>
      <c r="W991">
        <f t="array" ref="W99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0.73096099999999997</v>
      </c>
      <c r="X991" t="e">
        <f>IF(Table13[[#This Row],[Category All]]="Category 1",Table13[[#This Row],[Base Abalone Value]]*1.5,NA())</f>
        <v>#N/A</v>
      </c>
      <c r="Y991">
        <f>IF(Table13[[#This Row],[Category All]]="Category 2",Table13[[#This Row],[Base Abalone Value]]*0.8,NA())</f>
        <v>0.73096099999999997</v>
      </c>
      <c r="Z991" t="e">
        <f>IF(Table13[[#This Row],[Category All]]="Category 3",Table13[[#This Row],[Base Abalone Value]],NA())</f>
        <v>#N/A</v>
      </c>
      <c r="AA991" t="e">
        <f>IF(Table13[[#This Row],[Gender]]="M",Table13[[#This Row],[Whole_weight]],NA())</f>
        <v>#N/A</v>
      </c>
      <c r="AB991">
        <f>IF(Table13[[#This Row],[Gender]]="F",Table13[[#This Row],[Whole_weight]],NA())</f>
        <v>0.33150000000000002</v>
      </c>
      <c r="AC991" t="e">
        <f>IF(Table13[[#This Row],[Gender]]="I",Table13[[#This Row],[Whole_weight]],NA())</f>
        <v>#N/A</v>
      </c>
      <c r="AD991" t="e">
        <f>IF(Table13[[#This Row],[Gender]]="M",Table13[[#This Row],[Diameter]],NA())</f>
        <v>#N/A</v>
      </c>
      <c r="AE991">
        <f>IF(Table13[[#This Row],[Gender]]="F",Table13[[#This Row],[Diameter]],NA())</f>
        <v>0.30499999999999999</v>
      </c>
      <c r="AF991" t="e">
        <f>IF(Table13[[#This Row],[Gender]]="I",Table13[[#This Row],[Diameter]],NA())</f>
        <v>#N/A</v>
      </c>
    </row>
    <row r="992" spans="1:32" x14ac:dyDescent="0.25">
      <c r="A992">
        <v>3220</v>
      </c>
      <c r="B992" t="s">
        <v>47</v>
      </c>
      <c r="C992">
        <v>0.67500000000000004</v>
      </c>
      <c r="D992">
        <v>0.52500000000000002</v>
      </c>
      <c r="E992">
        <v>0.17499999999999999</v>
      </c>
      <c r="F992">
        <v>1.4019999999999999</v>
      </c>
      <c r="G992">
        <v>0.48299999999999998</v>
      </c>
      <c r="H992">
        <v>0.32050000000000001</v>
      </c>
      <c r="I992">
        <v>0.46500000000000002</v>
      </c>
      <c r="J992">
        <v>16</v>
      </c>
      <c r="K992">
        <v>2</v>
      </c>
      <c r="L992" t="s">
        <v>64</v>
      </c>
      <c r="M992" t="s">
        <v>65</v>
      </c>
      <c r="N992" t="s">
        <v>66</v>
      </c>
      <c r="O992">
        <v>1</v>
      </c>
      <c r="P992" t="s">
        <v>36</v>
      </c>
      <c r="Q992">
        <v>22.1</v>
      </c>
      <c r="R992" t="str">
        <f t="array" ref="R99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92" t="e">
        <f>IF(Table13[[#This Row],[Category All]]="Category 1", "Yes",NA())</f>
        <v>#N/A</v>
      </c>
      <c r="T992" t="str">
        <f>IF(Table13[[#This Row],[Category All]]="Category 2", "Yes",NA())</f>
        <v>Yes</v>
      </c>
      <c r="U992" t="e">
        <f>IF(Table13[[#This Row],[Category All]]="Category 3", "Yes",NA())</f>
        <v>#N/A</v>
      </c>
      <c r="V992">
        <f>SUM(1,(1/3)*(Table13[[#This Row],[Length]]-0.5),(1/3)*(Table13[[#This Row],[Diameter]]-0.4),(1/3)*(Table13[[#This Row],[Height]]-0.4)*Table13[[#This Row],[Whole_weight]]*0.5)</f>
        <v>1.0474250000000001</v>
      </c>
      <c r="W992">
        <f t="array" ref="W99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0.83794000000000013</v>
      </c>
      <c r="X992" t="e">
        <f>IF(Table13[[#This Row],[Category All]]="Category 1",Table13[[#This Row],[Base Abalone Value]]*1.5,NA())</f>
        <v>#N/A</v>
      </c>
      <c r="Y992">
        <f>IF(Table13[[#This Row],[Category All]]="Category 2",Table13[[#This Row],[Base Abalone Value]]*0.8,NA())</f>
        <v>0.83794000000000013</v>
      </c>
      <c r="Z992" t="e">
        <f>IF(Table13[[#This Row],[Category All]]="Category 3",Table13[[#This Row],[Base Abalone Value]],NA())</f>
        <v>#N/A</v>
      </c>
      <c r="AA992">
        <f>IF(Table13[[#This Row],[Gender]]="M",Table13[[#This Row],[Whole_weight]],NA())</f>
        <v>1.4019999999999999</v>
      </c>
      <c r="AB992" t="e">
        <f>IF(Table13[[#This Row],[Gender]]="F",Table13[[#This Row],[Whole_weight]],NA())</f>
        <v>#N/A</v>
      </c>
      <c r="AC992" t="e">
        <f>IF(Table13[[#This Row],[Gender]]="I",Table13[[#This Row],[Whole_weight]],NA())</f>
        <v>#N/A</v>
      </c>
      <c r="AD992">
        <f>IF(Table13[[#This Row],[Gender]]="M",Table13[[#This Row],[Diameter]],NA())</f>
        <v>0.52500000000000002</v>
      </c>
      <c r="AE992" t="e">
        <f>IF(Table13[[#This Row],[Gender]]="F",Table13[[#This Row],[Diameter]],NA())</f>
        <v>#N/A</v>
      </c>
      <c r="AF992" t="e">
        <f>IF(Table13[[#This Row],[Gender]]="I",Table13[[#This Row],[Diameter]],NA())</f>
        <v>#N/A</v>
      </c>
    </row>
    <row r="993" spans="1:32" x14ac:dyDescent="0.25">
      <c r="A993">
        <v>1539</v>
      </c>
      <c r="B993" t="s">
        <v>43</v>
      </c>
      <c r="C993">
        <v>0.35499999999999998</v>
      </c>
      <c r="D993">
        <v>0.27</v>
      </c>
      <c r="E993">
        <v>7.4999999999999997E-2</v>
      </c>
      <c r="F993">
        <v>0.17749999999999999</v>
      </c>
      <c r="G993">
        <v>7.9000000000000001E-2</v>
      </c>
      <c r="H993">
        <v>3.15E-2</v>
      </c>
      <c r="I993">
        <v>5.3999999999999999E-2</v>
      </c>
      <c r="J993">
        <v>6</v>
      </c>
      <c r="K993">
        <v>3</v>
      </c>
      <c r="L993" t="s">
        <v>75</v>
      </c>
      <c r="M993" t="s">
        <v>76</v>
      </c>
      <c r="N993" t="s">
        <v>77</v>
      </c>
      <c r="O993">
        <v>3</v>
      </c>
      <c r="P993" t="s">
        <v>80</v>
      </c>
      <c r="Q993">
        <v>3.6</v>
      </c>
      <c r="R993" t="str">
        <f t="array" ref="R99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93" t="e">
        <f>IF(Table13[[#This Row],[Category All]]="Category 1", "Yes",NA())</f>
        <v>#N/A</v>
      </c>
      <c r="T993" t="str">
        <f>IF(Table13[[#This Row],[Category All]]="Category 2", "Yes",NA())</f>
        <v>Yes</v>
      </c>
      <c r="U993" t="e">
        <f>IF(Table13[[#This Row],[Category All]]="Category 3", "Yes",NA())</f>
        <v>#N/A</v>
      </c>
      <c r="V993">
        <f>SUM(1,(1/3)*(Table13[[#This Row],[Length]]-0.5),(1/3)*(Table13[[#This Row],[Diameter]]-0.4),(1/3)*(Table13[[#This Row],[Height]]-0.4)*Table13[[#This Row],[Whole_weight]]*0.5)</f>
        <v>0.89871875000000001</v>
      </c>
      <c r="W993">
        <f t="array" ref="W99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0.71897500000000003</v>
      </c>
      <c r="X993" t="e">
        <f>IF(Table13[[#This Row],[Category All]]="Category 1",Table13[[#This Row],[Base Abalone Value]]*1.5,NA())</f>
        <v>#N/A</v>
      </c>
      <c r="Y993">
        <f>IF(Table13[[#This Row],[Category All]]="Category 2",Table13[[#This Row],[Base Abalone Value]]*0.8,NA())</f>
        <v>0.71897500000000003</v>
      </c>
      <c r="Z993" t="e">
        <f>IF(Table13[[#This Row],[Category All]]="Category 3",Table13[[#This Row],[Base Abalone Value]],NA())</f>
        <v>#N/A</v>
      </c>
      <c r="AA993" t="e">
        <f>IF(Table13[[#This Row],[Gender]]="M",Table13[[#This Row],[Whole_weight]],NA())</f>
        <v>#N/A</v>
      </c>
      <c r="AB993" t="e">
        <f>IF(Table13[[#This Row],[Gender]]="F",Table13[[#This Row],[Whole_weight]],NA())</f>
        <v>#N/A</v>
      </c>
      <c r="AC993">
        <f>IF(Table13[[#This Row],[Gender]]="I",Table13[[#This Row],[Whole_weight]],NA())</f>
        <v>0.17749999999999999</v>
      </c>
      <c r="AD993" t="e">
        <f>IF(Table13[[#This Row],[Gender]]="M",Table13[[#This Row],[Diameter]],NA())</f>
        <v>#N/A</v>
      </c>
      <c r="AE993" t="e">
        <f>IF(Table13[[#This Row],[Gender]]="F",Table13[[#This Row],[Diameter]],NA())</f>
        <v>#N/A</v>
      </c>
      <c r="AF993">
        <f>IF(Table13[[#This Row],[Gender]]="I",Table13[[#This Row],[Diameter]],NA())</f>
        <v>0.27</v>
      </c>
    </row>
    <row r="994" spans="1:32" x14ac:dyDescent="0.25">
      <c r="A994">
        <v>2207</v>
      </c>
      <c r="B994" t="s">
        <v>32</v>
      </c>
      <c r="C994">
        <v>0.28999999999999998</v>
      </c>
      <c r="D994">
        <v>0.22500000000000001</v>
      </c>
      <c r="E994">
        <v>7.4999999999999997E-2</v>
      </c>
      <c r="F994">
        <v>0.14000000000000001</v>
      </c>
      <c r="G994">
        <v>5.1499999999999997E-2</v>
      </c>
      <c r="H994">
        <v>2.35E-2</v>
      </c>
      <c r="I994">
        <v>0.04</v>
      </c>
      <c r="J994">
        <v>5</v>
      </c>
      <c r="K994">
        <v>3</v>
      </c>
      <c r="L994" t="s">
        <v>75</v>
      </c>
      <c r="M994" t="s">
        <v>76</v>
      </c>
      <c r="N994" t="s">
        <v>77</v>
      </c>
      <c r="O994">
        <v>5</v>
      </c>
      <c r="P994" t="s">
        <v>46</v>
      </c>
      <c r="Q994">
        <v>12.8</v>
      </c>
      <c r="R994" t="str">
        <f t="array" ref="R99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94" t="e">
        <f>IF(Table13[[#This Row],[Category All]]="Category 1", "Yes",NA())</f>
        <v>#N/A</v>
      </c>
      <c r="T994" t="str">
        <f>IF(Table13[[#This Row],[Category All]]="Category 2", "Yes",NA())</f>
        <v>Yes</v>
      </c>
      <c r="U994" t="e">
        <f>IF(Table13[[#This Row],[Category All]]="Category 3", "Yes",NA())</f>
        <v>#N/A</v>
      </c>
      <c r="V994">
        <f>SUM(1,(1/3)*(Table13[[#This Row],[Length]]-0.5),(1/3)*(Table13[[#This Row],[Diameter]]-0.4),(1/3)*(Table13[[#This Row],[Height]]-0.4)*Table13[[#This Row],[Whole_weight]]*0.5)</f>
        <v>0.8640833333333332</v>
      </c>
      <c r="W994">
        <f t="array" ref="W99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0.69126666666666658</v>
      </c>
      <c r="X994" t="e">
        <f>IF(Table13[[#This Row],[Category All]]="Category 1",Table13[[#This Row],[Base Abalone Value]]*1.5,NA())</f>
        <v>#N/A</v>
      </c>
      <c r="Y994">
        <f>IF(Table13[[#This Row],[Category All]]="Category 2",Table13[[#This Row],[Base Abalone Value]]*0.8,NA())</f>
        <v>0.69126666666666658</v>
      </c>
      <c r="Z994" t="e">
        <f>IF(Table13[[#This Row],[Category All]]="Category 3",Table13[[#This Row],[Base Abalone Value]],NA())</f>
        <v>#N/A</v>
      </c>
      <c r="AA994" t="e">
        <f>IF(Table13[[#This Row],[Gender]]="M",Table13[[#This Row],[Whole_weight]],NA())</f>
        <v>#N/A</v>
      </c>
      <c r="AB994">
        <f>IF(Table13[[#This Row],[Gender]]="F",Table13[[#This Row],[Whole_weight]],NA())</f>
        <v>0.14000000000000001</v>
      </c>
      <c r="AC994" t="e">
        <f>IF(Table13[[#This Row],[Gender]]="I",Table13[[#This Row],[Whole_weight]],NA())</f>
        <v>#N/A</v>
      </c>
      <c r="AD994" t="e">
        <f>IF(Table13[[#This Row],[Gender]]="M",Table13[[#This Row],[Diameter]],NA())</f>
        <v>#N/A</v>
      </c>
      <c r="AE994">
        <f>IF(Table13[[#This Row],[Gender]]="F",Table13[[#This Row],[Diameter]],NA())</f>
        <v>0.22500000000000001</v>
      </c>
      <c r="AF994" t="e">
        <f>IF(Table13[[#This Row],[Gender]]="I",Table13[[#This Row],[Diameter]],NA())</f>
        <v>#N/A</v>
      </c>
    </row>
    <row r="995" spans="1:32" x14ac:dyDescent="0.25">
      <c r="A995">
        <v>3578</v>
      </c>
      <c r="B995" t="s">
        <v>47</v>
      </c>
      <c r="C995">
        <v>0.6</v>
      </c>
      <c r="D995">
        <v>0.47499999999999998</v>
      </c>
      <c r="E995">
        <v>0.23</v>
      </c>
      <c r="F995">
        <v>1.157</v>
      </c>
      <c r="G995">
        <v>0.52200000000000002</v>
      </c>
      <c r="H995">
        <v>0.2235</v>
      </c>
      <c r="I995">
        <v>0.36</v>
      </c>
      <c r="J995">
        <v>11</v>
      </c>
      <c r="K995">
        <v>7</v>
      </c>
      <c r="L995" t="s">
        <v>67</v>
      </c>
      <c r="M995" t="s">
        <v>68</v>
      </c>
      <c r="N995" t="s">
        <v>69</v>
      </c>
      <c r="O995">
        <v>9</v>
      </c>
      <c r="P995" t="s">
        <v>78</v>
      </c>
      <c r="Q995">
        <v>1.9</v>
      </c>
      <c r="R995" t="str">
        <f t="array" ref="R99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95" t="e">
        <f>IF(Table13[[#This Row],[Category All]]="Category 1", "Yes",NA())</f>
        <v>#N/A</v>
      </c>
      <c r="T995" t="e">
        <f>IF(Table13[[#This Row],[Category All]]="Category 2", "Yes",NA())</f>
        <v>#N/A</v>
      </c>
      <c r="U995" t="str">
        <f>IF(Table13[[#This Row],[Category All]]="Category 3", "Yes",NA())</f>
        <v>Yes</v>
      </c>
      <c r="V995">
        <f>SUM(1,(1/3)*(Table13[[#This Row],[Length]]-0.5),(1/3)*(Table13[[#This Row],[Diameter]]-0.4),(1/3)*(Table13[[#This Row],[Height]]-0.4)*Table13[[#This Row],[Whole_weight]]*0.5)</f>
        <v>1.0255516666666664</v>
      </c>
      <c r="W995">
        <f t="array" ref="W99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1.0255516666666664</v>
      </c>
      <c r="X995" t="e">
        <f>IF(Table13[[#This Row],[Category All]]="Category 1",Table13[[#This Row],[Base Abalone Value]]*1.5,NA())</f>
        <v>#N/A</v>
      </c>
      <c r="Y995" t="e">
        <f>IF(Table13[[#This Row],[Category All]]="Category 2",Table13[[#This Row],[Base Abalone Value]]*0.8,NA())</f>
        <v>#N/A</v>
      </c>
      <c r="Z995">
        <f>IF(Table13[[#This Row],[Category All]]="Category 3",Table13[[#This Row],[Base Abalone Value]],NA())</f>
        <v>1.0255516666666664</v>
      </c>
      <c r="AA995">
        <f>IF(Table13[[#This Row],[Gender]]="M",Table13[[#This Row],[Whole_weight]],NA())</f>
        <v>1.157</v>
      </c>
      <c r="AB995" t="e">
        <f>IF(Table13[[#This Row],[Gender]]="F",Table13[[#This Row],[Whole_weight]],NA())</f>
        <v>#N/A</v>
      </c>
      <c r="AC995" t="e">
        <f>IF(Table13[[#This Row],[Gender]]="I",Table13[[#This Row],[Whole_weight]],NA())</f>
        <v>#N/A</v>
      </c>
      <c r="AD995">
        <f>IF(Table13[[#This Row],[Gender]]="M",Table13[[#This Row],[Diameter]],NA())</f>
        <v>0.47499999999999998</v>
      </c>
      <c r="AE995" t="e">
        <f>IF(Table13[[#This Row],[Gender]]="F",Table13[[#This Row],[Diameter]],NA())</f>
        <v>#N/A</v>
      </c>
      <c r="AF995" t="e">
        <f>IF(Table13[[#This Row],[Gender]]="I",Table13[[#This Row],[Diameter]],NA())</f>
        <v>#N/A</v>
      </c>
    </row>
    <row r="996" spans="1:32" x14ac:dyDescent="0.25">
      <c r="A996">
        <v>226</v>
      </c>
      <c r="B996" t="s">
        <v>32</v>
      </c>
      <c r="C996">
        <v>0.5</v>
      </c>
      <c r="D996">
        <v>0.37</v>
      </c>
      <c r="E996">
        <v>0.13500000000000001</v>
      </c>
      <c r="F996">
        <v>0.45</v>
      </c>
      <c r="G996">
        <v>0.17150000000000001</v>
      </c>
      <c r="H996">
        <v>0.1055</v>
      </c>
      <c r="I996">
        <v>0.155</v>
      </c>
      <c r="J996">
        <v>9</v>
      </c>
      <c r="K996">
        <v>7</v>
      </c>
      <c r="L996" t="s">
        <v>67</v>
      </c>
      <c r="M996" t="s">
        <v>68</v>
      </c>
      <c r="N996" t="s">
        <v>69</v>
      </c>
      <c r="O996">
        <v>10</v>
      </c>
      <c r="P996" t="s">
        <v>70</v>
      </c>
      <c r="Q996">
        <v>24.1</v>
      </c>
      <c r="R996" t="str">
        <f t="array" ref="R99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96" t="e">
        <f>IF(Table13[[#This Row],[Category All]]="Category 1", "Yes",NA())</f>
        <v>#N/A</v>
      </c>
      <c r="T996" t="str">
        <f>IF(Table13[[#This Row],[Category All]]="Category 2", "Yes",NA())</f>
        <v>Yes</v>
      </c>
      <c r="U996" t="e">
        <f>IF(Table13[[#This Row],[Category All]]="Category 3", "Yes",NA())</f>
        <v>#N/A</v>
      </c>
      <c r="V996">
        <f>SUM(1,(1/3)*(Table13[[#This Row],[Length]]-0.5),(1/3)*(Table13[[#This Row],[Diameter]]-0.4),(1/3)*(Table13[[#This Row],[Height]]-0.4)*Table13[[#This Row],[Whole_weight]]*0.5)</f>
        <v>0.97012500000000002</v>
      </c>
      <c r="W996">
        <f t="array" ref="W99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0.77610000000000001</v>
      </c>
      <c r="X996" t="e">
        <f>IF(Table13[[#This Row],[Category All]]="Category 1",Table13[[#This Row],[Base Abalone Value]]*1.5,NA())</f>
        <v>#N/A</v>
      </c>
      <c r="Y996">
        <f>IF(Table13[[#This Row],[Category All]]="Category 2",Table13[[#This Row],[Base Abalone Value]]*0.8,NA())</f>
        <v>0.77610000000000001</v>
      </c>
      <c r="Z996" t="e">
        <f>IF(Table13[[#This Row],[Category All]]="Category 3",Table13[[#This Row],[Base Abalone Value]],NA())</f>
        <v>#N/A</v>
      </c>
      <c r="AA996" t="e">
        <f>IF(Table13[[#This Row],[Gender]]="M",Table13[[#This Row],[Whole_weight]],NA())</f>
        <v>#N/A</v>
      </c>
      <c r="AB996">
        <f>IF(Table13[[#This Row],[Gender]]="F",Table13[[#This Row],[Whole_weight]],NA())</f>
        <v>0.45</v>
      </c>
      <c r="AC996" t="e">
        <f>IF(Table13[[#This Row],[Gender]]="I",Table13[[#This Row],[Whole_weight]],NA())</f>
        <v>#N/A</v>
      </c>
      <c r="AD996" t="e">
        <f>IF(Table13[[#This Row],[Gender]]="M",Table13[[#This Row],[Diameter]],NA())</f>
        <v>#N/A</v>
      </c>
      <c r="AE996">
        <f>IF(Table13[[#This Row],[Gender]]="F",Table13[[#This Row],[Diameter]],NA())</f>
        <v>0.37</v>
      </c>
      <c r="AF996" t="e">
        <f>IF(Table13[[#This Row],[Gender]]="I",Table13[[#This Row],[Diameter]],NA())</f>
        <v>#N/A</v>
      </c>
    </row>
    <row r="997" spans="1:32" x14ac:dyDescent="0.25">
      <c r="A997">
        <v>2684</v>
      </c>
      <c r="B997" t="s">
        <v>47</v>
      </c>
      <c r="C997">
        <v>0.625</v>
      </c>
      <c r="D997">
        <v>0.495</v>
      </c>
      <c r="E997">
        <v>0.185</v>
      </c>
      <c r="F997">
        <v>1.3835</v>
      </c>
      <c r="G997">
        <v>0.71050000000000002</v>
      </c>
      <c r="H997">
        <v>0.30049999999999999</v>
      </c>
      <c r="I997">
        <v>0.34499999999999997</v>
      </c>
      <c r="J997">
        <v>11</v>
      </c>
      <c r="K997">
        <v>12</v>
      </c>
      <c r="L997" t="s">
        <v>33</v>
      </c>
      <c r="M997" t="s">
        <v>34</v>
      </c>
      <c r="N997" t="s">
        <v>35</v>
      </c>
      <c r="O997">
        <v>3</v>
      </c>
      <c r="P997" t="s">
        <v>80</v>
      </c>
      <c r="Q997">
        <v>3.6</v>
      </c>
      <c r="R997" t="str">
        <f t="array" ref="R99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97" t="e">
        <f>IF(Table13[[#This Row],[Category All]]="Category 1", "Yes",NA())</f>
        <v>#N/A</v>
      </c>
      <c r="T997" t="e">
        <f>IF(Table13[[#This Row],[Category All]]="Category 2", "Yes",NA())</f>
        <v>#N/A</v>
      </c>
      <c r="U997" t="str">
        <f>IF(Table13[[#This Row],[Category All]]="Category 3", "Yes",NA())</f>
        <v>Yes</v>
      </c>
      <c r="V997">
        <f>SUM(1,(1/3)*(Table13[[#This Row],[Length]]-0.5),(1/3)*(Table13[[#This Row],[Diameter]]-0.4),(1/3)*(Table13[[#This Row],[Height]]-0.4)*Table13[[#This Row],[Whole_weight]]*0.5)</f>
        <v>1.0237579166666668</v>
      </c>
      <c r="W997">
        <f t="array" ref="W99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1.0237579166666668</v>
      </c>
      <c r="X997" t="e">
        <f>IF(Table13[[#This Row],[Category All]]="Category 1",Table13[[#This Row],[Base Abalone Value]]*1.5,NA())</f>
        <v>#N/A</v>
      </c>
      <c r="Y997" t="e">
        <f>IF(Table13[[#This Row],[Category All]]="Category 2",Table13[[#This Row],[Base Abalone Value]]*0.8,NA())</f>
        <v>#N/A</v>
      </c>
      <c r="Z997">
        <f>IF(Table13[[#This Row],[Category All]]="Category 3",Table13[[#This Row],[Base Abalone Value]],NA())</f>
        <v>1.0237579166666668</v>
      </c>
      <c r="AA997">
        <f>IF(Table13[[#This Row],[Gender]]="M",Table13[[#This Row],[Whole_weight]],NA())</f>
        <v>1.3835</v>
      </c>
      <c r="AB997" t="e">
        <f>IF(Table13[[#This Row],[Gender]]="F",Table13[[#This Row],[Whole_weight]],NA())</f>
        <v>#N/A</v>
      </c>
      <c r="AC997" t="e">
        <f>IF(Table13[[#This Row],[Gender]]="I",Table13[[#This Row],[Whole_weight]],NA())</f>
        <v>#N/A</v>
      </c>
      <c r="AD997">
        <f>IF(Table13[[#This Row],[Gender]]="M",Table13[[#This Row],[Diameter]],NA())</f>
        <v>0.495</v>
      </c>
      <c r="AE997" t="e">
        <f>IF(Table13[[#This Row],[Gender]]="F",Table13[[#This Row],[Diameter]],NA())</f>
        <v>#N/A</v>
      </c>
      <c r="AF997" t="e">
        <f>IF(Table13[[#This Row],[Gender]]="I",Table13[[#This Row],[Diameter]],NA())</f>
        <v>#N/A</v>
      </c>
    </row>
    <row r="998" spans="1:32" x14ac:dyDescent="0.25">
      <c r="A998">
        <v>1776</v>
      </c>
      <c r="B998" t="s">
        <v>43</v>
      </c>
      <c r="C998">
        <v>0.48499999999999999</v>
      </c>
      <c r="D998">
        <v>0.36499999999999999</v>
      </c>
      <c r="E998">
        <v>0.105</v>
      </c>
      <c r="F998">
        <v>0.52049999999999996</v>
      </c>
      <c r="G998">
        <v>0.19500000000000001</v>
      </c>
      <c r="H998">
        <v>0.123</v>
      </c>
      <c r="I998">
        <v>0.182</v>
      </c>
      <c r="J998">
        <v>8</v>
      </c>
      <c r="K998">
        <v>15</v>
      </c>
      <c r="L998" t="s">
        <v>81</v>
      </c>
      <c r="M998" t="s">
        <v>82</v>
      </c>
      <c r="N998" t="s">
        <v>35</v>
      </c>
      <c r="O998">
        <v>9</v>
      </c>
      <c r="P998" t="s">
        <v>78</v>
      </c>
      <c r="Q998">
        <v>1.9</v>
      </c>
      <c r="R998" t="str">
        <f t="array" ref="R99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98" t="e">
        <f>IF(Table13[[#This Row],[Category All]]="Category 1", "Yes",NA())</f>
        <v>#N/A</v>
      </c>
      <c r="T998" t="str">
        <f>IF(Table13[[#This Row],[Category All]]="Category 2", "Yes",NA())</f>
        <v>Yes</v>
      </c>
      <c r="U998" t="e">
        <f>IF(Table13[[#This Row],[Category All]]="Category 3", "Yes",NA())</f>
        <v>#N/A</v>
      </c>
      <c r="V998">
        <f>SUM(1,(1/3)*(Table13[[#This Row],[Length]]-0.5),(1/3)*(Table13[[#This Row],[Diameter]]-0.4),(1/3)*(Table13[[#This Row],[Height]]-0.4)*Table13[[#This Row],[Whole_weight]]*0.5)</f>
        <v>0.95774208333333333</v>
      </c>
      <c r="W998">
        <f t="array" ref="W99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0.76619366666666666</v>
      </c>
      <c r="X998" t="e">
        <f>IF(Table13[[#This Row],[Category All]]="Category 1",Table13[[#This Row],[Base Abalone Value]]*1.5,NA())</f>
        <v>#N/A</v>
      </c>
      <c r="Y998">
        <f>IF(Table13[[#This Row],[Category All]]="Category 2",Table13[[#This Row],[Base Abalone Value]]*0.8,NA())</f>
        <v>0.76619366666666666</v>
      </c>
      <c r="Z998" t="e">
        <f>IF(Table13[[#This Row],[Category All]]="Category 3",Table13[[#This Row],[Base Abalone Value]],NA())</f>
        <v>#N/A</v>
      </c>
      <c r="AA998" t="e">
        <f>IF(Table13[[#This Row],[Gender]]="M",Table13[[#This Row],[Whole_weight]],NA())</f>
        <v>#N/A</v>
      </c>
      <c r="AB998" t="e">
        <f>IF(Table13[[#This Row],[Gender]]="F",Table13[[#This Row],[Whole_weight]],NA())</f>
        <v>#N/A</v>
      </c>
      <c r="AC998">
        <f>IF(Table13[[#This Row],[Gender]]="I",Table13[[#This Row],[Whole_weight]],NA())</f>
        <v>0.52049999999999996</v>
      </c>
      <c r="AD998" t="e">
        <f>IF(Table13[[#This Row],[Gender]]="M",Table13[[#This Row],[Diameter]],NA())</f>
        <v>#N/A</v>
      </c>
      <c r="AE998" t="e">
        <f>IF(Table13[[#This Row],[Gender]]="F",Table13[[#This Row],[Diameter]],NA())</f>
        <v>#N/A</v>
      </c>
      <c r="AF998">
        <f>IF(Table13[[#This Row],[Gender]]="I",Table13[[#This Row],[Diameter]],NA())</f>
        <v>0.36499999999999999</v>
      </c>
    </row>
    <row r="999" spans="1:32" x14ac:dyDescent="0.25">
      <c r="A999">
        <v>827</v>
      </c>
      <c r="B999" t="s">
        <v>43</v>
      </c>
      <c r="C999">
        <v>0.39500000000000002</v>
      </c>
      <c r="D999">
        <v>0.28999999999999998</v>
      </c>
      <c r="E999">
        <v>9.5000000000000001E-2</v>
      </c>
      <c r="F999">
        <v>0.30399999999999999</v>
      </c>
      <c r="G999">
        <v>0.127</v>
      </c>
      <c r="H999">
        <v>8.4000000000000005E-2</v>
      </c>
      <c r="I999">
        <v>7.6999999999999999E-2</v>
      </c>
      <c r="J999">
        <v>6</v>
      </c>
      <c r="K999">
        <v>3</v>
      </c>
      <c r="L999" t="s">
        <v>75</v>
      </c>
      <c r="M999" t="s">
        <v>76</v>
      </c>
      <c r="N999" t="s">
        <v>77</v>
      </c>
      <c r="O999">
        <v>4</v>
      </c>
      <c r="P999" t="s">
        <v>42</v>
      </c>
      <c r="Q999">
        <v>6.1</v>
      </c>
      <c r="R999" t="str">
        <f t="array" ref="R99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99" t="e">
        <f>IF(Table13[[#This Row],[Category All]]="Category 1", "Yes",NA())</f>
        <v>#N/A</v>
      </c>
      <c r="T999" t="str">
        <f>IF(Table13[[#This Row],[Category All]]="Category 2", "Yes",NA())</f>
        <v>Yes</v>
      </c>
      <c r="U999" t="e">
        <f>IF(Table13[[#This Row],[Category All]]="Category 3", "Yes",NA())</f>
        <v>#N/A</v>
      </c>
      <c r="V999">
        <f>SUM(1,(1/3)*(Table13[[#This Row],[Length]]-0.5),(1/3)*(Table13[[#This Row],[Diameter]]-0.4),(1/3)*(Table13[[#This Row],[Height]]-0.4)*Table13[[#This Row],[Whole_weight]]*0.5)</f>
        <v>0.91287999999999991</v>
      </c>
      <c r="W999">
        <f t="array" ref="W99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0.73030399999999995</v>
      </c>
      <c r="X999" t="e">
        <f>IF(Table13[[#This Row],[Category All]]="Category 1",Table13[[#This Row],[Base Abalone Value]]*1.5,NA())</f>
        <v>#N/A</v>
      </c>
      <c r="Y999">
        <f>IF(Table13[[#This Row],[Category All]]="Category 2",Table13[[#This Row],[Base Abalone Value]]*0.8,NA())</f>
        <v>0.73030399999999995</v>
      </c>
      <c r="Z999" t="e">
        <f>IF(Table13[[#This Row],[Category All]]="Category 3",Table13[[#This Row],[Base Abalone Value]],NA())</f>
        <v>#N/A</v>
      </c>
      <c r="AA999" t="e">
        <f>IF(Table13[[#This Row],[Gender]]="M",Table13[[#This Row],[Whole_weight]],NA())</f>
        <v>#N/A</v>
      </c>
      <c r="AB999" t="e">
        <f>IF(Table13[[#This Row],[Gender]]="F",Table13[[#This Row],[Whole_weight]],NA())</f>
        <v>#N/A</v>
      </c>
      <c r="AC999">
        <f>IF(Table13[[#This Row],[Gender]]="I",Table13[[#This Row],[Whole_weight]],NA())</f>
        <v>0.30399999999999999</v>
      </c>
      <c r="AD999" t="e">
        <f>IF(Table13[[#This Row],[Gender]]="M",Table13[[#This Row],[Diameter]],NA())</f>
        <v>#N/A</v>
      </c>
      <c r="AE999" t="e">
        <f>IF(Table13[[#This Row],[Gender]]="F",Table13[[#This Row],[Diameter]],NA())</f>
        <v>#N/A</v>
      </c>
      <c r="AF999">
        <f>IF(Table13[[#This Row],[Gender]]="I",Table13[[#This Row],[Diameter]],NA())</f>
        <v>0.28999999999999998</v>
      </c>
    </row>
    <row r="1000" spans="1:32" x14ac:dyDescent="0.25">
      <c r="A1000">
        <v>1594</v>
      </c>
      <c r="B1000" t="s">
        <v>43</v>
      </c>
      <c r="C1000">
        <v>0.52500000000000002</v>
      </c>
      <c r="D1000">
        <v>0.38</v>
      </c>
      <c r="E1000">
        <v>0.13500000000000001</v>
      </c>
      <c r="F1000">
        <v>0.61499999999999999</v>
      </c>
      <c r="G1000">
        <v>0.26100000000000001</v>
      </c>
      <c r="H1000">
        <v>0.159</v>
      </c>
      <c r="I1000">
        <v>0.17499999999999999</v>
      </c>
      <c r="J1000">
        <v>8</v>
      </c>
      <c r="K1000">
        <v>9</v>
      </c>
      <c r="L1000" t="s">
        <v>52</v>
      </c>
      <c r="M1000" t="s">
        <v>53</v>
      </c>
      <c r="N1000" t="s">
        <v>54</v>
      </c>
      <c r="O1000">
        <v>8</v>
      </c>
      <c r="P1000" t="s">
        <v>51</v>
      </c>
      <c r="Q1000">
        <v>12.3</v>
      </c>
      <c r="R1000" t="str">
        <f t="array" ref="R100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000" t="e">
        <f>IF(Table13[[#This Row],[Category All]]="Category 1", "Yes",NA())</f>
        <v>#N/A</v>
      </c>
      <c r="T1000" t="str">
        <f>IF(Table13[[#This Row],[Category All]]="Category 2", "Yes",NA())</f>
        <v>Yes</v>
      </c>
      <c r="U1000" t="e">
        <f>IF(Table13[[#This Row],[Category All]]="Category 3", "Yes",NA())</f>
        <v>#N/A</v>
      </c>
      <c r="V1000">
        <f>SUM(1,(1/3)*(Table13[[#This Row],[Length]]-0.5),(1/3)*(Table13[[#This Row],[Diameter]]-0.4),(1/3)*(Table13[[#This Row],[Height]]-0.4)*Table13[[#This Row],[Whole_weight]]*0.5)</f>
        <v>0.97450416666666673</v>
      </c>
      <c r="W1000">
        <f t="array" ref="W100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0.77960333333333343</v>
      </c>
      <c r="X1000" t="e">
        <f>IF(Table13[[#This Row],[Category All]]="Category 1",Table13[[#This Row],[Base Abalone Value]]*1.5,NA())</f>
        <v>#N/A</v>
      </c>
      <c r="Y1000">
        <f>IF(Table13[[#This Row],[Category All]]="Category 2",Table13[[#This Row],[Base Abalone Value]]*0.8,NA())</f>
        <v>0.77960333333333343</v>
      </c>
      <c r="Z1000" t="e">
        <f>IF(Table13[[#This Row],[Category All]]="Category 3",Table13[[#This Row],[Base Abalone Value]],NA())</f>
        <v>#N/A</v>
      </c>
      <c r="AA1000" t="e">
        <f>IF(Table13[[#This Row],[Gender]]="M",Table13[[#This Row],[Whole_weight]],NA())</f>
        <v>#N/A</v>
      </c>
      <c r="AB1000" t="e">
        <f>IF(Table13[[#This Row],[Gender]]="F",Table13[[#This Row],[Whole_weight]],NA())</f>
        <v>#N/A</v>
      </c>
      <c r="AC1000">
        <f>IF(Table13[[#This Row],[Gender]]="I",Table13[[#This Row],[Whole_weight]],NA())</f>
        <v>0.61499999999999999</v>
      </c>
      <c r="AD1000" t="e">
        <f>IF(Table13[[#This Row],[Gender]]="M",Table13[[#This Row],[Diameter]],NA())</f>
        <v>#N/A</v>
      </c>
      <c r="AE1000" t="e">
        <f>IF(Table13[[#This Row],[Gender]]="F",Table13[[#This Row],[Diameter]],NA())</f>
        <v>#N/A</v>
      </c>
      <c r="AF1000">
        <f>IF(Table13[[#This Row],[Gender]]="I",Table13[[#This Row],[Diameter]],NA())</f>
        <v>0.38</v>
      </c>
    </row>
    <row r="1001" spans="1:32" x14ac:dyDescent="0.25">
      <c r="A1001">
        <v>3672</v>
      </c>
      <c r="B1001" t="s">
        <v>43</v>
      </c>
      <c r="C1001">
        <v>0.59499999999999997</v>
      </c>
      <c r="D1001">
        <v>0.47</v>
      </c>
      <c r="E1001">
        <v>0.13500000000000001</v>
      </c>
      <c r="F1001">
        <v>0.9365</v>
      </c>
      <c r="G1001">
        <v>0.434</v>
      </c>
      <c r="H1001">
        <v>0.184</v>
      </c>
      <c r="I1001">
        <v>0.28699999999999998</v>
      </c>
      <c r="J1001">
        <v>10</v>
      </c>
      <c r="K1001">
        <v>3</v>
      </c>
      <c r="L1001" t="s">
        <v>75</v>
      </c>
      <c r="M1001" t="s">
        <v>76</v>
      </c>
      <c r="N1001" t="s">
        <v>77</v>
      </c>
      <c r="O1001">
        <v>9</v>
      </c>
      <c r="P1001" t="s">
        <v>78</v>
      </c>
      <c r="Q1001">
        <v>1.9</v>
      </c>
      <c r="R1001" t="str">
        <f t="array" ref="R100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001" t="e">
        <f>IF(Table13[[#This Row],[Category All]]="Category 1", "Yes",NA())</f>
        <v>#N/A</v>
      </c>
      <c r="T1001" t="e">
        <f>IF(Table13[[#This Row],[Category All]]="Category 2", "Yes",NA())</f>
        <v>#N/A</v>
      </c>
      <c r="U1001" t="str">
        <f>IF(Table13[[#This Row],[Category All]]="Category 3", "Yes",NA())</f>
        <v>Yes</v>
      </c>
      <c r="V1001">
        <f>SUM(1,(1/3)*(Table13[[#This Row],[Length]]-0.5),(1/3)*(Table13[[#This Row],[Diameter]]-0.4),(1/3)*(Table13[[#This Row],[Height]]-0.4)*Table13[[#This Row],[Whole_weight]]*0.5)</f>
        <v>1.0136379166666669</v>
      </c>
      <c r="W1001">
        <f t="array" ref="W100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1.0136379166666669</v>
      </c>
      <c r="X1001" t="e">
        <f>IF(Table13[[#This Row],[Category All]]="Category 1",Table13[[#This Row],[Base Abalone Value]]*1.5,NA())</f>
        <v>#N/A</v>
      </c>
      <c r="Y1001" t="e">
        <f>IF(Table13[[#This Row],[Category All]]="Category 2",Table13[[#This Row],[Base Abalone Value]]*0.8,NA())</f>
        <v>#N/A</v>
      </c>
      <c r="Z1001">
        <f>IF(Table13[[#This Row],[Category All]]="Category 3",Table13[[#This Row],[Base Abalone Value]],NA())</f>
        <v>1.0136379166666669</v>
      </c>
      <c r="AA1001" t="e">
        <f>IF(Table13[[#This Row],[Gender]]="M",Table13[[#This Row],[Whole_weight]],NA())</f>
        <v>#N/A</v>
      </c>
      <c r="AB1001" t="e">
        <f>IF(Table13[[#This Row],[Gender]]="F",Table13[[#This Row],[Whole_weight]],NA())</f>
        <v>#N/A</v>
      </c>
      <c r="AC1001">
        <f>IF(Table13[[#This Row],[Gender]]="I",Table13[[#This Row],[Whole_weight]],NA())</f>
        <v>0.9365</v>
      </c>
      <c r="AD1001" t="e">
        <f>IF(Table13[[#This Row],[Gender]]="M",Table13[[#This Row],[Diameter]],NA())</f>
        <v>#N/A</v>
      </c>
      <c r="AE1001" t="e">
        <f>IF(Table13[[#This Row],[Gender]]="F",Table13[[#This Row],[Diameter]],NA())</f>
        <v>#N/A</v>
      </c>
      <c r="AF1001">
        <f>IF(Table13[[#This Row],[Gender]]="I",Table13[[#This Row],[Diameter]],NA())</f>
        <v>0.47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43FC9-DA5B-43CA-A472-E3BBD8F4D96E}">
  <dimension ref="A1:AL702"/>
  <sheetViews>
    <sheetView showOutlineSymbols="0" topLeftCell="A653" zoomScale="85" zoomScaleNormal="85" workbookViewId="0">
      <selection activeCell="S1" sqref="S1:U697"/>
    </sheetView>
  </sheetViews>
  <sheetFormatPr defaultRowHeight="15" x14ac:dyDescent="0.25"/>
  <cols>
    <col min="19" max="19" width="16.7109375" bestFit="1" customWidth="1"/>
    <col min="20" max="20" width="18.28515625" bestFit="1" customWidth="1"/>
    <col min="21" max="21" width="20.28515625" bestFit="1" customWidth="1"/>
  </cols>
  <sheetData>
    <row r="1" spans="1:38" x14ac:dyDescent="0.2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S1" s="24" t="s">
        <v>146</v>
      </c>
      <c r="T1" s="24" t="s">
        <v>147</v>
      </c>
      <c r="U1" s="24" t="s">
        <v>148</v>
      </c>
    </row>
    <row r="2" spans="1:38" x14ac:dyDescent="0.25">
      <c r="A2" s="4">
        <v>152</v>
      </c>
      <c r="B2" s="5" t="s">
        <v>32</v>
      </c>
      <c r="C2" s="5">
        <v>0.60499999999999998</v>
      </c>
      <c r="D2" s="5">
        <v>0.5</v>
      </c>
      <c r="E2" s="5">
        <v>0.185</v>
      </c>
      <c r="F2" s="5">
        <v>1.1185</v>
      </c>
      <c r="G2" s="5">
        <v>0.46899999999999997</v>
      </c>
      <c r="H2" s="5">
        <v>0.25850000000000001</v>
      </c>
      <c r="I2" s="5">
        <v>0.33500000000000002</v>
      </c>
      <c r="J2" s="5">
        <v>9</v>
      </c>
      <c r="K2" s="5">
        <v>12</v>
      </c>
      <c r="L2" s="5" t="s">
        <v>33</v>
      </c>
      <c r="M2" s="5" t="s">
        <v>34</v>
      </c>
      <c r="N2" s="5" t="s">
        <v>35</v>
      </c>
      <c r="O2" s="5">
        <v>1</v>
      </c>
      <c r="P2" s="5" t="s">
        <v>36</v>
      </c>
      <c r="Q2" s="5">
        <v>22.1</v>
      </c>
      <c r="S2" s="33">
        <f>(J2-$J$700)/$J$702</f>
        <v>-0.34882245883863039</v>
      </c>
      <c r="T2" s="33">
        <f>(C2-$C$700)/$C$702</f>
        <v>0.63715363462631625</v>
      </c>
      <c r="U2" s="33">
        <f>(D2-$D$700)/$D$702</f>
        <v>0.89835854638348289</v>
      </c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</row>
    <row r="3" spans="1:38" x14ac:dyDescent="0.25">
      <c r="A3" s="6">
        <v>3344</v>
      </c>
      <c r="B3" s="7" t="s">
        <v>32</v>
      </c>
      <c r="C3" s="7">
        <v>0.45500000000000002</v>
      </c>
      <c r="D3" s="7">
        <v>0.36499999999999999</v>
      </c>
      <c r="E3" s="7">
        <v>0.11</v>
      </c>
      <c r="F3" s="7">
        <v>0.38500000000000001</v>
      </c>
      <c r="G3" s="7">
        <v>0.16600000000000001</v>
      </c>
      <c r="H3" s="7">
        <v>4.5999999999999999E-2</v>
      </c>
      <c r="I3" s="7">
        <v>0.13450000000000001</v>
      </c>
      <c r="J3" s="7">
        <v>13</v>
      </c>
      <c r="K3" s="7">
        <v>11</v>
      </c>
      <c r="L3" s="7" t="s">
        <v>37</v>
      </c>
      <c r="M3" s="7" t="s">
        <v>38</v>
      </c>
      <c r="N3" s="7" t="s">
        <v>35</v>
      </c>
      <c r="O3" s="7">
        <v>2</v>
      </c>
      <c r="P3" s="7" t="s">
        <v>39</v>
      </c>
      <c r="Q3" s="7">
        <v>18</v>
      </c>
      <c r="S3" s="33">
        <f t="shared" ref="S3:S66" si="0">(J3-$J$700)/$J$702</f>
        <v>0.85009325154006965</v>
      </c>
      <c r="T3" s="33">
        <f t="shared" ref="T3:T66" si="1">(C3-$C$700)/$C$702</f>
        <v>-0.64674598812966511</v>
      </c>
      <c r="U3" s="33">
        <f t="shared" ref="U3:U66" si="2">(D3-$D$700)/$D$702</f>
        <v>-0.49765185662969952</v>
      </c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</row>
    <row r="4" spans="1:38" x14ac:dyDescent="0.25">
      <c r="A4" s="4">
        <v>1424</v>
      </c>
      <c r="B4" s="5" t="s">
        <v>32</v>
      </c>
      <c r="C4" s="5">
        <v>0.72499999999999998</v>
      </c>
      <c r="D4" s="5">
        <v>0.6</v>
      </c>
      <c r="E4" s="5">
        <v>0.2</v>
      </c>
      <c r="F4" s="5">
        <v>1.7370000000000001</v>
      </c>
      <c r="G4" s="5">
        <v>0.69699999999999995</v>
      </c>
      <c r="H4" s="5">
        <v>0.35849999999999999</v>
      </c>
      <c r="I4" s="5">
        <v>0.59499999999999997</v>
      </c>
      <c r="J4" s="5">
        <v>11</v>
      </c>
      <c r="K4" s="5">
        <v>1</v>
      </c>
      <c r="L4" s="5" t="s">
        <v>40</v>
      </c>
      <c r="M4" s="5" t="s">
        <v>41</v>
      </c>
      <c r="N4" s="5" t="s">
        <v>35</v>
      </c>
      <c r="O4" s="5">
        <v>4</v>
      </c>
      <c r="P4" s="5" t="s">
        <v>42</v>
      </c>
      <c r="Q4" s="5">
        <v>6.1</v>
      </c>
      <c r="S4" s="33">
        <f t="shared" si="0"/>
        <v>0.25063539635071963</v>
      </c>
      <c r="T4" s="33">
        <f t="shared" si="1"/>
        <v>1.6642733328311015</v>
      </c>
      <c r="U4" s="33">
        <f t="shared" si="2"/>
        <v>1.9324403263932473</v>
      </c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</row>
    <row r="5" spans="1:38" x14ac:dyDescent="0.25">
      <c r="A5" s="6">
        <v>3755</v>
      </c>
      <c r="B5" s="7" t="s">
        <v>43</v>
      </c>
      <c r="C5" s="7">
        <v>0.48499999999999999</v>
      </c>
      <c r="D5" s="7">
        <v>0.37</v>
      </c>
      <c r="E5" s="7">
        <v>0.14000000000000001</v>
      </c>
      <c r="F5" s="7">
        <v>0.50649999999999995</v>
      </c>
      <c r="G5" s="7">
        <v>0.24249999999999999</v>
      </c>
      <c r="H5" s="7">
        <v>8.7999999999999995E-2</v>
      </c>
      <c r="I5" s="7">
        <v>0.14649999999999999</v>
      </c>
      <c r="J5" s="7">
        <v>8</v>
      </c>
      <c r="K5" s="7">
        <v>13</v>
      </c>
      <c r="L5" s="7" t="s">
        <v>44</v>
      </c>
      <c r="M5" s="7" t="s">
        <v>45</v>
      </c>
      <c r="N5" s="7" t="s">
        <v>35</v>
      </c>
      <c r="O5" s="7">
        <v>5</v>
      </c>
      <c r="P5" s="7" t="s">
        <v>46</v>
      </c>
      <c r="Q5" s="7">
        <v>12.8</v>
      </c>
      <c r="S5" s="33">
        <f t="shared" si="0"/>
        <v>-0.64855138643330534</v>
      </c>
      <c r="T5" s="33">
        <f t="shared" si="1"/>
        <v>-0.38996606357846902</v>
      </c>
      <c r="U5" s="33">
        <f t="shared" si="2"/>
        <v>-0.44594776762921129</v>
      </c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</row>
    <row r="6" spans="1:38" x14ac:dyDescent="0.25">
      <c r="A6" s="4">
        <v>884</v>
      </c>
      <c r="B6" s="5" t="s">
        <v>47</v>
      </c>
      <c r="C6" s="5">
        <v>0.66</v>
      </c>
      <c r="D6" s="5">
        <v>0.53</v>
      </c>
      <c r="E6" s="5">
        <v>0.17</v>
      </c>
      <c r="F6" s="5">
        <v>1.3905000000000001</v>
      </c>
      <c r="G6" s="5">
        <v>0.59050000000000002</v>
      </c>
      <c r="H6" s="5">
        <v>0.21199999999999999</v>
      </c>
      <c r="I6" s="5">
        <v>0.45300000000000001</v>
      </c>
      <c r="J6" s="5">
        <v>15</v>
      </c>
      <c r="K6" s="5">
        <v>10</v>
      </c>
      <c r="L6" s="5" t="s">
        <v>48</v>
      </c>
      <c r="M6" s="5" t="s">
        <v>49</v>
      </c>
      <c r="N6" s="5" t="s">
        <v>50</v>
      </c>
      <c r="O6" s="5">
        <v>8</v>
      </c>
      <c r="P6" s="5" t="s">
        <v>51</v>
      </c>
      <c r="Q6" s="5">
        <v>12.3</v>
      </c>
      <c r="S6" s="33">
        <f t="shared" si="0"/>
        <v>1.4495511067294196</v>
      </c>
      <c r="T6" s="33">
        <f t="shared" si="1"/>
        <v>1.1079168296368433</v>
      </c>
      <c r="U6" s="33">
        <f t="shared" si="2"/>
        <v>1.2085830803864126</v>
      </c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</row>
    <row r="7" spans="1:38" x14ac:dyDescent="0.25">
      <c r="A7" s="6">
        <v>2797</v>
      </c>
      <c r="B7" s="7" t="s">
        <v>47</v>
      </c>
      <c r="C7" s="7">
        <v>0.63</v>
      </c>
      <c r="D7" s="7">
        <v>0.52500000000000002</v>
      </c>
      <c r="E7" s="7">
        <v>0.19500000000000001</v>
      </c>
      <c r="F7" s="7">
        <v>1.3134999999999999</v>
      </c>
      <c r="G7" s="7">
        <v>0.49349999999999999</v>
      </c>
      <c r="H7" s="7">
        <v>0.25650000000000001</v>
      </c>
      <c r="I7" s="7">
        <v>0.46500000000000002</v>
      </c>
      <c r="J7" s="7">
        <v>10</v>
      </c>
      <c r="K7" s="7">
        <v>9</v>
      </c>
      <c r="L7" s="7" t="s">
        <v>52</v>
      </c>
      <c r="M7" s="7" t="s">
        <v>53</v>
      </c>
      <c r="N7" s="7" t="s">
        <v>54</v>
      </c>
      <c r="O7" s="7">
        <v>2</v>
      </c>
      <c r="P7" s="7" t="s">
        <v>39</v>
      </c>
      <c r="Q7" s="7">
        <v>18</v>
      </c>
      <c r="S7" s="33">
        <f t="shared" si="0"/>
        <v>-4.9093531243955373E-2</v>
      </c>
      <c r="T7" s="33">
        <f t="shared" si="1"/>
        <v>0.85113690508564666</v>
      </c>
      <c r="U7" s="33">
        <f t="shared" si="2"/>
        <v>1.1568789913859243</v>
      </c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</row>
    <row r="8" spans="1:38" x14ac:dyDescent="0.25">
      <c r="A8" s="4">
        <v>618</v>
      </c>
      <c r="B8" s="5" t="s">
        <v>47</v>
      </c>
      <c r="C8" s="5">
        <v>0.32</v>
      </c>
      <c r="D8" s="5">
        <v>0.24</v>
      </c>
      <c r="E8" s="5">
        <v>8.5000000000000006E-2</v>
      </c>
      <c r="F8" s="5">
        <v>0.17</v>
      </c>
      <c r="G8" s="5">
        <v>6.5500000000000003E-2</v>
      </c>
      <c r="H8" s="5">
        <v>4.7E-2</v>
      </c>
      <c r="I8" s="5">
        <v>4.9000000000000002E-2</v>
      </c>
      <c r="J8" s="5">
        <v>7</v>
      </c>
      <c r="K8" s="5">
        <v>11</v>
      </c>
      <c r="L8" s="5" t="s">
        <v>37</v>
      </c>
      <c r="M8" s="5" t="s">
        <v>38</v>
      </c>
      <c r="N8" s="5" t="s">
        <v>35</v>
      </c>
      <c r="O8" s="5">
        <v>4</v>
      </c>
      <c r="P8" s="5" t="s">
        <v>42</v>
      </c>
      <c r="Q8" s="5">
        <v>6.1</v>
      </c>
      <c r="S8" s="33">
        <f t="shared" si="0"/>
        <v>-0.94828031402798041</v>
      </c>
      <c r="T8" s="33">
        <f t="shared" si="1"/>
        <v>-1.8022556486100487</v>
      </c>
      <c r="U8" s="33">
        <f t="shared" si="2"/>
        <v>-1.7902540816419055</v>
      </c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</row>
    <row r="9" spans="1:38" x14ac:dyDescent="0.25">
      <c r="A9" s="6">
        <v>1078</v>
      </c>
      <c r="B9" s="7" t="s">
        <v>43</v>
      </c>
      <c r="C9" s="7">
        <v>0.42</v>
      </c>
      <c r="D9" s="7">
        <v>0.32</v>
      </c>
      <c r="E9" s="7">
        <v>0.11</v>
      </c>
      <c r="F9" s="7">
        <v>0.36249999999999999</v>
      </c>
      <c r="G9" s="7">
        <v>0.17399999999999999</v>
      </c>
      <c r="H9" s="7">
        <v>6.3500000000000001E-2</v>
      </c>
      <c r="I9" s="7">
        <v>0.105</v>
      </c>
      <c r="J9" s="7">
        <v>7</v>
      </c>
      <c r="K9" s="7">
        <v>14</v>
      </c>
      <c r="L9" s="7" t="s">
        <v>55</v>
      </c>
      <c r="M9" s="7" t="s">
        <v>56</v>
      </c>
      <c r="N9" s="7" t="s">
        <v>57</v>
      </c>
      <c r="O9" s="7">
        <v>1</v>
      </c>
      <c r="P9" s="7" t="s">
        <v>36</v>
      </c>
      <c r="Q9" s="7">
        <v>22.1</v>
      </c>
      <c r="S9" s="33">
        <f t="shared" si="0"/>
        <v>-0.94828031402798041</v>
      </c>
      <c r="T9" s="33">
        <f t="shared" si="1"/>
        <v>-0.94632256677272775</v>
      </c>
      <c r="U9" s="33">
        <f t="shared" si="2"/>
        <v>-0.96298865763409347</v>
      </c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</row>
    <row r="10" spans="1:38" x14ac:dyDescent="0.25">
      <c r="A10" s="4">
        <v>1982</v>
      </c>
      <c r="B10" s="5" t="s">
        <v>32</v>
      </c>
      <c r="C10" s="5">
        <v>0.72</v>
      </c>
      <c r="D10" s="5">
        <v>0.57499999999999996</v>
      </c>
      <c r="E10" s="5">
        <v>0.18</v>
      </c>
      <c r="F10" s="5">
        <v>1.6705000000000001</v>
      </c>
      <c r="G10" s="5">
        <v>0.73199999999999998</v>
      </c>
      <c r="H10" s="5">
        <v>0.36049999999999999</v>
      </c>
      <c r="I10" s="5">
        <v>0.501</v>
      </c>
      <c r="J10" s="5">
        <v>12</v>
      </c>
      <c r="K10" s="5">
        <v>5</v>
      </c>
      <c r="L10" s="5" t="s">
        <v>58</v>
      </c>
      <c r="M10" s="5" t="s">
        <v>59</v>
      </c>
      <c r="N10" s="5" t="s">
        <v>60</v>
      </c>
      <c r="O10" s="5">
        <v>2</v>
      </c>
      <c r="P10" s="5" t="s">
        <v>39</v>
      </c>
      <c r="Q10" s="5">
        <v>18</v>
      </c>
      <c r="S10" s="33">
        <f t="shared" si="0"/>
        <v>0.55036432394539458</v>
      </c>
      <c r="T10" s="33">
        <f t="shared" si="1"/>
        <v>1.6214766787392354</v>
      </c>
      <c r="U10" s="33">
        <f t="shared" si="2"/>
        <v>1.6739198813908058</v>
      </c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</row>
    <row r="11" spans="1:38" x14ac:dyDescent="0.25">
      <c r="A11" s="6">
        <v>729</v>
      </c>
      <c r="B11" s="7" t="s">
        <v>47</v>
      </c>
      <c r="C11" s="7">
        <v>0.505</v>
      </c>
      <c r="D11" s="7">
        <v>0.4</v>
      </c>
      <c r="E11" s="7">
        <v>0.125</v>
      </c>
      <c r="F11" s="7">
        <v>0.77</v>
      </c>
      <c r="G11" s="7">
        <v>0.27350000000000002</v>
      </c>
      <c r="H11" s="7">
        <v>0.159</v>
      </c>
      <c r="I11" s="7">
        <v>0.255</v>
      </c>
      <c r="J11" s="7">
        <v>13</v>
      </c>
      <c r="K11" s="7">
        <v>11</v>
      </c>
      <c r="L11" s="7" t="s">
        <v>37</v>
      </c>
      <c r="M11" s="7" t="s">
        <v>38</v>
      </c>
      <c r="N11" s="7" t="s">
        <v>35</v>
      </c>
      <c r="O11" s="7">
        <v>5</v>
      </c>
      <c r="P11" s="7" t="s">
        <v>46</v>
      </c>
      <c r="Q11" s="7">
        <v>12.8</v>
      </c>
      <c r="S11" s="33">
        <f t="shared" si="0"/>
        <v>0.85009325154006965</v>
      </c>
      <c r="T11" s="33">
        <f t="shared" si="1"/>
        <v>-0.21877944721100467</v>
      </c>
      <c r="U11" s="33">
        <f t="shared" si="2"/>
        <v>-0.13572323362628158</v>
      </c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</row>
    <row r="12" spans="1:38" x14ac:dyDescent="0.25">
      <c r="A12" s="4">
        <v>2050</v>
      </c>
      <c r="B12" s="5" t="s">
        <v>43</v>
      </c>
      <c r="C12" s="5">
        <v>0.44500000000000001</v>
      </c>
      <c r="D12" s="5">
        <v>0.32</v>
      </c>
      <c r="E12" s="5">
        <v>0.12</v>
      </c>
      <c r="F12" s="5">
        <v>0.378</v>
      </c>
      <c r="G12" s="5">
        <v>0.152</v>
      </c>
      <c r="H12" s="5">
        <v>8.2500000000000004E-2</v>
      </c>
      <c r="I12" s="5">
        <v>0.12</v>
      </c>
      <c r="J12" s="5">
        <v>8</v>
      </c>
      <c r="K12" s="5">
        <v>8</v>
      </c>
      <c r="L12" s="5" t="s">
        <v>61</v>
      </c>
      <c r="M12" s="5" t="s">
        <v>62</v>
      </c>
      <c r="N12" s="5" t="s">
        <v>63</v>
      </c>
      <c r="O12" s="5">
        <v>5</v>
      </c>
      <c r="P12" s="5" t="s">
        <v>46</v>
      </c>
      <c r="Q12" s="5">
        <v>12.8</v>
      </c>
      <c r="S12" s="33">
        <f t="shared" si="0"/>
        <v>-0.64855138643330534</v>
      </c>
      <c r="T12" s="33">
        <f t="shared" si="1"/>
        <v>-0.73233929631339734</v>
      </c>
      <c r="U12" s="33">
        <f t="shared" si="2"/>
        <v>-0.96298865763409347</v>
      </c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</row>
    <row r="13" spans="1:38" x14ac:dyDescent="0.25">
      <c r="A13" s="6">
        <v>2642</v>
      </c>
      <c r="B13" s="7" t="s">
        <v>43</v>
      </c>
      <c r="C13" s="7">
        <v>0.47499999999999998</v>
      </c>
      <c r="D13" s="7">
        <v>0.36499999999999999</v>
      </c>
      <c r="E13" s="7">
        <v>0.1</v>
      </c>
      <c r="F13" s="7">
        <v>0.13150000000000001</v>
      </c>
      <c r="G13" s="7">
        <v>0.20250000000000001</v>
      </c>
      <c r="H13" s="7">
        <v>8.7499999999999994E-2</v>
      </c>
      <c r="I13" s="7">
        <v>0.123</v>
      </c>
      <c r="J13" s="7">
        <v>7</v>
      </c>
      <c r="K13" s="7">
        <v>2</v>
      </c>
      <c r="L13" s="7" t="s">
        <v>64</v>
      </c>
      <c r="M13" s="7" t="s">
        <v>65</v>
      </c>
      <c r="N13" s="7" t="s">
        <v>66</v>
      </c>
      <c r="O13" s="7">
        <v>1</v>
      </c>
      <c r="P13" s="7" t="s">
        <v>36</v>
      </c>
      <c r="Q13" s="7">
        <v>22.1</v>
      </c>
      <c r="S13" s="33">
        <f t="shared" si="0"/>
        <v>-0.94828031402798041</v>
      </c>
      <c r="T13" s="33">
        <f t="shared" si="1"/>
        <v>-0.47555937176220126</v>
      </c>
      <c r="U13" s="33">
        <f t="shared" si="2"/>
        <v>-0.49765185662969952</v>
      </c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</row>
    <row r="14" spans="1:38" x14ac:dyDescent="0.25">
      <c r="A14" s="4">
        <v>2044</v>
      </c>
      <c r="B14" s="5" t="s">
        <v>43</v>
      </c>
      <c r="C14" s="5">
        <v>0.39500000000000002</v>
      </c>
      <c r="D14" s="5">
        <v>0.29499999999999998</v>
      </c>
      <c r="E14" s="5">
        <v>0.1</v>
      </c>
      <c r="F14" s="5">
        <v>0.29299999999999998</v>
      </c>
      <c r="G14" s="5">
        <v>0.14000000000000001</v>
      </c>
      <c r="H14" s="5">
        <v>6.2E-2</v>
      </c>
      <c r="I14" s="5">
        <v>8.2000000000000003E-2</v>
      </c>
      <c r="J14" s="5">
        <v>7</v>
      </c>
      <c r="K14" s="5">
        <v>7</v>
      </c>
      <c r="L14" s="5" t="s">
        <v>67</v>
      </c>
      <c r="M14" s="5" t="s">
        <v>68</v>
      </c>
      <c r="N14" s="5" t="s">
        <v>69</v>
      </c>
      <c r="O14" s="5">
        <v>10</v>
      </c>
      <c r="P14" s="5" t="s">
        <v>70</v>
      </c>
      <c r="Q14" s="5">
        <v>24.1</v>
      </c>
      <c r="S14" s="33">
        <f t="shared" si="0"/>
        <v>-0.94828031402798041</v>
      </c>
      <c r="T14" s="33">
        <f t="shared" si="1"/>
        <v>-1.1603058372320578</v>
      </c>
      <c r="U14" s="33">
        <f t="shared" si="2"/>
        <v>-1.2215091026365348</v>
      </c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</row>
    <row r="15" spans="1:38" x14ac:dyDescent="0.25">
      <c r="A15" s="6">
        <v>1527</v>
      </c>
      <c r="B15" s="7" t="s">
        <v>47</v>
      </c>
      <c r="C15" s="7">
        <v>0.70499999999999996</v>
      </c>
      <c r="D15" s="7">
        <v>0.56000000000000005</v>
      </c>
      <c r="E15" s="7">
        <v>0.16500000000000001</v>
      </c>
      <c r="F15" s="7">
        <v>1.675</v>
      </c>
      <c r="G15" s="7">
        <v>0.79700000000000004</v>
      </c>
      <c r="H15" s="7">
        <v>0.40949999999999998</v>
      </c>
      <c r="I15" s="7">
        <v>0.38800000000000001</v>
      </c>
      <c r="J15" s="7">
        <v>10</v>
      </c>
      <c r="K15" s="7">
        <v>13</v>
      </c>
      <c r="L15" s="7" t="s">
        <v>44</v>
      </c>
      <c r="M15" s="7" t="s">
        <v>45</v>
      </c>
      <c r="N15" s="7" t="s">
        <v>35</v>
      </c>
      <c r="O15" s="7">
        <v>8</v>
      </c>
      <c r="P15" s="7" t="s">
        <v>51</v>
      </c>
      <c r="Q15" s="7">
        <v>12.3</v>
      </c>
      <c r="S15" s="33">
        <f t="shared" si="0"/>
        <v>-4.9093531243955373E-2</v>
      </c>
      <c r="T15" s="33">
        <f t="shared" si="1"/>
        <v>1.4930867164636372</v>
      </c>
      <c r="U15" s="33">
        <f t="shared" si="2"/>
        <v>1.5188076143893421</v>
      </c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</row>
    <row r="16" spans="1:38" x14ac:dyDescent="0.25">
      <c r="A16" s="4">
        <v>1678</v>
      </c>
      <c r="B16" s="5" t="s">
        <v>47</v>
      </c>
      <c r="C16" s="5">
        <v>0.61499999999999999</v>
      </c>
      <c r="D16" s="5">
        <v>0.47499999999999998</v>
      </c>
      <c r="E16" s="5">
        <v>0.17499999999999999</v>
      </c>
      <c r="F16" s="5">
        <v>1.224</v>
      </c>
      <c r="G16" s="5">
        <v>0.60350000000000004</v>
      </c>
      <c r="H16" s="5">
        <v>0.26100000000000001</v>
      </c>
      <c r="I16" s="5">
        <v>0.311</v>
      </c>
      <c r="J16" s="5">
        <v>9</v>
      </c>
      <c r="K16" s="5">
        <v>1</v>
      </c>
      <c r="L16" s="5" t="s">
        <v>40</v>
      </c>
      <c r="M16" s="5" t="s">
        <v>41</v>
      </c>
      <c r="N16" s="5" t="s">
        <v>35</v>
      </c>
      <c r="O16" s="5">
        <v>2</v>
      </c>
      <c r="P16" s="5" t="s">
        <v>39</v>
      </c>
      <c r="Q16" s="5">
        <v>18</v>
      </c>
      <c r="S16" s="33">
        <f t="shared" si="0"/>
        <v>-0.34882245883863039</v>
      </c>
      <c r="T16" s="33">
        <f t="shared" si="1"/>
        <v>0.72274694281004837</v>
      </c>
      <c r="U16" s="33">
        <f t="shared" si="2"/>
        <v>0.63983810138104147</v>
      </c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</row>
    <row r="17" spans="1:38" x14ac:dyDescent="0.25">
      <c r="A17" s="6">
        <v>726</v>
      </c>
      <c r="B17" s="7" t="s">
        <v>32</v>
      </c>
      <c r="C17" s="7">
        <v>0.49</v>
      </c>
      <c r="D17" s="7">
        <v>0.36</v>
      </c>
      <c r="E17" s="7">
        <v>0.11</v>
      </c>
      <c r="F17" s="7">
        <v>0.50049999999999994</v>
      </c>
      <c r="G17" s="7">
        <v>0.161</v>
      </c>
      <c r="H17" s="7">
        <v>0.107</v>
      </c>
      <c r="I17" s="7">
        <v>0.19500000000000001</v>
      </c>
      <c r="J17" s="7">
        <v>17</v>
      </c>
      <c r="K17" s="7">
        <v>5</v>
      </c>
      <c r="L17" s="7" t="s">
        <v>58</v>
      </c>
      <c r="M17" s="7" t="s">
        <v>59</v>
      </c>
      <c r="N17" s="7" t="s">
        <v>60</v>
      </c>
      <c r="O17" s="7">
        <v>1</v>
      </c>
      <c r="P17" s="7" t="s">
        <v>36</v>
      </c>
      <c r="Q17" s="7">
        <v>22.1</v>
      </c>
      <c r="S17" s="33">
        <f t="shared" si="0"/>
        <v>2.0490089619187697</v>
      </c>
      <c r="T17" s="33">
        <f t="shared" si="1"/>
        <v>-0.34716940948660296</v>
      </c>
      <c r="U17" s="33">
        <f t="shared" si="2"/>
        <v>-0.54935594563018786</v>
      </c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</row>
    <row r="18" spans="1:38" x14ac:dyDescent="0.25">
      <c r="A18" s="4">
        <v>3548</v>
      </c>
      <c r="B18" s="5" t="s">
        <v>43</v>
      </c>
      <c r="C18" s="5">
        <v>0.48</v>
      </c>
      <c r="D18" s="5">
        <v>0.35499999999999998</v>
      </c>
      <c r="E18" s="5">
        <v>0.125</v>
      </c>
      <c r="F18" s="5">
        <v>0.49399999999999999</v>
      </c>
      <c r="G18" s="5">
        <v>0.23849999999999999</v>
      </c>
      <c r="H18" s="5">
        <v>8.3500000000000005E-2</v>
      </c>
      <c r="I18" s="5">
        <v>0.15</v>
      </c>
      <c r="J18" s="5">
        <v>9</v>
      </c>
      <c r="K18" s="5">
        <v>6</v>
      </c>
      <c r="L18" s="5" t="s">
        <v>71</v>
      </c>
      <c r="M18" s="5" t="s">
        <v>72</v>
      </c>
      <c r="N18" s="5" t="s">
        <v>73</v>
      </c>
      <c r="O18" s="5">
        <v>8</v>
      </c>
      <c r="P18" s="5" t="s">
        <v>51</v>
      </c>
      <c r="Q18" s="5">
        <v>12.3</v>
      </c>
      <c r="S18" s="33">
        <f t="shared" si="0"/>
        <v>-0.34882245883863039</v>
      </c>
      <c r="T18" s="33">
        <f t="shared" si="1"/>
        <v>-0.43276271767033514</v>
      </c>
      <c r="U18" s="33">
        <f t="shared" si="2"/>
        <v>-0.60106003463067614</v>
      </c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</row>
    <row r="19" spans="1:38" x14ac:dyDescent="0.25">
      <c r="A19" s="6">
        <v>1172</v>
      </c>
      <c r="B19" s="7" t="s">
        <v>47</v>
      </c>
      <c r="C19" s="7">
        <v>0.625</v>
      </c>
      <c r="D19" s="7">
        <v>0.48</v>
      </c>
      <c r="E19" s="7">
        <v>0.185</v>
      </c>
      <c r="F19" s="7">
        <v>1.2064999999999999</v>
      </c>
      <c r="G19" s="7">
        <v>0.58699999999999997</v>
      </c>
      <c r="H19" s="7">
        <v>0.28999999999999998</v>
      </c>
      <c r="I19" s="7">
        <v>0.28599999999999998</v>
      </c>
      <c r="J19" s="7">
        <v>8</v>
      </c>
      <c r="K19" s="7">
        <v>12</v>
      </c>
      <c r="L19" s="7" t="s">
        <v>33</v>
      </c>
      <c r="M19" s="7" t="s">
        <v>34</v>
      </c>
      <c r="N19" s="7" t="s">
        <v>35</v>
      </c>
      <c r="O19" s="7">
        <v>7</v>
      </c>
      <c r="P19" s="7" t="s">
        <v>74</v>
      </c>
      <c r="Q19" s="7">
        <v>2.5</v>
      </c>
      <c r="S19" s="33">
        <f t="shared" si="0"/>
        <v>-0.64855138643330534</v>
      </c>
      <c r="T19" s="33">
        <f t="shared" si="1"/>
        <v>0.8083402509937806</v>
      </c>
      <c r="U19" s="33">
        <f t="shared" si="2"/>
        <v>0.69154219038152975</v>
      </c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</row>
    <row r="20" spans="1:38" x14ac:dyDescent="0.25">
      <c r="A20" s="4">
        <v>2287</v>
      </c>
      <c r="B20" s="5" t="s">
        <v>32</v>
      </c>
      <c r="C20" s="5">
        <v>0.5</v>
      </c>
      <c r="D20" s="5">
        <v>0.39500000000000002</v>
      </c>
      <c r="E20" s="5">
        <v>0.15</v>
      </c>
      <c r="F20" s="5">
        <v>0.71450000000000002</v>
      </c>
      <c r="G20" s="5">
        <v>0.32350000000000001</v>
      </c>
      <c r="H20" s="5">
        <v>0.17299999999999999</v>
      </c>
      <c r="I20" s="5">
        <v>0.19500000000000001</v>
      </c>
      <c r="J20" s="5">
        <v>9</v>
      </c>
      <c r="K20" s="5">
        <v>9</v>
      </c>
      <c r="L20" s="5" t="s">
        <v>52</v>
      </c>
      <c r="M20" s="5" t="s">
        <v>53</v>
      </c>
      <c r="N20" s="5" t="s">
        <v>54</v>
      </c>
      <c r="O20" s="5">
        <v>4</v>
      </c>
      <c r="P20" s="5" t="s">
        <v>42</v>
      </c>
      <c r="Q20" s="5">
        <v>6.1</v>
      </c>
      <c r="S20" s="33">
        <f t="shared" si="0"/>
        <v>-0.34882245883863039</v>
      </c>
      <c r="T20" s="33">
        <f t="shared" si="1"/>
        <v>-0.26157610130287079</v>
      </c>
      <c r="U20" s="33">
        <f t="shared" si="2"/>
        <v>-0.18742732262676987</v>
      </c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</row>
    <row r="21" spans="1:38" x14ac:dyDescent="0.25">
      <c r="A21" s="6">
        <v>2886</v>
      </c>
      <c r="B21" s="7" t="s">
        <v>43</v>
      </c>
      <c r="C21" s="7">
        <v>0.505</v>
      </c>
      <c r="D21" s="7">
        <v>0.4</v>
      </c>
      <c r="E21" s="7">
        <v>0.125</v>
      </c>
      <c r="F21" s="7">
        <v>0.5605</v>
      </c>
      <c r="G21" s="7">
        <v>0.22550000000000001</v>
      </c>
      <c r="H21" s="7">
        <v>0.14349999999999999</v>
      </c>
      <c r="I21" s="7">
        <v>0.17</v>
      </c>
      <c r="J21" s="7">
        <v>8</v>
      </c>
      <c r="K21" s="7">
        <v>3</v>
      </c>
      <c r="L21" s="7" t="s">
        <v>75</v>
      </c>
      <c r="M21" s="7" t="s">
        <v>76</v>
      </c>
      <c r="N21" s="7" t="s">
        <v>77</v>
      </c>
      <c r="O21" s="7">
        <v>1</v>
      </c>
      <c r="P21" s="7" t="s">
        <v>36</v>
      </c>
      <c r="Q21" s="7">
        <v>22.1</v>
      </c>
      <c r="S21" s="33">
        <f t="shared" si="0"/>
        <v>-0.64855138643330534</v>
      </c>
      <c r="T21" s="33">
        <f t="shared" si="1"/>
        <v>-0.21877944721100467</v>
      </c>
      <c r="U21" s="33">
        <f t="shared" si="2"/>
        <v>-0.13572323362628158</v>
      </c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</row>
    <row r="22" spans="1:38" x14ac:dyDescent="0.25">
      <c r="A22" s="4">
        <v>3347</v>
      </c>
      <c r="B22" s="5" t="s">
        <v>43</v>
      </c>
      <c r="C22" s="5">
        <v>0.47</v>
      </c>
      <c r="D22" s="5">
        <v>0.4</v>
      </c>
      <c r="E22" s="5">
        <v>0.16</v>
      </c>
      <c r="F22" s="5">
        <v>0.51</v>
      </c>
      <c r="G22" s="5">
        <v>0.1615</v>
      </c>
      <c r="H22" s="5">
        <v>7.2999999999999995E-2</v>
      </c>
      <c r="I22" s="5">
        <v>0.19800000000000001</v>
      </c>
      <c r="J22" s="5">
        <v>14</v>
      </c>
      <c r="K22" s="5">
        <v>10</v>
      </c>
      <c r="L22" s="5" t="s">
        <v>48</v>
      </c>
      <c r="M22" s="5" t="s">
        <v>49</v>
      </c>
      <c r="N22" s="5" t="s">
        <v>50</v>
      </c>
      <c r="O22" s="5">
        <v>9</v>
      </c>
      <c r="P22" s="5" t="s">
        <v>78</v>
      </c>
      <c r="Q22" s="5">
        <v>1.9</v>
      </c>
      <c r="S22" s="33">
        <f t="shared" si="0"/>
        <v>1.1498221791347447</v>
      </c>
      <c r="T22" s="33">
        <f t="shared" si="1"/>
        <v>-0.51835602585406737</v>
      </c>
      <c r="U22" s="33">
        <f t="shared" si="2"/>
        <v>-0.13572323362628158</v>
      </c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</row>
    <row r="23" spans="1:38" x14ac:dyDescent="0.25">
      <c r="A23" s="6">
        <v>2640</v>
      </c>
      <c r="B23" s="7" t="s">
        <v>43</v>
      </c>
      <c r="C23" s="7">
        <v>0.46</v>
      </c>
      <c r="D23" s="7">
        <v>0.37</v>
      </c>
      <c r="E23" s="7">
        <v>0.12</v>
      </c>
      <c r="F23" s="7">
        <v>0.53349999999999997</v>
      </c>
      <c r="G23" s="7">
        <v>0.26450000000000001</v>
      </c>
      <c r="H23" s="7">
        <v>0.108</v>
      </c>
      <c r="I23" s="7">
        <v>0.13450000000000001</v>
      </c>
      <c r="J23" s="7">
        <v>6</v>
      </c>
      <c r="K23" s="7">
        <v>6</v>
      </c>
      <c r="L23" s="7" t="s">
        <v>71</v>
      </c>
      <c r="M23" s="7" t="s">
        <v>72</v>
      </c>
      <c r="N23" s="7" t="s">
        <v>73</v>
      </c>
      <c r="O23" s="7">
        <v>2</v>
      </c>
      <c r="P23" s="7" t="s">
        <v>39</v>
      </c>
      <c r="Q23" s="7">
        <v>18</v>
      </c>
      <c r="S23" s="33">
        <f t="shared" si="0"/>
        <v>-1.2480092416226554</v>
      </c>
      <c r="T23" s="33">
        <f t="shared" si="1"/>
        <v>-0.60394933403779905</v>
      </c>
      <c r="U23" s="33">
        <f t="shared" si="2"/>
        <v>-0.44594776762921129</v>
      </c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</row>
    <row r="24" spans="1:38" x14ac:dyDescent="0.25">
      <c r="A24" s="4">
        <v>3951</v>
      </c>
      <c r="B24" s="5" t="s">
        <v>32</v>
      </c>
      <c r="C24" s="5">
        <v>0.53</v>
      </c>
      <c r="D24" s="5">
        <v>0.42499999999999999</v>
      </c>
      <c r="E24" s="5">
        <v>0.13</v>
      </c>
      <c r="F24" s="5">
        <v>0.71699999999999997</v>
      </c>
      <c r="G24" s="5">
        <v>0.21149999999999999</v>
      </c>
      <c r="H24" s="5">
        <v>0.16600000000000001</v>
      </c>
      <c r="I24" s="5">
        <v>0.255</v>
      </c>
      <c r="J24" s="5">
        <v>13</v>
      </c>
      <c r="K24" s="5">
        <v>6</v>
      </c>
      <c r="L24" s="5" t="s">
        <v>71</v>
      </c>
      <c r="M24" s="5" t="s">
        <v>72</v>
      </c>
      <c r="N24" s="5" t="s">
        <v>73</v>
      </c>
      <c r="O24" s="5">
        <v>2</v>
      </c>
      <c r="P24" s="5" t="s">
        <v>39</v>
      </c>
      <c r="Q24" s="5">
        <v>18</v>
      </c>
      <c r="S24" s="33">
        <f t="shared" si="0"/>
        <v>0.85009325154006965</v>
      </c>
      <c r="T24" s="33">
        <f t="shared" si="1"/>
        <v>-4.7961767516742143E-3</v>
      </c>
      <c r="U24" s="33">
        <f t="shared" si="2"/>
        <v>0.12279721137615923</v>
      </c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</row>
    <row r="25" spans="1:38" x14ac:dyDescent="0.25">
      <c r="A25" s="6">
        <v>1571</v>
      </c>
      <c r="B25" s="7" t="s">
        <v>47</v>
      </c>
      <c r="C25" s="7">
        <v>0.47499999999999998</v>
      </c>
      <c r="D25" s="7">
        <v>0.36</v>
      </c>
      <c r="E25" s="7">
        <v>0.1</v>
      </c>
      <c r="F25" s="7">
        <v>0.42849999999999999</v>
      </c>
      <c r="G25" s="7">
        <v>0.19650000000000001</v>
      </c>
      <c r="H25" s="7">
        <v>9.9000000000000005E-2</v>
      </c>
      <c r="I25" s="7">
        <v>0.112</v>
      </c>
      <c r="J25" s="7">
        <v>7</v>
      </c>
      <c r="K25" s="7">
        <v>5</v>
      </c>
      <c r="L25" s="7" t="s">
        <v>58</v>
      </c>
      <c r="M25" s="7" t="s">
        <v>59</v>
      </c>
      <c r="N25" s="7" t="s">
        <v>60</v>
      </c>
      <c r="O25" s="7">
        <v>6</v>
      </c>
      <c r="P25" s="7" t="s">
        <v>79</v>
      </c>
      <c r="Q25" s="7">
        <v>14.1</v>
      </c>
      <c r="S25" s="33">
        <f t="shared" si="0"/>
        <v>-0.94828031402798041</v>
      </c>
      <c r="T25" s="33">
        <f t="shared" si="1"/>
        <v>-0.47555937176220126</v>
      </c>
      <c r="U25" s="33">
        <f t="shared" si="2"/>
        <v>-0.54935594563018786</v>
      </c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</row>
    <row r="26" spans="1:38" x14ac:dyDescent="0.25">
      <c r="A26" s="4">
        <v>1035</v>
      </c>
      <c r="B26" s="5" t="s">
        <v>32</v>
      </c>
      <c r="C26" s="5">
        <v>0.65500000000000003</v>
      </c>
      <c r="D26" s="5">
        <v>0.46</v>
      </c>
      <c r="E26" s="5">
        <v>0.16</v>
      </c>
      <c r="F26" s="5">
        <v>1.494</v>
      </c>
      <c r="G26" s="5">
        <v>0.6895</v>
      </c>
      <c r="H26" s="5">
        <v>0.33100000000000002</v>
      </c>
      <c r="I26" s="5">
        <v>0.1825</v>
      </c>
      <c r="J26" s="5">
        <v>9</v>
      </c>
      <c r="K26" s="5">
        <v>1</v>
      </c>
      <c r="L26" s="5" t="s">
        <v>40</v>
      </c>
      <c r="M26" s="5" t="s">
        <v>41</v>
      </c>
      <c r="N26" s="5" t="s">
        <v>35</v>
      </c>
      <c r="O26" s="5">
        <v>8</v>
      </c>
      <c r="P26" s="5" t="s">
        <v>51</v>
      </c>
      <c r="Q26" s="5">
        <v>12.3</v>
      </c>
      <c r="S26" s="33">
        <f t="shared" si="0"/>
        <v>-0.34882245883863039</v>
      </c>
      <c r="T26" s="33">
        <f t="shared" si="1"/>
        <v>1.0651201755449771</v>
      </c>
      <c r="U26" s="33">
        <f t="shared" si="2"/>
        <v>0.48472583437957717</v>
      </c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</row>
    <row r="27" spans="1:38" x14ac:dyDescent="0.25">
      <c r="A27" s="6">
        <v>4165</v>
      </c>
      <c r="B27" s="7" t="s">
        <v>43</v>
      </c>
      <c r="C27" s="7">
        <v>0.39</v>
      </c>
      <c r="D27" s="7">
        <v>0.28999999999999998</v>
      </c>
      <c r="E27" s="7">
        <v>0.1</v>
      </c>
      <c r="F27" s="7">
        <v>0.28449999999999998</v>
      </c>
      <c r="G27" s="7">
        <v>0.1255</v>
      </c>
      <c r="H27" s="7">
        <v>6.3500000000000001E-2</v>
      </c>
      <c r="I27" s="7">
        <v>8.1000000000000003E-2</v>
      </c>
      <c r="J27" s="7">
        <v>7</v>
      </c>
      <c r="K27" s="7">
        <v>10</v>
      </c>
      <c r="L27" s="7" t="s">
        <v>48</v>
      </c>
      <c r="M27" s="7" t="s">
        <v>49</v>
      </c>
      <c r="N27" s="7" t="s">
        <v>50</v>
      </c>
      <c r="O27" s="7">
        <v>5</v>
      </c>
      <c r="P27" s="7" t="s">
        <v>46</v>
      </c>
      <c r="Q27" s="7">
        <v>12.8</v>
      </c>
      <c r="S27" s="33">
        <f t="shared" si="0"/>
        <v>-0.94828031402798041</v>
      </c>
      <c r="T27" s="33">
        <f t="shared" si="1"/>
        <v>-1.2031024913239239</v>
      </c>
      <c r="U27" s="33">
        <f t="shared" si="2"/>
        <v>-1.2732131916370231</v>
      </c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</row>
    <row r="28" spans="1:38" x14ac:dyDescent="0.25">
      <c r="A28" s="4">
        <v>2818</v>
      </c>
      <c r="B28" s="5" t="s">
        <v>43</v>
      </c>
      <c r="C28" s="5">
        <v>0.33</v>
      </c>
      <c r="D28" s="5">
        <v>0.22500000000000001</v>
      </c>
      <c r="E28" s="5">
        <v>7.4999999999999997E-2</v>
      </c>
      <c r="F28" s="5">
        <v>0.187</v>
      </c>
      <c r="G28" s="5">
        <v>9.4500000000000001E-2</v>
      </c>
      <c r="H28" s="5">
        <v>3.95E-2</v>
      </c>
      <c r="I28" s="5">
        <v>4.2500000000000003E-2</v>
      </c>
      <c r="J28" s="5">
        <v>7</v>
      </c>
      <c r="K28" s="5">
        <v>1</v>
      </c>
      <c r="L28" s="5" t="s">
        <v>40</v>
      </c>
      <c r="M28" s="5" t="s">
        <v>41</v>
      </c>
      <c r="N28" s="5" t="s">
        <v>35</v>
      </c>
      <c r="O28" s="5">
        <v>8</v>
      </c>
      <c r="P28" s="5" t="s">
        <v>51</v>
      </c>
      <c r="Q28" s="5">
        <v>12.3</v>
      </c>
      <c r="S28" s="33">
        <f t="shared" si="0"/>
        <v>-0.94828031402798041</v>
      </c>
      <c r="T28" s="33">
        <f t="shared" si="1"/>
        <v>-1.7166623404263166</v>
      </c>
      <c r="U28" s="33">
        <f t="shared" si="2"/>
        <v>-1.9453663486433699</v>
      </c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</row>
    <row r="29" spans="1:38" x14ac:dyDescent="0.25">
      <c r="A29" s="6">
        <v>1274</v>
      </c>
      <c r="B29" s="7" t="s">
        <v>43</v>
      </c>
      <c r="C29" s="7">
        <v>0.47499999999999998</v>
      </c>
      <c r="D29" s="7">
        <v>0.38</v>
      </c>
      <c r="E29" s="7">
        <v>0.12</v>
      </c>
      <c r="F29" s="7">
        <v>0.441</v>
      </c>
      <c r="G29" s="7">
        <v>0.17849999999999999</v>
      </c>
      <c r="H29" s="7">
        <v>8.8499999999999995E-2</v>
      </c>
      <c r="I29" s="7">
        <v>0.15049999999999999</v>
      </c>
      <c r="J29" s="7">
        <v>8</v>
      </c>
      <c r="K29" s="7">
        <v>3</v>
      </c>
      <c r="L29" s="7" t="s">
        <v>75</v>
      </c>
      <c r="M29" s="7" t="s">
        <v>76</v>
      </c>
      <c r="N29" s="7" t="s">
        <v>77</v>
      </c>
      <c r="O29" s="7">
        <v>8</v>
      </c>
      <c r="P29" s="7" t="s">
        <v>51</v>
      </c>
      <c r="Q29" s="7">
        <v>12.3</v>
      </c>
      <c r="S29" s="33">
        <f t="shared" si="0"/>
        <v>-0.64855138643330534</v>
      </c>
      <c r="T29" s="33">
        <f t="shared" si="1"/>
        <v>-0.47555937176220126</v>
      </c>
      <c r="U29" s="33">
        <f t="shared" si="2"/>
        <v>-0.34253958962823472</v>
      </c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</row>
    <row r="30" spans="1:38" x14ac:dyDescent="0.25">
      <c r="A30" s="4">
        <v>386</v>
      </c>
      <c r="B30" s="5" t="s">
        <v>32</v>
      </c>
      <c r="C30" s="5">
        <v>0.45500000000000002</v>
      </c>
      <c r="D30" s="5">
        <v>0.37</v>
      </c>
      <c r="E30" s="5">
        <v>0.105</v>
      </c>
      <c r="F30" s="5">
        <v>0.49249999999999999</v>
      </c>
      <c r="G30" s="5">
        <v>0.216</v>
      </c>
      <c r="H30" s="5">
        <v>0.1245</v>
      </c>
      <c r="I30" s="5">
        <v>0.13500000000000001</v>
      </c>
      <c r="J30" s="5">
        <v>9</v>
      </c>
      <c r="K30" s="5">
        <v>10</v>
      </c>
      <c r="L30" s="5" t="s">
        <v>48</v>
      </c>
      <c r="M30" s="5" t="s">
        <v>49</v>
      </c>
      <c r="N30" s="5" t="s">
        <v>50</v>
      </c>
      <c r="O30" s="5">
        <v>7</v>
      </c>
      <c r="P30" s="5" t="s">
        <v>74</v>
      </c>
      <c r="Q30" s="5">
        <v>2.5</v>
      </c>
      <c r="S30" s="33">
        <f t="shared" si="0"/>
        <v>-0.34882245883863039</v>
      </c>
      <c r="T30" s="33">
        <f t="shared" si="1"/>
        <v>-0.64674598812966511</v>
      </c>
      <c r="U30" s="33">
        <f t="shared" si="2"/>
        <v>-0.44594776762921129</v>
      </c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</row>
    <row r="31" spans="1:38" x14ac:dyDescent="0.25">
      <c r="A31" s="6">
        <v>3488</v>
      </c>
      <c r="B31" s="7" t="s">
        <v>43</v>
      </c>
      <c r="C31" s="7">
        <v>0.51</v>
      </c>
      <c r="D31" s="7">
        <v>0.40500000000000003</v>
      </c>
      <c r="E31" s="7">
        <v>0.13</v>
      </c>
      <c r="F31" s="7">
        <v>0.59899999999999998</v>
      </c>
      <c r="G31" s="7">
        <v>0.30649999999999999</v>
      </c>
      <c r="H31" s="7">
        <v>0.11550000000000001</v>
      </c>
      <c r="I31" s="7">
        <v>0.14849999999999999</v>
      </c>
      <c r="J31" s="7">
        <v>8</v>
      </c>
      <c r="K31" s="7">
        <v>10</v>
      </c>
      <c r="L31" s="7" t="s">
        <v>48</v>
      </c>
      <c r="M31" s="7" t="s">
        <v>49</v>
      </c>
      <c r="N31" s="7" t="s">
        <v>50</v>
      </c>
      <c r="O31" s="7">
        <v>9</v>
      </c>
      <c r="P31" s="7" t="s">
        <v>78</v>
      </c>
      <c r="Q31" s="7">
        <v>1.9</v>
      </c>
      <c r="S31" s="33">
        <f t="shared" si="0"/>
        <v>-0.64855138643330534</v>
      </c>
      <c r="T31" s="33">
        <f t="shared" si="1"/>
        <v>-0.17598279311913859</v>
      </c>
      <c r="U31" s="33">
        <f t="shared" si="2"/>
        <v>-8.401914462579331E-2</v>
      </c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</row>
    <row r="32" spans="1:38" x14ac:dyDescent="0.25">
      <c r="A32" s="4">
        <v>3526</v>
      </c>
      <c r="B32" s="5" t="s">
        <v>43</v>
      </c>
      <c r="C32" s="5">
        <v>0.33</v>
      </c>
      <c r="D32" s="5">
        <v>0.23</v>
      </c>
      <c r="E32" s="5">
        <v>8.5000000000000006E-2</v>
      </c>
      <c r="F32" s="5">
        <v>0.16950000000000001</v>
      </c>
      <c r="G32" s="5">
        <v>7.9000000000000001E-2</v>
      </c>
      <c r="H32" s="5">
        <v>2.5999999999999999E-2</v>
      </c>
      <c r="I32" s="5">
        <v>5.0500000000000003E-2</v>
      </c>
      <c r="J32" s="5">
        <v>6</v>
      </c>
      <c r="K32" s="5">
        <v>5</v>
      </c>
      <c r="L32" s="5" t="s">
        <v>58</v>
      </c>
      <c r="M32" s="5" t="s">
        <v>59</v>
      </c>
      <c r="N32" s="5" t="s">
        <v>60</v>
      </c>
      <c r="O32" s="5">
        <v>3</v>
      </c>
      <c r="P32" s="5" t="s">
        <v>80</v>
      </c>
      <c r="Q32" s="5">
        <v>3.6</v>
      </c>
      <c r="S32" s="33">
        <f t="shared" si="0"/>
        <v>-1.2480092416226554</v>
      </c>
      <c r="T32" s="33">
        <f t="shared" si="1"/>
        <v>-1.7166623404263166</v>
      </c>
      <c r="U32" s="33">
        <f t="shared" si="2"/>
        <v>-1.8936622596428816</v>
      </c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</row>
    <row r="33" spans="1:38" x14ac:dyDescent="0.25">
      <c r="A33" s="6">
        <v>3412</v>
      </c>
      <c r="B33" s="7" t="s">
        <v>43</v>
      </c>
      <c r="C33" s="7">
        <v>0.43</v>
      </c>
      <c r="D33" s="7">
        <v>0.32</v>
      </c>
      <c r="E33" s="7">
        <v>0.1</v>
      </c>
      <c r="F33" s="7">
        <v>0.38550000000000001</v>
      </c>
      <c r="G33" s="7">
        <v>0.192</v>
      </c>
      <c r="H33" s="7">
        <v>7.4499999999999997E-2</v>
      </c>
      <c r="I33" s="7">
        <v>0.1</v>
      </c>
      <c r="J33" s="7">
        <v>7</v>
      </c>
      <c r="K33" s="7">
        <v>11</v>
      </c>
      <c r="L33" s="7" t="s">
        <v>37</v>
      </c>
      <c r="M33" s="7" t="s">
        <v>38</v>
      </c>
      <c r="N33" s="7" t="s">
        <v>35</v>
      </c>
      <c r="O33" s="7">
        <v>6</v>
      </c>
      <c r="P33" s="7" t="s">
        <v>79</v>
      </c>
      <c r="Q33" s="7">
        <v>14.1</v>
      </c>
      <c r="S33" s="33">
        <f t="shared" si="0"/>
        <v>-0.94828031402798041</v>
      </c>
      <c r="T33" s="33">
        <f t="shared" si="1"/>
        <v>-0.86072925858899563</v>
      </c>
      <c r="U33" s="33">
        <f t="shared" si="2"/>
        <v>-0.96298865763409347</v>
      </c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</row>
    <row r="34" spans="1:38" x14ac:dyDescent="0.25">
      <c r="A34" s="4">
        <v>1075</v>
      </c>
      <c r="B34" s="5" t="s">
        <v>43</v>
      </c>
      <c r="C34" s="5">
        <v>0.41</v>
      </c>
      <c r="D34" s="5">
        <v>0.3</v>
      </c>
      <c r="E34" s="5">
        <v>0.1</v>
      </c>
      <c r="F34" s="5">
        <v>0.28199999999999997</v>
      </c>
      <c r="G34" s="5">
        <v>0.1255</v>
      </c>
      <c r="H34" s="5">
        <v>5.7000000000000002E-2</v>
      </c>
      <c r="I34" s="5">
        <v>8.7499999999999994E-2</v>
      </c>
      <c r="J34" s="5">
        <v>7</v>
      </c>
      <c r="K34" s="5">
        <v>12</v>
      </c>
      <c r="L34" s="5" t="s">
        <v>33</v>
      </c>
      <c r="M34" s="5" t="s">
        <v>34</v>
      </c>
      <c r="N34" s="5" t="s">
        <v>35</v>
      </c>
      <c r="O34" s="5">
        <v>1</v>
      </c>
      <c r="P34" s="5" t="s">
        <v>36</v>
      </c>
      <c r="Q34" s="5">
        <v>22.1</v>
      </c>
      <c r="S34" s="33">
        <f t="shared" si="0"/>
        <v>-0.94828031402798041</v>
      </c>
      <c r="T34" s="33">
        <f t="shared" si="1"/>
        <v>-1.0319158749564599</v>
      </c>
      <c r="U34" s="33">
        <f t="shared" si="2"/>
        <v>-1.1698050136360465</v>
      </c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</row>
    <row r="35" spans="1:38" x14ac:dyDescent="0.25">
      <c r="A35" s="6">
        <v>426</v>
      </c>
      <c r="B35" s="7" t="s">
        <v>47</v>
      </c>
      <c r="C35" s="7">
        <v>0.57999999999999996</v>
      </c>
      <c r="D35" s="7">
        <v>0.45</v>
      </c>
      <c r="E35" s="7">
        <v>0.17499999999999999</v>
      </c>
      <c r="F35" s="7">
        <v>1.0680000000000001</v>
      </c>
      <c r="G35" s="7">
        <v>0.42499999999999999</v>
      </c>
      <c r="H35" s="7">
        <v>0.20300000000000001</v>
      </c>
      <c r="I35" s="7">
        <v>0.32</v>
      </c>
      <c r="J35" s="7">
        <v>13</v>
      </c>
      <c r="K35" s="7">
        <v>11</v>
      </c>
      <c r="L35" s="7" t="s">
        <v>37</v>
      </c>
      <c r="M35" s="7" t="s">
        <v>38</v>
      </c>
      <c r="N35" s="7" t="s">
        <v>35</v>
      </c>
      <c r="O35" s="7">
        <v>3</v>
      </c>
      <c r="P35" s="7" t="s">
        <v>80</v>
      </c>
      <c r="Q35" s="7">
        <v>3.6</v>
      </c>
      <c r="S35" s="33">
        <f t="shared" si="0"/>
        <v>0.85009325154006965</v>
      </c>
      <c r="T35" s="33">
        <f t="shared" si="1"/>
        <v>0.42317036416698578</v>
      </c>
      <c r="U35" s="33">
        <f t="shared" si="2"/>
        <v>0.3813176563786006</v>
      </c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</row>
    <row r="36" spans="1:38" x14ac:dyDescent="0.25">
      <c r="A36" s="4">
        <v>3722</v>
      </c>
      <c r="B36" s="5" t="s">
        <v>47</v>
      </c>
      <c r="C36" s="5">
        <v>0.43</v>
      </c>
      <c r="D36" s="5">
        <v>0.31</v>
      </c>
      <c r="E36" s="5">
        <v>0.13</v>
      </c>
      <c r="F36" s="5">
        <v>0.64849999999999997</v>
      </c>
      <c r="G36" s="5">
        <v>0.27350000000000002</v>
      </c>
      <c r="H36" s="5">
        <v>0.16300000000000001</v>
      </c>
      <c r="I36" s="5">
        <v>0.184</v>
      </c>
      <c r="J36" s="5">
        <v>9</v>
      </c>
      <c r="K36" s="5">
        <v>15</v>
      </c>
      <c r="L36" s="5" t="s">
        <v>81</v>
      </c>
      <c r="M36" s="5" t="s">
        <v>82</v>
      </c>
      <c r="N36" s="5" t="s">
        <v>35</v>
      </c>
      <c r="O36" s="5">
        <v>10</v>
      </c>
      <c r="P36" s="5" t="s">
        <v>70</v>
      </c>
      <c r="Q36" s="5">
        <v>24.1</v>
      </c>
      <c r="S36" s="33">
        <f t="shared" si="0"/>
        <v>-0.34882245883863039</v>
      </c>
      <c r="T36" s="33">
        <f t="shared" si="1"/>
        <v>-0.86072925858899563</v>
      </c>
      <c r="U36" s="33">
        <f t="shared" si="2"/>
        <v>-1.0663968356350699</v>
      </c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</row>
    <row r="37" spans="1:38" x14ac:dyDescent="0.25">
      <c r="A37" s="6">
        <v>2305</v>
      </c>
      <c r="B37" s="7" t="s">
        <v>47</v>
      </c>
      <c r="C37" s="7">
        <v>0.59</v>
      </c>
      <c r="D37" s="7">
        <v>0.49</v>
      </c>
      <c r="E37" s="7">
        <v>0.13500000000000001</v>
      </c>
      <c r="F37" s="7">
        <v>1.008</v>
      </c>
      <c r="G37" s="7">
        <v>0.42199999999999999</v>
      </c>
      <c r="H37" s="7">
        <v>0.22450000000000001</v>
      </c>
      <c r="I37" s="7">
        <v>0.28499999999999998</v>
      </c>
      <c r="J37" s="7">
        <v>11</v>
      </c>
      <c r="K37" s="7">
        <v>3</v>
      </c>
      <c r="L37" s="7" t="s">
        <v>75</v>
      </c>
      <c r="M37" s="7" t="s">
        <v>76</v>
      </c>
      <c r="N37" s="7" t="s">
        <v>77</v>
      </c>
      <c r="O37" s="7">
        <v>1</v>
      </c>
      <c r="P37" s="7" t="s">
        <v>36</v>
      </c>
      <c r="Q37" s="7">
        <v>22.1</v>
      </c>
      <c r="S37" s="33">
        <f t="shared" si="0"/>
        <v>0.25063539635071963</v>
      </c>
      <c r="T37" s="33">
        <f t="shared" si="1"/>
        <v>0.50876367235071795</v>
      </c>
      <c r="U37" s="33">
        <f t="shared" si="2"/>
        <v>0.79495036838250632</v>
      </c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</row>
    <row r="38" spans="1:38" x14ac:dyDescent="0.25">
      <c r="A38" s="4">
        <v>2320</v>
      </c>
      <c r="B38" s="5" t="s">
        <v>32</v>
      </c>
      <c r="C38" s="5">
        <v>0.505</v>
      </c>
      <c r="D38" s="5">
        <v>0.39500000000000002</v>
      </c>
      <c r="E38" s="5">
        <v>0.14499999999999999</v>
      </c>
      <c r="F38" s="5">
        <v>0.65149999999999997</v>
      </c>
      <c r="G38" s="5">
        <v>0.26950000000000002</v>
      </c>
      <c r="H38" s="5">
        <v>0.153</v>
      </c>
      <c r="I38" s="5">
        <v>0.20499999999999999</v>
      </c>
      <c r="J38" s="5">
        <v>15</v>
      </c>
      <c r="K38" s="5">
        <v>10</v>
      </c>
      <c r="L38" s="5" t="s">
        <v>48</v>
      </c>
      <c r="M38" s="5" t="s">
        <v>49</v>
      </c>
      <c r="N38" s="5" t="s">
        <v>50</v>
      </c>
      <c r="O38" s="5">
        <v>3</v>
      </c>
      <c r="P38" s="5" t="s">
        <v>80</v>
      </c>
      <c r="Q38" s="5">
        <v>3.6</v>
      </c>
      <c r="S38" s="33">
        <f t="shared" si="0"/>
        <v>1.4495511067294196</v>
      </c>
      <c r="T38" s="33">
        <f t="shared" si="1"/>
        <v>-0.21877944721100467</v>
      </c>
      <c r="U38" s="33">
        <f t="shared" si="2"/>
        <v>-0.18742732262676987</v>
      </c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</row>
    <row r="39" spans="1:38" x14ac:dyDescent="0.25">
      <c r="A39" s="6">
        <v>2189</v>
      </c>
      <c r="B39" s="7" t="s">
        <v>47</v>
      </c>
      <c r="C39" s="7">
        <v>0.47</v>
      </c>
      <c r="D39" s="7">
        <v>0.37</v>
      </c>
      <c r="E39" s="7">
        <v>0.13500000000000001</v>
      </c>
      <c r="F39" s="7">
        <v>0.54700000000000004</v>
      </c>
      <c r="G39" s="7">
        <v>0.222</v>
      </c>
      <c r="H39" s="7">
        <v>0.13250000000000001</v>
      </c>
      <c r="I39" s="7">
        <v>0.17</v>
      </c>
      <c r="J39" s="7">
        <v>12</v>
      </c>
      <c r="K39" s="7">
        <v>13</v>
      </c>
      <c r="L39" s="7" t="s">
        <v>44</v>
      </c>
      <c r="M39" s="7" t="s">
        <v>45</v>
      </c>
      <c r="N39" s="7" t="s">
        <v>35</v>
      </c>
      <c r="O39" s="7">
        <v>4</v>
      </c>
      <c r="P39" s="7" t="s">
        <v>42</v>
      </c>
      <c r="Q39" s="7">
        <v>6.1</v>
      </c>
      <c r="S39" s="33">
        <f t="shared" si="0"/>
        <v>0.55036432394539458</v>
      </c>
      <c r="T39" s="33">
        <f t="shared" si="1"/>
        <v>-0.51835602585406737</v>
      </c>
      <c r="U39" s="33">
        <f t="shared" si="2"/>
        <v>-0.44594776762921129</v>
      </c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</row>
    <row r="40" spans="1:38" x14ac:dyDescent="0.25">
      <c r="A40" s="4">
        <v>3462</v>
      </c>
      <c r="B40" s="5" t="s">
        <v>32</v>
      </c>
      <c r="C40" s="5">
        <v>0.625</v>
      </c>
      <c r="D40" s="5">
        <v>0.495</v>
      </c>
      <c r="E40" s="5">
        <v>0.16</v>
      </c>
      <c r="F40" s="5">
        <v>1.1114999999999999</v>
      </c>
      <c r="G40" s="5">
        <v>0.44950000000000001</v>
      </c>
      <c r="H40" s="5">
        <v>0.28249999999999997</v>
      </c>
      <c r="I40" s="5">
        <v>0.34499999999999997</v>
      </c>
      <c r="J40" s="5">
        <v>11</v>
      </c>
      <c r="K40" s="5">
        <v>10</v>
      </c>
      <c r="L40" s="5" t="s">
        <v>48</v>
      </c>
      <c r="M40" s="5" t="s">
        <v>49</v>
      </c>
      <c r="N40" s="5" t="s">
        <v>50</v>
      </c>
      <c r="O40" s="5">
        <v>1</v>
      </c>
      <c r="P40" s="5" t="s">
        <v>36</v>
      </c>
      <c r="Q40" s="5">
        <v>22.1</v>
      </c>
      <c r="S40" s="33">
        <f t="shared" si="0"/>
        <v>0.25063539635071963</v>
      </c>
      <c r="T40" s="33">
        <f t="shared" si="1"/>
        <v>0.8083402509937806</v>
      </c>
      <c r="U40" s="33">
        <f t="shared" si="2"/>
        <v>0.84665445738299461</v>
      </c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</row>
    <row r="41" spans="1:38" x14ac:dyDescent="0.25">
      <c r="A41" s="6">
        <v>3891</v>
      </c>
      <c r="B41" s="7" t="s">
        <v>47</v>
      </c>
      <c r="C41" s="7">
        <v>0.51500000000000001</v>
      </c>
      <c r="D41" s="7">
        <v>0.4</v>
      </c>
      <c r="E41" s="7">
        <v>0.14000000000000001</v>
      </c>
      <c r="F41" s="7">
        <v>0.73650000000000004</v>
      </c>
      <c r="G41" s="7">
        <v>0.29549999999999998</v>
      </c>
      <c r="H41" s="7">
        <v>0.184</v>
      </c>
      <c r="I41" s="7">
        <v>0.185</v>
      </c>
      <c r="J41" s="7">
        <v>16</v>
      </c>
      <c r="K41" s="7">
        <v>3</v>
      </c>
      <c r="L41" s="7" t="s">
        <v>75</v>
      </c>
      <c r="M41" s="7" t="s">
        <v>76</v>
      </c>
      <c r="N41" s="7" t="s">
        <v>77</v>
      </c>
      <c r="O41" s="7">
        <v>4</v>
      </c>
      <c r="P41" s="7" t="s">
        <v>42</v>
      </c>
      <c r="Q41" s="7">
        <v>6.1</v>
      </c>
      <c r="S41" s="33">
        <f t="shared" si="0"/>
        <v>1.7492800343240946</v>
      </c>
      <c r="T41" s="33">
        <f t="shared" si="1"/>
        <v>-0.1331861390272725</v>
      </c>
      <c r="U41" s="33">
        <f t="shared" si="2"/>
        <v>-0.13572323362628158</v>
      </c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</row>
    <row r="42" spans="1:38" x14ac:dyDescent="0.25">
      <c r="A42" s="4">
        <v>2126</v>
      </c>
      <c r="B42" s="5" t="s">
        <v>47</v>
      </c>
      <c r="C42" s="5">
        <v>0.47</v>
      </c>
      <c r="D42" s="5">
        <v>0.375</v>
      </c>
      <c r="E42" s="5">
        <v>0.115</v>
      </c>
      <c r="F42" s="5">
        <v>0.42649999999999999</v>
      </c>
      <c r="G42" s="5">
        <v>0.16850000000000001</v>
      </c>
      <c r="H42" s="5">
        <v>7.5499999999999998E-2</v>
      </c>
      <c r="I42" s="5">
        <v>0.15</v>
      </c>
      <c r="J42" s="5">
        <v>8</v>
      </c>
      <c r="K42" s="5">
        <v>11</v>
      </c>
      <c r="L42" s="5" t="s">
        <v>37</v>
      </c>
      <c r="M42" s="5" t="s">
        <v>38</v>
      </c>
      <c r="N42" s="5" t="s">
        <v>35</v>
      </c>
      <c r="O42" s="5">
        <v>2</v>
      </c>
      <c r="P42" s="5" t="s">
        <v>39</v>
      </c>
      <c r="Q42" s="5">
        <v>18</v>
      </c>
      <c r="S42" s="33">
        <f t="shared" si="0"/>
        <v>-0.64855138643330534</v>
      </c>
      <c r="T42" s="33">
        <f t="shared" si="1"/>
        <v>-0.51835602585406737</v>
      </c>
      <c r="U42" s="33">
        <f t="shared" si="2"/>
        <v>-0.394243678628723</v>
      </c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</row>
    <row r="43" spans="1:38" x14ac:dyDescent="0.25">
      <c r="A43" s="6">
        <v>1792</v>
      </c>
      <c r="B43" s="7" t="s">
        <v>47</v>
      </c>
      <c r="C43" s="7">
        <v>0.55000000000000004</v>
      </c>
      <c r="D43" s="7">
        <v>0.42</v>
      </c>
      <c r="E43" s="7">
        <v>0.16</v>
      </c>
      <c r="F43" s="7">
        <v>1.3405</v>
      </c>
      <c r="G43" s="7">
        <v>0.63249999999999995</v>
      </c>
      <c r="H43" s="7">
        <v>0.311</v>
      </c>
      <c r="I43" s="7">
        <v>0.34399999999999997</v>
      </c>
      <c r="J43" s="7">
        <v>10</v>
      </c>
      <c r="K43" s="7">
        <v>6</v>
      </c>
      <c r="L43" s="7" t="s">
        <v>71</v>
      </c>
      <c r="M43" s="7" t="s">
        <v>72</v>
      </c>
      <c r="N43" s="7" t="s">
        <v>73</v>
      </c>
      <c r="O43" s="7">
        <v>5</v>
      </c>
      <c r="P43" s="7" t="s">
        <v>46</v>
      </c>
      <c r="Q43" s="7">
        <v>12.8</v>
      </c>
      <c r="S43" s="33">
        <f t="shared" si="0"/>
        <v>-4.9093531243955373E-2</v>
      </c>
      <c r="T43" s="33">
        <f t="shared" si="1"/>
        <v>0.16639043961579017</v>
      </c>
      <c r="U43" s="33">
        <f t="shared" si="2"/>
        <v>7.1093122375670947E-2</v>
      </c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</row>
    <row r="44" spans="1:38" x14ac:dyDescent="0.25">
      <c r="A44" s="4">
        <v>2197</v>
      </c>
      <c r="B44" s="5" t="s">
        <v>43</v>
      </c>
      <c r="C44" s="5">
        <v>0.37</v>
      </c>
      <c r="D44" s="5">
        <v>0.28000000000000003</v>
      </c>
      <c r="E44" s="5">
        <v>0.09</v>
      </c>
      <c r="F44" s="5">
        <v>0.23300000000000001</v>
      </c>
      <c r="G44" s="5">
        <v>9.0499999999999997E-2</v>
      </c>
      <c r="H44" s="5">
        <v>5.45E-2</v>
      </c>
      <c r="I44" s="5">
        <v>7.0000000000000007E-2</v>
      </c>
      <c r="J44" s="5">
        <v>11</v>
      </c>
      <c r="K44" s="5">
        <v>3</v>
      </c>
      <c r="L44" s="5" t="s">
        <v>75</v>
      </c>
      <c r="M44" s="5" t="s">
        <v>76</v>
      </c>
      <c r="N44" s="5" t="s">
        <v>77</v>
      </c>
      <c r="O44" s="5">
        <v>3</v>
      </c>
      <c r="P44" s="5" t="s">
        <v>80</v>
      </c>
      <c r="Q44" s="5">
        <v>3.6</v>
      </c>
      <c r="S44" s="33">
        <f t="shared" si="0"/>
        <v>0.25063539635071963</v>
      </c>
      <c r="T44" s="33">
        <f t="shared" si="1"/>
        <v>-1.3742891076913881</v>
      </c>
      <c r="U44" s="33">
        <f t="shared" si="2"/>
        <v>-1.3766213696379992</v>
      </c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</row>
    <row r="45" spans="1:38" x14ac:dyDescent="0.25">
      <c r="A45" s="6">
        <v>1865</v>
      </c>
      <c r="B45" s="7" t="s">
        <v>43</v>
      </c>
      <c r="C45" s="7">
        <v>0.52</v>
      </c>
      <c r="D45" s="7">
        <v>0.39500000000000002</v>
      </c>
      <c r="E45" s="7">
        <v>0.125</v>
      </c>
      <c r="F45" s="7">
        <v>0.58050000000000002</v>
      </c>
      <c r="G45" s="7">
        <v>0.2445</v>
      </c>
      <c r="H45" s="7">
        <v>0.14599999999999999</v>
      </c>
      <c r="I45" s="7">
        <v>0.16500000000000001</v>
      </c>
      <c r="J45" s="7">
        <v>9</v>
      </c>
      <c r="K45" s="7">
        <v>2</v>
      </c>
      <c r="L45" s="7" t="s">
        <v>64</v>
      </c>
      <c r="M45" s="7" t="s">
        <v>65</v>
      </c>
      <c r="N45" s="7" t="s">
        <v>66</v>
      </c>
      <c r="O45" s="7">
        <v>1</v>
      </c>
      <c r="P45" s="7" t="s">
        <v>36</v>
      </c>
      <c r="Q45" s="7">
        <v>22.1</v>
      </c>
      <c r="S45" s="33">
        <f t="shared" si="0"/>
        <v>-0.34882245883863039</v>
      </c>
      <c r="T45" s="33">
        <f t="shared" si="1"/>
        <v>-9.0389484935406397E-2</v>
      </c>
      <c r="U45" s="33">
        <f t="shared" si="2"/>
        <v>-0.18742732262676987</v>
      </c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</row>
    <row r="46" spans="1:38" x14ac:dyDescent="0.25">
      <c r="A46" s="4">
        <v>2863</v>
      </c>
      <c r="B46" s="5" t="s">
        <v>47</v>
      </c>
      <c r="C46" s="5">
        <v>0.73499999999999999</v>
      </c>
      <c r="D46" s="5">
        <v>0.56999999999999995</v>
      </c>
      <c r="E46" s="5">
        <v>0.21</v>
      </c>
      <c r="F46" s="5">
        <v>2.2355</v>
      </c>
      <c r="G46" s="5">
        <v>1.1705000000000001</v>
      </c>
      <c r="H46" s="5">
        <v>0.46300000000000002</v>
      </c>
      <c r="I46" s="5">
        <v>0.53149999999999997</v>
      </c>
      <c r="J46" s="5">
        <v>10</v>
      </c>
      <c r="K46" s="5">
        <v>2</v>
      </c>
      <c r="L46" s="5" t="s">
        <v>64</v>
      </c>
      <c r="M46" s="5" t="s">
        <v>65</v>
      </c>
      <c r="N46" s="5" t="s">
        <v>66</v>
      </c>
      <c r="O46" s="5">
        <v>5</v>
      </c>
      <c r="P46" s="5" t="s">
        <v>46</v>
      </c>
      <c r="Q46" s="5">
        <v>12.8</v>
      </c>
      <c r="S46" s="33">
        <f t="shared" si="0"/>
        <v>-4.9093531243955373E-2</v>
      </c>
      <c r="T46" s="33">
        <f t="shared" si="1"/>
        <v>1.7498666410148336</v>
      </c>
      <c r="U46" s="33">
        <f t="shared" si="2"/>
        <v>1.6222157923903175</v>
      </c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</row>
    <row r="47" spans="1:38" x14ac:dyDescent="0.25">
      <c r="A47" s="6">
        <v>924</v>
      </c>
      <c r="B47" s="7" t="s">
        <v>43</v>
      </c>
      <c r="C47" s="7">
        <v>0.42499999999999999</v>
      </c>
      <c r="D47" s="7">
        <v>0.34</v>
      </c>
      <c r="E47" s="7">
        <v>0.1</v>
      </c>
      <c r="F47" s="7">
        <v>0.38200000000000001</v>
      </c>
      <c r="G47" s="7">
        <v>0.16400000000000001</v>
      </c>
      <c r="H47" s="7">
        <v>9.6000000000000002E-2</v>
      </c>
      <c r="I47" s="7">
        <v>0.1</v>
      </c>
      <c r="J47" s="7">
        <v>6</v>
      </c>
      <c r="K47" s="7">
        <v>3</v>
      </c>
      <c r="L47" s="7" t="s">
        <v>75</v>
      </c>
      <c r="M47" s="7" t="s">
        <v>76</v>
      </c>
      <c r="N47" s="7" t="s">
        <v>77</v>
      </c>
      <c r="O47" s="7">
        <v>7</v>
      </c>
      <c r="P47" s="7" t="s">
        <v>74</v>
      </c>
      <c r="Q47" s="7">
        <v>2.5</v>
      </c>
      <c r="S47" s="33">
        <f t="shared" si="0"/>
        <v>-1.2480092416226554</v>
      </c>
      <c r="T47" s="33">
        <f t="shared" si="1"/>
        <v>-0.90352591268086169</v>
      </c>
      <c r="U47" s="33">
        <f t="shared" si="2"/>
        <v>-0.75617230163214033</v>
      </c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</row>
    <row r="48" spans="1:38" x14ac:dyDescent="0.25">
      <c r="A48" s="4">
        <v>3611</v>
      </c>
      <c r="B48" s="5" t="s">
        <v>47</v>
      </c>
      <c r="C48" s="5">
        <v>0.57999999999999996</v>
      </c>
      <c r="D48" s="5">
        <v>0.45</v>
      </c>
      <c r="E48" s="5">
        <v>0.16</v>
      </c>
      <c r="F48" s="5">
        <v>0.86750000000000005</v>
      </c>
      <c r="G48" s="5">
        <v>0.39350000000000002</v>
      </c>
      <c r="H48" s="5">
        <v>0.221</v>
      </c>
      <c r="I48" s="5">
        <v>0.215</v>
      </c>
      <c r="J48" s="5">
        <v>9</v>
      </c>
      <c r="K48" s="5">
        <v>11</v>
      </c>
      <c r="L48" s="5" t="s">
        <v>37</v>
      </c>
      <c r="M48" s="5" t="s">
        <v>38</v>
      </c>
      <c r="N48" s="5" t="s">
        <v>35</v>
      </c>
      <c r="O48" s="5">
        <v>1</v>
      </c>
      <c r="P48" s="5" t="s">
        <v>36</v>
      </c>
      <c r="Q48" s="5">
        <v>22.1</v>
      </c>
      <c r="S48" s="33">
        <f t="shared" si="0"/>
        <v>-0.34882245883863039</v>
      </c>
      <c r="T48" s="33">
        <f t="shared" si="1"/>
        <v>0.42317036416698578</v>
      </c>
      <c r="U48" s="33">
        <f t="shared" si="2"/>
        <v>0.3813176563786006</v>
      </c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</row>
    <row r="49" spans="1:38" x14ac:dyDescent="0.25">
      <c r="A49" s="6">
        <v>1399</v>
      </c>
      <c r="B49" s="7" t="s">
        <v>47</v>
      </c>
      <c r="C49" s="7">
        <v>0.64500000000000002</v>
      </c>
      <c r="D49" s="7">
        <v>0.52500000000000002</v>
      </c>
      <c r="E49" s="7">
        <v>0.16</v>
      </c>
      <c r="F49" s="7">
        <v>1.5075000000000001</v>
      </c>
      <c r="G49" s="7">
        <v>0.74550000000000005</v>
      </c>
      <c r="H49" s="7">
        <v>0.245</v>
      </c>
      <c r="I49" s="7">
        <v>0.4325</v>
      </c>
      <c r="J49" s="7">
        <v>11</v>
      </c>
      <c r="K49" s="7">
        <v>13</v>
      </c>
      <c r="L49" s="7" t="s">
        <v>44</v>
      </c>
      <c r="M49" s="7" t="s">
        <v>45</v>
      </c>
      <c r="N49" s="7" t="s">
        <v>35</v>
      </c>
      <c r="O49" s="7">
        <v>9</v>
      </c>
      <c r="P49" s="7" t="s">
        <v>78</v>
      </c>
      <c r="Q49" s="7">
        <v>1.9</v>
      </c>
      <c r="S49" s="33">
        <f t="shared" si="0"/>
        <v>0.25063539635071963</v>
      </c>
      <c r="T49" s="33">
        <f t="shared" si="1"/>
        <v>0.97952686736124495</v>
      </c>
      <c r="U49" s="33">
        <f t="shared" si="2"/>
        <v>1.1568789913859243</v>
      </c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</row>
    <row r="50" spans="1:38" x14ac:dyDescent="0.25">
      <c r="A50" s="4">
        <v>3492</v>
      </c>
      <c r="B50" s="5" t="s">
        <v>47</v>
      </c>
      <c r="C50" s="5">
        <v>0.55000000000000004</v>
      </c>
      <c r="D50" s="5">
        <v>0.44</v>
      </c>
      <c r="E50" s="5">
        <v>0.16</v>
      </c>
      <c r="F50" s="5">
        <v>0.98499999999999999</v>
      </c>
      <c r="G50" s="5">
        <v>0.46450000000000002</v>
      </c>
      <c r="H50" s="5">
        <v>0.20100000000000001</v>
      </c>
      <c r="I50" s="5">
        <v>0.27</v>
      </c>
      <c r="J50" s="5">
        <v>8</v>
      </c>
      <c r="K50" s="5">
        <v>9</v>
      </c>
      <c r="L50" s="5" t="s">
        <v>52</v>
      </c>
      <c r="M50" s="5" t="s">
        <v>53</v>
      </c>
      <c r="N50" s="5" t="s">
        <v>54</v>
      </c>
      <c r="O50" s="5">
        <v>4</v>
      </c>
      <c r="P50" s="5" t="s">
        <v>42</v>
      </c>
      <c r="Q50" s="5">
        <v>6.1</v>
      </c>
      <c r="S50" s="33">
        <f t="shared" si="0"/>
        <v>-0.64855138643330534</v>
      </c>
      <c r="T50" s="33">
        <f t="shared" si="1"/>
        <v>0.16639043961579017</v>
      </c>
      <c r="U50" s="33">
        <f t="shared" si="2"/>
        <v>0.27790947837762409</v>
      </c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</row>
    <row r="51" spans="1:38" x14ac:dyDescent="0.25">
      <c r="A51" s="6">
        <v>2176</v>
      </c>
      <c r="B51" s="7" t="s">
        <v>47</v>
      </c>
      <c r="C51" s="7">
        <v>0.57499999999999996</v>
      </c>
      <c r="D51" s="7">
        <v>0.45</v>
      </c>
      <c r="E51" s="7">
        <v>0.185</v>
      </c>
      <c r="F51" s="7">
        <v>0.92500000000000004</v>
      </c>
      <c r="G51" s="7">
        <v>0.34200000000000003</v>
      </c>
      <c r="H51" s="7">
        <v>0.19700000000000001</v>
      </c>
      <c r="I51" s="7">
        <v>0.35</v>
      </c>
      <c r="J51" s="7">
        <v>12</v>
      </c>
      <c r="K51" s="7">
        <v>12</v>
      </c>
      <c r="L51" s="7" t="s">
        <v>33</v>
      </c>
      <c r="M51" s="7" t="s">
        <v>34</v>
      </c>
      <c r="N51" s="7" t="s">
        <v>35</v>
      </c>
      <c r="O51" s="7">
        <v>1</v>
      </c>
      <c r="P51" s="7" t="s">
        <v>36</v>
      </c>
      <c r="Q51" s="7">
        <v>22.1</v>
      </c>
      <c r="S51" s="33">
        <f t="shared" si="0"/>
        <v>0.55036432394539458</v>
      </c>
      <c r="T51" s="33">
        <f t="shared" si="1"/>
        <v>0.38037371007511966</v>
      </c>
      <c r="U51" s="33">
        <f t="shared" si="2"/>
        <v>0.3813176563786006</v>
      </c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</row>
    <row r="52" spans="1:38" x14ac:dyDescent="0.25">
      <c r="A52" s="4">
        <v>2708</v>
      </c>
      <c r="B52" s="5" t="s">
        <v>47</v>
      </c>
      <c r="C52" s="5">
        <v>0.72499999999999998</v>
      </c>
      <c r="D52" s="5">
        <v>0.55000000000000004</v>
      </c>
      <c r="E52" s="5">
        <v>0.2</v>
      </c>
      <c r="F52" s="5">
        <v>1.51</v>
      </c>
      <c r="G52" s="5">
        <v>0.87350000000000005</v>
      </c>
      <c r="H52" s="5">
        <v>0.42649999999999999</v>
      </c>
      <c r="I52" s="5">
        <v>0.50849999999999995</v>
      </c>
      <c r="J52" s="5">
        <v>9</v>
      </c>
      <c r="K52" s="5">
        <v>2</v>
      </c>
      <c r="L52" s="5" t="s">
        <v>64</v>
      </c>
      <c r="M52" s="5" t="s">
        <v>65</v>
      </c>
      <c r="N52" s="5" t="s">
        <v>66</v>
      </c>
      <c r="O52" s="5">
        <v>4</v>
      </c>
      <c r="P52" s="5" t="s">
        <v>42</v>
      </c>
      <c r="Q52" s="5">
        <v>6.1</v>
      </c>
      <c r="S52" s="33">
        <f t="shared" si="0"/>
        <v>-0.34882245883863039</v>
      </c>
      <c r="T52" s="33">
        <f t="shared" si="1"/>
        <v>1.6642733328311015</v>
      </c>
      <c r="U52" s="33">
        <f t="shared" si="2"/>
        <v>1.4153994363883657</v>
      </c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</row>
    <row r="53" spans="1:38" x14ac:dyDescent="0.25">
      <c r="A53" s="6">
        <v>4140</v>
      </c>
      <c r="B53" s="7" t="s">
        <v>32</v>
      </c>
      <c r="C53" s="7">
        <v>0.63500000000000001</v>
      </c>
      <c r="D53" s="7">
        <v>0.495</v>
      </c>
      <c r="E53" s="7">
        <v>0.17499999999999999</v>
      </c>
      <c r="F53" s="7">
        <v>1.2355</v>
      </c>
      <c r="G53" s="7">
        <v>0.52049999999999996</v>
      </c>
      <c r="H53" s="7">
        <v>0.3085</v>
      </c>
      <c r="I53" s="7">
        <v>0.34699999999999998</v>
      </c>
      <c r="J53" s="7">
        <v>10</v>
      </c>
      <c r="K53" s="7">
        <v>5</v>
      </c>
      <c r="L53" s="7" t="s">
        <v>58</v>
      </c>
      <c r="M53" s="7" t="s">
        <v>59</v>
      </c>
      <c r="N53" s="7" t="s">
        <v>60</v>
      </c>
      <c r="O53" s="7">
        <v>1</v>
      </c>
      <c r="P53" s="7" t="s">
        <v>36</v>
      </c>
      <c r="Q53" s="7">
        <v>22.1</v>
      </c>
      <c r="S53" s="33">
        <f t="shared" si="0"/>
        <v>-4.9093531243955373E-2</v>
      </c>
      <c r="T53" s="33">
        <f t="shared" si="1"/>
        <v>0.89393355917751283</v>
      </c>
      <c r="U53" s="33">
        <f t="shared" si="2"/>
        <v>0.84665445738299461</v>
      </c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</row>
    <row r="54" spans="1:38" x14ac:dyDescent="0.25">
      <c r="A54" s="4">
        <v>3559</v>
      </c>
      <c r="B54" s="5" t="s">
        <v>43</v>
      </c>
      <c r="C54" s="5">
        <v>0.55000000000000004</v>
      </c>
      <c r="D54" s="5">
        <v>0.42499999999999999</v>
      </c>
      <c r="E54" s="5">
        <v>0.155</v>
      </c>
      <c r="F54" s="5">
        <v>0.87250000000000005</v>
      </c>
      <c r="G54" s="5">
        <v>0.41199999999999998</v>
      </c>
      <c r="H54" s="5">
        <v>0.187</v>
      </c>
      <c r="I54" s="5">
        <v>0.24249999999999999</v>
      </c>
      <c r="J54" s="5">
        <v>10</v>
      </c>
      <c r="K54" s="5">
        <v>14</v>
      </c>
      <c r="L54" s="5" t="s">
        <v>55</v>
      </c>
      <c r="M54" s="5" t="s">
        <v>56</v>
      </c>
      <c r="N54" s="5" t="s">
        <v>57</v>
      </c>
      <c r="O54" s="5">
        <v>4</v>
      </c>
      <c r="P54" s="5" t="s">
        <v>42</v>
      </c>
      <c r="Q54" s="5">
        <v>6.1</v>
      </c>
      <c r="S54" s="33">
        <f t="shared" si="0"/>
        <v>-4.9093531243955373E-2</v>
      </c>
      <c r="T54" s="33">
        <f t="shared" si="1"/>
        <v>0.16639043961579017</v>
      </c>
      <c r="U54" s="33">
        <f t="shared" si="2"/>
        <v>0.12279721137615923</v>
      </c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</row>
    <row r="55" spans="1:38" x14ac:dyDescent="0.25">
      <c r="A55" s="6" t="s">
        <v>83</v>
      </c>
      <c r="B55" s="7" t="s">
        <v>47</v>
      </c>
      <c r="C55" s="7">
        <v>0.71</v>
      </c>
      <c r="D55" s="7">
        <v>0.55500000000000005</v>
      </c>
      <c r="E55" s="7">
        <v>0.19500000000000001</v>
      </c>
      <c r="F55" s="7">
        <v>1.9484999999999999</v>
      </c>
      <c r="G55" s="7">
        <v>0.94550000000000001</v>
      </c>
      <c r="H55" s="7">
        <v>0.3765</v>
      </c>
      <c r="I55" s="7">
        <v>0.495</v>
      </c>
      <c r="J55" s="7">
        <v>12</v>
      </c>
      <c r="K55" s="7" t="s">
        <v>83</v>
      </c>
      <c r="L55" s="7" t="s">
        <v>40</v>
      </c>
      <c r="M55" s="7" t="s">
        <v>41</v>
      </c>
      <c r="N55" s="7" t="s">
        <v>35</v>
      </c>
      <c r="O55" s="7" t="s">
        <v>83</v>
      </c>
      <c r="P55" s="7" t="s">
        <v>36</v>
      </c>
      <c r="Q55" s="7">
        <v>22.1</v>
      </c>
      <c r="S55" s="33">
        <f t="shared" si="0"/>
        <v>0.55036432394539458</v>
      </c>
      <c r="T55" s="33">
        <f t="shared" si="1"/>
        <v>1.5358833705555033</v>
      </c>
      <c r="U55" s="33">
        <f t="shared" si="2"/>
        <v>1.467103525388854</v>
      </c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</row>
    <row r="56" spans="1:38" x14ac:dyDescent="0.25">
      <c r="A56" s="4">
        <v>1787</v>
      </c>
      <c r="B56" s="5" t="s">
        <v>43</v>
      </c>
      <c r="C56" s="5">
        <v>0.53500000000000003</v>
      </c>
      <c r="D56" s="5">
        <v>0.38500000000000001</v>
      </c>
      <c r="E56" s="5">
        <v>0.18</v>
      </c>
      <c r="F56" s="5">
        <v>1.0834999999999999</v>
      </c>
      <c r="G56" s="5">
        <v>0.4955</v>
      </c>
      <c r="H56" s="5">
        <v>0.22950000000000001</v>
      </c>
      <c r="I56" s="5">
        <v>0.30399999999999999</v>
      </c>
      <c r="J56" s="5">
        <v>8</v>
      </c>
      <c r="K56" s="5">
        <v>7</v>
      </c>
      <c r="L56" s="5" t="s">
        <v>67</v>
      </c>
      <c r="M56" s="5" t="s">
        <v>68</v>
      </c>
      <c r="N56" s="5" t="s">
        <v>69</v>
      </c>
      <c r="O56" s="5">
        <v>5</v>
      </c>
      <c r="P56" s="5" t="s">
        <v>46</v>
      </c>
      <c r="Q56" s="5">
        <v>12.8</v>
      </c>
      <c r="S56" s="33">
        <f t="shared" si="0"/>
        <v>-0.64855138643330534</v>
      </c>
      <c r="T56" s="33">
        <f t="shared" si="1"/>
        <v>3.8000477340191879E-2</v>
      </c>
      <c r="U56" s="33">
        <f t="shared" si="2"/>
        <v>-0.29083550062774643</v>
      </c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</row>
    <row r="57" spans="1:38" x14ac:dyDescent="0.25">
      <c r="A57" s="6">
        <v>1999</v>
      </c>
      <c r="B57" s="7" t="s">
        <v>43</v>
      </c>
      <c r="C57" s="7">
        <v>0.35</v>
      </c>
      <c r="D57" s="7">
        <v>0.23499999999999999</v>
      </c>
      <c r="E57" s="7">
        <v>0.08</v>
      </c>
      <c r="F57" s="7">
        <v>0.17</v>
      </c>
      <c r="G57" s="7">
        <v>7.2499999999999995E-2</v>
      </c>
      <c r="H57" s="7">
        <v>4.65E-2</v>
      </c>
      <c r="I57" s="7">
        <v>4.9500000000000002E-2</v>
      </c>
      <c r="J57" s="7">
        <v>7</v>
      </c>
      <c r="K57" s="7">
        <v>3</v>
      </c>
      <c r="L57" s="7" t="s">
        <v>75</v>
      </c>
      <c r="M57" s="7" t="s">
        <v>76</v>
      </c>
      <c r="N57" s="7" t="s">
        <v>77</v>
      </c>
      <c r="O57" s="7">
        <v>4</v>
      </c>
      <c r="P57" s="7" t="s">
        <v>42</v>
      </c>
      <c r="Q57" s="7">
        <v>6.1</v>
      </c>
      <c r="S57" s="33">
        <f t="shared" si="0"/>
        <v>-0.94828031402798041</v>
      </c>
      <c r="T57" s="33">
        <f t="shared" si="1"/>
        <v>-1.5454757240588526</v>
      </c>
      <c r="U57" s="33">
        <f t="shared" si="2"/>
        <v>-1.8419581706423938</v>
      </c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</row>
    <row r="58" spans="1:38" x14ac:dyDescent="0.25">
      <c r="A58" s="4">
        <v>4134</v>
      </c>
      <c r="B58" s="5" t="s">
        <v>47</v>
      </c>
      <c r="C58" s="5">
        <v>0.58499999999999996</v>
      </c>
      <c r="D58" s="5">
        <v>0.45</v>
      </c>
      <c r="E58" s="5">
        <v>0.15</v>
      </c>
      <c r="F58" s="5">
        <v>0.997</v>
      </c>
      <c r="G58" s="5">
        <v>0.40550000000000003</v>
      </c>
      <c r="H58" s="5">
        <v>0.28299999999999997</v>
      </c>
      <c r="I58" s="5">
        <v>0.251</v>
      </c>
      <c r="J58" s="5">
        <v>11</v>
      </c>
      <c r="K58" s="5">
        <v>5</v>
      </c>
      <c r="L58" s="5" t="s">
        <v>58</v>
      </c>
      <c r="M58" s="5" t="s">
        <v>59</v>
      </c>
      <c r="N58" s="5" t="s">
        <v>60</v>
      </c>
      <c r="O58" s="5">
        <v>1</v>
      </c>
      <c r="P58" s="5" t="s">
        <v>36</v>
      </c>
      <c r="Q58" s="5">
        <v>22.1</v>
      </c>
      <c r="S58" s="33">
        <f t="shared" si="0"/>
        <v>0.25063539635071963</v>
      </c>
      <c r="T58" s="33">
        <f t="shared" si="1"/>
        <v>0.46596701825885184</v>
      </c>
      <c r="U58" s="33">
        <f t="shared" si="2"/>
        <v>0.3813176563786006</v>
      </c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</row>
    <row r="59" spans="1:38" x14ac:dyDescent="0.25">
      <c r="A59" s="6">
        <v>3987</v>
      </c>
      <c r="B59" s="7" t="s">
        <v>32</v>
      </c>
      <c r="C59" s="7">
        <v>0.64500000000000002</v>
      </c>
      <c r="D59" s="7">
        <v>0.52500000000000002</v>
      </c>
      <c r="E59" s="7">
        <v>0.17</v>
      </c>
      <c r="F59" s="7">
        <v>1.37</v>
      </c>
      <c r="G59" s="7">
        <v>0.61350000000000005</v>
      </c>
      <c r="H59" s="7">
        <v>0.28299999999999997</v>
      </c>
      <c r="I59" s="7">
        <v>0.34</v>
      </c>
      <c r="J59" s="7">
        <v>10</v>
      </c>
      <c r="K59" s="7">
        <v>7</v>
      </c>
      <c r="L59" s="7" t="s">
        <v>67</v>
      </c>
      <c r="M59" s="7" t="s">
        <v>68</v>
      </c>
      <c r="N59" s="7" t="s">
        <v>69</v>
      </c>
      <c r="O59" s="7">
        <v>5</v>
      </c>
      <c r="P59" s="7" t="s">
        <v>46</v>
      </c>
      <c r="Q59" s="7">
        <v>12.8</v>
      </c>
      <c r="S59" s="33">
        <f t="shared" si="0"/>
        <v>-4.9093531243955373E-2</v>
      </c>
      <c r="T59" s="33">
        <f t="shared" si="1"/>
        <v>0.97952686736124495</v>
      </c>
      <c r="U59" s="33">
        <f t="shared" si="2"/>
        <v>1.1568789913859243</v>
      </c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</row>
    <row r="60" spans="1:38" x14ac:dyDescent="0.25">
      <c r="A60" s="4">
        <v>3217</v>
      </c>
      <c r="B60" s="5" t="s">
        <v>47</v>
      </c>
      <c r="C60" s="5">
        <v>0.63</v>
      </c>
      <c r="D60" s="5">
        <v>0.51</v>
      </c>
      <c r="E60" s="5">
        <v>0.19</v>
      </c>
      <c r="F60" s="5">
        <v>1.4984999999999999</v>
      </c>
      <c r="G60" s="5">
        <v>0.41249999999999998</v>
      </c>
      <c r="H60" s="5">
        <v>0.3075</v>
      </c>
      <c r="I60" s="5">
        <v>0.54500000000000004</v>
      </c>
      <c r="J60" s="5">
        <v>16</v>
      </c>
      <c r="K60" s="5">
        <v>1</v>
      </c>
      <c r="L60" s="5" t="s">
        <v>40</v>
      </c>
      <c r="M60" s="5" t="s">
        <v>41</v>
      </c>
      <c r="N60" s="5" t="s">
        <v>35</v>
      </c>
      <c r="O60" s="5">
        <v>8</v>
      </c>
      <c r="P60" s="5" t="s">
        <v>51</v>
      </c>
      <c r="Q60" s="5">
        <v>12.3</v>
      </c>
      <c r="S60" s="33">
        <f t="shared" si="0"/>
        <v>1.7492800343240946</v>
      </c>
      <c r="T60" s="33">
        <f t="shared" si="1"/>
        <v>0.85113690508564666</v>
      </c>
      <c r="U60" s="33">
        <f t="shared" si="2"/>
        <v>1.0017667243844595</v>
      </c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</row>
    <row r="61" spans="1:38" x14ac:dyDescent="0.25">
      <c r="A61" s="6">
        <v>3111</v>
      </c>
      <c r="B61" s="7" t="s">
        <v>43</v>
      </c>
      <c r="C61" s="7">
        <v>0.39500000000000002</v>
      </c>
      <c r="D61" s="7">
        <v>0.3</v>
      </c>
      <c r="E61" s="7">
        <v>0.12</v>
      </c>
      <c r="F61" s="7">
        <v>0.29949999999999999</v>
      </c>
      <c r="G61" s="7">
        <v>0.1265</v>
      </c>
      <c r="H61" s="7">
        <v>6.8000000000000005E-2</v>
      </c>
      <c r="I61" s="7">
        <v>8.9499999999999996E-2</v>
      </c>
      <c r="J61" s="7">
        <v>8</v>
      </c>
      <c r="K61" s="7">
        <v>1</v>
      </c>
      <c r="L61" s="7" t="s">
        <v>40</v>
      </c>
      <c r="M61" s="7" t="s">
        <v>41</v>
      </c>
      <c r="N61" s="7" t="s">
        <v>35</v>
      </c>
      <c r="O61" s="7">
        <v>3</v>
      </c>
      <c r="P61" s="7" t="s">
        <v>80</v>
      </c>
      <c r="Q61" s="7">
        <v>3.6</v>
      </c>
      <c r="S61" s="33">
        <f t="shared" si="0"/>
        <v>-0.64855138643330534</v>
      </c>
      <c r="T61" s="33">
        <f t="shared" si="1"/>
        <v>-1.1603058372320578</v>
      </c>
      <c r="U61" s="33">
        <f t="shared" si="2"/>
        <v>-1.1698050136360465</v>
      </c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</row>
    <row r="62" spans="1:38" x14ac:dyDescent="0.25">
      <c r="A62" s="4">
        <v>3836</v>
      </c>
      <c r="B62" s="5" t="s">
        <v>32</v>
      </c>
      <c r="C62" s="5">
        <v>0.42499999999999999</v>
      </c>
      <c r="D62" s="5">
        <v>0.35</v>
      </c>
      <c r="E62" s="5">
        <v>0.1</v>
      </c>
      <c r="F62" s="5">
        <v>0.4425</v>
      </c>
      <c r="G62" s="5">
        <v>0.17499999999999999</v>
      </c>
      <c r="H62" s="5">
        <v>7.5499999999999998E-2</v>
      </c>
      <c r="I62" s="5">
        <v>0.17499999999999999</v>
      </c>
      <c r="J62" s="5">
        <v>7</v>
      </c>
      <c r="K62" s="5">
        <v>2</v>
      </c>
      <c r="L62" s="5" t="s">
        <v>64</v>
      </c>
      <c r="M62" s="5" t="s">
        <v>65</v>
      </c>
      <c r="N62" s="5" t="s">
        <v>66</v>
      </c>
      <c r="O62" s="5">
        <v>3</v>
      </c>
      <c r="P62" s="5" t="s">
        <v>80</v>
      </c>
      <c r="Q62" s="5">
        <v>3.6</v>
      </c>
      <c r="S62" s="33">
        <f t="shared" si="0"/>
        <v>-0.94828031402798041</v>
      </c>
      <c r="T62" s="33">
        <f t="shared" si="1"/>
        <v>-0.90352591268086169</v>
      </c>
      <c r="U62" s="33">
        <f t="shared" si="2"/>
        <v>-0.65276412363116443</v>
      </c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</row>
    <row r="63" spans="1:38" x14ac:dyDescent="0.25">
      <c r="A63" s="6">
        <v>156</v>
      </c>
      <c r="B63" s="7" t="s">
        <v>47</v>
      </c>
      <c r="C63" s="7">
        <v>0.51500000000000001</v>
      </c>
      <c r="D63" s="7">
        <v>0.40500000000000003</v>
      </c>
      <c r="E63" s="7">
        <v>0.13</v>
      </c>
      <c r="F63" s="7">
        <v>0.72199999999999998</v>
      </c>
      <c r="G63" s="7">
        <v>0.32</v>
      </c>
      <c r="H63" s="7">
        <v>0.13100000000000001</v>
      </c>
      <c r="I63" s="7">
        <v>0.21</v>
      </c>
      <c r="J63" s="7">
        <v>10</v>
      </c>
      <c r="K63" s="7">
        <v>15</v>
      </c>
      <c r="L63" s="7" t="s">
        <v>81</v>
      </c>
      <c r="M63" s="7" t="s">
        <v>82</v>
      </c>
      <c r="N63" s="7" t="s">
        <v>35</v>
      </c>
      <c r="O63" s="7">
        <v>2</v>
      </c>
      <c r="P63" s="7" t="s">
        <v>39</v>
      </c>
      <c r="Q63" s="7">
        <v>18</v>
      </c>
      <c r="S63" s="33">
        <f t="shared" si="0"/>
        <v>-4.9093531243955373E-2</v>
      </c>
      <c r="T63" s="33">
        <f t="shared" si="1"/>
        <v>-0.1331861390272725</v>
      </c>
      <c r="U63" s="33">
        <f t="shared" si="2"/>
        <v>-8.401914462579331E-2</v>
      </c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</row>
    <row r="64" spans="1:38" x14ac:dyDescent="0.25">
      <c r="A64" s="4">
        <v>1825</v>
      </c>
      <c r="B64" s="5" t="s">
        <v>43</v>
      </c>
      <c r="C64" s="5">
        <v>0.185</v>
      </c>
      <c r="D64" s="5">
        <v>0.13500000000000001</v>
      </c>
      <c r="E64" s="5">
        <v>0.04</v>
      </c>
      <c r="F64" s="5">
        <v>2.7E-2</v>
      </c>
      <c r="G64" s="5">
        <v>1.0500000000000001E-2</v>
      </c>
      <c r="H64" s="5">
        <v>5.4999999999999997E-3</v>
      </c>
      <c r="I64" s="5">
        <v>8.9999999999999993E-3</v>
      </c>
      <c r="J64" s="5">
        <v>5</v>
      </c>
      <c r="K64" s="5">
        <v>9</v>
      </c>
      <c r="L64" s="5" t="s">
        <v>52</v>
      </c>
      <c r="M64" s="5" t="s">
        <v>53</v>
      </c>
      <c r="N64" s="5" t="s">
        <v>54</v>
      </c>
      <c r="O64" s="5">
        <v>10</v>
      </c>
      <c r="P64" s="5" t="s">
        <v>70</v>
      </c>
      <c r="Q64" s="5">
        <v>24.1</v>
      </c>
      <c r="S64" s="33">
        <f t="shared" si="0"/>
        <v>-1.5477381692173304</v>
      </c>
      <c r="T64" s="33">
        <f t="shared" si="1"/>
        <v>-2.9577653090904321</v>
      </c>
      <c r="U64" s="33">
        <f t="shared" si="2"/>
        <v>-2.8760399506521579</v>
      </c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</row>
    <row r="65" spans="1:38" x14ac:dyDescent="0.25">
      <c r="A65" s="6">
        <v>3941</v>
      </c>
      <c r="B65" s="7" t="s">
        <v>47</v>
      </c>
      <c r="C65" s="7">
        <v>0.505</v>
      </c>
      <c r="D65" s="7">
        <v>0.39</v>
      </c>
      <c r="E65" s="7">
        <v>0.105</v>
      </c>
      <c r="F65" s="7">
        <v>0.65549999999999997</v>
      </c>
      <c r="G65" s="7">
        <v>0.25950000000000001</v>
      </c>
      <c r="H65" s="7">
        <v>0.18</v>
      </c>
      <c r="I65" s="7">
        <v>0.19</v>
      </c>
      <c r="J65" s="7">
        <v>11</v>
      </c>
      <c r="K65" s="7">
        <v>4</v>
      </c>
      <c r="L65" s="7" t="s">
        <v>84</v>
      </c>
      <c r="M65" s="7" t="s">
        <v>85</v>
      </c>
      <c r="N65" s="7" t="s">
        <v>86</v>
      </c>
      <c r="O65" s="7">
        <v>6</v>
      </c>
      <c r="P65" s="7" t="s">
        <v>79</v>
      </c>
      <c r="Q65" s="7">
        <v>14.1</v>
      </c>
      <c r="S65" s="33">
        <f t="shared" si="0"/>
        <v>0.25063539635071963</v>
      </c>
      <c r="T65" s="33">
        <f t="shared" si="1"/>
        <v>-0.21877944721100467</v>
      </c>
      <c r="U65" s="33">
        <f t="shared" si="2"/>
        <v>-0.23913141162725815</v>
      </c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</row>
    <row r="66" spans="1:38" x14ac:dyDescent="0.25">
      <c r="A66" s="4">
        <v>481</v>
      </c>
      <c r="B66" s="5" t="s">
        <v>32</v>
      </c>
      <c r="C66" s="5">
        <v>0.7</v>
      </c>
      <c r="D66" s="5">
        <v>0.58499999999999996</v>
      </c>
      <c r="E66" s="5">
        <v>0.185</v>
      </c>
      <c r="F66" s="5">
        <v>1.8075000000000001</v>
      </c>
      <c r="G66" s="5">
        <v>0.70550000000000002</v>
      </c>
      <c r="H66" s="5">
        <v>0.32150000000000001</v>
      </c>
      <c r="I66" s="5">
        <v>0.47499999999999998</v>
      </c>
      <c r="J66" s="5">
        <v>29</v>
      </c>
      <c r="K66" s="5">
        <v>11</v>
      </c>
      <c r="L66" s="5" t="s">
        <v>37</v>
      </c>
      <c r="M66" s="5" t="s">
        <v>38</v>
      </c>
      <c r="N66" s="5" t="s">
        <v>35</v>
      </c>
      <c r="O66" s="5">
        <v>5</v>
      </c>
      <c r="P66" s="5" t="s">
        <v>46</v>
      </c>
      <c r="Q66" s="5">
        <v>12.8</v>
      </c>
      <c r="S66" s="33">
        <f t="shared" si="0"/>
        <v>5.6457560930548691</v>
      </c>
      <c r="T66" s="33">
        <f t="shared" si="1"/>
        <v>1.4502900623717709</v>
      </c>
      <c r="U66" s="33">
        <f t="shared" si="2"/>
        <v>1.7773280593917824</v>
      </c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</row>
    <row r="67" spans="1:38" x14ac:dyDescent="0.25">
      <c r="A67" s="6">
        <v>3516</v>
      </c>
      <c r="B67" s="7" t="s">
        <v>32</v>
      </c>
      <c r="C67" s="7">
        <v>0.69</v>
      </c>
      <c r="D67" s="7">
        <v>0.52500000000000002</v>
      </c>
      <c r="E67" s="7">
        <v>0.19</v>
      </c>
      <c r="F67" s="7">
        <v>1.492</v>
      </c>
      <c r="G67" s="7">
        <v>0.64249999999999996</v>
      </c>
      <c r="H67" s="7">
        <v>0.39050000000000001</v>
      </c>
      <c r="I67" s="7">
        <v>0.42</v>
      </c>
      <c r="J67" s="7">
        <v>12</v>
      </c>
      <c r="K67" s="7">
        <v>4</v>
      </c>
      <c r="L67" s="7" t="s">
        <v>84</v>
      </c>
      <c r="M67" s="7" t="s">
        <v>85</v>
      </c>
      <c r="N67" s="7" t="s">
        <v>86</v>
      </c>
      <c r="O67" s="7">
        <v>9</v>
      </c>
      <c r="P67" s="7" t="s">
        <v>78</v>
      </c>
      <c r="Q67" s="7">
        <v>1.9</v>
      </c>
      <c r="S67" s="33">
        <f t="shared" ref="S67:S130" si="3">(J67-$J$700)/$J$702</f>
        <v>0.55036432394539458</v>
      </c>
      <c r="T67" s="33">
        <f t="shared" ref="T67:T130" si="4">(C67-$C$700)/$C$702</f>
        <v>1.3646967541880388</v>
      </c>
      <c r="U67" s="33">
        <f t="shared" ref="U67:U130" si="5">(D67-$D$700)/$D$702</f>
        <v>1.1568789913859243</v>
      </c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</row>
    <row r="68" spans="1:38" x14ac:dyDescent="0.25">
      <c r="A68" s="4">
        <v>2672</v>
      </c>
      <c r="B68" s="5" t="s">
        <v>32</v>
      </c>
      <c r="C68" s="5">
        <v>0.59</v>
      </c>
      <c r="D68" s="5">
        <v>0.46</v>
      </c>
      <c r="E68" s="5">
        <v>0.16</v>
      </c>
      <c r="F68" s="5">
        <v>1.0115000000000001</v>
      </c>
      <c r="G68" s="5">
        <v>0.44500000000000001</v>
      </c>
      <c r="H68" s="5">
        <v>0.26150000000000001</v>
      </c>
      <c r="I68" s="5">
        <v>0.25650000000000001</v>
      </c>
      <c r="J68" s="5">
        <v>8</v>
      </c>
      <c r="K68" s="5">
        <v>4</v>
      </c>
      <c r="L68" s="5" t="s">
        <v>84</v>
      </c>
      <c r="M68" s="5" t="s">
        <v>85</v>
      </c>
      <c r="N68" s="5" t="s">
        <v>86</v>
      </c>
      <c r="O68" s="5">
        <v>9</v>
      </c>
      <c r="P68" s="5" t="s">
        <v>78</v>
      </c>
      <c r="Q68" s="5">
        <v>1.9</v>
      </c>
      <c r="S68" s="33">
        <f t="shared" si="3"/>
        <v>-0.64855138643330534</v>
      </c>
      <c r="T68" s="33">
        <f t="shared" si="4"/>
        <v>0.50876367235071795</v>
      </c>
      <c r="U68" s="33">
        <f t="shared" si="5"/>
        <v>0.48472583437957717</v>
      </c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</row>
    <row r="69" spans="1:38" x14ac:dyDescent="0.25">
      <c r="A69" s="6">
        <v>3499</v>
      </c>
      <c r="B69" s="7" t="s">
        <v>47</v>
      </c>
      <c r="C69" s="7">
        <v>0.59</v>
      </c>
      <c r="D69" s="7">
        <v>0.46</v>
      </c>
      <c r="E69" s="7">
        <v>0.14499999999999999</v>
      </c>
      <c r="F69" s="7">
        <v>0.92900000000000005</v>
      </c>
      <c r="G69" s="7">
        <v>0.38</v>
      </c>
      <c r="H69" s="7">
        <v>0.24</v>
      </c>
      <c r="I69" s="7">
        <v>0.255</v>
      </c>
      <c r="J69" s="7">
        <v>10</v>
      </c>
      <c r="K69" s="7">
        <v>5</v>
      </c>
      <c r="L69" s="7" t="s">
        <v>58</v>
      </c>
      <c r="M69" s="7" t="s">
        <v>59</v>
      </c>
      <c r="N69" s="7" t="s">
        <v>60</v>
      </c>
      <c r="O69" s="7">
        <v>1</v>
      </c>
      <c r="P69" s="7" t="s">
        <v>36</v>
      </c>
      <c r="Q69" s="7">
        <v>22.1</v>
      </c>
      <c r="S69" s="33">
        <f t="shared" si="3"/>
        <v>-4.9093531243955373E-2</v>
      </c>
      <c r="T69" s="33">
        <f t="shared" si="4"/>
        <v>0.50876367235071795</v>
      </c>
      <c r="U69" s="33">
        <f t="shared" si="5"/>
        <v>0.48472583437957717</v>
      </c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</row>
    <row r="70" spans="1:38" x14ac:dyDescent="0.25">
      <c r="A70" s="4">
        <v>2568</v>
      </c>
      <c r="B70" s="5" t="s">
        <v>32</v>
      </c>
      <c r="C70" s="5">
        <v>0.46</v>
      </c>
      <c r="D70" s="5">
        <v>0.35</v>
      </c>
      <c r="E70" s="5">
        <v>0.115</v>
      </c>
      <c r="F70" s="5">
        <v>0.46</v>
      </c>
      <c r="G70" s="5">
        <v>0.20250000000000001</v>
      </c>
      <c r="H70" s="5">
        <v>0.1115</v>
      </c>
      <c r="I70" s="5">
        <v>0.11650000000000001</v>
      </c>
      <c r="J70" s="5">
        <v>6</v>
      </c>
      <c r="K70" s="5">
        <v>13</v>
      </c>
      <c r="L70" s="5" t="s">
        <v>44</v>
      </c>
      <c r="M70" s="5" t="s">
        <v>45</v>
      </c>
      <c r="N70" s="5" t="s">
        <v>35</v>
      </c>
      <c r="O70" s="5">
        <v>1</v>
      </c>
      <c r="P70" s="5" t="s">
        <v>36</v>
      </c>
      <c r="Q70" s="5">
        <v>22.1</v>
      </c>
      <c r="S70" s="33">
        <f t="shared" si="3"/>
        <v>-1.2480092416226554</v>
      </c>
      <c r="T70" s="33">
        <f t="shared" si="4"/>
        <v>-0.60394933403779905</v>
      </c>
      <c r="U70" s="33">
        <f t="shared" si="5"/>
        <v>-0.65276412363116443</v>
      </c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</row>
    <row r="71" spans="1:38" x14ac:dyDescent="0.25">
      <c r="A71" s="6">
        <v>3590</v>
      </c>
      <c r="B71" s="7" t="s">
        <v>47</v>
      </c>
      <c r="C71" s="7">
        <v>0.65</v>
      </c>
      <c r="D71" s="7">
        <v>0.51500000000000001</v>
      </c>
      <c r="E71" s="7">
        <v>0.18</v>
      </c>
      <c r="F71" s="7">
        <v>1.4630000000000001</v>
      </c>
      <c r="G71" s="7">
        <v>0.65800000000000003</v>
      </c>
      <c r="H71" s="7">
        <v>0.3135</v>
      </c>
      <c r="I71" s="7">
        <v>0.41149999999999998</v>
      </c>
      <c r="J71" s="7">
        <v>11</v>
      </c>
      <c r="K71" s="7">
        <v>13</v>
      </c>
      <c r="L71" s="7" t="s">
        <v>44</v>
      </c>
      <c r="M71" s="7" t="s">
        <v>45</v>
      </c>
      <c r="N71" s="7" t="s">
        <v>35</v>
      </c>
      <c r="O71" s="7">
        <v>3</v>
      </c>
      <c r="P71" s="7" t="s">
        <v>80</v>
      </c>
      <c r="Q71" s="7">
        <v>3.6</v>
      </c>
      <c r="S71" s="33">
        <f t="shared" si="3"/>
        <v>0.25063539635071963</v>
      </c>
      <c r="T71" s="33">
        <f t="shared" si="4"/>
        <v>1.022323521453111</v>
      </c>
      <c r="U71" s="33">
        <f t="shared" si="5"/>
        <v>1.0534708133849477</v>
      </c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</row>
    <row r="72" spans="1:38" x14ac:dyDescent="0.25">
      <c r="A72" s="4">
        <v>1722</v>
      </c>
      <c r="B72" s="5" t="s">
        <v>47</v>
      </c>
      <c r="C72" s="5">
        <v>0.65500000000000003</v>
      </c>
      <c r="D72" s="5">
        <v>0.55000000000000004</v>
      </c>
      <c r="E72" s="5">
        <v>0.18</v>
      </c>
      <c r="F72" s="5">
        <v>1.274</v>
      </c>
      <c r="G72" s="5">
        <v>0.58599999999999997</v>
      </c>
      <c r="H72" s="5">
        <v>0.28100000000000003</v>
      </c>
      <c r="I72" s="5">
        <v>0.36499999999999999</v>
      </c>
      <c r="J72" s="5">
        <v>10</v>
      </c>
      <c r="K72" s="5">
        <v>15</v>
      </c>
      <c r="L72" s="5" t="s">
        <v>81</v>
      </c>
      <c r="M72" s="5" t="s">
        <v>82</v>
      </c>
      <c r="N72" s="5" t="s">
        <v>35</v>
      </c>
      <c r="O72" s="5">
        <v>4</v>
      </c>
      <c r="P72" s="5" t="s">
        <v>42</v>
      </c>
      <c r="Q72" s="5">
        <v>6.1</v>
      </c>
      <c r="S72" s="33">
        <f t="shared" si="3"/>
        <v>-4.9093531243955373E-2</v>
      </c>
      <c r="T72" s="33">
        <f t="shared" si="4"/>
        <v>1.0651201755449771</v>
      </c>
      <c r="U72" s="33">
        <f t="shared" si="5"/>
        <v>1.4153994363883657</v>
      </c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</row>
    <row r="73" spans="1:38" x14ac:dyDescent="0.25">
      <c r="A73" s="6">
        <v>2324</v>
      </c>
      <c r="B73" s="7" t="s">
        <v>43</v>
      </c>
      <c r="C73" s="7">
        <v>0.39500000000000002</v>
      </c>
      <c r="D73" s="7">
        <v>0.32500000000000001</v>
      </c>
      <c r="E73" s="7">
        <v>0.105</v>
      </c>
      <c r="F73" s="7">
        <v>0.30599999999999999</v>
      </c>
      <c r="G73" s="7">
        <v>0.111</v>
      </c>
      <c r="H73" s="7">
        <v>7.3499999999999996E-2</v>
      </c>
      <c r="I73" s="7">
        <v>9.5000000000000001E-2</v>
      </c>
      <c r="J73" s="7">
        <v>8</v>
      </c>
      <c r="K73" s="7">
        <v>2</v>
      </c>
      <c r="L73" s="7" t="s">
        <v>64</v>
      </c>
      <c r="M73" s="7" t="s">
        <v>65</v>
      </c>
      <c r="N73" s="7" t="s">
        <v>66</v>
      </c>
      <c r="O73" s="7">
        <v>10</v>
      </c>
      <c r="P73" s="7" t="s">
        <v>70</v>
      </c>
      <c r="Q73" s="7">
        <v>24.1</v>
      </c>
      <c r="S73" s="33">
        <f t="shared" si="3"/>
        <v>-0.64855138643330534</v>
      </c>
      <c r="T73" s="33">
        <f t="shared" si="4"/>
        <v>-1.1603058372320578</v>
      </c>
      <c r="U73" s="33">
        <f t="shared" si="5"/>
        <v>-0.91128456863360519</v>
      </c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</row>
    <row r="74" spans="1:38" x14ac:dyDescent="0.25">
      <c r="A74" s="4">
        <v>2644</v>
      </c>
      <c r="B74" s="5" t="s">
        <v>43</v>
      </c>
      <c r="C74" s="5">
        <v>0.48499999999999999</v>
      </c>
      <c r="D74" s="5">
        <v>0.375</v>
      </c>
      <c r="E74" s="5">
        <v>0.13</v>
      </c>
      <c r="F74" s="5">
        <v>0.55349999999999999</v>
      </c>
      <c r="G74" s="5">
        <v>0.26600000000000001</v>
      </c>
      <c r="H74" s="5">
        <v>0.112</v>
      </c>
      <c r="I74" s="5">
        <v>0.157</v>
      </c>
      <c r="J74" s="5">
        <v>8</v>
      </c>
      <c r="K74" s="5">
        <v>2</v>
      </c>
      <c r="L74" s="5" t="s">
        <v>64</v>
      </c>
      <c r="M74" s="5" t="s">
        <v>65</v>
      </c>
      <c r="N74" s="5" t="s">
        <v>66</v>
      </c>
      <c r="O74" s="5">
        <v>8</v>
      </c>
      <c r="P74" s="5" t="s">
        <v>51</v>
      </c>
      <c r="Q74" s="5">
        <v>12.3</v>
      </c>
      <c r="S74" s="33">
        <f t="shared" si="3"/>
        <v>-0.64855138643330534</v>
      </c>
      <c r="T74" s="33">
        <f t="shared" si="4"/>
        <v>-0.38996606357846902</v>
      </c>
      <c r="U74" s="33">
        <f t="shared" si="5"/>
        <v>-0.394243678628723</v>
      </c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</row>
    <row r="75" spans="1:38" x14ac:dyDescent="0.25">
      <c r="A75" s="6">
        <v>328</v>
      </c>
      <c r="B75" s="7" t="s">
        <v>47</v>
      </c>
      <c r="C75" s="7">
        <v>0.51</v>
      </c>
      <c r="D75" s="7">
        <v>0.4</v>
      </c>
      <c r="E75" s="7">
        <v>0.13</v>
      </c>
      <c r="F75" s="7">
        <v>0.64349999999999996</v>
      </c>
      <c r="G75" s="7">
        <v>0.27</v>
      </c>
      <c r="H75" s="7">
        <v>0.16650000000000001</v>
      </c>
      <c r="I75" s="7">
        <v>0.20499999999999999</v>
      </c>
      <c r="J75" s="7">
        <v>12</v>
      </c>
      <c r="K75" s="7">
        <v>7</v>
      </c>
      <c r="L75" s="7" t="s">
        <v>67</v>
      </c>
      <c r="M75" s="7" t="s">
        <v>68</v>
      </c>
      <c r="N75" s="7" t="s">
        <v>69</v>
      </c>
      <c r="O75" s="7">
        <v>2</v>
      </c>
      <c r="P75" s="7" t="s">
        <v>39</v>
      </c>
      <c r="Q75" s="7">
        <v>18</v>
      </c>
      <c r="S75" s="33">
        <f t="shared" si="3"/>
        <v>0.55036432394539458</v>
      </c>
      <c r="T75" s="33">
        <f t="shared" si="4"/>
        <v>-0.17598279311913859</v>
      </c>
      <c r="U75" s="33">
        <f t="shared" si="5"/>
        <v>-0.13572323362628158</v>
      </c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</row>
    <row r="76" spans="1:38" x14ac:dyDescent="0.25">
      <c r="A76" s="4">
        <v>915</v>
      </c>
      <c r="B76" s="5" t="s">
        <v>43</v>
      </c>
      <c r="C76" s="5">
        <v>0.37</v>
      </c>
      <c r="D76" s="5">
        <v>0.28000000000000003</v>
      </c>
      <c r="E76" s="5">
        <v>9.5000000000000001E-2</v>
      </c>
      <c r="F76" s="5">
        <v>0.28649999999999998</v>
      </c>
      <c r="G76" s="5">
        <v>0.15049999999999999</v>
      </c>
      <c r="H76" s="5">
        <v>6.9000000000000006E-2</v>
      </c>
      <c r="I76" s="5">
        <v>7.9500000000000001E-2</v>
      </c>
      <c r="J76" s="5">
        <v>7</v>
      </c>
      <c r="K76" s="5">
        <v>12</v>
      </c>
      <c r="L76" s="5" t="s">
        <v>33</v>
      </c>
      <c r="M76" s="5" t="s">
        <v>34</v>
      </c>
      <c r="N76" s="5" t="s">
        <v>35</v>
      </c>
      <c r="O76" s="5">
        <v>1</v>
      </c>
      <c r="P76" s="5" t="s">
        <v>36</v>
      </c>
      <c r="Q76" s="5">
        <v>22.1</v>
      </c>
      <c r="S76" s="33">
        <f t="shared" si="3"/>
        <v>-0.94828031402798041</v>
      </c>
      <c r="T76" s="33">
        <f t="shared" si="4"/>
        <v>-1.3742891076913881</v>
      </c>
      <c r="U76" s="33">
        <f t="shared" si="5"/>
        <v>-1.3766213696379992</v>
      </c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</row>
    <row r="77" spans="1:38" x14ac:dyDescent="0.25">
      <c r="A77" s="6">
        <v>2781</v>
      </c>
      <c r="B77" s="7" t="s">
        <v>47</v>
      </c>
      <c r="C77" s="7">
        <v>0.59</v>
      </c>
      <c r="D77" s="7">
        <v>0.47499999999999998</v>
      </c>
      <c r="E77" s="7">
        <v>0.14000000000000001</v>
      </c>
      <c r="F77" s="7">
        <v>0.97699999999999998</v>
      </c>
      <c r="G77" s="7">
        <v>0.46250000000000002</v>
      </c>
      <c r="H77" s="7">
        <v>0.20250000000000001</v>
      </c>
      <c r="I77" s="7">
        <v>0.27500000000000002</v>
      </c>
      <c r="J77" s="7">
        <v>10</v>
      </c>
      <c r="K77" s="7">
        <v>5</v>
      </c>
      <c r="L77" s="7" t="s">
        <v>58</v>
      </c>
      <c r="M77" s="7" t="s">
        <v>59</v>
      </c>
      <c r="N77" s="7" t="s">
        <v>60</v>
      </c>
      <c r="O77" s="7">
        <v>9</v>
      </c>
      <c r="P77" s="7" t="s">
        <v>78</v>
      </c>
      <c r="Q77" s="7">
        <v>1.9</v>
      </c>
      <c r="S77" s="33">
        <f t="shared" si="3"/>
        <v>-4.9093531243955373E-2</v>
      </c>
      <c r="T77" s="33">
        <f t="shared" si="4"/>
        <v>0.50876367235071795</v>
      </c>
      <c r="U77" s="33">
        <f t="shared" si="5"/>
        <v>0.63983810138104147</v>
      </c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</row>
    <row r="78" spans="1:38" x14ac:dyDescent="0.25">
      <c r="A78" s="4">
        <v>2042</v>
      </c>
      <c r="B78" s="5" t="s">
        <v>43</v>
      </c>
      <c r="C78" s="5">
        <v>0.32500000000000001</v>
      </c>
      <c r="D78" s="5">
        <v>0.24</v>
      </c>
      <c r="E78" s="5">
        <v>7.0000000000000007E-2</v>
      </c>
      <c r="F78" s="5">
        <v>0.152</v>
      </c>
      <c r="G78" s="5">
        <v>5.6500000000000002E-2</v>
      </c>
      <c r="H78" s="5">
        <v>3.0499999999999999E-2</v>
      </c>
      <c r="I78" s="5">
        <v>5.3999999999999999E-2</v>
      </c>
      <c r="J78" s="5">
        <v>8</v>
      </c>
      <c r="K78" s="5">
        <v>1</v>
      </c>
      <c r="L78" s="5" t="s">
        <v>40</v>
      </c>
      <c r="M78" s="5" t="s">
        <v>41</v>
      </c>
      <c r="N78" s="5" t="s">
        <v>35</v>
      </c>
      <c r="O78" s="5">
        <v>9</v>
      </c>
      <c r="P78" s="5" t="s">
        <v>78</v>
      </c>
      <c r="Q78" s="5">
        <v>1.9</v>
      </c>
      <c r="S78" s="33">
        <f t="shared" si="3"/>
        <v>-0.64855138643330534</v>
      </c>
      <c r="T78" s="33">
        <f t="shared" si="4"/>
        <v>-1.7594589945181827</v>
      </c>
      <c r="U78" s="33">
        <f t="shared" si="5"/>
        <v>-1.7902540816419055</v>
      </c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</row>
    <row r="79" spans="1:38" x14ac:dyDescent="0.25">
      <c r="A79" s="6">
        <v>3790</v>
      </c>
      <c r="B79" s="7" t="s">
        <v>32</v>
      </c>
      <c r="C79" s="7">
        <v>0.64500000000000002</v>
      </c>
      <c r="D79" s="7">
        <v>0.51</v>
      </c>
      <c r="E79" s="7">
        <v>0.155</v>
      </c>
      <c r="F79" s="7">
        <v>1.129</v>
      </c>
      <c r="G79" s="7">
        <v>0.50149999999999995</v>
      </c>
      <c r="H79" s="7">
        <v>0.24</v>
      </c>
      <c r="I79" s="7">
        <v>0.34200000000000003</v>
      </c>
      <c r="J79" s="7">
        <v>10</v>
      </c>
      <c r="K79" s="7">
        <v>14</v>
      </c>
      <c r="L79" s="7" t="s">
        <v>55</v>
      </c>
      <c r="M79" s="7" t="s">
        <v>56</v>
      </c>
      <c r="N79" s="7" t="s">
        <v>57</v>
      </c>
      <c r="O79" s="7">
        <v>10</v>
      </c>
      <c r="P79" s="7" t="s">
        <v>70</v>
      </c>
      <c r="Q79" s="7">
        <v>24.1</v>
      </c>
      <c r="S79" s="33">
        <f t="shared" si="3"/>
        <v>-4.9093531243955373E-2</v>
      </c>
      <c r="T79" s="33">
        <f t="shared" si="4"/>
        <v>0.97952686736124495</v>
      </c>
      <c r="U79" s="33">
        <f t="shared" si="5"/>
        <v>1.0017667243844595</v>
      </c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</row>
    <row r="80" spans="1:38" x14ac:dyDescent="0.25">
      <c r="A80" s="4">
        <v>3860</v>
      </c>
      <c r="B80" s="5" t="s">
        <v>32</v>
      </c>
      <c r="C80" s="5">
        <v>0.56999999999999995</v>
      </c>
      <c r="D80" s="5">
        <v>0.44</v>
      </c>
      <c r="E80" s="5">
        <v>0.19</v>
      </c>
      <c r="F80" s="5">
        <v>1.018</v>
      </c>
      <c r="G80" s="5">
        <v>0.44700000000000001</v>
      </c>
      <c r="H80" s="5">
        <v>0.20699999999999999</v>
      </c>
      <c r="I80" s="5">
        <v>0.26500000000000001</v>
      </c>
      <c r="J80" s="5">
        <v>9</v>
      </c>
      <c r="K80" s="5">
        <v>6</v>
      </c>
      <c r="L80" s="5" t="s">
        <v>71</v>
      </c>
      <c r="M80" s="5" t="s">
        <v>72</v>
      </c>
      <c r="N80" s="5" t="s">
        <v>73</v>
      </c>
      <c r="O80" s="5">
        <v>1</v>
      </c>
      <c r="P80" s="5" t="s">
        <v>36</v>
      </c>
      <c r="Q80" s="5">
        <v>22.1</v>
      </c>
      <c r="S80" s="33">
        <f t="shared" si="3"/>
        <v>-0.34882245883863039</v>
      </c>
      <c r="T80" s="33">
        <f t="shared" si="4"/>
        <v>0.33757705598325355</v>
      </c>
      <c r="U80" s="33">
        <f t="shared" si="5"/>
        <v>0.27790947837762409</v>
      </c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</row>
    <row r="81" spans="1:38" x14ac:dyDescent="0.25">
      <c r="A81" s="6">
        <v>71</v>
      </c>
      <c r="B81" s="7" t="s">
        <v>47</v>
      </c>
      <c r="C81" s="7">
        <v>0.55500000000000005</v>
      </c>
      <c r="D81" s="7">
        <v>0.42499999999999999</v>
      </c>
      <c r="E81" s="7">
        <v>0.13</v>
      </c>
      <c r="F81" s="7">
        <v>0.76649999999999996</v>
      </c>
      <c r="G81" s="7">
        <v>0.26400000000000001</v>
      </c>
      <c r="H81" s="7">
        <v>0.16800000000000001</v>
      </c>
      <c r="I81" s="7">
        <v>0.27500000000000002</v>
      </c>
      <c r="J81" s="7">
        <v>13</v>
      </c>
      <c r="K81" s="7">
        <v>9</v>
      </c>
      <c r="L81" s="7" t="s">
        <v>52</v>
      </c>
      <c r="M81" s="7" t="s">
        <v>53</v>
      </c>
      <c r="N81" s="7" t="s">
        <v>54</v>
      </c>
      <c r="O81" s="7">
        <v>2</v>
      </c>
      <c r="P81" s="7" t="s">
        <v>39</v>
      </c>
      <c r="Q81" s="7">
        <v>18</v>
      </c>
      <c r="S81" s="33">
        <f t="shared" si="3"/>
        <v>0.85009325154006965</v>
      </c>
      <c r="T81" s="33">
        <f t="shared" si="4"/>
        <v>0.20918709370765626</v>
      </c>
      <c r="U81" s="33">
        <f t="shared" si="5"/>
        <v>0.12279721137615923</v>
      </c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</row>
    <row r="82" spans="1:38" x14ac:dyDescent="0.25">
      <c r="A82" s="4">
        <v>3592</v>
      </c>
      <c r="B82" s="5" t="s">
        <v>32</v>
      </c>
      <c r="C82" s="5">
        <v>0.65</v>
      </c>
      <c r="D82" s="5">
        <v>0.47499999999999998</v>
      </c>
      <c r="E82" s="5">
        <v>0.16500000000000001</v>
      </c>
      <c r="F82" s="5">
        <v>1.3875</v>
      </c>
      <c r="G82" s="5">
        <v>0.57999999999999996</v>
      </c>
      <c r="H82" s="5">
        <v>0.34849999999999998</v>
      </c>
      <c r="I82" s="5">
        <v>0.3095</v>
      </c>
      <c r="J82" s="5">
        <v>9</v>
      </c>
      <c r="K82" s="5">
        <v>4</v>
      </c>
      <c r="L82" s="5" t="s">
        <v>84</v>
      </c>
      <c r="M82" s="5" t="s">
        <v>85</v>
      </c>
      <c r="N82" s="5" t="s">
        <v>86</v>
      </c>
      <c r="O82" s="5">
        <v>1</v>
      </c>
      <c r="P82" s="5" t="s">
        <v>36</v>
      </c>
      <c r="Q82" s="5">
        <v>22.1</v>
      </c>
      <c r="S82" s="33">
        <f t="shared" si="3"/>
        <v>-0.34882245883863039</v>
      </c>
      <c r="T82" s="33">
        <f t="shared" si="4"/>
        <v>1.022323521453111</v>
      </c>
      <c r="U82" s="33">
        <f t="shared" si="5"/>
        <v>0.63983810138104147</v>
      </c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</row>
    <row r="83" spans="1:38" x14ac:dyDescent="0.25">
      <c r="A83" s="6">
        <v>150</v>
      </c>
      <c r="B83" s="7" t="s">
        <v>43</v>
      </c>
      <c r="C83" s="7">
        <v>0.17</v>
      </c>
      <c r="D83" s="7">
        <v>0.13</v>
      </c>
      <c r="E83" s="7">
        <v>9.5000000000000001E-2</v>
      </c>
      <c r="F83" s="7">
        <v>0.03</v>
      </c>
      <c r="G83" s="7">
        <v>1.2999999999999999E-2</v>
      </c>
      <c r="H83" s="7">
        <v>8.0000000000000002E-3</v>
      </c>
      <c r="I83" s="7">
        <v>0.01</v>
      </c>
      <c r="J83" s="7">
        <v>4</v>
      </c>
      <c r="K83" s="7">
        <v>7</v>
      </c>
      <c r="L83" s="7" t="s">
        <v>67</v>
      </c>
      <c r="M83" s="7" t="s">
        <v>68</v>
      </c>
      <c r="N83" s="7" t="s">
        <v>69</v>
      </c>
      <c r="O83" s="7">
        <v>6</v>
      </c>
      <c r="P83" s="7" t="s">
        <v>79</v>
      </c>
      <c r="Q83" s="7">
        <v>14.1</v>
      </c>
      <c r="S83" s="33">
        <f t="shared" si="3"/>
        <v>-1.8474670968120053</v>
      </c>
      <c r="T83" s="33">
        <f t="shared" si="4"/>
        <v>-3.0861552713660299</v>
      </c>
      <c r="U83" s="33">
        <f t="shared" si="5"/>
        <v>-2.9277440396526462</v>
      </c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</row>
    <row r="84" spans="1:38" x14ac:dyDescent="0.25">
      <c r="A84" s="4">
        <v>2027</v>
      </c>
      <c r="B84" s="5" t="s">
        <v>32</v>
      </c>
      <c r="C84" s="5">
        <v>0.56000000000000005</v>
      </c>
      <c r="D84" s="5">
        <v>0.41</v>
      </c>
      <c r="E84" s="5">
        <v>0.16</v>
      </c>
      <c r="F84" s="5">
        <v>0.82150000000000001</v>
      </c>
      <c r="G84" s="5">
        <v>0.34200000000000003</v>
      </c>
      <c r="H84" s="5">
        <v>0.184</v>
      </c>
      <c r="I84" s="5">
        <v>0.253</v>
      </c>
      <c r="J84" s="5">
        <v>9</v>
      </c>
      <c r="K84" s="5">
        <v>4</v>
      </c>
      <c r="L84" s="5" t="s">
        <v>84</v>
      </c>
      <c r="M84" s="5" t="s">
        <v>85</v>
      </c>
      <c r="N84" s="5" t="s">
        <v>86</v>
      </c>
      <c r="O84" s="5">
        <v>5</v>
      </c>
      <c r="P84" s="5" t="s">
        <v>46</v>
      </c>
      <c r="Q84" s="5">
        <v>12.8</v>
      </c>
      <c r="S84" s="33">
        <f t="shared" si="3"/>
        <v>-0.34882245883863039</v>
      </c>
      <c r="T84" s="33">
        <f t="shared" si="4"/>
        <v>0.25198374779952232</v>
      </c>
      <c r="U84" s="33">
        <f t="shared" si="5"/>
        <v>-3.2315055625305608E-2</v>
      </c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</row>
    <row r="85" spans="1:38" x14ac:dyDescent="0.25">
      <c r="A85" s="6">
        <v>3119</v>
      </c>
      <c r="B85" s="7" t="s">
        <v>47</v>
      </c>
      <c r="C85" s="7">
        <v>0.51</v>
      </c>
      <c r="D85" s="7">
        <v>0.41499999999999998</v>
      </c>
      <c r="E85" s="7">
        <v>0.14499999999999999</v>
      </c>
      <c r="F85" s="7">
        <v>0.751</v>
      </c>
      <c r="G85" s="7">
        <v>0.32950000000000002</v>
      </c>
      <c r="H85" s="7">
        <v>0.1835</v>
      </c>
      <c r="I85" s="7">
        <v>0.20300000000000001</v>
      </c>
      <c r="J85" s="7">
        <v>8</v>
      </c>
      <c r="K85" s="7">
        <v>11</v>
      </c>
      <c r="L85" s="7" t="s">
        <v>37</v>
      </c>
      <c r="M85" s="7" t="s">
        <v>38</v>
      </c>
      <c r="N85" s="7" t="s">
        <v>35</v>
      </c>
      <c r="O85" s="7">
        <v>8</v>
      </c>
      <c r="P85" s="7" t="s">
        <v>51</v>
      </c>
      <c r="Q85" s="7">
        <v>12.3</v>
      </c>
      <c r="S85" s="33">
        <f t="shared" si="3"/>
        <v>-0.64855138643330534</v>
      </c>
      <c r="T85" s="33">
        <f t="shared" si="4"/>
        <v>-0.17598279311913859</v>
      </c>
      <c r="U85" s="33">
        <f t="shared" si="5"/>
        <v>1.9389033375182673E-2</v>
      </c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</row>
    <row r="86" spans="1:38" x14ac:dyDescent="0.25">
      <c r="A86" s="4">
        <v>4045</v>
      </c>
      <c r="B86" s="5" t="s">
        <v>32</v>
      </c>
      <c r="C86" s="5">
        <v>0.57999999999999996</v>
      </c>
      <c r="D86" s="5">
        <v>0.42499999999999999</v>
      </c>
      <c r="E86" s="5">
        <v>0.155</v>
      </c>
      <c r="F86" s="5">
        <v>0.873</v>
      </c>
      <c r="G86" s="5">
        <v>0.36149999999999999</v>
      </c>
      <c r="H86" s="5">
        <v>0.249</v>
      </c>
      <c r="I86" s="5">
        <v>0.23899999999999999</v>
      </c>
      <c r="J86" s="5">
        <v>10</v>
      </c>
      <c r="K86" s="5">
        <v>9</v>
      </c>
      <c r="L86" s="5" t="s">
        <v>52</v>
      </c>
      <c r="M86" s="5" t="s">
        <v>53</v>
      </c>
      <c r="N86" s="5" t="s">
        <v>54</v>
      </c>
      <c r="O86" s="5">
        <v>5</v>
      </c>
      <c r="P86" s="5" t="s">
        <v>46</v>
      </c>
      <c r="Q86" s="5">
        <v>12.8</v>
      </c>
      <c r="S86" s="33">
        <f t="shared" si="3"/>
        <v>-4.9093531243955373E-2</v>
      </c>
      <c r="T86" s="33">
        <f t="shared" si="4"/>
        <v>0.42317036416698578</v>
      </c>
      <c r="U86" s="33">
        <f t="shared" si="5"/>
        <v>0.12279721137615923</v>
      </c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</row>
    <row r="87" spans="1:38" x14ac:dyDescent="0.25">
      <c r="A87" s="6">
        <v>1652</v>
      </c>
      <c r="B87" s="7" t="s">
        <v>32</v>
      </c>
      <c r="C87" s="7">
        <v>0.59499999999999997</v>
      </c>
      <c r="D87" s="7">
        <v>0.435</v>
      </c>
      <c r="E87" s="7">
        <v>0.15</v>
      </c>
      <c r="F87" s="7">
        <v>0.9</v>
      </c>
      <c r="G87" s="7">
        <v>0.41749999999999998</v>
      </c>
      <c r="H87" s="7">
        <v>0.17</v>
      </c>
      <c r="I87" s="7">
        <v>0.26500000000000001</v>
      </c>
      <c r="J87" s="7">
        <v>8</v>
      </c>
      <c r="K87" s="7">
        <v>14</v>
      </c>
      <c r="L87" s="7" t="s">
        <v>55</v>
      </c>
      <c r="M87" s="7" t="s">
        <v>56</v>
      </c>
      <c r="N87" s="7" t="s">
        <v>57</v>
      </c>
      <c r="O87" s="7">
        <v>8</v>
      </c>
      <c r="P87" s="7" t="s">
        <v>51</v>
      </c>
      <c r="Q87" s="7">
        <v>12.3</v>
      </c>
      <c r="S87" s="33">
        <f t="shared" si="3"/>
        <v>-0.64855138643330534</v>
      </c>
      <c r="T87" s="33">
        <f t="shared" si="4"/>
        <v>0.55156032644258401</v>
      </c>
      <c r="U87" s="33">
        <f t="shared" si="5"/>
        <v>0.2262053893771358</v>
      </c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</row>
    <row r="88" spans="1:38" x14ac:dyDescent="0.25">
      <c r="A88" s="4">
        <v>3163</v>
      </c>
      <c r="B88" s="5" t="s">
        <v>47</v>
      </c>
      <c r="C88" s="5">
        <v>0.64</v>
      </c>
      <c r="D88" s="5">
        <v>0.49</v>
      </c>
      <c r="E88" s="5">
        <v>0.14000000000000001</v>
      </c>
      <c r="F88" s="5">
        <v>1.194</v>
      </c>
      <c r="G88" s="5">
        <v>0.44450000000000001</v>
      </c>
      <c r="H88" s="5">
        <v>0.23799999999999999</v>
      </c>
      <c r="I88" s="5">
        <v>0.375</v>
      </c>
      <c r="J88" s="5">
        <v>15</v>
      </c>
      <c r="K88" s="5">
        <v>14</v>
      </c>
      <c r="L88" s="5" t="s">
        <v>55</v>
      </c>
      <c r="M88" s="5" t="s">
        <v>56</v>
      </c>
      <c r="N88" s="5" t="s">
        <v>57</v>
      </c>
      <c r="O88" s="5">
        <v>2</v>
      </c>
      <c r="P88" s="5" t="s">
        <v>39</v>
      </c>
      <c r="Q88" s="5">
        <v>18</v>
      </c>
      <c r="S88" s="33">
        <f t="shared" si="3"/>
        <v>1.4495511067294196</v>
      </c>
      <c r="T88" s="33">
        <f t="shared" si="4"/>
        <v>0.93673021326937889</v>
      </c>
      <c r="U88" s="33">
        <f t="shared" si="5"/>
        <v>0.79495036838250632</v>
      </c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</row>
    <row r="89" spans="1:38" x14ac:dyDescent="0.25">
      <c r="A89" s="6">
        <v>3066</v>
      </c>
      <c r="B89" s="7" t="s">
        <v>32</v>
      </c>
      <c r="C89" s="7">
        <v>0.64</v>
      </c>
      <c r="D89" s="7">
        <v>0.48499999999999999</v>
      </c>
      <c r="E89" s="7">
        <v>0.14499999999999999</v>
      </c>
      <c r="F89" s="7">
        <v>1.1335</v>
      </c>
      <c r="G89" s="7">
        <v>0.55249999999999999</v>
      </c>
      <c r="H89" s="7">
        <v>0.2505</v>
      </c>
      <c r="I89" s="7">
        <v>0.30149999999999999</v>
      </c>
      <c r="J89" s="7">
        <v>11</v>
      </c>
      <c r="K89" s="7">
        <v>3</v>
      </c>
      <c r="L89" s="7" t="s">
        <v>75</v>
      </c>
      <c r="M89" s="7" t="s">
        <v>76</v>
      </c>
      <c r="N89" s="7" t="s">
        <v>77</v>
      </c>
      <c r="O89" s="7">
        <v>10</v>
      </c>
      <c r="P89" s="7" t="s">
        <v>70</v>
      </c>
      <c r="Q89" s="7">
        <v>24.1</v>
      </c>
      <c r="S89" s="33">
        <f t="shared" si="3"/>
        <v>0.25063539635071963</v>
      </c>
      <c r="T89" s="33">
        <f t="shared" si="4"/>
        <v>0.93673021326937889</v>
      </c>
      <c r="U89" s="33">
        <f t="shared" si="5"/>
        <v>0.74324627938201804</v>
      </c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</row>
    <row r="90" spans="1:38" x14ac:dyDescent="0.25">
      <c r="A90" s="4">
        <v>2103</v>
      </c>
      <c r="B90" s="5" t="s">
        <v>43</v>
      </c>
      <c r="C90" s="5">
        <v>0.41</v>
      </c>
      <c r="D90" s="5">
        <v>0.31</v>
      </c>
      <c r="E90" s="5">
        <v>0.11</v>
      </c>
      <c r="F90" s="5">
        <v>0.315</v>
      </c>
      <c r="G90" s="5">
        <v>0.124</v>
      </c>
      <c r="H90" s="5">
        <v>8.2000000000000003E-2</v>
      </c>
      <c r="I90" s="5">
        <v>9.5000000000000001E-2</v>
      </c>
      <c r="J90" s="5">
        <v>9</v>
      </c>
      <c r="K90" s="5">
        <v>7</v>
      </c>
      <c r="L90" s="5" t="s">
        <v>67</v>
      </c>
      <c r="M90" s="5" t="s">
        <v>68</v>
      </c>
      <c r="N90" s="5" t="s">
        <v>69</v>
      </c>
      <c r="O90" s="5">
        <v>6</v>
      </c>
      <c r="P90" s="5" t="s">
        <v>79</v>
      </c>
      <c r="Q90" s="5">
        <v>14.1</v>
      </c>
      <c r="S90" s="33">
        <f t="shared" si="3"/>
        <v>-0.34882245883863039</v>
      </c>
      <c r="T90" s="33">
        <f t="shared" si="4"/>
        <v>-1.0319158749564599</v>
      </c>
      <c r="U90" s="33">
        <f t="shared" si="5"/>
        <v>-1.0663968356350699</v>
      </c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</row>
    <row r="91" spans="1:38" x14ac:dyDescent="0.25">
      <c r="A91" s="6">
        <v>1465</v>
      </c>
      <c r="B91" s="7" t="s">
        <v>32</v>
      </c>
      <c r="C91" s="7">
        <v>0.505</v>
      </c>
      <c r="D91" s="7">
        <v>0.38</v>
      </c>
      <c r="E91" s="7">
        <v>0.13500000000000001</v>
      </c>
      <c r="F91" s="7">
        <v>0.6855</v>
      </c>
      <c r="G91" s="7">
        <v>0.36099999999999999</v>
      </c>
      <c r="H91" s="7">
        <v>0.1565</v>
      </c>
      <c r="I91" s="7">
        <v>0.161</v>
      </c>
      <c r="J91" s="7">
        <v>9</v>
      </c>
      <c r="K91" s="7">
        <v>15</v>
      </c>
      <c r="L91" s="7" t="s">
        <v>81</v>
      </c>
      <c r="M91" s="7" t="s">
        <v>82</v>
      </c>
      <c r="N91" s="7" t="s">
        <v>35</v>
      </c>
      <c r="O91" s="7">
        <v>3</v>
      </c>
      <c r="P91" s="7" t="s">
        <v>80</v>
      </c>
      <c r="Q91" s="7">
        <v>3.6</v>
      </c>
      <c r="S91" s="33">
        <f t="shared" si="3"/>
        <v>-0.34882245883863039</v>
      </c>
      <c r="T91" s="33">
        <f t="shared" si="4"/>
        <v>-0.21877944721100467</v>
      </c>
      <c r="U91" s="33">
        <f t="shared" si="5"/>
        <v>-0.34253958962823472</v>
      </c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</row>
    <row r="92" spans="1:38" x14ac:dyDescent="0.25">
      <c r="A92" s="4">
        <v>2998</v>
      </c>
      <c r="B92" s="5" t="s">
        <v>32</v>
      </c>
      <c r="C92" s="5">
        <v>0.625</v>
      </c>
      <c r="D92" s="5">
        <v>0.49</v>
      </c>
      <c r="E92" s="5">
        <v>0.11</v>
      </c>
      <c r="F92" s="5">
        <v>1.1359999999999999</v>
      </c>
      <c r="G92" s="5">
        <v>0.52649999999999997</v>
      </c>
      <c r="H92" s="5">
        <v>0.1915</v>
      </c>
      <c r="I92" s="5">
        <v>0.29249999999999998</v>
      </c>
      <c r="J92" s="5">
        <v>9</v>
      </c>
      <c r="K92" s="5">
        <v>4</v>
      </c>
      <c r="L92" s="5" t="s">
        <v>84</v>
      </c>
      <c r="M92" s="5" t="s">
        <v>85</v>
      </c>
      <c r="N92" s="5" t="s">
        <v>86</v>
      </c>
      <c r="O92" s="5">
        <v>1</v>
      </c>
      <c r="P92" s="5" t="s">
        <v>36</v>
      </c>
      <c r="Q92" s="5">
        <v>22.1</v>
      </c>
      <c r="S92" s="33">
        <f t="shared" si="3"/>
        <v>-0.34882245883863039</v>
      </c>
      <c r="T92" s="33">
        <f t="shared" si="4"/>
        <v>0.8083402509937806</v>
      </c>
      <c r="U92" s="33">
        <f t="shared" si="5"/>
        <v>0.79495036838250632</v>
      </c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</row>
    <row r="93" spans="1:38" x14ac:dyDescent="0.25">
      <c r="A93" s="6">
        <v>1501</v>
      </c>
      <c r="B93" s="7" t="s">
        <v>32</v>
      </c>
      <c r="C93" s="7">
        <v>0.63</v>
      </c>
      <c r="D93" s="7">
        <v>0.5</v>
      </c>
      <c r="E93" s="7">
        <v>0.17499999999999999</v>
      </c>
      <c r="F93" s="7">
        <v>1.1105</v>
      </c>
      <c r="G93" s="7">
        <v>0.46700000000000003</v>
      </c>
      <c r="H93" s="7">
        <v>0.26800000000000002</v>
      </c>
      <c r="I93" s="7">
        <v>0.32900000000000001</v>
      </c>
      <c r="J93" s="7">
        <v>10</v>
      </c>
      <c r="K93" s="7">
        <v>6</v>
      </c>
      <c r="L93" s="7" t="s">
        <v>71</v>
      </c>
      <c r="M93" s="7" t="s">
        <v>72</v>
      </c>
      <c r="N93" s="7" t="s">
        <v>73</v>
      </c>
      <c r="O93" s="7">
        <v>6</v>
      </c>
      <c r="P93" s="7" t="s">
        <v>79</v>
      </c>
      <c r="Q93" s="7">
        <v>14.1</v>
      </c>
      <c r="S93" s="33">
        <f t="shared" si="3"/>
        <v>-4.9093531243955373E-2</v>
      </c>
      <c r="T93" s="33">
        <f t="shared" si="4"/>
        <v>0.85113690508564666</v>
      </c>
      <c r="U93" s="33">
        <f t="shared" si="5"/>
        <v>0.89835854638348289</v>
      </c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</row>
    <row r="94" spans="1:38" x14ac:dyDescent="0.25">
      <c r="A94" s="4">
        <v>3413</v>
      </c>
      <c r="B94" s="5" t="s">
        <v>43</v>
      </c>
      <c r="C94" s="5">
        <v>0.48</v>
      </c>
      <c r="D94" s="5">
        <v>0.35499999999999998</v>
      </c>
      <c r="E94" s="5">
        <v>0.115</v>
      </c>
      <c r="F94" s="5">
        <v>0.57850000000000001</v>
      </c>
      <c r="G94" s="5">
        <v>0.25</v>
      </c>
      <c r="H94" s="5">
        <v>0.106</v>
      </c>
      <c r="I94" s="5">
        <v>0.184</v>
      </c>
      <c r="J94" s="5">
        <v>8</v>
      </c>
      <c r="K94" s="5">
        <v>9</v>
      </c>
      <c r="L94" s="5" t="s">
        <v>52</v>
      </c>
      <c r="M94" s="5" t="s">
        <v>53</v>
      </c>
      <c r="N94" s="5" t="s">
        <v>54</v>
      </c>
      <c r="O94" s="5">
        <v>6</v>
      </c>
      <c r="P94" s="5" t="s">
        <v>79</v>
      </c>
      <c r="Q94" s="5">
        <v>14.1</v>
      </c>
      <c r="S94" s="33">
        <f t="shared" si="3"/>
        <v>-0.64855138643330534</v>
      </c>
      <c r="T94" s="33">
        <f t="shared" si="4"/>
        <v>-0.43276271767033514</v>
      </c>
      <c r="U94" s="33">
        <f t="shared" si="5"/>
        <v>-0.60106003463067614</v>
      </c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</row>
    <row r="95" spans="1:38" x14ac:dyDescent="0.25">
      <c r="A95" s="6">
        <v>372</v>
      </c>
      <c r="B95" s="7" t="s">
        <v>32</v>
      </c>
      <c r="C95" s="7">
        <v>0.66</v>
      </c>
      <c r="D95" s="7">
        <v>0.56499999999999995</v>
      </c>
      <c r="E95" s="7">
        <v>0.19500000000000001</v>
      </c>
      <c r="F95" s="7">
        <v>1.7605</v>
      </c>
      <c r="G95" s="7">
        <v>0.69199999999999995</v>
      </c>
      <c r="H95" s="7">
        <v>0.32650000000000001</v>
      </c>
      <c r="I95" s="7">
        <v>0.5</v>
      </c>
      <c r="J95" s="7">
        <v>16</v>
      </c>
      <c r="K95" s="7">
        <v>8</v>
      </c>
      <c r="L95" s="7" t="s">
        <v>61</v>
      </c>
      <c r="M95" s="7" t="s">
        <v>62</v>
      </c>
      <c r="N95" s="7" t="s">
        <v>63</v>
      </c>
      <c r="O95" s="7">
        <v>1</v>
      </c>
      <c r="P95" s="7" t="s">
        <v>36</v>
      </c>
      <c r="Q95" s="7">
        <v>22.1</v>
      </c>
      <c r="S95" s="33">
        <f t="shared" si="3"/>
        <v>1.7492800343240946</v>
      </c>
      <c r="T95" s="33">
        <f t="shared" si="4"/>
        <v>1.1079168296368433</v>
      </c>
      <c r="U95" s="33">
        <f t="shared" si="5"/>
        <v>1.5705117033898293</v>
      </c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</row>
    <row r="96" spans="1:38" x14ac:dyDescent="0.25">
      <c r="A96" s="4">
        <v>3833</v>
      </c>
      <c r="B96" s="5" t="s">
        <v>32</v>
      </c>
      <c r="C96" s="5">
        <v>0.46</v>
      </c>
      <c r="D96" s="5">
        <v>0.36499999999999999</v>
      </c>
      <c r="E96" s="5">
        <v>0.115</v>
      </c>
      <c r="F96" s="5">
        <v>0.44850000000000001</v>
      </c>
      <c r="G96" s="5">
        <v>0.16500000000000001</v>
      </c>
      <c r="H96" s="5">
        <v>8.3000000000000004E-2</v>
      </c>
      <c r="I96" s="5">
        <v>0.17</v>
      </c>
      <c r="J96" s="5">
        <v>14</v>
      </c>
      <c r="K96" s="5">
        <v>14</v>
      </c>
      <c r="L96" s="5" t="s">
        <v>55</v>
      </c>
      <c r="M96" s="5" t="s">
        <v>56</v>
      </c>
      <c r="N96" s="5" t="s">
        <v>57</v>
      </c>
      <c r="O96" s="5">
        <v>2</v>
      </c>
      <c r="P96" s="5" t="s">
        <v>39</v>
      </c>
      <c r="Q96" s="5">
        <v>18</v>
      </c>
      <c r="S96" s="33">
        <f t="shared" si="3"/>
        <v>1.1498221791347447</v>
      </c>
      <c r="T96" s="33">
        <f t="shared" si="4"/>
        <v>-0.60394933403779905</v>
      </c>
      <c r="U96" s="33">
        <f t="shared" si="5"/>
        <v>-0.49765185662969952</v>
      </c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</row>
    <row r="97" spans="1:38" x14ac:dyDescent="0.25">
      <c r="A97" s="6">
        <v>1710</v>
      </c>
      <c r="B97" s="7" t="s">
        <v>47</v>
      </c>
      <c r="C97" s="7">
        <v>0.64500000000000002</v>
      </c>
      <c r="D97" s="7">
        <v>0.51</v>
      </c>
      <c r="E97" s="7">
        <v>0.19</v>
      </c>
      <c r="F97" s="7">
        <v>1.4744999999999999</v>
      </c>
      <c r="G97" s="7">
        <v>0.60499999999999998</v>
      </c>
      <c r="H97" s="7">
        <v>0.34499999999999997</v>
      </c>
      <c r="I97" s="7">
        <v>0.48</v>
      </c>
      <c r="J97" s="7">
        <v>9</v>
      </c>
      <c r="K97" s="7">
        <v>13</v>
      </c>
      <c r="L97" s="7" t="s">
        <v>44</v>
      </c>
      <c r="M97" s="7" t="s">
        <v>45</v>
      </c>
      <c r="N97" s="7" t="s">
        <v>35</v>
      </c>
      <c r="O97" s="7">
        <v>1</v>
      </c>
      <c r="P97" s="7" t="s">
        <v>36</v>
      </c>
      <c r="Q97" s="7">
        <v>22.1</v>
      </c>
      <c r="S97" s="33">
        <f t="shared" si="3"/>
        <v>-0.34882245883863039</v>
      </c>
      <c r="T97" s="33">
        <f t="shared" si="4"/>
        <v>0.97952686736124495</v>
      </c>
      <c r="U97" s="33">
        <f t="shared" si="5"/>
        <v>1.0017667243844595</v>
      </c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</row>
    <row r="98" spans="1:38" x14ac:dyDescent="0.25">
      <c r="A98" s="4">
        <v>2434</v>
      </c>
      <c r="B98" s="5" t="s">
        <v>32</v>
      </c>
      <c r="C98" s="5">
        <v>0.66</v>
      </c>
      <c r="D98" s="5">
        <v>0.51500000000000001</v>
      </c>
      <c r="E98" s="5">
        <v>0.18</v>
      </c>
      <c r="F98" s="5">
        <v>1.5229999999999999</v>
      </c>
      <c r="G98" s="5">
        <v>0.54</v>
      </c>
      <c r="H98" s="5">
        <v>0.33650000000000002</v>
      </c>
      <c r="I98" s="5">
        <v>0.55500000000000005</v>
      </c>
      <c r="J98" s="5">
        <v>16</v>
      </c>
      <c r="K98" s="5">
        <v>15</v>
      </c>
      <c r="L98" s="5" t="s">
        <v>81</v>
      </c>
      <c r="M98" s="5" t="s">
        <v>82</v>
      </c>
      <c r="N98" s="5" t="s">
        <v>35</v>
      </c>
      <c r="O98" s="5">
        <v>4</v>
      </c>
      <c r="P98" s="5" t="s">
        <v>42</v>
      </c>
      <c r="Q98" s="5">
        <v>6.1</v>
      </c>
      <c r="S98" s="33">
        <f t="shared" si="3"/>
        <v>1.7492800343240946</v>
      </c>
      <c r="T98" s="33">
        <f t="shared" si="4"/>
        <v>1.1079168296368433</v>
      </c>
      <c r="U98" s="33">
        <f t="shared" si="5"/>
        <v>1.0534708133849477</v>
      </c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</row>
    <row r="99" spans="1:38" x14ac:dyDescent="0.25">
      <c r="A99" s="6">
        <v>137</v>
      </c>
      <c r="B99" s="7" t="s">
        <v>32</v>
      </c>
      <c r="C99" s="7">
        <v>0.30499999999999999</v>
      </c>
      <c r="D99" s="7">
        <v>0.23</v>
      </c>
      <c r="E99" s="7">
        <v>0.08</v>
      </c>
      <c r="F99" s="7">
        <v>0.156</v>
      </c>
      <c r="G99" s="7">
        <v>6.7500000000000004E-2</v>
      </c>
      <c r="H99" s="7">
        <v>3.4500000000000003E-2</v>
      </c>
      <c r="I99" s="7">
        <v>4.8000000000000001E-2</v>
      </c>
      <c r="J99" s="7">
        <v>7</v>
      </c>
      <c r="K99" s="7">
        <v>4</v>
      </c>
      <c r="L99" s="7" t="s">
        <v>84</v>
      </c>
      <c r="M99" s="7" t="s">
        <v>85</v>
      </c>
      <c r="N99" s="7" t="s">
        <v>86</v>
      </c>
      <c r="O99" s="7">
        <v>7</v>
      </c>
      <c r="P99" s="7" t="s">
        <v>74</v>
      </c>
      <c r="Q99" s="7">
        <v>2.5</v>
      </c>
      <c r="S99" s="33">
        <f t="shared" si="3"/>
        <v>-0.94828031402798041</v>
      </c>
      <c r="T99" s="33">
        <f t="shared" si="4"/>
        <v>-1.9306456108856469</v>
      </c>
      <c r="U99" s="33">
        <f t="shared" si="5"/>
        <v>-1.8936622596428816</v>
      </c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</row>
    <row r="100" spans="1:38" x14ac:dyDescent="0.25">
      <c r="A100" s="4">
        <v>3018</v>
      </c>
      <c r="B100" s="5" t="s">
        <v>43</v>
      </c>
      <c r="C100" s="5">
        <v>0.435</v>
      </c>
      <c r="D100" s="5">
        <v>0.32500000000000001</v>
      </c>
      <c r="E100" s="5">
        <v>0.105</v>
      </c>
      <c r="F100" s="5">
        <v>0.33500000000000002</v>
      </c>
      <c r="G100" s="5">
        <v>0.13600000000000001</v>
      </c>
      <c r="H100" s="5">
        <v>6.5000000000000002E-2</v>
      </c>
      <c r="I100" s="5">
        <v>0.115</v>
      </c>
      <c r="J100" s="5">
        <v>8</v>
      </c>
      <c r="K100" s="5">
        <v>1</v>
      </c>
      <c r="L100" s="5" t="s">
        <v>40</v>
      </c>
      <c r="M100" s="5" t="s">
        <v>41</v>
      </c>
      <c r="N100" s="5" t="s">
        <v>35</v>
      </c>
      <c r="O100" s="5">
        <v>10</v>
      </c>
      <c r="P100" s="5" t="s">
        <v>70</v>
      </c>
      <c r="Q100" s="5">
        <v>24.1</v>
      </c>
      <c r="S100" s="33">
        <f t="shared" si="3"/>
        <v>-0.64855138643330534</v>
      </c>
      <c r="T100" s="33">
        <f t="shared" si="4"/>
        <v>-0.81793260449712946</v>
      </c>
      <c r="U100" s="33">
        <f t="shared" si="5"/>
        <v>-0.91128456863360519</v>
      </c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</row>
    <row r="101" spans="1:38" x14ac:dyDescent="0.25">
      <c r="A101" s="6">
        <v>3427</v>
      </c>
      <c r="B101" s="7" t="s">
        <v>47</v>
      </c>
      <c r="C101" s="7">
        <v>0.71</v>
      </c>
      <c r="D101" s="7">
        <v>0.55000000000000004</v>
      </c>
      <c r="E101" s="7">
        <v>0.2</v>
      </c>
      <c r="F101" s="7">
        <v>1.9045000000000001</v>
      </c>
      <c r="G101" s="7">
        <v>0.88200000000000001</v>
      </c>
      <c r="H101" s="7">
        <v>0.44</v>
      </c>
      <c r="I101" s="7">
        <v>0.5</v>
      </c>
      <c r="J101" s="7">
        <v>13</v>
      </c>
      <c r="K101" s="7">
        <v>3</v>
      </c>
      <c r="L101" s="7" t="s">
        <v>75</v>
      </c>
      <c r="M101" s="7" t="s">
        <v>76</v>
      </c>
      <c r="N101" s="7" t="s">
        <v>77</v>
      </c>
      <c r="O101" s="7">
        <v>5</v>
      </c>
      <c r="P101" s="7" t="s">
        <v>46</v>
      </c>
      <c r="Q101" s="7">
        <v>12.8</v>
      </c>
      <c r="S101" s="33">
        <f t="shared" si="3"/>
        <v>0.85009325154006965</v>
      </c>
      <c r="T101" s="33">
        <f t="shared" si="4"/>
        <v>1.5358833705555033</v>
      </c>
      <c r="U101" s="33">
        <f t="shared" si="5"/>
        <v>1.4153994363883657</v>
      </c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</row>
    <row r="102" spans="1:38" x14ac:dyDescent="0.25">
      <c r="A102" s="4">
        <v>781</v>
      </c>
      <c r="B102" s="5" t="s">
        <v>47</v>
      </c>
      <c r="C102" s="5">
        <v>0.56000000000000005</v>
      </c>
      <c r="D102" s="5">
        <v>0.41</v>
      </c>
      <c r="E102" s="5">
        <v>0.16500000000000001</v>
      </c>
      <c r="F102" s="5">
        <v>0.93</v>
      </c>
      <c r="G102" s="5">
        <v>0.35049999999999998</v>
      </c>
      <c r="H102" s="5">
        <v>0.23699999999999999</v>
      </c>
      <c r="I102" s="5">
        <v>0.3</v>
      </c>
      <c r="J102" s="5">
        <v>13</v>
      </c>
      <c r="K102" s="5">
        <v>12</v>
      </c>
      <c r="L102" s="5" t="s">
        <v>33</v>
      </c>
      <c r="M102" s="5" t="s">
        <v>34</v>
      </c>
      <c r="N102" s="5" t="s">
        <v>35</v>
      </c>
      <c r="O102" s="5">
        <v>1</v>
      </c>
      <c r="P102" s="5" t="s">
        <v>36</v>
      </c>
      <c r="Q102" s="5">
        <v>22.1</v>
      </c>
      <c r="S102" s="33">
        <f t="shared" si="3"/>
        <v>0.85009325154006965</v>
      </c>
      <c r="T102" s="33">
        <f t="shared" si="4"/>
        <v>0.25198374779952232</v>
      </c>
      <c r="U102" s="33">
        <f t="shared" si="5"/>
        <v>-3.2315055625305608E-2</v>
      </c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</row>
    <row r="103" spans="1:38" x14ac:dyDescent="0.25">
      <c r="A103" s="6">
        <v>2871</v>
      </c>
      <c r="B103" s="7" t="s">
        <v>43</v>
      </c>
      <c r="C103" s="7">
        <v>0.37</v>
      </c>
      <c r="D103" s="7">
        <v>0.27</v>
      </c>
      <c r="E103" s="7">
        <v>0.09</v>
      </c>
      <c r="F103" s="7">
        <v>0.1855</v>
      </c>
      <c r="G103" s="7">
        <v>7.0000000000000007E-2</v>
      </c>
      <c r="H103" s="7">
        <v>4.2500000000000003E-2</v>
      </c>
      <c r="I103" s="7">
        <v>6.5000000000000002E-2</v>
      </c>
      <c r="J103" s="7">
        <v>7</v>
      </c>
      <c r="K103" s="7">
        <v>3</v>
      </c>
      <c r="L103" s="7" t="s">
        <v>75</v>
      </c>
      <c r="M103" s="7" t="s">
        <v>76</v>
      </c>
      <c r="N103" s="7" t="s">
        <v>77</v>
      </c>
      <c r="O103" s="7">
        <v>3</v>
      </c>
      <c r="P103" s="7" t="s">
        <v>80</v>
      </c>
      <c r="Q103" s="7">
        <v>3.6</v>
      </c>
      <c r="S103" s="33">
        <f t="shared" si="3"/>
        <v>-0.94828031402798041</v>
      </c>
      <c r="T103" s="33">
        <f t="shared" si="4"/>
        <v>-1.3742891076913881</v>
      </c>
      <c r="U103" s="33">
        <f t="shared" si="5"/>
        <v>-1.4800295476389758</v>
      </c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</row>
    <row r="104" spans="1:38" x14ac:dyDescent="0.25">
      <c r="A104" s="4">
        <v>3141</v>
      </c>
      <c r="B104" s="5" t="s">
        <v>47</v>
      </c>
      <c r="C104" s="5">
        <v>0.55000000000000004</v>
      </c>
      <c r="D104" s="5">
        <v>0.42499999999999999</v>
      </c>
      <c r="E104" s="5">
        <v>0.16</v>
      </c>
      <c r="F104" s="5">
        <v>0.97</v>
      </c>
      <c r="G104" s="5">
        <v>0.28849999999999998</v>
      </c>
      <c r="H104" s="5">
        <v>0.13900000000000001</v>
      </c>
      <c r="I104" s="5">
        <v>0.48</v>
      </c>
      <c r="J104" s="5">
        <v>20</v>
      </c>
      <c r="K104" s="5">
        <v>5</v>
      </c>
      <c r="L104" s="5" t="s">
        <v>58</v>
      </c>
      <c r="M104" s="5" t="s">
        <v>59</v>
      </c>
      <c r="N104" s="5" t="s">
        <v>60</v>
      </c>
      <c r="O104" s="5">
        <v>1</v>
      </c>
      <c r="P104" s="5" t="s">
        <v>36</v>
      </c>
      <c r="Q104" s="5">
        <v>22.1</v>
      </c>
      <c r="S104" s="33">
        <f t="shared" si="3"/>
        <v>2.9481957447027947</v>
      </c>
      <c r="T104" s="33">
        <f t="shared" si="4"/>
        <v>0.16639043961579017</v>
      </c>
      <c r="U104" s="33">
        <f t="shared" si="5"/>
        <v>0.12279721137615923</v>
      </c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</row>
    <row r="105" spans="1:38" x14ac:dyDescent="0.25">
      <c r="A105" s="6">
        <v>186</v>
      </c>
      <c r="B105" s="7" t="s">
        <v>47</v>
      </c>
      <c r="C105" s="7">
        <v>0.62</v>
      </c>
      <c r="D105" s="7">
        <v>0.49</v>
      </c>
      <c r="E105" s="7">
        <v>0.19</v>
      </c>
      <c r="F105" s="7">
        <v>1.218</v>
      </c>
      <c r="G105" s="7">
        <v>0.54549999999999998</v>
      </c>
      <c r="H105" s="7">
        <v>0.29649999999999999</v>
      </c>
      <c r="I105" s="7">
        <v>0.35499999999999998</v>
      </c>
      <c r="J105" s="7">
        <v>13</v>
      </c>
      <c r="K105" s="7">
        <v>2</v>
      </c>
      <c r="L105" s="7" t="s">
        <v>64</v>
      </c>
      <c r="M105" s="7" t="s">
        <v>65</v>
      </c>
      <c r="N105" s="7" t="s">
        <v>66</v>
      </c>
      <c r="O105" s="7">
        <v>5</v>
      </c>
      <c r="P105" s="7" t="s">
        <v>46</v>
      </c>
      <c r="Q105" s="7">
        <v>12.8</v>
      </c>
      <c r="S105" s="33">
        <f t="shared" si="3"/>
        <v>0.85009325154006965</v>
      </c>
      <c r="T105" s="33">
        <f t="shared" si="4"/>
        <v>0.76554359690191454</v>
      </c>
      <c r="U105" s="33">
        <f t="shared" si="5"/>
        <v>0.79495036838250632</v>
      </c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</row>
    <row r="106" spans="1:38" x14ac:dyDescent="0.25">
      <c r="A106" s="4">
        <v>1040</v>
      </c>
      <c r="B106" s="5" t="s">
        <v>32</v>
      </c>
      <c r="C106" s="5">
        <v>0.66</v>
      </c>
      <c r="D106" s="5">
        <v>0.47499999999999998</v>
      </c>
      <c r="E106" s="5">
        <v>0.18</v>
      </c>
      <c r="F106" s="5">
        <v>1.3694999999999999</v>
      </c>
      <c r="G106" s="5">
        <v>0.64100000000000001</v>
      </c>
      <c r="H106" s="5">
        <v>0.29399999999999998</v>
      </c>
      <c r="I106" s="5">
        <v>0.33500000000000002</v>
      </c>
      <c r="J106" s="5">
        <v>6</v>
      </c>
      <c r="K106" s="5">
        <v>8</v>
      </c>
      <c r="L106" s="5" t="s">
        <v>61</v>
      </c>
      <c r="M106" s="5" t="s">
        <v>62</v>
      </c>
      <c r="N106" s="5" t="s">
        <v>63</v>
      </c>
      <c r="O106" s="5">
        <v>10</v>
      </c>
      <c r="P106" s="5" t="s">
        <v>70</v>
      </c>
      <c r="Q106" s="5">
        <v>24.1</v>
      </c>
      <c r="S106" s="33">
        <f t="shared" si="3"/>
        <v>-1.2480092416226554</v>
      </c>
      <c r="T106" s="33">
        <f t="shared" si="4"/>
        <v>1.1079168296368433</v>
      </c>
      <c r="U106" s="33">
        <f t="shared" si="5"/>
        <v>0.63983810138104147</v>
      </c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</row>
    <row r="107" spans="1:38" x14ac:dyDescent="0.25">
      <c r="A107" s="6">
        <v>3236</v>
      </c>
      <c r="B107" s="7" t="s">
        <v>47</v>
      </c>
      <c r="C107" s="7">
        <v>0.66500000000000004</v>
      </c>
      <c r="D107" s="7">
        <v>0.53500000000000003</v>
      </c>
      <c r="E107" s="7">
        <v>0.155</v>
      </c>
      <c r="F107" s="7">
        <v>1.383</v>
      </c>
      <c r="G107" s="7">
        <v>0.59599999999999997</v>
      </c>
      <c r="H107" s="7">
        <v>0.25650000000000001</v>
      </c>
      <c r="I107" s="7">
        <v>0.48499999999999999</v>
      </c>
      <c r="J107" s="7">
        <v>14</v>
      </c>
      <c r="K107" s="7">
        <v>12</v>
      </c>
      <c r="L107" s="7" t="s">
        <v>33</v>
      </c>
      <c r="M107" s="7" t="s">
        <v>34</v>
      </c>
      <c r="N107" s="7" t="s">
        <v>35</v>
      </c>
      <c r="O107" s="7">
        <v>2</v>
      </c>
      <c r="P107" s="7" t="s">
        <v>39</v>
      </c>
      <c r="Q107" s="7">
        <v>18</v>
      </c>
      <c r="S107" s="33">
        <f t="shared" si="3"/>
        <v>1.1498221791347447</v>
      </c>
      <c r="T107" s="33">
        <f t="shared" si="4"/>
        <v>1.1507134837287094</v>
      </c>
      <c r="U107" s="33">
        <f t="shared" si="5"/>
        <v>1.2602871693869009</v>
      </c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</row>
    <row r="108" spans="1:38" x14ac:dyDescent="0.25">
      <c r="A108" s="4">
        <v>2844</v>
      </c>
      <c r="B108" s="5" t="s">
        <v>47</v>
      </c>
      <c r="C108" s="5">
        <v>0.6</v>
      </c>
      <c r="D108" s="5">
        <v>0.45</v>
      </c>
      <c r="E108" s="5">
        <v>0.16</v>
      </c>
      <c r="F108" s="5">
        <v>1.1419999999999999</v>
      </c>
      <c r="G108" s="5">
        <v>0.53900000000000003</v>
      </c>
      <c r="H108" s="5">
        <v>0.22500000000000001</v>
      </c>
      <c r="I108" s="5">
        <v>0.307</v>
      </c>
      <c r="J108" s="5">
        <v>10</v>
      </c>
      <c r="K108" s="5">
        <v>4</v>
      </c>
      <c r="L108" s="5" t="s">
        <v>84</v>
      </c>
      <c r="M108" s="5" t="s">
        <v>85</v>
      </c>
      <c r="N108" s="5" t="s">
        <v>86</v>
      </c>
      <c r="O108" s="5">
        <v>6</v>
      </c>
      <c r="P108" s="5" t="s">
        <v>79</v>
      </c>
      <c r="Q108" s="5">
        <v>14.1</v>
      </c>
      <c r="S108" s="33">
        <f t="shared" si="3"/>
        <v>-4.9093531243955373E-2</v>
      </c>
      <c r="T108" s="33">
        <f t="shared" si="4"/>
        <v>0.59435698053445019</v>
      </c>
      <c r="U108" s="33">
        <f t="shared" si="5"/>
        <v>0.3813176563786006</v>
      </c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</row>
    <row r="109" spans="1:38" x14ac:dyDescent="0.25">
      <c r="A109" s="6">
        <v>761</v>
      </c>
      <c r="B109" s="7" t="s">
        <v>47</v>
      </c>
      <c r="C109" s="7">
        <v>0.58499999999999996</v>
      </c>
      <c r="D109" s="7">
        <v>0.40500000000000003</v>
      </c>
      <c r="E109" s="7">
        <v>0.15</v>
      </c>
      <c r="F109" s="7">
        <v>1.2565</v>
      </c>
      <c r="G109" s="7">
        <v>0.435</v>
      </c>
      <c r="H109" s="7">
        <v>0.20200000000000001</v>
      </c>
      <c r="I109" s="7">
        <v>0.32500000000000001</v>
      </c>
      <c r="J109" s="7">
        <v>15</v>
      </c>
      <c r="K109" s="7">
        <v>3</v>
      </c>
      <c r="L109" s="7" t="s">
        <v>75</v>
      </c>
      <c r="M109" s="7" t="s">
        <v>76</v>
      </c>
      <c r="N109" s="7" t="s">
        <v>77</v>
      </c>
      <c r="O109" s="7">
        <v>4</v>
      </c>
      <c r="P109" s="7" t="s">
        <v>42</v>
      </c>
      <c r="Q109" s="7">
        <v>6.1</v>
      </c>
      <c r="S109" s="33">
        <f t="shared" si="3"/>
        <v>1.4495511067294196</v>
      </c>
      <c r="T109" s="33">
        <f t="shared" si="4"/>
        <v>0.46596701825885184</v>
      </c>
      <c r="U109" s="33">
        <f t="shared" si="5"/>
        <v>-8.401914462579331E-2</v>
      </c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</row>
    <row r="110" spans="1:38" x14ac:dyDescent="0.25">
      <c r="A110" s="4">
        <v>3068</v>
      </c>
      <c r="B110" s="5" t="s">
        <v>47</v>
      </c>
      <c r="C110" s="5">
        <v>0.65</v>
      </c>
      <c r="D110" s="5">
        <v>0.505</v>
      </c>
      <c r="E110" s="5">
        <v>0.17</v>
      </c>
      <c r="F110" s="5">
        <v>1.5595000000000001</v>
      </c>
      <c r="G110" s="5">
        <v>0.69499999999999995</v>
      </c>
      <c r="H110" s="5">
        <v>0.35149999999999998</v>
      </c>
      <c r="I110" s="5">
        <v>0.39500000000000002</v>
      </c>
      <c r="J110" s="5">
        <v>11</v>
      </c>
      <c r="K110" s="5">
        <v>1</v>
      </c>
      <c r="L110" s="5" t="s">
        <v>40</v>
      </c>
      <c r="M110" s="5" t="s">
        <v>41</v>
      </c>
      <c r="N110" s="5" t="s">
        <v>35</v>
      </c>
      <c r="O110" s="5">
        <v>6</v>
      </c>
      <c r="P110" s="5" t="s">
        <v>79</v>
      </c>
      <c r="Q110" s="5">
        <v>14.1</v>
      </c>
      <c r="S110" s="33">
        <f t="shared" si="3"/>
        <v>0.25063539635071963</v>
      </c>
      <c r="T110" s="33">
        <f t="shared" si="4"/>
        <v>1.022323521453111</v>
      </c>
      <c r="U110" s="33">
        <f t="shared" si="5"/>
        <v>0.95006263538397118</v>
      </c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</row>
    <row r="111" spans="1:38" x14ac:dyDescent="0.25">
      <c r="A111" s="6">
        <v>86</v>
      </c>
      <c r="B111" s="7" t="s">
        <v>32</v>
      </c>
      <c r="C111" s="7">
        <v>0.56999999999999995</v>
      </c>
      <c r="D111" s="7">
        <v>0.46500000000000002</v>
      </c>
      <c r="E111" s="7">
        <v>0.18</v>
      </c>
      <c r="F111" s="7">
        <v>1.2949999999999999</v>
      </c>
      <c r="G111" s="7">
        <v>0.33900000000000002</v>
      </c>
      <c r="H111" s="7">
        <v>0.2225</v>
      </c>
      <c r="I111" s="7">
        <v>0.44</v>
      </c>
      <c r="J111" s="7">
        <v>12</v>
      </c>
      <c r="K111" s="7">
        <v>11</v>
      </c>
      <c r="L111" s="7" t="s">
        <v>37</v>
      </c>
      <c r="M111" s="7" t="s">
        <v>38</v>
      </c>
      <c r="N111" s="7" t="s">
        <v>35</v>
      </c>
      <c r="O111" s="7">
        <v>7</v>
      </c>
      <c r="P111" s="7" t="s">
        <v>74</v>
      </c>
      <c r="Q111" s="7">
        <v>2.5</v>
      </c>
      <c r="S111" s="33">
        <f t="shared" si="3"/>
        <v>0.55036432394539458</v>
      </c>
      <c r="T111" s="33">
        <f t="shared" si="4"/>
        <v>0.33757705598325355</v>
      </c>
      <c r="U111" s="33">
        <f t="shared" si="5"/>
        <v>0.53642992338006545</v>
      </c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</row>
    <row r="112" spans="1:38" x14ac:dyDescent="0.25">
      <c r="A112" s="4">
        <v>4035</v>
      </c>
      <c r="B112" s="5" t="s">
        <v>47</v>
      </c>
      <c r="C112" s="5">
        <v>0.51</v>
      </c>
      <c r="D112" s="5">
        <v>0.40500000000000003</v>
      </c>
      <c r="E112" s="5">
        <v>0.125</v>
      </c>
      <c r="F112" s="5">
        <v>0.6925</v>
      </c>
      <c r="G112" s="5">
        <v>0.32700000000000001</v>
      </c>
      <c r="H112" s="5">
        <v>0.155</v>
      </c>
      <c r="I112" s="5">
        <v>0.18049999999999999</v>
      </c>
      <c r="J112" s="5">
        <v>7</v>
      </c>
      <c r="K112" s="5">
        <v>6</v>
      </c>
      <c r="L112" s="5" t="s">
        <v>71</v>
      </c>
      <c r="M112" s="5" t="s">
        <v>72</v>
      </c>
      <c r="N112" s="5" t="s">
        <v>73</v>
      </c>
      <c r="O112" s="5">
        <v>2</v>
      </c>
      <c r="P112" s="5" t="s">
        <v>39</v>
      </c>
      <c r="Q112" s="5">
        <v>18</v>
      </c>
      <c r="S112" s="33">
        <f t="shared" si="3"/>
        <v>-0.94828031402798041</v>
      </c>
      <c r="T112" s="33">
        <f t="shared" si="4"/>
        <v>-0.17598279311913859</v>
      </c>
      <c r="U112" s="33">
        <f t="shared" si="5"/>
        <v>-8.401914462579331E-2</v>
      </c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</row>
    <row r="113" spans="1:38" x14ac:dyDescent="0.25">
      <c r="A113" s="6">
        <v>1055</v>
      </c>
      <c r="B113" s="7" t="s">
        <v>43</v>
      </c>
      <c r="C113" s="7">
        <v>0.19500000000000001</v>
      </c>
      <c r="D113" s="7">
        <v>0.15</v>
      </c>
      <c r="E113" s="7">
        <v>4.4999999999999998E-2</v>
      </c>
      <c r="F113" s="7">
        <v>3.7499999999999999E-2</v>
      </c>
      <c r="G113" s="7">
        <v>1.7999999999999999E-2</v>
      </c>
      <c r="H113" s="7">
        <v>6.0000000000000001E-3</v>
      </c>
      <c r="I113" s="7">
        <v>1.0999999999999999E-2</v>
      </c>
      <c r="J113" s="7">
        <v>3</v>
      </c>
      <c r="K113" s="7">
        <v>6</v>
      </c>
      <c r="L113" s="7" t="s">
        <v>71</v>
      </c>
      <c r="M113" s="7" t="s">
        <v>72</v>
      </c>
      <c r="N113" s="7" t="s">
        <v>73</v>
      </c>
      <c r="O113" s="7">
        <v>5</v>
      </c>
      <c r="P113" s="7" t="s">
        <v>46</v>
      </c>
      <c r="Q113" s="7">
        <v>12.8</v>
      </c>
      <c r="S113" s="33">
        <f t="shared" si="3"/>
        <v>-2.1471960244066803</v>
      </c>
      <c r="T113" s="33">
        <f t="shared" si="4"/>
        <v>-2.8721720009067</v>
      </c>
      <c r="U113" s="33">
        <f t="shared" si="5"/>
        <v>-2.7209276836506939</v>
      </c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</row>
    <row r="114" spans="1:38" x14ac:dyDescent="0.25">
      <c r="A114" s="4">
        <v>2652</v>
      </c>
      <c r="B114" s="5" t="s">
        <v>43</v>
      </c>
      <c r="C114" s="5">
        <v>0.51</v>
      </c>
      <c r="D114" s="5">
        <v>0.38500000000000001</v>
      </c>
      <c r="E114" s="5">
        <v>0.15</v>
      </c>
      <c r="F114" s="5">
        <v>0.625</v>
      </c>
      <c r="G114" s="5">
        <v>0.3095</v>
      </c>
      <c r="H114" s="5">
        <v>0.11899999999999999</v>
      </c>
      <c r="I114" s="5">
        <v>0.17249999999999999</v>
      </c>
      <c r="J114" s="5">
        <v>8</v>
      </c>
      <c r="K114" s="5">
        <v>12</v>
      </c>
      <c r="L114" s="5" t="s">
        <v>33</v>
      </c>
      <c r="M114" s="5" t="s">
        <v>34</v>
      </c>
      <c r="N114" s="5" t="s">
        <v>35</v>
      </c>
      <c r="O114" s="5">
        <v>5</v>
      </c>
      <c r="P114" s="5" t="s">
        <v>46</v>
      </c>
      <c r="Q114" s="5">
        <v>12.8</v>
      </c>
      <c r="S114" s="33">
        <f t="shared" si="3"/>
        <v>-0.64855138643330534</v>
      </c>
      <c r="T114" s="33">
        <f t="shared" si="4"/>
        <v>-0.17598279311913859</v>
      </c>
      <c r="U114" s="33">
        <f t="shared" si="5"/>
        <v>-0.29083550062774643</v>
      </c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</row>
    <row r="115" spans="1:38" x14ac:dyDescent="0.25">
      <c r="A115" s="6">
        <v>2722</v>
      </c>
      <c r="B115" s="7" t="s">
        <v>43</v>
      </c>
      <c r="C115" s="7">
        <v>0.375</v>
      </c>
      <c r="D115" s="7">
        <v>0.28999999999999998</v>
      </c>
      <c r="E115" s="7">
        <v>0.14000000000000001</v>
      </c>
      <c r="F115" s="7">
        <v>0.3</v>
      </c>
      <c r="G115" s="7">
        <v>0.14000000000000001</v>
      </c>
      <c r="H115" s="7">
        <v>6.25E-2</v>
      </c>
      <c r="I115" s="7">
        <v>8.2500000000000004E-2</v>
      </c>
      <c r="J115" s="7">
        <v>8</v>
      </c>
      <c r="K115" s="7">
        <v>12</v>
      </c>
      <c r="L115" s="7" t="s">
        <v>33</v>
      </c>
      <c r="M115" s="7" t="s">
        <v>34</v>
      </c>
      <c r="N115" s="7" t="s">
        <v>35</v>
      </c>
      <c r="O115" s="7">
        <v>2</v>
      </c>
      <c r="P115" s="7" t="s">
        <v>39</v>
      </c>
      <c r="Q115" s="7">
        <v>18</v>
      </c>
      <c r="S115" s="33">
        <f t="shared" si="3"/>
        <v>-0.64855138643330534</v>
      </c>
      <c r="T115" s="33">
        <f t="shared" si="4"/>
        <v>-1.3314924535995221</v>
      </c>
      <c r="U115" s="33">
        <f t="shared" si="5"/>
        <v>-1.2732131916370231</v>
      </c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</row>
    <row r="116" spans="1:38" x14ac:dyDescent="0.25">
      <c r="A116" s="4">
        <v>1271</v>
      </c>
      <c r="B116" s="5" t="s">
        <v>43</v>
      </c>
      <c r="C116" s="5">
        <v>0.47</v>
      </c>
      <c r="D116" s="5">
        <v>0.35499999999999998</v>
      </c>
      <c r="E116" s="5">
        <v>0.18</v>
      </c>
      <c r="F116" s="5">
        <v>0.48</v>
      </c>
      <c r="G116" s="5">
        <v>0.20549999999999999</v>
      </c>
      <c r="H116" s="5">
        <v>0.105</v>
      </c>
      <c r="I116" s="5">
        <v>0.15049999999999999</v>
      </c>
      <c r="J116" s="5">
        <v>8</v>
      </c>
      <c r="K116" s="5">
        <v>7</v>
      </c>
      <c r="L116" s="5" t="s">
        <v>67</v>
      </c>
      <c r="M116" s="5" t="s">
        <v>68</v>
      </c>
      <c r="N116" s="5" t="s">
        <v>69</v>
      </c>
      <c r="O116" s="5">
        <v>1</v>
      </c>
      <c r="P116" s="5" t="s">
        <v>36</v>
      </c>
      <c r="Q116" s="5">
        <v>22.1</v>
      </c>
      <c r="S116" s="33">
        <f t="shared" si="3"/>
        <v>-0.64855138643330534</v>
      </c>
      <c r="T116" s="33">
        <f t="shared" si="4"/>
        <v>-0.51835602585406737</v>
      </c>
      <c r="U116" s="33">
        <f t="shared" si="5"/>
        <v>-0.60106003463067614</v>
      </c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</row>
    <row r="117" spans="1:38" x14ac:dyDescent="0.25">
      <c r="A117" s="6">
        <v>90</v>
      </c>
      <c r="B117" s="7" t="s">
        <v>32</v>
      </c>
      <c r="C117" s="7">
        <v>0.57499999999999996</v>
      </c>
      <c r="D117" s="7">
        <v>0.45</v>
      </c>
      <c r="E117" s="7">
        <v>0.16</v>
      </c>
      <c r="F117" s="7">
        <v>0.97750000000000004</v>
      </c>
      <c r="G117" s="7">
        <v>0.3135</v>
      </c>
      <c r="H117" s="7">
        <v>0.23100000000000001</v>
      </c>
      <c r="I117" s="7">
        <v>0.33</v>
      </c>
      <c r="J117" s="7">
        <v>12</v>
      </c>
      <c r="K117" s="7">
        <v>1</v>
      </c>
      <c r="L117" s="7" t="s">
        <v>40</v>
      </c>
      <c r="M117" s="7" t="s">
        <v>41</v>
      </c>
      <c r="N117" s="7" t="s">
        <v>35</v>
      </c>
      <c r="O117" s="7">
        <v>2</v>
      </c>
      <c r="P117" s="7" t="s">
        <v>39</v>
      </c>
      <c r="Q117" s="7">
        <v>18</v>
      </c>
      <c r="S117" s="33">
        <f t="shared" si="3"/>
        <v>0.55036432394539458</v>
      </c>
      <c r="T117" s="33">
        <f t="shared" si="4"/>
        <v>0.38037371007511966</v>
      </c>
      <c r="U117" s="33">
        <f t="shared" si="5"/>
        <v>0.3813176563786006</v>
      </c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</row>
    <row r="118" spans="1:38" x14ac:dyDescent="0.25">
      <c r="A118" s="4">
        <v>2789</v>
      </c>
      <c r="B118" s="5" t="s">
        <v>32</v>
      </c>
      <c r="C118" s="5">
        <v>0.61499999999999999</v>
      </c>
      <c r="D118" s="5">
        <v>0.46</v>
      </c>
      <c r="E118" s="5">
        <v>0.15</v>
      </c>
      <c r="F118" s="5">
        <v>1.0265</v>
      </c>
      <c r="G118" s="5">
        <v>0.49349999999999999</v>
      </c>
      <c r="H118" s="5">
        <v>0.20100000000000001</v>
      </c>
      <c r="I118" s="5">
        <v>0.27450000000000002</v>
      </c>
      <c r="J118" s="5">
        <v>10</v>
      </c>
      <c r="K118" s="5">
        <v>1</v>
      </c>
      <c r="L118" s="5" t="s">
        <v>40</v>
      </c>
      <c r="M118" s="5" t="s">
        <v>41</v>
      </c>
      <c r="N118" s="5" t="s">
        <v>35</v>
      </c>
      <c r="O118" s="5">
        <v>1</v>
      </c>
      <c r="P118" s="5" t="s">
        <v>36</v>
      </c>
      <c r="Q118" s="5">
        <v>22.1</v>
      </c>
      <c r="S118" s="33">
        <f t="shared" si="3"/>
        <v>-4.9093531243955373E-2</v>
      </c>
      <c r="T118" s="33">
        <f t="shared" si="4"/>
        <v>0.72274694281004837</v>
      </c>
      <c r="U118" s="33">
        <f t="shared" si="5"/>
        <v>0.48472583437957717</v>
      </c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</row>
    <row r="119" spans="1:38" x14ac:dyDescent="0.25">
      <c r="A119" s="6">
        <v>3015</v>
      </c>
      <c r="B119" s="7" t="s">
        <v>43</v>
      </c>
      <c r="C119" s="7">
        <v>0.39500000000000002</v>
      </c>
      <c r="D119" s="7">
        <v>0.3</v>
      </c>
      <c r="E119" s="7">
        <v>0.09</v>
      </c>
      <c r="F119" s="7">
        <v>0.253</v>
      </c>
      <c r="G119" s="7">
        <v>0.11550000000000001</v>
      </c>
      <c r="H119" s="7">
        <v>0.05</v>
      </c>
      <c r="I119" s="7">
        <v>7.4999999999999997E-2</v>
      </c>
      <c r="J119" s="7">
        <v>6</v>
      </c>
      <c r="K119" s="7">
        <v>8</v>
      </c>
      <c r="L119" s="7" t="s">
        <v>61</v>
      </c>
      <c r="M119" s="7" t="s">
        <v>62</v>
      </c>
      <c r="N119" s="7" t="s">
        <v>63</v>
      </c>
      <c r="O119" s="7">
        <v>5</v>
      </c>
      <c r="P119" s="7" t="s">
        <v>46</v>
      </c>
      <c r="Q119" s="7">
        <v>12.8</v>
      </c>
      <c r="S119" s="33">
        <f t="shared" si="3"/>
        <v>-1.2480092416226554</v>
      </c>
      <c r="T119" s="33">
        <f t="shared" si="4"/>
        <v>-1.1603058372320578</v>
      </c>
      <c r="U119" s="33">
        <f t="shared" si="5"/>
        <v>-1.1698050136360465</v>
      </c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</row>
    <row r="120" spans="1:38" x14ac:dyDescent="0.25">
      <c r="A120" s="4">
        <v>1421</v>
      </c>
      <c r="B120" s="5" t="s">
        <v>32</v>
      </c>
      <c r="C120" s="5">
        <v>0.71</v>
      </c>
      <c r="D120" s="5">
        <v>0.55000000000000004</v>
      </c>
      <c r="E120" s="5">
        <v>0.17</v>
      </c>
      <c r="F120" s="5">
        <v>1.6140000000000001</v>
      </c>
      <c r="G120" s="5">
        <v>0.74299999999999999</v>
      </c>
      <c r="H120" s="5">
        <v>0.34499999999999997</v>
      </c>
      <c r="I120" s="5">
        <v>0.45</v>
      </c>
      <c r="J120" s="5">
        <v>11</v>
      </c>
      <c r="K120" s="5">
        <v>2</v>
      </c>
      <c r="L120" s="5" t="s">
        <v>64</v>
      </c>
      <c r="M120" s="5" t="s">
        <v>65</v>
      </c>
      <c r="N120" s="5" t="s">
        <v>66</v>
      </c>
      <c r="O120" s="5">
        <v>8</v>
      </c>
      <c r="P120" s="5" t="s">
        <v>51</v>
      </c>
      <c r="Q120" s="5">
        <v>12.3</v>
      </c>
      <c r="S120" s="33">
        <f t="shared" si="3"/>
        <v>0.25063539635071963</v>
      </c>
      <c r="T120" s="33">
        <f t="shared" si="4"/>
        <v>1.5358833705555033</v>
      </c>
      <c r="U120" s="33">
        <f t="shared" si="5"/>
        <v>1.4153994363883657</v>
      </c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</row>
    <row r="121" spans="1:38" x14ac:dyDescent="0.25">
      <c r="A121" s="6">
        <v>2399</v>
      </c>
      <c r="B121" s="7" t="s">
        <v>43</v>
      </c>
      <c r="C121" s="7">
        <v>0.5</v>
      </c>
      <c r="D121" s="7">
        <v>0.38500000000000001</v>
      </c>
      <c r="E121" s="7">
        <v>0.155</v>
      </c>
      <c r="F121" s="7">
        <v>0.76200000000000001</v>
      </c>
      <c r="G121" s="7">
        <v>0.3795</v>
      </c>
      <c r="H121" s="7">
        <v>0.161</v>
      </c>
      <c r="I121" s="7">
        <v>0.19</v>
      </c>
      <c r="J121" s="7">
        <v>14</v>
      </c>
      <c r="K121" s="7">
        <v>9</v>
      </c>
      <c r="L121" s="7" t="s">
        <v>52</v>
      </c>
      <c r="M121" s="7" t="s">
        <v>53</v>
      </c>
      <c r="N121" s="7" t="s">
        <v>54</v>
      </c>
      <c r="O121" s="7">
        <v>10</v>
      </c>
      <c r="P121" s="7" t="s">
        <v>70</v>
      </c>
      <c r="Q121" s="7">
        <v>24.1</v>
      </c>
      <c r="S121" s="33">
        <f t="shared" si="3"/>
        <v>1.1498221791347447</v>
      </c>
      <c r="T121" s="33">
        <f t="shared" si="4"/>
        <v>-0.26157610130287079</v>
      </c>
      <c r="U121" s="33">
        <f t="shared" si="5"/>
        <v>-0.29083550062774643</v>
      </c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</row>
    <row r="122" spans="1:38" x14ac:dyDescent="0.25">
      <c r="A122" s="4">
        <v>1503</v>
      </c>
      <c r="B122" s="5" t="s">
        <v>47</v>
      </c>
      <c r="C122" s="5">
        <v>0.63</v>
      </c>
      <c r="D122" s="5">
        <v>0.48</v>
      </c>
      <c r="E122" s="5">
        <v>0.15</v>
      </c>
      <c r="F122" s="5">
        <v>1.2709999999999999</v>
      </c>
      <c r="G122" s="5">
        <v>0.66049999999999998</v>
      </c>
      <c r="H122" s="5">
        <v>0.24249999999999999</v>
      </c>
      <c r="I122" s="5">
        <v>0.31</v>
      </c>
      <c r="J122" s="5">
        <v>11</v>
      </c>
      <c r="K122" s="5">
        <v>4</v>
      </c>
      <c r="L122" s="5" t="s">
        <v>84</v>
      </c>
      <c r="M122" s="5" t="s">
        <v>85</v>
      </c>
      <c r="N122" s="5" t="s">
        <v>86</v>
      </c>
      <c r="O122" s="5">
        <v>1</v>
      </c>
      <c r="P122" s="5" t="s">
        <v>36</v>
      </c>
      <c r="Q122" s="5">
        <v>22.1</v>
      </c>
      <c r="S122" s="33">
        <f t="shared" si="3"/>
        <v>0.25063539635071963</v>
      </c>
      <c r="T122" s="33">
        <f t="shared" si="4"/>
        <v>0.85113690508564666</v>
      </c>
      <c r="U122" s="33">
        <f t="shared" si="5"/>
        <v>0.69154219038152975</v>
      </c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</row>
    <row r="123" spans="1:38" x14ac:dyDescent="0.25">
      <c r="A123" s="6">
        <v>3152</v>
      </c>
      <c r="B123" s="7" t="s">
        <v>32</v>
      </c>
      <c r="C123" s="7">
        <v>0.66500000000000004</v>
      </c>
      <c r="D123" s="7">
        <v>0.5</v>
      </c>
      <c r="E123" s="7">
        <v>0.17499999999999999</v>
      </c>
      <c r="F123" s="7">
        <v>1.742</v>
      </c>
      <c r="G123" s="7">
        <v>0.59499999999999997</v>
      </c>
      <c r="H123" s="7">
        <v>0.30249999999999999</v>
      </c>
      <c r="I123" s="7">
        <v>0.72499999999999998</v>
      </c>
      <c r="J123" s="7">
        <v>21</v>
      </c>
      <c r="K123" s="7">
        <v>13</v>
      </c>
      <c r="L123" s="7" t="s">
        <v>44</v>
      </c>
      <c r="M123" s="7" t="s">
        <v>45</v>
      </c>
      <c r="N123" s="7" t="s">
        <v>35</v>
      </c>
      <c r="O123" s="7">
        <v>1</v>
      </c>
      <c r="P123" s="7" t="s">
        <v>36</v>
      </c>
      <c r="Q123" s="7">
        <v>22.1</v>
      </c>
      <c r="S123" s="33">
        <f t="shared" si="3"/>
        <v>3.2479246722974695</v>
      </c>
      <c r="T123" s="33">
        <f t="shared" si="4"/>
        <v>1.1507134837287094</v>
      </c>
      <c r="U123" s="33">
        <f t="shared" si="5"/>
        <v>0.89835854638348289</v>
      </c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</row>
    <row r="124" spans="1:38" x14ac:dyDescent="0.25">
      <c r="A124" s="4">
        <v>210</v>
      </c>
      <c r="B124" s="5" t="s">
        <v>43</v>
      </c>
      <c r="C124" s="5">
        <v>0.37</v>
      </c>
      <c r="D124" s="5">
        <v>0.28000000000000003</v>
      </c>
      <c r="E124" s="5">
        <v>9.5000000000000001E-2</v>
      </c>
      <c r="F124" s="5">
        <v>0.26550000000000001</v>
      </c>
      <c r="G124" s="5">
        <v>0.122</v>
      </c>
      <c r="H124" s="5">
        <v>5.1999999999999998E-2</v>
      </c>
      <c r="I124" s="5">
        <v>0.08</v>
      </c>
      <c r="J124" s="5">
        <v>7</v>
      </c>
      <c r="K124" s="5">
        <v>3</v>
      </c>
      <c r="L124" s="5" t="s">
        <v>75</v>
      </c>
      <c r="M124" s="5" t="s">
        <v>76</v>
      </c>
      <c r="N124" s="5" t="s">
        <v>77</v>
      </c>
      <c r="O124" s="5">
        <v>7</v>
      </c>
      <c r="P124" s="5" t="s">
        <v>74</v>
      </c>
      <c r="Q124" s="5">
        <v>2.5</v>
      </c>
      <c r="S124" s="33">
        <f t="shared" si="3"/>
        <v>-0.94828031402798041</v>
      </c>
      <c r="T124" s="33">
        <f t="shared" si="4"/>
        <v>-1.3742891076913881</v>
      </c>
      <c r="U124" s="33">
        <f t="shared" si="5"/>
        <v>-1.3766213696379992</v>
      </c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</row>
    <row r="125" spans="1:38" x14ac:dyDescent="0.25">
      <c r="A125" s="6">
        <v>1314</v>
      </c>
      <c r="B125" s="7" t="s">
        <v>47</v>
      </c>
      <c r="C125" s="7">
        <v>0.55000000000000004</v>
      </c>
      <c r="D125" s="7">
        <v>0.43</v>
      </c>
      <c r="E125" s="7">
        <v>0.15</v>
      </c>
      <c r="F125" s="7">
        <v>0.87450000000000006</v>
      </c>
      <c r="G125" s="7">
        <v>0.41299999999999998</v>
      </c>
      <c r="H125" s="7">
        <v>0.1905</v>
      </c>
      <c r="I125" s="7">
        <v>0.248</v>
      </c>
      <c r="J125" s="7">
        <v>9</v>
      </c>
      <c r="K125" s="7">
        <v>14</v>
      </c>
      <c r="L125" s="7" t="s">
        <v>55</v>
      </c>
      <c r="M125" s="7" t="s">
        <v>56</v>
      </c>
      <c r="N125" s="7" t="s">
        <v>57</v>
      </c>
      <c r="O125" s="7">
        <v>9</v>
      </c>
      <c r="P125" s="7" t="s">
        <v>78</v>
      </c>
      <c r="Q125" s="7">
        <v>1.9</v>
      </c>
      <c r="S125" s="33">
        <f t="shared" si="3"/>
        <v>-0.34882245883863039</v>
      </c>
      <c r="T125" s="33">
        <f t="shared" si="4"/>
        <v>0.16639043961579017</v>
      </c>
      <c r="U125" s="33">
        <f t="shared" si="5"/>
        <v>0.17450130037664752</v>
      </c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</row>
    <row r="126" spans="1:38" x14ac:dyDescent="0.25">
      <c r="A126" s="4">
        <v>1366</v>
      </c>
      <c r="B126" s="5" t="s">
        <v>47</v>
      </c>
      <c r="C126" s="5">
        <v>0.61</v>
      </c>
      <c r="D126" s="5">
        <v>0.47499999999999998</v>
      </c>
      <c r="E126" s="5">
        <v>0.17</v>
      </c>
      <c r="F126" s="5">
        <v>1.0265</v>
      </c>
      <c r="G126" s="5">
        <v>0.435</v>
      </c>
      <c r="H126" s="5">
        <v>0.23350000000000001</v>
      </c>
      <c r="I126" s="5">
        <v>0.30349999999999999</v>
      </c>
      <c r="J126" s="5">
        <v>10</v>
      </c>
      <c r="K126" s="5">
        <v>14</v>
      </c>
      <c r="L126" s="5" t="s">
        <v>55</v>
      </c>
      <c r="M126" s="5" t="s">
        <v>56</v>
      </c>
      <c r="N126" s="5" t="s">
        <v>57</v>
      </c>
      <c r="O126" s="5">
        <v>5</v>
      </c>
      <c r="P126" s="5" t="s">
        <v>46</v>
      </c>
      <c r="Q126" s="5">
        <v>12.8</v>
      </c>
      <c r="S126" s="33">
        <f t="shared" si="3"/>
        <v>-4.9093531243955373E-2</v>
      </c>
      <c r="T126" s="33">
        <f t="shared" si="4"/>
        <v>0.67995028871818231</v>
      </c>
      <c r="U126" s="33">
        <f t="shared" si="5"/>
        <v>0.63983810138104147</v>
      </c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</row>
    <row r="127" spans="1:38" x14ac:dyDescent="0.25">
      <c r="A127" s="6">
        <v>1784</v>
      </c>
      <c r="B127" s="7" t="s">
        <v>47</v>
      </c>
      <c r="C127" s="7">
        <v>0.52500000000000002</v>
      </c>
      <c r="D127" s="7">
        <v>0.38</v>
      </c>
      <c r="E127" s="7">
        <v>0.125</v>
      </c>
      <c r="F127" s="7">
        <v>0.65</v>
      </c>
      <c r="G127" s="7">
        <v>0.30299999999999999</v>
      </c>
      <c r="H127" s="7">
        <v>0.155</v>
      </c>
      <c r="I127" s="7">
        <v>0.159</v>
      </c>
      <c r="J127" s="7">
        <v>7</v>
      </c>
      <c r="K127" s="7">
        <v>12</v>
      </c>
      <c r="L127" s="7" t="s">
        <v>33</v>
      </c>
      <c r="M127" s="7" t="s">
        <v>34</v>
      </c>
      <c r="N127" s="7" t="s">
        <v>35</v>
      </c>
      <c r="O127" s="7">
        <v>3</v>
      </c>
      <c r="P127" s="7" t="s">
        <v>80</v>
      </c>
      <c r="Q127" s="7">
        <v>3.6</v>
      </c>
      <c r="S127" s="33">
        <f t="shared" si="3"/>
        <v>-0.94828031402798041</v>
      </c>
      <c r="T127" s="33">
        <f t="shared" si="4"/>
        <v>-4.759283084354031E-2</v>
      </c>
      <c r="U127" s="33">
        <f t="shared" si="5"/>
        <v>-0.34253958962823472</v>
      </c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</row>
    <row r="128" spans="1:38" x14ac:dyDescent="0.25">
      <c r="A128" s="4">
        <v>1030</v>
      </c>
      <c r="B128" s="5" t="s">
        <v>32</v>
      </c>
      <c r="C128" s="5">
        <v>0.64500000000000002</v>
      </c>
      <c r="D128" s="5">
        <v>0.5</v>
      </c>
      <c r="E128" s="5">
        <v>0.16</v>
      </c>
      <c r="F128" s="5">
        <v>1.2464999999999999</v>
      </c>
      <c r="G128" s="5">
        <v>0.54749999999999999</v>
      </c>
      <c r="H128" s="5">
        <v>0.32700000000000001</v>
      </c>
      <c r="I128" s="5">
        <v>0.3</v>
      </c>
      <c r="J128" s="5">
        <v>10</v>
      </c>
      <c r="K128" s="5">
        <v>14</v>
      </c>
      <c r="L128" s="5" t="s">
        <v>55</v>
      </c>
      <c r="M128" s="5" t="s">
        <v>56</v>
      </c>
      <c r="N128" s="5" t="s">
        <v>57</v>
      </c>
      <c r="O128" s="5">
        <v>6</v>
      </c>
      <c r="P128" s="5" t="s">
        <v>79</v>
      </c>
      <c r="Q128" s="5">
        <v>14.1</v>
      </c>
      <c r="S128" s="33">
        <f t="shared" si="3"/>
        <v>-4.9093531243955373E-2</v>
      </c>
      <c r="T128" s="33">
        <f t="shared" si="4"/>
        <v>0.97952686736124495</v>
      </c>
      <c r="U128" s="33">
        <f t="shared" si="5"/>
        <v>0.89835854638348289</v>
      </c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</row>
    <row r="129" spans="1:38" x14ac:dyDescent="0.25">
      <c r="A129" s="6">
        <v>2658</v>
      </c>
      <c r="B129" s="7" t="s">
        <v>32</v>
      </c>
      <c r="C129" s="7">
        <v>0.54500000000000004</v>
      </c>
      <c r="D129" s="7">
        <v>0.4</v>
      </c>
      <c r="E129" s="7">
        <v>0.14000000000000001</v>
      </c>
      <c r="F129" s="7">
        <v>0.77800000000000002</v>
      </c>
      <c r="G129" s="7">
        <v>0.36799999999999999</v>
      </c>
      <c r="H129" s="7">
        <v>0.215</v>
      </c>
      <c r="I129" s="7">
        <v>0.18</v>
      </c>
      <c r="J129" s="7">
        <v>9</v>
      </c>
      <c r="K129" s="7">
        <v>1</v>
      </c>
      <c r="L129" s="7" t="s">
        <v>40</v>
      </c>
      <c r="M129" s="7" t="s">
        <v>41</v>
      </c>
      <c r="N129" s="7" t="s">
        <v>35</v>
      </c>
      <c r="O129" s="7">
        <v>5</v>
      </c>
      <c r="P129" s="7" t="s">
        <v>46</v>
      </c>
      <c r="Q129" s="7">
        <v>12.8</v>
      </c>
      <c r="S129" s="33">
        <f t="shared" si="3"/>
        <v>-0.34882245883863039</v>
      </c>
      <c r="T129" s="33">
        <f t="shared" si="4"/>
        <v>0.12359378552392407</v>
      </c>
      <c r="U129" s="33">
        <f t="shared" si="5"/>
        <v>-0.13572323362628158</v>
      </c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</row>
    <row r="130" spans="1:38" x14ac:dyDescent="0.25">
      <c r="A130" s="4">
        <v>2242</v>
      </c>
      <c r="B130" s="5" t="s">
        <v>32</v>
      </c>
      <c r="C130" s="5">
        <v>0.435</v>
      </c>
      <c r="D130" s="5">
        <v>0.32</v>
      </c>
      <c r="E130" s="5">
        <v>0.12</v>
      </c>
      <c r="F130" s="5">
        <v>0.3785</v>
      </c>
      <c r="G130" s="5">
        <v>0.152</v>
      </c>
      <c r="H130" s="5">
        <v>9.1499999999999998E-2</v>
      </c>
      <c r="I130" s="5">
        <v>0.125</v>
      </c>
      <c r="J130" s="5">
        <v>11</v>
      </c>
      <c r="K130" s="5">
        <v>10</v>
      </c>
      <c r="L130" s="5" t="s">
        <v>48</v>
      </c>
      <c r="M130" s="5" t="s">
        <v>49</v>
      </c>
      <c r="N130" s="5" t="s">
        <v>50</v>
      </c>
      <c r="O130" s="5">
        <v>6</v>
      </c>
      <c r="P130" s="5" t="s">
        <v>79</v>
      </c>
      <c r="Q130" s="5">
        <v>14.1</v>
      </c>
      <c r="S130" s="33">
        <f t="shared" si="3"/>
        <v>0.25063539635071963</v>
      </c>
      <c r="T130" s="33">
        <f t="shared" si="4"/>
        <v>-0.81793260449712946</v>
      </c>
      <c r="U130" s="33">
        <f t="shared" si="5"/>
        <v>-0.96298865763409347</v>
      </c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</row>
    <row r="131" spans="1:38" x14ac:dyDescent="0.25">
      <c r="A131" s="6">
        <v>184</v>
      </c>
      <c r="B131" s="7" t="s">
        <v>32</v>
      </c>
      <c r="C131" s="7">
        <v>0.62</v>
      </c>
      <c r="D131" s="7">
        <v>0.47499999999999998</v>
      </c>
      <c r="E131" s="7">
        <v>0.17499999999999999</v>
      </c>
      <c r="F131" s="7">
        <v>1.0165</v>
      </c>
      <c r="G131" s="7">
        <v>0.4355</v>
      </c>
      <c r="H131" s="7">
        <v>0.214</v>
      </c>
      <c r="I131" s="7">
        <v>0.32500000000000001</v>
      </c>
      <c r="J131" s="7">
        <v>10</v>
      </c>
      <c r="K131" s="7">
        <v>3</v>
      </c>
      <c r="L131" s="7" t="s">
        <v>75</v>
      </c>
      <c r="M131" s="7" t="s">
        <v>76</v>
      </c>
      <c r="N131" s="7" t="s">
        <v>77</v>
      </c>
      <c r="O131" s="7">
        <v>4</v>
      </c>
      <c r="P131" s="7" t="s">
        <v>42</v>
      </c>
      <c r="Q131" s="7">
        <v>6.1</v>
      </c>
      <c r="S131" s="33">
        <f t="shared" ref="S131:S194" si="6">(J131-$J$700)/$J$702</f>
        <v>-4.9093531243955373E-2</v>
      </c>
      <c r="T131" s="33">
        <f t="shared" ref="T131:T194" si="7">(C131-$C$700)/$C$702</f>
        <v>0.76554359690191454</v>
      </c>
      <c r="U131" s="33">
        <f t="shared" ref="U131:U194" si="8">(D131-$D$700)/$D$702</f>
        <v>0.63983810138104147</v>
      </c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</row>
    <row r="132" spans="1:38" x14ac:dyDescent="0.25">
      <c r="A132" s="4">
        <v>3333</v>
      </c>
      <c r="B132" s="5" t="s">
        <v>43</v>
      </c>
      <c r="C132" s="5">
        <v>0.44</v>
      </c>
      <c r="D132" s="5">
        <v>0.34</v>
      </c>
      <c r="E132" s="5">
        <v>0.125</v>
      </c>
      <c r="F132" s="5">
        <v>0.48949999999999999</v>
      </c>
      <c r="G132" s="5">
        <v>0.17349999999999999</v>
      </c>
      <c r="H132" s="5">
        <v>8.7499999999999994E-2</v>
      </c>
      <c r="I132" s="5">
        <v>0.2</v>
      </c>
      <c r="J132" s="5">
        <v>13</v>
      </c>
      <c r="K132" s="5">
        <v>15</v>
      </c>
      <c r="L132" s="5" t="s">
        <v>81</v>
      </c>
      <c r="M132" s="5" t="s">
        <v>82</v>
      </c>
      <c r="N132" s="5" t="s">
        <v>35</v>
      </c>
      <c r="O132" s="5">
        <v>2</v>
      </c>
      <c r="P132" s="5" t="s">
        <v>39</v>
      </c>
      <c r="Q132" s="5">
        <v>18</v>
      </c>
      <c r="S132" s="33">
        <f t="shared" si="6"/>
        <v>0.85009325154006965</v>
      </c>
      <c r="T132" s="33">
        <f t="shared" si="7"/>
        <v>-0.7751359504052634</v>
      </c>
      <c r="U132" s="33">
        <f t="shared" si="8"/>
        <v>-0.75617230163214033</v>
      </c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</row>
    <row r="133" spans="1:38" x14ac:dyDescent="0.25">
      <c r="A133" s="6">
        <v>1121</v>
      </c>
      <c r="B133" s="7" t="s">
        <v>47</v>
      </c>
      <c r="C133" s="7">
        <v>0.54500000000000004</v>
      </c>
      <c r="D133" s="7">
        <v>0.39</v>
      </c>
      <c r="E133" s="7">
        <v>0.13500000000000001</v>
      </c>
      <c r="F133" s="7">
        <v>0.78349999999999997</v>
      </c>
      <c r="G133" s="7">
        <v>0.42249999999999999</v>
      </c>
      <c r="H133" s="7">
        <v>0.18149999999999999</v>
      </c>
      <c r="I133" s="7">
        <v>0.156</v>
      </c>
      <c r="J133" s="7">
        <v>7</v>
      </c>
      <c r="K133" s="7">
        <v>10</v>
      </c>
      <c r="L133" s="7" t="s">
        <v>48</v>
      </c>
      <c r="M133" s="7" t="s">
        <v>49</v>
      </c>
      <c r="N133" s="7" t="s">
        <v>50</v>
      </c>
      <c r="O133" s="7">
        <v>8</v>
      </c>
      <c r="P133" s="7" t="s">
        <v>51</v>
      </c>
      <c r="Q133" s="7">
        <v>12.3</v>
      </c>
      <c r="S133" s="33">
        <f t="shared" si="6"/>
        <v>-0.94828031402798041</v>
      </c>
      <c r="T133" s="33">
        <f t="shared" si="7"/>
        <v>0.12359378552392407</v>
      </c>
      <c r="U133" s="33">
        <f t="shared" si="8"/>
        <v>-0.23913141162725815</v>
      </c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</row>
    <row r="134" spans="1:38" x14ac:dyDescent="0.25">
      <c r="A134" s="4">
        <v>3913</v>
      </c>
      <c r="B134" s="5" t="s">
        <v>43</v>
      </c>
      <c r="C134" s="5">
        <v>0.52</v>
      </c>
      <c r="D134" s="5">
        <v>0.40500000000000003</v>
      </c>
      <c r="E134" s="5">
        <v>0.14000000000000001</v>
      </c>
      <c r="F134" s="5">
        <v>0.67649999999999999</v>
      </c>
      <c r="G134" s="5">
        <v>0.28649999999999998</v>
      </c>
      <c r="H134" s="5">
        <v>0.14599999999999999</v>
      </c>
      <c r="I134" s="5">
        <v>0.20499999999999999</v>
      </c>
      <c r="J134" s="5">
        <v>15</v>
      </c>
      <c r="K134" s="5">
        <v>10</v>
      </c>
      <c r="L134" s="5" t="s">
        <v>48</v>
      </c>
      <c r="M134" s="5" t="s">
        <v>49</v>
      </c>
      <c r="N134" s="5" t="s">
        <v>50</v>
      </c>
      <c r="O134" s="5">
        <v>4</v>
      </c>
      <c r="P134" s="5" t="s">
        <v>42</v>
      </c>
      <c r="Q134" s="5">
        <v>6.1</v>
      </c>
      <c r="S134" s="33">
        <f t="shared" si="6"/>
        <v>1.4495511067294196</v>
      </c>
      <c r="T134" s="33">
        <f t="shared" si="7"/>
        <v>-9.0389484935406397E-2</v>
      </c>
      <c r="U134" s="33">
        <f t="shared" si="8"/>
        <v>-8.401914462579331E-2</v>
      </c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</row>
    <row r="135" spans="1:38" x14ac:dyDescent="0.25">
      <c r="A135" s="6">
        <v>3317</v>
      </c>
      <c r="B135" s="7" t="s">
        <v>47</v>
      </c>
      <c r="C135" s="7">
        <v>0.44</v>
      </c>
      <c r="D135" s="7">
        <v>0.35</v>
      </c>
      <c r="E135" s="7">
        <v>0.14000000000000001</v>
      </c>
      <c r="F135" s="7">
        <v>0.45100000000000001</v>
      </c>
      <c r="G135" s="7">
        <v>0.17100000000000001</v>
      </c>
      <c r="H135" s="7">
        <v>7.0499999999999993E-2</v>
      </c>
      <c r="I135" s="7">
        <v>0.184</v>
      </c>
      <c r="J135" s="7">
        <v>16</v>
      </c>
      <c r="K135" s="7">
        <v>1</v>
      </c>
      <c r="L135" s="7" t="s">
        <v>40</v>
      </c>
      <c r="M135" s="7" t="s">
        <v>41</v>
      </c>
      <c r="N135" s="7" t="s">
        <v>35</v>
      </c>
      <c r="O135" s="7">
        <v>4</v>
      </c>
      <c r="P135" s="7" t="s">
        <v>42</v>
      </c>
      <c r="Q135" s="7">
        <v>6.1</v>
      </c>
      <c r="S135" s="33">
        <f t="shared" si="6"/>
        <v>1.7492800343240946</v>
      </c>
      <c r="T135" s="33">
        <f t="shared" si="7"/>
        <v>-0.7751359504052634</v>
      </c>
      <c r="U135" s="33">
        <f t="shared" si="8"/>
        <v>-0.65276412363116443</v>
      </c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</row>
    <row r="136" spans="1:38" x14ac:dyDescent="0.25">
      <c r="A136" s="4">
        <v>2702</v>
      </c>
      <c r="B136" s="5" t="s">
        <v>32</v>
      </c>
      <c r="C136" s="5">
        <v>0.67500000000000004</v>
      </c>
      <c r="D136" s="5">
        <v>0.55000000000000004</v>
      </c>
      <c r="E136" s="5">
        <v>0.19</v>
      </c>
      <c r="F136" s="5">
        <v>1.5509999999999999</v>
      </c>
      <c r="G136" s="5">
        <v>0.71050000000000002</v>
      </c>
      <c r="H136" s="5">
        <v>0.36849999999999999</v>
      </c>
      <c r="I136" s="5">
        <v>0.41199999999999998</v>
      </c>
      <c r="J136" s="5">
        <v>13</v>
      </c>
      <c r="K136" s="5">
        <v>3</v>
      </c>
      <c r="L136" s="5" t="s">
        <v>75</v>
      </c>
      <c r="M136" s="5" t="s">
        <v>76</v>
      </c>
      <c r="N136" s="5" t="s">
        <v>77</v>
      </c>
      <c r="O136" s="5">
        <v>1</v>
      </c>
      <c r="P136" s="5" t="s">
        <v>36</v>
      </c>
      <c r="Q136" s="5">
        <v>22.1</v>
      </c>
      <c r="S136" s="33">
        <f t="shared" si="6"/>
        <v>0.85009325154006965</v>
      </c>
      <c r="T136" s="33">
        <f t="shared" si="7"/>
        <v>1.2363067919124415</v>
      </c>
      <c r="U136" s="33">
        <f t="shared" si="8"/>
        <v>1.4153994363883657</v>
      </c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</row>
    <row r="137" spans="1:38" x14ac:dyDescent="0.25">
      <c r="A137" s="6">
        <v>3392</v>
      </c>
      <c r="B137" s="7" t="s">
        <v>47</v>
      </c>
      <c r="C137" s="7">
        <v>0.54500000000000004</v>
      </c>
      <c r="D137" s="7">
        <v>0.42</v>
      </c>
      <c r="E137" s="7">
        <v>0.125</v>
      </c>
      <c r="F137" s="7">
        <v>0.97450000000000003</v>
      </c>
      <c r="G137" s="7">
        <v>0.35299999999999998</v>
      </c>
      <c r="H137" s="7">
        <v>0.17399999999999999</v>
      </c>
      <c r="I137" s="7">
        <v>0.30499999999999999</v>
      </c>
      <c r="J137" s="7">
        <v>13</v>
      </c>
      <c r="K137" s="7">
        <v>5</v>
      </c>
      <c r="L137" s="7" t="s">
        <v>58</v>
      </c>
      <c r="M137" s="7" t="s">
        <v>59</v>
      </c>
      <c r="N137" s="7" t="s">
        <v>60</v>
      </c>
      <c r="O137" s="7">
        <v>9</v>
      </c>
      <c r="P137" s="7" t="s">
        <v>78</v>
      </c>
      <c r="Q137" s="7">
        <v>1.9</v>
      </c>
      <c r="S137" s="33">
        <f t="shared" si="6"/>
        <v>0.85009325154006965</v>
      </c>
      <c r="T137" s="33">
        <f t="shared" si="7"/>
        <v>0.12359378552392407</v>
      </c>
      <c r="U137" s="33">
        <f t="shared" si="8"/>
        <v>7.1093122375670947E-2</v>
      </c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</row>
    <row r="138" spans="1:38" x14ac:dyDescent="0.25">
      <c r="A138" s="4">
        <v>2130</v>
      </c>
      <c r="B138" s="5" t="s">
        <v>47</v>
      </c>
      <c r="C138" s="5">
        <v>0.59499999999999997</v>
      </c>
      <c r="D138" s="5">
        <v>0.47</v>
      </c>
      <c r="E138" s="5">
        <v>0.15</v>
      </c>
      <c r="F138" s="5">
        <v>0.89149999999999996</v>
      </c>
      <c r="G138" s="5">
        <v>0.35899999999999999</v>
      </c>
      <c r="H138" s="5">
        <v>0.21049999999999999</v>
      </c>
      <c r="I138" s="5">
        <v>0.245</v>
      </c>
      <c r="J138" s="5">
        <v>12</v>
      </c>
      <c r="K138" s="5">
        <v>13</v>
      </c>
      <c r="L138" s="5" t="s">
        <v>44</v>
      </c>
      <c r="M138" s="5" t="s">
        <v>45</v>
      </c>
      <c r="N138" s="5" t="s">
        <v>35</v>
      </c>
      <c r="O138" s="5">
        <v>4</v>
      </c>
      <c r="P138" s="5" t="s">
        <v>42</v>
      </c>
      <c r="Q138" s="5">
        <v>6.1</v>
      </c>
      <c r="S138" s="33">
        <f t="shared" si="6"/>
        <v>0.55036432394539458</v>
      </c>
      <c r="T138" s="33">
        <f t="shared" si="7"/>
        <v>0.55156032644258401</v>
      </c>
      <c r="U138" s="33">
        <f t="shared" si="8"/>
        <v>0.58813401238055318</v>
      </c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</row>
    <row r="139" spans="1:38" x14ac:dyDescent="0.25">
      <c r="A139" s="6">
        <v>3179</v>
      </c>
      <c r="B139" s="7" t="s">
        <v>47</v>
      </c>
      <c r="C139" s="7">
        <v>0.38</v>
      </c>
      <c r="D139" s="7">
        <v>0.3</v>
      </c>
      <c r="E139" s="7">
        <v>0.1</v>
      </c>
      <c r="F139" s="7">
        <v>0.2505</v>
      </c>
      <c r="G139" s="7">
        <v>0.106</v>
      </c>
      <c r="H139" s="7">
        <v>5.3499999999999999E-2</v>
      </c>
      <c r="I139" s="7">
        <v>7.7499999999999999E-2</v>
      </c>
      <c r="J139" s="7">
        <v>8</v>
      </c>
      <c r="K139" s="7">
        <v>8</v>
      </c>
      <c r="L139" s="7" t="s">
        <v>61</v>
      </c>
      <c r="M139" s="7" t="s">
        <v>62</v>
      </c>
      <c r="N139" s="7" t="s">
        <v>63</v>
      </c>
      <c r="O139" s="7">
        <v>10</v>
      </c>
      <c r="P139" s="7" t="s">
        <v>70</v>
      </c>
      <c r="Q139" s="7">
        <v>24.1</v>
      </c>
      <c r="S139" s="33">
        <f t="shared" si="6"/>
        <v>-0.64855138643330534</v>
      </c>
      <c r="T139" s="33">
        <f t="shared" si="7"/>
        <v>-1.288695799507656</v>
      </c>
      <c r="U139" s="33">
        <f t="shared" si="8"/>
        <v>-1.1698050136360465</v>
      </c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</row>
    <row r="140" spans="1:38" x14ac:dyDescent="0.25">
      <c r="A140" s="4">
        <v>3710</v>
      </c>
      <c r="B140" s="5" t="s">
        <v>47</v>
      </c>
      <c r="C140" s="5">
        <v>0.68500000000000005</v>
      </c>
      <c r="D140" s="5">
        <v>0.55000000000000004</v>
      </c>
      <c r="E140" s="5">
        <v>0.19</v>
      </c>
      <c r="F140" s="5">
        <v>1.885</v>
      </c>
      <c r="G140" s="5">
        <v>0.89</v>
      </c>
      <c r="H140" s="5">
        <v>0.41</v>
      </c>
      <c r="I140" s="5">
        <v>0.48949999999999999</v>
      </c>
      <c r="J140" s="5">
        <v>10</v>
      </c>
      <c r="K140" s="5">
        <v>7</v>
      </c>
      <c r="L140" s="5" t="s">
        <v>67</v>
      </c>
      <c r="M140" s="5" t="s">
        <v>68</v>
      </c>
      <c r="N140" s="5" t="s">
        <v>69</v>
      </c>
      <c r="O140" s="5">
        <v>1</v>
      </c>
      <c r="P140" s="5" t="s">
        <v>36</v>
      </c>
      <c r="Q140" s="5">
        <v>22.1</v>
      </c>
      <c r="S140" s="33">
        <f t="shared" si="6"/>
        <v>-4.9093531243955373E-2</v>
      </c>
      <c r="T140" s="33">
        <f t="shared" si="7"/>
        <v>1.3219001000961736</v>
      </c>
      <c r="U140" s="33">
        <f t="shared" si="8"/>
        <v>1.4153994363883657</v>
      </c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</row>
    <row r="141" spans="1:38" x14ac:dyDescent="0.25">
      <c r="A141" s="6">
        <v>2384</v>
      </c>
      <c r="B141" s="7" t="s">
        <v>32</v>
      </c>
      <c r="C141" s="7">
        <v>0.52500000000000002</v>
      </c>
      <c r="D141" s="7">
        <v>0.39</v>
      </c>
      <c r="E141" s="7">
        <v>0.13500000000000001</v>
      </c>
      <c r="F141" s="7">
        <v>0.60050000000000003</v>
      </c>
      <c r="G141" s="7">
        <v>0.22650000000000001</v>
      </c>
      <c r="H141" s="7">
        <v>0.13100000000000001</v>
      </c>
      <c r="I141" s="7">
        <v>0.21</v>
      </c>
      <c r="J141" s="7">
        <v>16</v>
      </c>
      <c r="K141" s="7">
        <v>6</v>
      </c>
      <c r="L141" s="7" t="s">
        <v>71</v>
      </c>
      <c r="M141" s="7" t="s">
        <v>72</v>
      </c>
      <c r="N141" s="7" t="s">
        <v>73</v>
      </c>
      <c r="O141" s="7">
        <v>3</v>
      </c>
      <c r="P141" s="7" t="s">
        <v>80</v>
      </c>
      <c r="Q141" s="7">
        <v>3.6</v>
      </c>
      <c r="S141" s="33">
        <f t="shared" si="6"/>
        <v>1.7492800343240946</v>
      </c>
      <c r="T141" s="33">
        <f t="shared" si="7"/>
        <v>-4.759283084354031E-2</v>
      </c>
      <c r="U141" s="33">
        <f t="shared" si="8"/>
        <v>-0.23913141162725815</v>
      </c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</row>
    <row r="142" spans="1:38" x14ac:dyDescent="0.25">
      <c r="A142" s="4">
        <v>996</v>
      </c>
      <c r="B142" s="5" t="s">
        <v>47</v>
      </c>
      <c r="C142" s="5">
        <v>0.57999999999999996</v>
      </c>
      <c r="D142" s="5">
        <v>0.49</v>
      </c>
      <c r="E142" s="5">
        <v>0.13</v>
      </c>
      <c r="F142" s="5">
        <v>1.1335</v>
      </c>
      <c r="G142" s="5">
        <v>0.58599999999999997</v>
      </c>
      <c r="H142" s="5">
        <v>0.25650000000000001</v>
      </c>
      <c r="I142" s="5">
        <v>0.23699999999999999</v>
      </c>
      <c r="J142" s="5">
        <v>9</v>
      </c>
      <c r="K142" s="5">
        <v>4</v>
      </c>
      <c r="L142" s="5" t="s">
        <v>84</v>
      </c>
      <c r="M142" s="5" t="s">
        <v>85</v>
      </c>
      <c r="N142" s="5" t="s">
        <v>86</v>
      </c>
      <c r="O142" s="5">
        <v>8</v>
      </c>
      <c r="P142" s="5" t="s">
        <v>51</v>
      </c>
      <c r="Q142" s="5">
        <v>12.3</v>
      </c>
      <c r="S142" s="33">
        <f t="shared" si="6"/>
        <v>-0.34882245883863039</v>
      </c>
      <c r="T142" s="33">
        <f t="shared" si="7"/>
        <v>0.42317036416698578</v>
      </c>
      <c r="U142" s="33">
        <f t="shared" si="8"/>
        <v>0.79495036838250632</v>
      </c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</row>
    <row r="143" spans="1:38" x14ac:dyDescent="0.25">
      <c r="A143" s="6">
        <v>339</v>
      </c>
      <c r="B143" s="7" t="s">
        <v>47</v>
      </c>
      <c r="C143" s="7">
        <v>0.62</v>
      </c>
      <c r="D143" s="7">
        <v>0.47499999999999998</v>
      </c>
      <c r="E143" s="7">
        <v>0.185</v>
      </c>
      <c r="F143" s="7">
        <v>1.325</v>
      </c>
      <c r="G143" s="7">
        <v>0.60450000000000004</v>
      </c>
      <c r="H143" s="7">
        <v>0.32500000000000001</v>
      </c>
      <c r="I143" s="7">
        <v>0.33</v>
      </c>
      <c r="J143" s="7">
        <v>13</v>
      </c>
      <c r="K143" s="7">
        <v>5</v>
      </c>
      <c r="L143" s="7" t="s">
        <v>58</v>
      </c>
      <c r="M143" s="7" t="s">
        <v>59</v>
      </c>
      <c r="N143" s="7" t="s">
        <v>60</v>
      </c>
      <c r="O143" s="7">
        <v>3</v>
      </c>
      <c r="P143" s="7" t="s">
        <v>80</v>
      </c>
      <c r="Q143" s="7">
        <v>3.6</v>
      </c>
      <c r="S143" s="33">
        <f t="shared" si="6"/>
        <v>0.85009325154006965</v>
      </c>
      <c r="T143" s="33">
        <f t="shared" si="7"/>
        <v>0.76554359690191454</v>
      </c>
      <c r="U143" s="33">
        <f t="shared" si="8"/>
        <v>0.63983810138104147</v>
      </c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</row>
    <row r="144" spans="1:38" x14ac:dyDescent="0.25">
      <c r="A144" s="4">
        <v>1027</v>
      </c>
      <c r="B144" s="5" t="s">
        <v>47</v>
      </c>
      <c r="C144" s="5">
        <v>0.64500000000000002</v>
      </c>
      <c r="D144" s="5">
        <v>0.52</v>
      </c>
      <c r="E144" s="5">
        <v>0.17499999999999999</v>
      </c>
      <c r="F144" s="5">
        <v>1.5609999999999999</v>
      </c>
      <c r="G144" s="5">
        <v>0.70899999999999996</v>
      </c>
      <c r="H144" s="5">
        <v>0.35549999999999998</v>
      </c>
      <c r="I144" s="5">
        <v>0.4</v>
      </c>
      <c r="J144" s="5">
        <v>8</v>
      </c>
      <c r="K144" s="5">
        <v>7</v>
      </c>
      <c r="L144" s="5" t="s">
        <v>67</v>
      </c>
      <c r="M144" s="5" t="s">
        <v>68</v>
      </c>
      <c r="N144" s="5" t="s">
        <v>69</v>
      </c>
      <c r="O144" s="5">
        <v>5</v>
      </c>
      <c r="P144" s="5" t="s">
        <v>46</v>
      </c>
      <c r="Q144" s="5">
        <v>12.8</v>
      </c>
      <c r="S144" s="33">
        <f t="shared" si="6"/>
        <v>-0.64855138643330534</v>
      </c>
      <c r="T144" s="33">
        <f t="shared" si="7"/>
        <v>0.97952686736124495</v>
      </c>
      <c r="U144" s="33">
        <f t="shared" si="8"/>
        <v>1.105174902385436</v>
      </c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</row>
    <row r="145" spans="1:38" x14ac:dyDescent="0.25">
      <c r="A145" s="6">
        <v>478</v>
      </c>
      <c r="B145" s="7" t="s">
        <v>47</v>
      </c>
      <c r="C145" s="7">
        <v>0.66500000000000004</v>
      </c>
      <c r="D145" s="7">
        <v>0.54</v>
      </c>
      <c r="E145" s="7">
        <v>0.17499999999999999</v>
      </c>
      <c r="F145" s="7">
        <v>1.347</v>
      </c>
      <c r="G145" s="7">
        <v>0.4955</v>
      </c>
      <c r="H145" s="7">
        <v>0.254</v>
      </c>
      <c r="I145" s="7">
        <v>0.41499999999999998</v>
      </c>
      <c r="J145" s="7">
        <v>17</v>
      </c>
      <c r="K145" s="7">
        <v>2</v>
      </c>
      <c r="L145" s="7" t="s">
        <v>64</v>
      </c>
      <c r="M145" s="7" t="s">
        <v>65</v>
      </c>
      <c r="N145" s="7" t="s">
        <v>66</v>
      </c>
      <c r="O145" s="7">
        <v>3</v>
      </c>
      <c r="P145" s="7" t="s">
        <v>80</v>
      </c>
      <c r="Q145" s="7">
        <v>3.6</v>
      </c>
      <c r="S145" s="33">
        <f t="shared" si="6"/>
        <v>2.0490089619187697</v>
      </c>
      <c r="T145" s="33">
        <f t="shared" si="7"/>
        <v>1.1507134837287094</v>
      </c>
      <c r="U145" s="33">
        <f t="shared" si="8"/>
        <v>1.3119912583873892</v>
      </c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</row>
    <row r="146" spans="1:38" x14ac:dyDescent="0.25">
      <c r="A146" s="4">
        <v>779</v>
      </c>
      <c r="B146" s="5" t="s">
        <v>47</v>
      </c>
      <c r="C146" s="5">
        <v>0.46500000000000002</v>
      </c>
      <c r="D146" s="5">
        <v>0.35</v>
      </c>
      <c r="E146" s="5">
        <v>0.14000000000000001</v>
      </c>
      <c r="F146" s="5">
        <v>0.57550000000000001</v>
      </c>
      <c r="G146" s="5">
        <v>0.20150000000000001</v>
      </c>
      <c r="H146" s="5">
        <v>0.15049999999999999</v>
      </c>
      <c r="I146" s="5">
        <v>0.19</v>
      </c>
      <c r="J146" s="5">
        <v>15</v>
      </c>
      <c r="K146" s="5">
        <v>12</v>
      </c>
      <c r="L146" s="5" t="s">
        <v>33</v>
      </c>
      <c r="M146" s="5" t="s">
        <v>34</v>
      </c>
      <c r="N146" s="5" t="s">
        <v>35</v>
      </c>
      <c r="O146" s="5">
        <v>4</v>
      </c>
      <c r="P146" s="5" t="s">
        <v>42</v>
      </c>
      <c r="Q146" s="5">
        <v>6.1</v>
      </c>
      <c r="S146" s="33">
        <f t="shared" si="6"/>
        <v>1.4495511067294196</v>
      </c>
      <c r="T146" s="33">
        <f t="shared" si="7"/>
        <v>-0.56115267994593299</v>
      </c>
      <c r="U146" s="33">
        <f t="shared" si="8"/>
        <v>-0.65276412363116443</v>
      </c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</row>
    <row r="147" spans="1:38" x14ac:dyDescent="0.25">
      <c r="A147" s="6">
        <v>2780</v>
      </c>
      <c r="B147" s="7" t="s">
        <v>47</v>
      </c>
      <c r="C147" s="7">
        <v>0.59</v>
      </c>
      <c r="D147" s="7">
        <v>0.47</v>
      </c>
      <c r="E147" s="7">
        <v>0.14499999999999999</v>
      </c>
      <c r="F147" s="7">
        <v>0.92349999999999999</v>
      </c>
      <c r="G147" s="7">
        <v>0.45450000000000002</v>
      </c>
      <c r="H147" s="7">
        <v>0.17299999999999999</v>
      </c>
      <c r="I147" s="7">
        <v>0.254</v>
      </c>
      <c r="J147" s="7">
        <v>9</v>
      </c>
      <c r="K147" s="7">
        <v>3</v>
      </c>
      <c r="L147" s="7" t="s">
        <v>75</v>
      </c>
      <c r="M147" s="7" t="s">
        <v>76</v>
      </c>
      <c r="N147" s="7" t="s">
        <v>77</v>
      </c>
      <c r="O147" s="7">
        <v>5</v>
      </c>
      <c r="P147" s="7" t="s">
        <v>46</v>
      </c>
      <c r="Q147" s="7">
        <v>12.8</v>
      </c>
      <c r="S147" s="33">
        <f t="shared" si="6"/>
        <v>-0.34882245883863039</v>
      </c>
      <c r="T147" s="33">
        <f t="shared" si="7"/>
        <v>0.50876367235071795</v>
      </c>
      <c r="U147" s="33">
        <f t="shared" si="8"/>
        <v>0.58813401238055318</v>
      </c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</row>
    <row r="148" spans="1:38" x14ac:dyDescent="0.25">
      <c r="A148" s="4">
        <v>3173</v>
      </c>
      <c r="B148" s="5" t="s">
        <v>32</v>
      </c>
      <c r="C148" s="5">
        <v>0.505</v>
      </c>
      <c r="D148" s="5">
        <v>0.40500000000000003</v>
      </c>
      <c r="E148" s="5">
        <v>0.18</v>
      </c>
      <c r="F148" s="5">
        <v>0.60599999999999998</v>
      </c>
      <c r="G148" s="5">
        <v>0.23899999999999999</v>
      </c>
      <c r="H148" s="5">
        <v>0.1235</v>
      </c>
      <c r="I148" s="5">
        <v>0.18</v>
      </c>
      <c r="J148" s="5">
        <v>11</v>
      </c>
      <c r="K148" s="5">
        <v>12</v>
      </c>
      <c r="L148" s="5" t="s">
        <v>33</v>
      </c>
      <c r="M148" s="5" t="s">
        <v>34</v>
      </c>
      <c r="N148" s="5" t="s">
        <v>35</v>
      </c>
      <c r="O148" s="5">
        <v>9</v>
      </c>
      <c r="P148" s="5" t="s">
        <v>78</v>
      </c>
      <c r="Q148" s="5">
        <v>1.9</v>
      </c>
      <c r="S148" s="33">
        <f t="shared" si="6"/>
        <v>0.25063539635071963</v>
      </c>
      <c r="T148" s="33">
        <f t="shared" si="7"/>
        <v>-0.21877944721100467</v>
      </c>
      <c r="U148" s="33">
        <f t="shared" si="8"/>
        <v>-8.401914462579331E-2</v>
      </c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</row>
    <row r="149" spans="1:38" x14ac:dyDescent="0.25">
      <c r="A149" s="6">
        <v>2337</v>
      </c>
      <c r="B149" s="7" t="s">
        <v>32</v>
      </c>
      <c r="C149" s="7">
        <v>0.56499999999999995</v>
      </c>
      <c r="D149" s="7">
        <v>0.48</v>
      </c>
      <c r="E149" s="7">
        <v>0.17499999999999999</v>
      </c>
      <c r="F149" s="7">
        <v>0.95699999999999996</v>
      </c>
      <c r="G149" s="7">
        <v>0.38850000000000001</v>
      </c>
      <c r="H149" s="7">
        <v>0.215</v>
      </c>
      <c r="I149" s="7">
        <v>0.27500000000000002</v>
      </c>
      <c r="J149" s="7">
        <v>18</v>
      </c>
      <c r="K149" s="7">
        <v>2</v>
      </c>
      <c r="L149" s="7" t="s">
        <v>64</v>
      </c>
      <c r="M149" s="7" t="s">
        <v>65</v>
      </c>
      <c r="N149" s="7" t="s">
        <v>66</v>
      </c>
      <c r="O149" s="7">
        <v>10</v>
      </c>
      <c r="P149" s="7" t="s">
        <v>70</v>
      </c>
      <c r="Q149" s="7">
        <v>24.1</v>
      </c>
      <c r="S149" s="33">
        <f t="shared" si="6"/>
        <v>2.3487378895134445</v>
      </c>
      <c r="T149" s="33">
        <f t="shared" si="7"/>
        <v>0.29478040189138749</v>
      </c>
      <c r="U149" s="33">
        <f t="shared" si="8"/>
        <v>0.69154219038152975</v>
      </c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</row>
    <row r="150" spans="1:38" x14ac:dyDescent="0.25">
      <c r="A150" s="4">
        <v>3576</v>
      </c>
      <c r="B150" s="5" t="s">
        <v>47</v>
      </c>
      <c r="C150" s="5">
        <v>0.6</v>
      </c>
      <c r="D150" s="5">
        <v>0.47</v>
      </c>
      <c r="E150" s="5">
        <v>0.15</v>
      </c>
      <c r="F150" s="5">
        <v>0.92800000000000005</v>
      </c>
      <c r="G150" s="5">
        <v>0.42249999999999999</v>
      </c>
      <c r="H150" s="5">
        <v>0.183</v>
      </c>
      <c r="I150" s="5">
        <v>0.27500000000000002</v>
      </c>
      <c r="J150" s="5">
        <v>8</v>
      </c>
      <c r="K150" s="5">
        <v>2</v>
      </c>
      <c r="L150" s="5" t="s">
        <v>64</v>
      </c>
      <c r="M150" s="5" t="s">
        <v>65</v>
      </c>
      <c r="N150" s="5" t="s">
        <v>66</v>
      </c>
      <c r="O150" s="5">
        <v>2</v>
      </c>
      <c r="P150" s="5" t="s">
        <v>39</v>
      </c>
      <c r="Q150" s="5">
        <v>18</v>
      </c>
      <c r="S150" s="33">
        <f t="shared" si="6"/>
        <v>-0.64855138643330534</v>
      </c>
      <c r="T150" s="33">
        <f t="shared" si="7"/>
        <v>0.59435698053445019</v>
      </c>
      <c r="U150" s="33">
        <f t="shared" si="8"/>
        <v>0.58813401238055318</v>
      </c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</row>
    <row r="151" spans="1:38" x14ac:dyDescent="0.25">
      <c r="A151" s="6">
        <v>1045</v>
      </c>
      <c r="B151" s="7" t="s">
        <v>47</v>
      </c>
      <c r="C151" s="7">
        <v>0.69</v>
      </c>
      <c r="D151" s="7">
        <v>0.52500000000000002</v>
      </c>
      <c r="E151" s="7">
        <v>0.17499999999999999</v>
      </c>
      <c r="F151" s="7">
        <v>1.7004999999999999</v>
      </c>
      <c r="G151" s="7">
        <v>0.82550000000000001</v>
      </c>
      <c r="H151" s="7">
        <v>0.36199999999999999</v>
      </c>
      <c r="I151" s="7">
        <v>0.40500000000000003</v>
      </c>
      <c r="J151" s="7">
        <v>8</v>
      </c>
      <c r="K151" s="7">
        <v>9</v>
      </c>
      <c r="L151" s="7" t="s">
        <v>52</v>
      </c>
      <c r="M151" s="7" t="s">
        <v>53</v>
      </c>
      <c r="N151" s="7" t="s">
        <v>54</v>
      </c>
      <c r="O151" s="7">
        <v>1</v>
      </c>
      <c r="P151" s="7" t="s">
        <v>36</v>
      </c>
      <c r="Q151" s="7">
        <v>22.1</v>
      </c>
      <c r="S151" s="33">
        <f t="shared" si="6"/>
        <v>-0.64855138643330534</v>
      </c>
      <c r="T151" s="33">
        <f t="shared" si="7"/>
        <v>1.3646967541880388</v>
      </c>
      <c r="U151" s="33">
        <f t="shared" si="8"/>
        <v>1.1568789913859243</v>
      </c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</row>
    <row r="152" spans="1:38" x14ac:dyDescent="0.25">
      <c r="A152" s="4">
        <v>969</v>
      </c>
      <c r="B152" s="5" t="s">
        <v>47</v>
      </c>
      <c r="C152" s="5">
        <v>0.51</v>
      </c>
      <c r="D152" s="5">
        <v>0.40500000000000003</v>
      </c>
      <c r="E152" s="5">
        <v>0.15</v>
      </c>
      <c r="F152" s="5">
        <v>0.70350000000000001</v>
      </c>
      <c r="G152" s="5">
        <v>0.34699999999999998</v>
      </c>
      <c r="H152" s="5">
        <v>0.13400000000000001</v>
      </c>
      <c r="I152" s="5">
        <v>0.1885</v>
      </c>
      <c r="J152" s="5">
        <v>8</v>
      </c>
      <c r="K152" s="5">
        <v>13</v>
      </c>
      <c r="L152" s="5" t="s">
        <v>44</v>
      </c>
      <c r="M152" s="5" t="s">
        <v>45</v>
      </c>
      <c r="N152" s="5" t="s">
        <v>35</v>
      </c>
      <c r="O152" s="5">
        <v>7</v>
      </c>
      <c r="P152" s="5" t="s">
        <v>74</v>
      </c>
      <c r="Q152" s="5">
        <v>2.5</v>
      </c>
      <c r="S152" s="33">
        <f t="shared" si="6"/>
        <v>-0.64855138643330534</v>
      </c>
      <c r="T152" s="33">
        <f t="shared" si="7"/>
        <v>-0.17598279311913859</v>
      </c>
      <c r="U152" s="33">
        <f t="shared" si="8"/>
        <v>-8.401914462579331E-2</v>
      </c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</row>
    <row r="153" spans="1:38" x14ac:dyDescent="0.25">
      <c r="A153" s="6">
        <v>4113</v>
      </c>
      <c r="B153" s="7" t="s">
        <v>32</v>
      </c>
      <c r="C153" s="7">
        <v>0.56000000000000005</v>
      </c>
      <c r="D153" s="7">
        <v>0.42</v>
      </c>
      <c r="E153" s="7">
        <v>0.18</v>
      </c>
      <c r="F153" s="7">
        <v>1.6645000000000001</v>
      </c>
      <c r="G153" s="7">
        <v>0.77549999999999997</v>
      </c>
      <c r="H153" s="7">
        <v>0.35</v>
      </c>
      <c r="I153" s="7">
        <v>0.45250000000000001</v>
      </c>
      <c r="J153" s="7">
        <v>9</v>
      </c>
      <c r="K153" s="7">
        <v>6</v>
      </c>
      <c r="L153" s="7" t="s">
        <v>71</v>
      </c>
      <c r="M153" s="7" t="s">
        <v>72</v>
      </c>
      <c r="N153" s="7" t="s">
        <v>73</v>
      </c>
      <c r="O153" s="7">
        <v>10</v>
      </c>
      <c r="P153" s="7" t="s">
        <v>70</v>
      </c>
      <c r="Q153" s="7">
        <v>24.1</v>
      </c>
      <c r="S153" s="33">
        <f t="shared" si="6"/>
        <v>-0.34882245883863039</v>
      </c>
      <c r="T153" s="33">
        <f t="shared" si="7"/>
        <v>0.25198374779952232</v>
      </c>
      <c r="U153" s="33">
        <f t="shared" si="8"/>
        <v>7.1093122375670947E-2</v>
      </c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</row>
    <row r="154" spans="1:38" x14ac:dyDescent="0.25">
      <c r="A154" s="4">
        <v>3575</v>
      </c>
      <c r="B154" s="5" t="s">
        <v>32</v>
      </c>
      <c r="C154" s="5">
        <v>0.6</v>
      </c>
      <c r="D154" s="5">
        <v>0.47</v>
      </c>
      <c r="E154" s="5">
        <v>0.17</v>
      </c>
      <c r="F154" s="5">
        <v>1.0805</v>
      </c>
      <c r="G154" s="5">
        <v>0.4995</v>
      </c>
      <c r="H154" s="5">
        <v>0.22450000000000001</v>
      </c>
      <c r="I154" s="5">
        <v>0.32050000000000001</v>
      </c>
      <c r="J154" s="5">
        <v>9</v>
      </c>
      <c r="K154" s="5">
        <v>4</v>
      </c>
      <c r="L154" s="5" t="s">
        <v>84</v>
      </c>
      <c r="M154" s="5" t="s">
        <v>85</v>
      </c>
      <c r="N154" s="5" t="s">
        <v>86</v>
      </c>
      <c r="O154" s="5">
        <v>10</v>
      </c>
      <c r="P154" s="5" t="s">
        <v>70</v>
      </c>
      <c r="Q154" s="5">
        <v>24.1</v>
      </c>
      <c r="S154" s="33">
        <f t="shared" si="6"/>
        <v>-0.34882245883863039</v>
      </c>
      <c r="T154" s="33">
        <f t="shared" si="7"/>
        <v>0.59435698053445019</v>
      </c>
      <c r="U154" s="33">
        <f t="shared" si="8"/>
        <v>0.58813401238055318</v>
      </c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</row>
    <row r="155" spans="1:38" x14ac:dyDescent="0.25">
      <c r="A155" s="6">
        <v>1711</v>
      </c>
      <c r="B155" s="7" t="s">
        <v>47</v>
      </c>
      <c r="C155" s="7">
        <v>0.64500000000000002</v>
      </c>
      <c r="D155" s="7">
        <v>0.51</v>
      </c>
      <c r="E155" s="7">
        <v>0.19500000000000001</v>
      </c>
      <c r="F155" s="7">
        <v>1.226</v>
      </c>
      <c r="G155" s="7">
        <v>0.58850000000000002</v>
      </c>
      <c r="H155" s="7">
        <v>0.2215</v>
      </c>
      <c r="I155" s="7">
        <v>0.3745</v>
      </c>
      <c r="J155" s="7">
        <v>10</v>
      </c>
      <c r="K155" s="7">
        <v>6</v>
      </c>
      <c r="L155" s="7" t="s">
        <v>71</v>
      </c>
      <c r="M155" s="7" t="s">
        <v>72</v>
      </c>
      <c r="N155" s="7" t="s">
        <v>73</v>
      </c>
      <c r="O155" s="7">
        <v>8</v>
      </c>
      <c r="P155" s="7" t="s">
        <v>51</v>
      </c>
      <c r="Q155" s="7">
        <v>12.3</v>
      </c>
      <c r="S155" s="33">
        <f t="shared" si="6"/>
        <v>-4.9093531243955373E-2</v>
      </c>
      <c r="T155" s="33">
        <f t="shared" si="7"/>
        <v>0.97952686736124495</v>
      </c>
      <c r="U155" s="33">
        <f t="shared" si="8"/>
        <v>1.0017667243844595</v>
      </c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</row>
    <row r="156" spans="1:38" x14ac:dyDescent="0.25">
      <c r="A156" s="4">
        <v>2072</v>
      </c>
      <c r="B156" s="5" t="s">
        <v>32</v>
      </c>
      <c r="C156" s="5">
        <v>0.56499999999999995</v>
      </c>
      <c r="D156" s="5">
        <v>0.44</v>
      </c>
      <c r="E156" s="5">
        <v>0.13500000000000001</v>
      </c>
      <c r="F156" s="5">
        <v>0.83</v>
      </c>
      <c r="G156" s="5">
        <v>0.39300000000000002</v>
      </c>
      <c r="H156" s="5">
        <v>0.17349999999999999</v>
      </c>
      <c r="I156" s="5">
        <v>0.23799999999999999</v>
      </c>
      <c r="J156" s="5">
        <v>9</v>
      </c>
      <c r="K156" s="5">
        <v>6</v>
      </c>
      <c r="L156" s="5" t="s">
        <v>71</v>
      </c>
      <c r="M156" s="5" t="s">
        <v>72</v>
      </c>
      <c r="N156" s="5" t="s">
        <v>73</v>
      </c>
      <c r="O156" s="5">
        <v>10</v>
      </c>
      <c r="P156" s="5" t="s">
        <v>70</v>
      </c>
      <c r="Q156" s="5">
        <v>24.1</v>
      </c>
      <c r="S156" s="33">
        <f t="shared" si="6"/>
        <v>-0.34882245883863039</v>
      </c>
      <c r="T156" s="33">
        <f t="shared" si="7"/>
        <v>0.29478040189138749</v>
      </c>
      <c r="U156" s="33">
        <f t="shared" si="8"/>
        <v>0.27790947837762409</v>
      </c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</row>
    <row r="157" spans="1:38" x14ac:dyDescent="0.25">
      <c r="A157" s="6">
        <v>68</v>
      </c>
      <c r="B157" s="7" t="s">
        <v>32</v>
      </c>
      <c r="C157" s="7">
        <v>0.59499999999999997</v>
      </c>
      <c r="D157" s="7">
        <v>0.495</v>
      </c>
      <c r="E157" s="7">
        <v>0.185</v>
      </c>
      <c r="F157" s="7">
        <v>1.2849999999999999</v>
      </c>
      <c r="G157" s="7">
        <v>0.41599999999999998</v>
      </c>
      <c r="H157" s="7">
        <v>0.224</v>
      </c>
      <c r="I157" s="7">
        <v>0.48499999999999999</v>
      </c>
      <c r="J157" s="7">
        <v>13</v>
      </c>
      <c r="K157" s="7">
        <v>7</v>
      </c>
      <c r="L157" s="7" t="s">
        <v>67</v>
      </c>
      <c r="M157" s="7" t="s">
        <v>68</v>
      </c>
      <c r="N157" s="7" t="s">
        <v>69</v>
      </c>
      <c r="O157" s="7">
        <v>10</v>
      </c>
      <c r="P157" s="7" t="s">
        <v>70</v>
      </c>
      <c r="Q157" s="7">
        <v>24.1</v>
      </c>
      <c r="S157" s="33">
        <f t="shared" si="6"/>
        <v>0.85009325154006965</v>
      </c>
      <c r="T157" s="33">
        <f t="shared" si="7"/>
        <v>0.55156032644258401</v>
      </c>
      <c r="U157" s="33">
        <f t="shared" si="8"/>
        <v>0.84665445738299461</v>
      </c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</row>
    <row r="158" spans="1:38" x14ac:dyDescent="0.25">
      <c r="A158" s="4">
        <v>2914</v>
      </c>
      <c r="B158" s="5" t="s">
        <v>47</v>
      </c>
      <c r="C158" s="5">
        <v>0.59</v>
      </c>
      <c r="D158" s="5">
        <v>0.5</v>
      </c>
      <c r="E158" s="5">
        <v>0.15</v>
      </c>
      <c r="F158" s="5">
        <v>1.1419999999999999</v>
      </c>
      <c r="G158" s="5">
        <v>0.48499999999999999</v>
      </c>
      <c r="H158" s="5">
        <v>0.26500000000000001</v>
      </c>
      <c r="I158" s="5">
        <v>0.34499999999999997</v>
      </c>
      <c r="J158" s="5">
        <v>9</v>
      </c>
      <c r="K158" s="5">
        <v>12</v>
      </c>
      <c r="L158" s="5" t="s">
        <v>33</v>
      </c>
      <c r="M158" s="5" t="s">
        <v>34</v>
      </c>
      <c r="N158" s="5" t="s">
        <v>35</v>
      </c>
      <c r="O158" s="5">
        <v>2</v>
      </c>
      <c r="P158" s="5" t="s">
        <v>39</v>
      </c>
      <c r="Q158" s="5">
        <v>18</v>
      </c>
      <c r="S158" s="33">
        <f t="shared" si="6"/>
        <v>-0.34882245883863039</v>
      </c>
      <c r="T158" s="33">
        <f t="shared" si="7"/>
        <v>0.50876367235071795</v>
      </c>
      <c r="U158" s="33">
        <f t="shared" si="8"/>
        <v>0.89835854638348289</v>
      </c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</row>
    <row r="159" spans="1:38" x14ac:dyDescent="0.25">
      <c r="A159" s="6">
        <v>3437</v>
      </c>
      <c r="B159" s="7" t="s">
        <v>43</v>
      </c>
      <c r="C159" s="7">
        <v>0.38</v>
      </c>
      <c r="D159" s="7">
        <v>0.27500000000000002</v>
      </c>
      <c r="E159" s="7">
        <v>9.5000000000000001E-2</v>
      </c>
      <c r="F159" s="7">
        <v>0.2505</v>
      </c>
      <c r="G159" s="7">
        <v>9.4500000000000001E-2</v>
      </c>
      <c r="H159" s="7">
        <v>6.5500000000000003E-2</v>
      </c>
      <c r="I159" s="7">
        <v>7.4999999999999997E-2</v>
      </c>
      <c r="J159" s="7">
        <v>6</v>
      </c>
      <c r="K159" s="7">
        <v>13</v>
      </c>
      <c r="L159" s="7" t="s">
        <v>44</v>
      </c>
      <c r="M159" s="7" t="s">
        <v>45</v>
      </c>
      <c r="N159" s="7" t="s">
        <v>35</v>
      </c>
      <c r="O159" s="7">
        <v>6</v>
      </c>
      <c r="P159" s="7" t="s">
        <v>79</v>
      </c>
      <c r="Q159" s="7">
        <v>14.1</v>
      </c>
      <c r="S159" s="33">
        <f t="shared" si="6"/>
        <v>-1.2480092416226554</v>
      </c>
      <c r="T159" s="33">
        <f t="shared" si="7"/>
        <v>-1.288695799507656</v>
      </c>
      <c r="U159" s="33">
        <f t="shared" si="8"/>
        <v>-1.4283254586384875</v>
      </c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</row>
    <row r="160" spans="1:38" x14ac:dyDescent="0.25">
      <c r="A160" s="4">
        <v>1113</v>
      </c>
      <c r="B160" s="5" t="s">
        <v>32</v>
      </c>
      <c r="C160" s="5">
        <v>0.52</v>
      </c>
      <c r="D160" s="5">
        <v>0.46</v>
      </c>
      <c r="E160" s="5">
        <v>0.15</v>
      </c>
      <c r="F160" s="5">
        <v>1.0189999999999999</v>
      </c>
      <c r="G160" s="5">
        <v>0.52300000000000002</v>
      </c>
      <c r="H160" s="5">
        <v>0.19850000000000001</v>
      </c>
      <c r="I160" s="5">
        <v>0.254</v>
      </c>
      <c r="J160" s="5">
        <v>7</v>
      </c>
      <c r="K160" s="5">
        <v>8</v>
      </c>
      <c r="L160" s="5" t="s">
        <v>61</v>
      </c>
      <c r="M160" s="5" t="s">
        <v>62</v>
      </c>
      <c r="N160" s="5" t="s">
        <v>63</v>
      </c>
      <c r="O160" s="5">
        <v>7</v>
      </c>
      <c r="P160" s="5" t="s">
        <v>74</v>
      </c>
      <c r="Q160" s="5">
        <v>2.5</v>
      </c>
      <c r="S160" s="33">
        <f t="shared" si="6"/>
        <v>-0.94828031402798041</v>
      </c>
      <c r="T160" s="33">
        <f t="shared" si="7"/>
        <v>-9.0389484935406397E-2</v>
      </c>
      <c r="U160" s="33">
        <f t="shared" si="8"/>
        <v>0.48472583437957717</v>
      </c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</row>
    <row r="161" spans="1:38" x14ac:dyDescent="0.25">
      <c r="A161" s="6">
        <v>1878</v>
      </c>
      <c r="B161" s="7" t="s">
        <v>43</v>
      </c>
      <c r="C161" s="7">
        <v>0.54</v>
      </c>
      <c r="D161" s="7">
        <v>0.39</v>
      </c>
      <c r="E161" s="7">
        <v>0.125</v>
      </c>
      <c r="F161" s="7">
        <v>0.62549999999999994</v>
      </c>
      <c r="G161" s="7">
        <v>0.2525</v>
      </c>
      <c r="H161" s="7">
        <v>0.158</v>
      </c>
      <c r="I161" s="7">
        <v>0.19</v>
      </c>
      <c r="J161" s="7">
        <v>8</v>
      </c>
      <c r="K161" s="7">
        <v>7</v>
      </c>
      <c r="L161" s="7" t="s">
        <v>67</v>
      </c>
      <c r="M161" s="7" t="s">
        <v>68</v>
      </c>
      <c r="N161" s="7" t="s">
        <v>69</v>
      </c>
      <c r="O161" s="7">
        <v>10</v>
      </c>
      <c r="P161" s="7" t="s">
        <v>70</v>
      </c>
      <c r="Q161" s="7">
        <v>24.1</v>
      </c>
      <c r="S161" s="33">
        <f t="shared" si="6"/>
        <v>-0.64855138643330534</v>
      </c>
      <c r="T161" s="33">
        <f t="shared" si="7"/>
        <v>8.0797131432057967E-2</v>
      </c>
      <c r="U161" s="33">
        <f t="shared" si="8"/>
        <v>-0.23913141162725815</v>
      </c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</row>
    <row r="162" spans="1:38" x14ac:dyDescent="0.25">
      <c r="A162" s="4">
        <v>1809</v>
      </c>
      <c r="B162" s="5" t="s">
        <v>32</v>
      </c>
      <c r="C162" s="5">
        <v>0.63500000000000001</v>
      </c>
      <c r="D162" s="5">
        <v>0.47499999999999998</v>
      </c>
      <c r="E162" s="5">
        <v>0.15</v>
      </c>
      <c r="F162" s="5">
        <v>1.1845000000000001</v>
      </c>
      <c r="G162" s="5">
        <v>0.53300000000000003</v>
      </c>
      <c r="H162" s="5">
        <v>0.307</v>
      </c>
      <c r="I162" s="5">
        <v>0.29099999999999998</v>
      </c>
      <c r="J162" s="5">
        <v>10</v>
      </c>
      <c r="K162" s="5">
        <v>13</v>
      </c>
      <c r="L162" s="5" t="s">
        <v>44</v>
      </c>
      <c r="M162" s="5" t="s">
        <v>45</v>
      </c>
      <c r="N162" s="5" t="s">
        <v>35</v>
      </c>
      <c r="O162" s="5">
        <v>1</v>
      </c>
      <c r="P162" s="5" t="s">
        <v>36</v>
      </c>
      <c r="Q162" s="5">
        <v>22.1</v>
      </c>
      <c r="S162" s="33">
        <f t="shared" si="6"/>
        <v>-4.9093531243955373E-2</v>
      </c>
      <c r="T162" s="33">
        <f t="shared" si="7"/>
        <v>0.89393355917751283</v>
      </c>
      <c r="U162" s="33">
        <f t="shared" si="8"/>
        <v>0.63983810138104147</v>
      </c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</row>
    <row r="163" spans="1:38" x14ac:dyDescent="0.25">
      <c r="A163" s="6">
        <v>3596</v>
      </c>
      <c r="B163" s="7" t="s">
        <v>47</v>
      </c>
      <c r="C163" s="7">
        <v>0.66</v>
      </c>
      <c r="D163" s="7">
        <v>0.51500000000000001</v>
      </c>
      <c r="E163" s="7">
        <v>0.2</v>
      </c>
      <c r="F163" s="7">
        <v>1.6465000000000001</v>
      </c>
      <c r="G163" s="7">
        <v>0.749</v>
      </c>
      <c r="H163" s="7">
        <v>0.42199999999999999</v>
      </c>
      <c r="I163" s="7">
        <v>0.40100000000000002</v>
      </c>
      <c r="J163" s="7">
        <v>11</v>
      </c>
      <c r="K163" s="7">
        <v>11</v>
      </c>
      <c r="L163" s="7" t="s">
        <v>37</v>
      </c>
      <c r="M163" s="7" t="s">
        <v>38</v>
      </c>
      <c r="N163" s="7" t="s">
        <v>35</v>
      </c>
      <c r="O163" s="7">
        <v>7</v>
      </c>
      <c r="P163" s="7" t="s">
        <v>74</v>
      </c>
      <c r="Q163" s="7">
        <v>2.5</v>
      </c>
      <c r="S163" s="33">
        <f t="shared" si="6"/>
        <v>0.25063539635071963</v>
      </c>
      <c r="T163" s="33">
        <f t="shared" si="7"/>
        <v>1.1079168296368433</v>
      </c>
      <c r="U163" s="33">
        <f t="shared" si="8"/>
        <v>1.0534708133849477</v>
      </c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</row>
    <row r="164" spans="1:38" x14ac:dyDescent="0.25">
      <c r="A164" s="4">
        <v>1599</v>
      </c>
      <c r="B164" s="5" t="s">
        <v>43</v>
      </c>
      <c r="C164" s="5">
        <v>0.53</v>
      </c>
      <c r="D164" s="5">
        <v>0.4</v>
      </c>
      <c r="E164" s="5">
        <v>0.14499999999999999</v>
      </c>
      <c r="F164" s="5">
        <v>0.55500000000000005</v>
      </c>
      <c r="G164" s="5">
        <v>0.19350000000000001</v>
      </c>
      <c r="H164" s="5">
        <v>0.1305</v>
      </c>
      <c r="I164" s="5">
        <v>0.19500000000000001</v>
      </c>
      <c r="J164" s="5">
        <v>9</v>
      </c>
      <c r="K164" s="5">
        <v>14</v>
      </c>
      <c r="L164" s="5" t="s">
        <v>55</v>
      </c>
      <c r="M164" s="5" t="s">
        <v>56</v>
      </c>
      <c r="N164" s="5" t="s">
        <v>57</v>
      </c>
      <c r="O164" s="5">
        <v>3</v>
      </c>
      <c r="P164" s="5" t="s">
        <v>80</v>
      </c>
      <c r="Q164" s="5">
        <v>3.6</v>
      </c>
      <c r="S164" s="33">
        <f t="shared" si="6"/>
        <v>-0.34882245883863039</v>
      </c>
      <c r="T164" s="33">
        <f t="shared" si="7"/>
        <v>-4.7961767516742143E-3</v>
      </c>
      <c r="U164" s="33">
        <f t="shared" si="8"/>
        <v>-0.13572323362628158</v>
      </c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</row>
    <row r="165" spans="1:38" x14ac:dyDescent="0.25">
      <c r="A165" s="6">
        <v>3271</v>
      </c>
      <c r="B165" s="7" t="s">
        <v>32</v>
      </c>
      <c r="C165" s="7">
        <v>0.625</v>
      </c>
      <c r="D165" s="7">
        <v>0.47499999999999998</v>
      </c>
      <c r="E165" s="7">
        <v>0.13</v>
      </c>
      <c r="F165" s="7">
        <v>0.85950000000000004</v>
      </c>
      <c r="G165" s="7">
        <v>0.31950000000000001</v>
      </c>
      <c r="H165" s="7">
        <v>0.17749999999999999</v>
      </c>
      <c r="I165" s="7">
        <v>0.24</v>
      </c>
      <c r="J165" s="7">
        <v>13</v>
      </c>
      <c r="K165" s="7">
        <v>3</v>
      </c>
      <c r="L165" s="7" t="s">
        <v>75</v>
      </c>
      <c r="M165" s="7" t="s">
        <v>76</v>
      </c>
      <c r="N165" s="7" t="s">
        <v>77</v>
      </c>
      <c r="O165" s="7">
        <v>9</v>
      </c>
      <c r="P165" s="7" t="s">
        <v>78</v>
      </c>
      <c r="Q165" s="7">
        <v>1.9</v>
      </c>
      <c r="S165" s="33">
        <f t="shared" si="6"/>
        <v>0.85009325154006965</v>
      </c>
      <c r="T165" s="33">
        <f t="shared" si="7"/>
        <v>0.8083402509937806</v>
      </c>
      <c r="U165" s="33">
        <f t="shared" si="8"/>
        <v>0.63983810138104147</v>
      </c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</row>
    <row r="166" spans="1:38" x14ac:dyDescent="0.25">
      <c r="A166" s="4">
        <v>3079</v>
      </c>
      <c r="B166" s="5" t="s">
        <v>32</v>
      </c>
      <c r="C166" s="5">
        <v>0.69499999999999995</v>
      </c>
      <c r="D166" s="5">
        <v>0.53500000000000003</v>
      </c>
      <c r="E166" s="5">
        <v>0.2</v>
      </c>
      <c r="F166" s="5">
        <v>1.5854999999999999</v>
      </c>
      <c r="G166" s="5">
        <v>0.66700000000000004</v>
      </c>
      <c r="H166" s="5">
        <v>0.33400000000000002</v>
      </c>
      <c r="I166" s="5">
        <v>0.47099999999999997</v>
      </c>
      <c r="J166" s="5">
        <v>11</v>
      </c>
      <c r="K166" s="5">
        <v>14</v>
      </c>
      <c r="L166" s="5" t="s">
        <v>55</v>
      </c>
      <c r="M166" s="5" t="s">
        <v>56</v>
      </c>
      <c r="N166" s="5" t="s">
        <v>57</v>
      </c>
      <c r="O166" s="5">
        <v>4</v>
      </c>
      <c r="P166" s="5" t="s">
        <v>42</v>
      </c>
      <c r="Q166" s="5">
        <v>6.1</v>
      </c>
      <c r="S166" s="33">
        <f t="shared" si="6"/>
        <v>0.25063539635071963</v>
      </c>
      <c r="T166" s="33">
        <f t="shared" si="7"/>
        <v>1.4074934082799049</v>
      </c>
      <c r="U166" s="33">
        <f t="shared" si="8"/>
        <v>1.2602871693869009</v>
      </c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</row>
    <row r="167" spans="1:38" x14ac:dyDescent="0.25">
      <c r="A167" s="6">
        <v>23</v>
      </c>
      <c r="B167" s="7" t="s">
        <v>32</v>
      </c>
      <c r="C167" s="7">
        <v>0.56499999999999995</v>
      </c>
      <c r="D167" s="7">
        <v>0.44</v>
      </c>
      <c r="E167" s="7">
        <v>0.155</v>
      </c>
      <c r="F167" s="7">
        <v>0.9395</v>
      </c>
      <c r="G167" s="7">
        <v>0.42749999999999999</v>
      </c>
      <c r="H167" s="7">
        <v>0.214</v>
      </c>
      <c r="I167" s="7">
        <v>0.27</v>
      </c>
      <c r="J167" s="7">
        <v>12</v>
      </c>
      <c r="K167" s="7">
        <v>8</v>
      </c>
      <c r="L167" s="7" t="s">
        <v>61</v>
      </c>
      <c r="M167" s="7" t="s">
        <v>62</v>
      </c>
      <c r="N167" s="7" t="s">
        <v>63</v>
      </c>
      <c r="O167" s="7">
        <v>8</v>
      </c>
      <c r="P167" s="7" t="s">
        <v>51</v>
      </c>
      <c r="Q167" s="7">
        <v>12.3</v>
      </c>
      <c r="S167" s="33">
        <f t="shared" si="6"/>
        <v>0.55036432394539458</v>
      </c>
      <c r="T167" s="33">
        <f t="shared" si="7"/>
        <v>0.29478040189138749</v>
      </c>
      <c r="U167" s="33">
        <f t="shared" si="8"/>
        <v>0.27790947837762409</v>
      </c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</row>
    <row r="168" spans="1:38" x14ac:dyDescent="0.25">
      <c r="A168" s="4">
        <v>2254</v>
      </c>
      <c r="B168" s="5" t="s">
        <v>32</v>
      </c>
      <c r="C168" s="5">
        <v>0.64500000000000002</v>
      </c>
      <c r="D168" s="5">
        <v>0.5</v>
      </c>
      <c r="E168" s="5">
        <v>0.2</v>
      </c>
      <c r="F168" s="5">
        <v>1.4285000000000001</v>
      </c>
      <c r="G168" s="5">
        <v>0.63900000000000001</v>
      </c>
      <c r="H168" s="5">
        <v>0.30499999999999999</v>
      </c>
      <c r="I168" s="5">
        <v>0.36</v>
      </c>
      <c r="J168" s="5">
        <v>11</v>
      </c>
      <c r="K168" s="5">
        <v>4</v>
      </c>
      <c r="L168" s="5" t="s">
        <v>84</v>
      </c>
      <c r="M168" s="5" t="s">
        <v>85</v>
      </c>
      <c r="N168" s="5" t="s">
        <v>86</v>
      </c>
      <c r="O168" s="5">
        <v>8</v>
      </c>
      <c r="P168" s="5" t="s">
        <v>51</v>
      </c>
      <c r="Q168" s="5">
        <v>12.3</v>
      </c>
      <c r="S168" s="33">
        <f t="shared" si="6"/>
        <v>0.25063539635071963</v>
      </c>
      <c r="T168" s="33">
        <f t="shared" si="7"/>
        <v>0.97952686736124495</v>
      </c>
      <c r="U168" s="33">
        <f t="shared" si="8"/>
        <v>0.89835854638348289</v>
      </c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</row>
    <row r="169" spans="1:38" x14ac:dyDescent="0.25">
      <c r="A169" s="6">
        <v>262</v>
      </c>
      <c r="B169" s="7" t="s">
        <v>32</v>
      </c>
      <c r="C169" s="7">
        <v>0.56999999999999995</v>
      </c>
      <c r="D169" s="7">
        <v>0.44</v>
      </c>
      <c r="E169" s="7">
        <v>0.125</v>
      </c>
      <c r="F169" s="7">
        <v>0.86499999999999999</v>
      </c>
      <c r="G169" s="7">
        <v>0.36749999999999999</v>
      </c>
      <c r="H169" s="7">
        <v>0.17249999999999999</v>
      </c>
      <c r="I169" s="7">
        <v>0.27</v>
      </c>
      <c r="J169" s="7">
        <v>12</v>
      </c>
      <c r="K169" s="7">
        <v>15</v>
      </c>
      <c r="L169" s="7" t="s">
        <v>81</v>
      </c>
      <c r="M169" s="7" t="s">
        <v>82</v>
      </c>
      <c r="N169" s="7" t="s">
        <v>35</v>
      </c>
      <c r="O169" s="7">
        <v>7</v>
      </c>
      <c r="P169" s="7" t="s">
        <v>74</v>
      </c>
      <c r="Q169" s="7">
        <v>2.5</v>
      </c>
      <c r="S169" s="33">
        <f t="shared" si="6"/>
        <v>0.55036432394539458</v>
      </c>
      <c r="T169" s="33">
        <f t="shared" si="7"/>
        <v>0.33757705598325355</v>
      </c>
      <c r="U169" s="33">
        <f t="shared" si="8"/>
        <v>0.27790947837762409</v>
      </c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</row>
    <row r="170" spans="1:38" x14ac:dyDescent="0.25">
      <c r="A170" s="4">
        <v>3906</v>
      </c>
      <c r="B170" s="5" t="s">
        <v>47</v>
      </c>
      <c r="C170" s="5">
        <v>0.38</v>
      </c>
      <c r="D170" s="5">
        <v>0.27</v>
      </c>
      <c r="E170" s="5">
        <v>9.5000000000000001E-2</v>
      </c>
      <c r="F170" s="5">
        <v>0.219</v>
      </c>
      <c r="G170" s="5">
        <v>8.3500000000000005E-2</v>
      </c>
      <c r="H170" s="5">
        <v>5.1499999999999997E-2</v>
      </c>
      <c r="I170" s="5">
        <v>7.0000000000000007E-2</v>
      </c>
      <c r="J170" s="5">
        <v>6</v>
      </c>
      <c r="K170" s="5">
        <v>8</v>
      </c>
      <c r="L170" s="5" t="s">
        <v>61</v>
      </c>
      <c r="M170" s="5" t="s">
        <v>62</v>
      </c>
      <c r="N170" s="5" t="s">
        <v>63</v>
      </c>
      <c r="O170" s="5">
        <v>4</v>
      </c>
      <c r="P170" s="5" t="s">
        <v>42</v>
      </c>
      <c r="Q170" s="5">
        <v>6.1</v>
      </c>
      <c r="S170" s="33">
        <f t="shared" si="6"/>
        <v>-1.2480092416226554</v>
      </c>
      <c r="T170" s="33">
        <f t="shared" si="7"/>
        <v>-1.288695799507656</v>
      </c>
      <c r="U170" s="33">
        <f t="shared" si="8"/>
        <v>-1.4800295476389758</v>
      </c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</row>
    <row r="171" spans="1:38" x14ac:dyDescent="0.25">
      <c r="A171" s="6">
        <v>1351</v>
      </c>
      <c r="B171" s="7" t="s">
        <v>32</v>
      </c>
      <c r="C171" s="7">
        <v>0.59499999999999997</v>
      </c>
      <c r="D171" s="7">
        <v>0.46500000000000002</v>
      </c>
      <c r="E171" s="7">
        <v>0.15</v>
      </c>
      <c r="F171" s="7">
        <v>0.98</v>
      </c>
      <c r="G171" s="7">
        <v>0.41149999999999998</v>
      </c>
      <c r="H171" s="7">
        <v>0.19600000000000001</v>
      </c>
      <c r="I171" s="7">
        <v>0.22550000000000001</v>
      </c>
      <c r="J171" s="7">
        <v>10</v>
      </c>
      <c r="K171" s="7">
        <v>15</v>
      </c>
      <c r="L171" s="7" t="s">
        <v>81</v>
      </c>
      <c r="M171" s="7" t="s">
        <v>82</v>
      </c>
      <c r="N171" s="7" t="s">
        <v>35</v>
      </c>
      <c r="O171" s="7">
        <v>4</v>
      </c>
      <c r="P171" s="7" t="s">
        <v>42</v>
      </c>
      <c r="Q171" s="7">
        <v>6.1</v>
      </c>
      <c r="S171" s="33">
        <f t="shared" si="6"/>
        <v>-4.9093531243955373E-2</v>
      </c>
      <c r="T171" s="33">
        <f t="shared" si="7"/>
        <v>0.55156032644258401</v>
      </c>
      <c r="U171" s="33">
        <f t="shared" si="8"/>
        <v>0.53642992338006545</v>
      </c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</row>
    <row r="172" spans="1:38" x14ac:dyDescent="0.25">
      <c r="A172" s="4">
        <v>3868</v>
      </c>
      <c r="B172" s="5" t="s">
        <v>32</v>
      </c>
      <c r="C172" s="5">
        <v>0.5</v>
      </c>
      <c r="D172" s="5">
        <v>0.39</v>
      </c>
      <c r="E172" s="5">
        <v>0.13</v>
      </c>
      <c r="F172" s="5">
        <v>0.63549999999999995</v>
      </c>
      <c r="G172" s="5">
        <v>0.2505</v>
      </c>
      <c r="H172" s="5">
        <v>0.16350000000000001</v>
      </c>
      <c r="I172" s="5">
        <v>0.19500000000000001</v>
      </c>
      <c r="J172" s="5">
        <v>15</v>
      </c>
      <c r="K172" s="5">
        <v>6</v>
      </c>
      <c r="L172" s="5" t="s">
        <v>71</v>
      </c>
      <c r="M172" s="5" t="s">
        <v>72</v>
      </c>
      <c r="N172" s="5" t="s">
        <v>73</v>
      </c>
      <c r="O172" s="5">
        <v>10</v>
      </c>
      <c r="P172" s="5" t="s">
        <v>70</v>
      </c>
      <c r="Q172" s="5">
        <v>24.1</v>
      </c>
      <c r="S172" s="33">
        <f t="shared" si="6"/>
        <v>1.4495511067294196</v>
      </c>
      <c r="T172" s="33">
        <f t="shared" si="7"/>
        <v>-0.26157610130287079</v>
      </c>
      <c r="U172" s="33">
        <f t="shared" si="8"/>
        <v>-0.23913141162725815</v>
      </c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</row>
    <row r="173" spans="1:38" x14ac:dyDescent="0.25">
      <c r="A173" s="6">
        <v>2896</v>
      </c>
      <c r="B173" s="7" t="s">
        <v>43</v>
      </c>
      <c r="C173" s="7">
        <v>0.54</v>
      </c>
      <c r="D173" s="7">
        <v>0.41499999999999998</v>
      </c>
      <c r="E173" s="7">
        <v>0.11</v>
      </c>
      <c r="F173" s="7">
        <v>0.61899999999999999</v>
      </c>
      <c r="G173" s="7">
        <v>0.27550000000000002</v>
      </c>
      <c r="H173" s="7">
        <v>0.15</v>
      </c>
      <c r="I173" s="7">
        <v>0.17649999999999999</v>
      </c>
      <c r="J173" s="7">
        <v>10</v>
      </c>
      <c r="K173" s="7">
        <v>1</v>
      </c>
      <c r="L173" s="7" t="s">
        <v>40</v>
      </c>
      <c r="M173" s="7" t="s">
        <v>41</v>
      </c>
      <c r="N173" s="7" t="s">
        <v>35</v>
      </c>
      <c r="O173" s="7">
        <v>9</v>
      </c>
      <c r="P173" s="7" t="s">
        <v>78</v>
      </c>
      <c r="Q173" s="7">
        <v>1.9</v>
      </c>
      <c r="S173" s="33">
        <f t="shared" si="6"/>
        <v>-4.9093531243955373E-2</v>
      </c>
      <c r="T173" s="33">
        <f t="shared" si="7"/>
        <v>8.0797131432057967E-2</v>
      </c>
      <c r="U173" s="33">
        <f t="shared" si="8"/>
        <v>1.9389033375182673E-2</v>
      </c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</row>
    <row r="174" spans="1:38" x14ac:dyDescent="0.25">
      <c r="A174" s="4">
        <v>2290</v>
      </c>
      <c r="B174" s="5" t="s">
        <v>32</v>
      </c>
      <c r="C174" s="5">
        <v>0.57999999999999996</v>
      </c>
      <c r="D174" s="5">
        <v>0.47499999999999998</v>
      </c>
      <c r="E174" s="5">
        <v>0.155</v>
      </c>
      <c r="F174" s="5">
        <v>0.97399999999999998</v>
      </c>
      <c r="G174" s="5">
        <v>0.43049999999999999</v>
      </c>
      <c r="H174" s="5">
        <v>0.23</v>
      </c>
      <c r="I174" s="5">
        <v>0.28499999999999998</v>
      </c>
      <c r="J174" s="5">
        <v>10</v>
      </c>
      <c r="K174" s="5">
        <v>11</v>
      </c>
      <c r="L174" s="5" t="s">
        <v>37</v>
      </c>
      <c r="M174" s="5" t="s">
        <v>38</v>
      </c>
      <c r="N174" s="5" t="s">
        <v>35</v>
      </c>
      <c r="O174" s="5">
        <v>7</v>
      </c>
      <c r="P174" s="5" t="s">
        <v>74</v>
      </c>
      <c r="Q174" s="5">
        <v>2.5</v>
      </c>
      <c r="S174" s="33">
        <f t="shared" si="6"/>
        <v>-4.9093531243955373E-2</v>
      </c>
      <c r="T174" s="33">
        <f t="shared" si="7"/>
        <v>0.42317036416698578</v>
      </c>
      <c r="U174" s="33">
        <f t="shared" si="8"/>
        <v>0.63983810138104147</v>
      </c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</row>
    <row r="175" spans="1:38" x14ac:dyDescent="0.25">
      <c r="A175" s="6">
        <v>114</v>
      </c>
      <c r="B175" s="7" t="s">
        <v>47</v>
      </c>
      <c r="C175" s="7">
        <v>0.42499999999999999</v>
      </c>
      <c r="D175" s="7">
        <v>0.35</v>
      </c>
      <c r="E175" s="7">
        <v>0.105</v>
      </c>
      <c r="F175" s="7">
        <v>0.39300000000000002</v>
      </c>
      <c r="G175" s="7">
        <v>0.13</v>
      </c>
      <c r="H175" s="7">
        <v>6.3E-2</v>
      </c>
      <c r="I175" s="7">
        <v>0.16500000000000001</v>
      </c>
      <c r="J175" s="7">
        <v>9</v>
      </c>
      <c r="K175" s="7">
        <v>10</v>
      </c>
      <c r="L175" s="7" t="s">
        <v>48</v>
      </c>
      <c r="M175" s="7" t="s">
        <v>49</v>
      </c>
      <c r="N175" s="7" t="s">
        <v>50</v>
      </c>
      <c r="O175" s="7">
        <v>7</v>
      </c>
      <c r="P175" s="7" t="s">
        <v>74</v>
      </c>
      <c r="Q175" s="7">
        <v>2.5</v>
      </c>
      <c r="S175" s="33">
        <f t="shared" si="6"/>
        <v>-0.34882245883863039</v>
      </c>
      <c r="T175" s="33">
        <f t="shared" si="7"/>
        <v>-0.90352591268086169</v>
      </c>
      <c r="U175" s="33">
        <f t="shared" si="8"/>
        <v>-0.65276412363116443</v>
      </c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</row>
    <row r="176" spans="1:38" x14ac:dyDescent="0.25">
      <c r="A176" s="4">
        <v>3584</v>
      </c>
      <c r="B176" s="5" t="s">
        <v>32</v>
      </c>
      <c r="C176" s="5">
        <v>0.625</v>
      </c>
      <c r="D176" s="5">
        <v>0.5</v>
      </c>
      <c r="E176" s="5">
        <v>0.17499999999999999</v>
      </c>
      <c r="F176" s="5">
        <v>1.2729999999999999</v>
      </c>
      <c r="G176" s="5">
        <v>0.56399999999999995</v>
      </c>
      <c r="H176" s="5">
        <v>0.30199999999999999</v>
      </c>
      <c r="I176" s="5">
        <v>0.374</v>
      </c>
      <c r="J176" s="5">
        <v>9</v>
      </c>
      <c r="K176" s="5">
        <v>5</v>
      </c>
      <c r="L176" s="5" t="s">
        <v>58</v>
      </c>
      <c r="M176" s="5" t="s">
        <v>59</v>
      </c>
      <c r="N176" s="5" t="s">
        <v>60</v>
      </c>
      <c r="O176" s="5">
        <v>5</v>
      </c>
      <c r="P176" s="5" t="s">
        <v>46</v>
      </c>
      <c r="Q176" s="5">
        <v>12.8</v>
      </c>
      <c r="S176" s="33">
        <f t="shared" si="6"/>
        <v>-0.34882245883863039</v>
      </c>
      <c r="T176" s="33">
        <f t="shared" si="7"/>
        <v>0.8083402509937806</v>
      </c>
      <c r="U176" s="33">
        <f t="shared" si="8"/>
        <v>0.89835854638348289</v>
      </c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</row>
    <row r="177" spans="1:38" x14ac:dyDescent="0.25">
      <c r="A177" s="6">
        <v>1180</v>
      </c>
      <c r="B177" s="7" t="s">
        <v>47</v>
      </c>
      <c r="C177" s="7">
        <v>0.65</v>
      </c>
      <c r="D177" s="7">
        <v>0.5</v>
      </c>
      <c r="E177" s="7">
        <v>0.155</v>
      </c>
      <c r="F177" s="7">
        <v>1.202</v>
      </c>
      <c r="G177" s="7">
        <v>0.56499999999999995</v>
      </c>
      <c r="H177" s="7">
        <v>0.3135</v>
      </c>
      <c r="I177" s="7">
        <v>0.29399999999999998</v>
      </c>
      <c r="J177" s="7">
        <v>11</v>
      </c>
      <c r="K177" s="7">
        <v>4</v>
      </c>
      <c r="L177" s="7" t="s">
        <v>84</v>
      </c>
      <c r="M177" s="7" t="s">
        <v>85</v>
      </c>
      <c r="N177" s="7" t="s">
        <v>86</v>
      </c>
      <c r="O177" s="7">
        <v>4</v>
      </c>
      <c r="P177" s="7" t="s">
        <v>42</v>
      </c>
      <c r="Q177" s="7">
        <v>6.1</v>
      </c>
      <c r="S177" s="33">
        <f t="shared" si="6"/>
        <v>0.25063539635071963</v>
      </c>
      <c r="T177" s="33">
        <f t="shared" si="7"/>
        <v>1.022323521453111</v>
      </c>
      <c r="U177" s="33">
        <f t="shared" si="8"/>
        <v>0.89835854638348289</v>
      </c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</row>
    <row r="178" spans="1:38" x14ac:dyDescent="0.25">
      <c r="A178" s="4">
        <v>976</v>
      </c>
      <c r="B178" s="5" t="s">
        <v>32</v>
      </c>
      <c r="C178" s="5">
        <v>0.53</v>
      </c>
      <c r="D178" s="5">
        <v>0.42499999999999999</v>
      </c>
      <c r="E178" s="5">
        <v>0.15</v>
      </c>
      <c r="F178" s="5">
        <v>0.84950000000000003</v>
      </c>
      <c r="G178" s="5">
        <v>0.32800000000000001</v>
      </c>
      <c r="H178" s="5">
        <v>0.23200000000000001</v>
      </c>
      <c r="I178" s="5">
        <v>0.20200000000000001</v>
      </c>
      <c r="J178" s="5">
        <v>8</v>
      </c>
      <c r="K178" s="5">
        <v>14</v>
      </c>
      <c r="L178" s="5" t="s">
        <v>55</v>
      </c>
      <c r="M178" s="5" t="s">
        <v>56</v>
      </c>
      <c r="N178" s="5" t="s">
        <v>57</v>
      </c>
      <c r="O178" s="5">
        <v>9</v>
      </c>
      <c r="P178" s="5" t="s">
        <v>78</v>
      </c>
      <c r="Q178" s="5">
        <v>1.9</v>
      </c>
      <c r="S178" s="33">
        <f t="shared" si="6"/>
        <v>-0.64855138643330534</v>
      </c>
      <c r="T178" s="33">
        <f t="shared" si="7"/>
        <v>-4.7961767516742143E-3</v>
      </c>
      <c r="U178" s="33">
        <f t="shared" si="8"/>
        <v>0.12279721137615923</v>
      </c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</row>
    <row r="179" spans="1:38" x14ac:dyDescent="0.25">
      <c r="A179" s="6">
        <v>1631</v>
      </c>
      <c r="B179" s="7" t="s">
        <v>43</v>
      </c>
      <c r="C179" s="7">
        <v>0.56999999999999995</v>
      </c>
      <c r="D179" s="7">
        <v>0.44500000000000001</v>
      </c>
      <c r="E179" s="7">
        <v>0.155</v>
      </c>
      <c r="F179" s="7">
        <v>0.86699999999999999</v>
      </c>
      <c r="G179" s="7">
        <v>0.3705</v>
      </c>
      <c r="H179" s="7">
        <v>0.17050000000000001</v>
      </c>
      <c r="I179" s="7">
        <v>0.28000000000000003</v>
      </c>
      <c r="J179" s="7">
        <v>9</v>
      </c>
      <c r="K179" s="7">
        <v>14</v>
      </c>
      <c r="L179" s="7" t="s">
        <v>55</v>
      </c>
      <c r="M179" s="7" t="s">
        <v>56</v>
      </c>
      <c r="N179" s="7" t="s">
        <v>57</v>
      </c>
      <c r="O179" s="7">
        <v>8</v>
      </c>
      <c r="P179" s="7" t="s">
        <v>51</v>
      </c>
      <c r="Q179" s="7">
        <v>12.3</v>
      </c>
      <c r="S179" s="33">
        <f t="shared" si="6"/>
        <v>-0.34882245883863039</v>
      </c>
      <c r="T179" s="33">
        <f t="shared" si="7"/>
        <v>0.33757705598325355</v>
      </c>
      <c r="U179" s="33">
        <f t="shared" si="8"/>
        <v>0.32961356737811237</v>
      </c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</row>
    <row r="180" spans="1:38" x14ac:dyDescent="0.25">
      <c r="A180" s="4">
        <v>1794</v>
      </c>
      <c r="B180" s="5" t="s">
        <v>47</v>
      </c>
      <c r="C180" s="5">
        <v>0.57499999999999996</v>
      </c>
      <c r="D180" s="5">
        <v>0.44</v>
      </c>
      <c r="E180" s="5">
        <v>0.185</v>
      </c>
      <c r="F180" s="5">
        <v>1.0249999999999999</v>
      </c>
      <c r="G180" s="5">
        <v>0.50749999999999995</v>
      </c>
      <c r="H180" s="5">
        <v>0.22450000000000001</v>
      </c>
      <c r="I180" s="5">
        <v>0.2485</v>
      </c>
      <c r="J180" s="5">
        <v>10</v>
      </c>
      <c r="K180" s="5">
        <v>2</v>
      </c>
      <c r="L180" s="5" t="s">
        <v>64</v>
      </c>
      <c r="M180" s="5" t="s">
        <v>65</v>
      </c>
      <c r="N180" s="5" t="s">
        <v>66</v>
      </c>
      <c r="O180" s="5">
        <v>9</v>
      </c>
      <c r="P180" s="5" t="s">
        <v>78</v>
      </c>
      <c r="Q180" s="5">
        <v>1.9</v>
      </c>
      <c r="S180" s="33">
        <f t="shared" si="6"/>
        <v>-4.9093531243955373E-2</v>
      </c>
      <c r="T180" s="33">
        <f t="shared" si="7"/>
        <v>0.38037371007511966</v>
      </c>
      <c r="U180" s="33">
        <f t="shared" si="8"/>
        <v>0.27790947837762409</v>
      </c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</row>
    <row r="181" spans="1:38" x14ac:dyDescent="0.25">
      <c r="A181" s="6">
        <v>108</v>
      </c>
      <c r="B181" s="7" t="s">
        <v>32</v>
      </c>
      <c r="C181" s="7">
        <v>0.5</v>
      </c>
      <c r="D181" s="7">
        <v>0.4</v>
      </c>
      <c r="E181" s="7">
        <v>0.125</v>
      </c>
      <c r="F181" s="7">
        <v>0.66749999999999998</v>
      </c>
      <c r="G181" s="7">
        <v>0.26100000000000001</v>
      </c>
      <c r="H181" s="7">
        <v>0.13150000000000001</v>
      </c>
      <c r="I181" s="7">
        <v>0.22</v>
      </c>
      <c r="J181" s="7">
        <v>10</v>
      </c>
      <c r="K181" s="7">
        <v>14</v>
      </c>
      <c r="L181" s="7" t="s">
        <v>55</v>
      </c>
      <c r="M181" s="7" t="s">
        <v>56</v>
      </c>
      <c r="N181" s="7" t="s">
        <v>57</v>
      </c>
      <c r="O181" s="7">
        <v>2</v>
      </c>
      <c r="P181" s="7" t="s">
        <v>39</v>
      </c>
      <c r="Q181" s="7">
        <v>18</v>
      </c>
      <c r="S181" s="33">
        <f t="shared" si="6"/>
        <v>-4.9093531243955373E-2</v>
      </c>
      <c r="T181" s="33">
        <f t="shared" si="7"/>
        <v>-0.26157610130287079</v>
      </c>
      <c r="U181" s="33">
        <f t="shared" si="8"/>
        <v>-0.13572323362628158</v>
      </c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</row>
    <row r="182" spans="1:38" x14ac:dyDescent="0.25">
      <c r="A182" s="4">
        <v>470</v>
      </c>
      <c r="B182" s="5" t="s">
        <v>47</v>
      </c>
      <c r="C182" s="5">
        <v>0.67500000000000004</v>
      </c>
      <c r="D182" s="5">
        <v>0.55500000000000005</v>
      </c>
      <c r="E182" s="5">
        <v>0.2</v>
      </c>
      <c r="F182" s="5">
        <v>1.4384999999999999</v>
      </c>
      <c r="G182" s="5">
        <v>0.54500000000000004</v>
      </c>
      <c r="H182" s="5">
        <v>0.26650000000000001</v>
      </c>
      <c r="I182" s="5">
        <v>0.46500000000000002</v>
      </c>
      <c r="J182" s="5">
        <v>21</v>
      </c>
      <c r="K182" s="5">
        <v>3</v>
      </c>
      <c r="L182" s="5" t="s">
        <v>75</v>
      </c>
      <c r="M182" s="5" t="s">
        <v>76</v>
      </c>
      <c r="N182" s="5" t="s">
        <v>77</v>
      </c>
      <c r="O182" s="5">
        <v>9</v>
      </c>
      <c r="P182" s="5" t="s">
        <v>78</v>
      </c>
      <c r="Q182" s="5">
        <v>1.9</v>
      </c>
      <c r="S182" s="33">
        <f t="shared" si="6"/>
        <v>3.2479246722974695</v>
      </c>
      <c r="T182" s="33">
        <f t="shared" si="7"/>
        <v>1.2363067919124415</v>
      </c>
      <c r="U182" s="33">
        <f t="shared" si="8"/>
        <v>1.467103525388854</v>
      </c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</row>
    <row r="183" spans="1:38" x14ac:dyDescent="0.25">
      <c r="A183" s="6">
        <v>3244</v>
      </c>
      <c r="B183" s="7" t="s">
        <v>32</v>
      </c>
      <c r="C183" s="7">
        <v>0.65500000000000003</v>
      </c>
      <c r="D183" s="7">
        <v>0.51</v>
      </c>
      <c r="E183" s="7">
        <v>0.16</v>
      </c>
      <c r="F183" s="7">
        <v>1.0920000000000001</v>
      </c>
      <c r="G183" s="7">
        <v>0.39600000000000002</v>
      </c>
      <c r="H183" s="7">
        <v>0.28249999999999997</v>
      </c>
      <c r="I183" s="7">
        <v>0.37</v>
      </c>
      <c r="J183" s="7">
        <v>14</v>
      </c>
      <c r="K183" s="7">
        <v>14</v>
      </c>
      <c r="L183" s="7" t="s">
        <v>55</v>
      </c>
      <c r="M183" s="7" t="s">
        <v>56</v>
      </c>
      <c r="N183" s="7" t="s">
        <v>57</v>
      </c>
      <c r="O183" s="7">
        <v>5</v>
      </c>
      <c r="P183" s="7" t="s">
        <v>46</v>
      </c>
      <c r="Q183" s="7">
        <v>12.8</v>
      </c>
      <c r="S183" s="33">
        <f t="shared" si="6"/>
        <v>1.1498221791347447</v>
      </c>
      <c r="T183" s="33">
        <f t="shared" si="7"/>
        <v>1.0651201755449771</v>
      </c>
      <c r="U183" s="33">
        <f t="shared" si="8"/>
        <v>1.0017667243844595</v>
      </c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</row>
    <row r="184" spans="1:38" x14ac:dyDescent="0.25">
      <c r="A184" s="4">
        <v>1557</v>
      </c>
      <c r="B184" s="5" t="s">
        <v>43</v>
      </c>
      <c r="C184" s="5">
        <v>0.41499999999999998</v>
      </c>
      <c r="D184" s="5">
        <v>0.32500000000000001</v>
      </c>
      <c r="E184" s="5">
        <v>0.1</v>
      </c>
      <c r="F184" s="5">
        <v>0.313</v>
      </c>
      <c r="G184" s="5">
        <v>0.13900000000000001</v>
      </c>
      <c r="H184" s="5">
        <v>6.25E-2</v>
      </c>
      <c r="I184" s="5">
        <v>9.6500000000000002E-2</v>
      </c>
      <c r="J184" s="5">
        <v>7</v>
      </c>
      <c r="K184" s="5">
        <v>10</v>
      </c>
      <c r="L184" s="5" t="s">
        <v>48</v>
      </c>
      <c r="M184" s="5" t="s">
        <v>49</v>
      </c>
      <c r="N184" s="5" t="s">
        <v>50</v>
      </c>
      <c r="O184" s="5">
        <v>2</v>
      </c>
      <c r="P184" s="5" t="s">
        <v>39</v>
      </c>
      <c r="Q184" s="5">
        <v>18</v>
      </c>
      <c r="S184" s="33">
        <f t="shared" si="6"/>
        <v>-0.94828031402798041</v>
      </c>
      <c r="T184" s="33">
        <f t="shared" si="7"/>
        <v>-0.98911922086459392</v>
      </c>
      <c r="U184" s="33">
        <f t="shared" si="8"/>
        <v>-0.91128456863360519</v>
      </c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</row>
    <row r="185" spans="1:38" x14ac:dyDescent="0.25">
      <c r="A185" s="6">
        <v>2371</v>
      </c>
      <c r="B185" s="7" t="s">
        <v>43</v>
      </c>
      <c r="C185" s="7">
        <v>0.42</v>
      </c>
      <c r="D185" s="7">
        <v>0.32500000000000001</v>
      </c>
      <c r="E185" s="7">
        <v>0.115</v>
      </c>
      <c r="F185" s="7">
        <v>0.35399999999999998</v>
      </c>
      <c r="G185" s="7">
        <v>0.16250000000000001</v>
      </c>
      <c r="H185" s="7">
        <v>6.4000000000000001E-2</v>
      </c>
      <c r="I185" s="7">
        <v>0.105</v>
      </c>
      <c r="J185" s="7">
        <v>8</v>
      </c>
      <c r="K185" s="7">
        <v>14</v>
      </c>
      <c r="L185" s="7" t="s">
        <v>55</v>
      </c>
      <c r="M185" s="7" t="s">
        <v>56</v>
      </c>
      <c r="N185" s="7" t="s">
        <v>57</v>
      </c>
      <c r="O185" s="7">
        <v>6</v>
      </c>
      <c r="P185" s="7" t="s">
        <v>79</v>
      </c>
      <c r="Q185" s="7">
        <v>14.1</v>
      </c>
      <c r="S185" s="33">
        <f t="shared" si="6"/>
        <v>-0.64855138643330534</v>
      </c>
      <c r="T185" s="33">
        <f t="shared" si="7"/>
        <v>-0.94632256677272775</v>
      </c>
      <c r="U185" s="33">
        <f t="shared" si="8"/>
        <v>-0.91128456863360519</v>
      </c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</row>
    <row r="186" spans="1:38" x14ac:dyDescent="0.25">
      <c r="A186" s="4">
        <v>1170</v>
      </c>
      <c r="B186" s="5" t="s">
        <v>32</v>
      </c>
      <c r="C186" s="5">
        <v>0.62</v>
      </c>
      <c r="D186" s="5">
        <v>0.48</v>
      </c>
      <c r="E186" s="5">
        <v>0.16</v>
      </c>
      <c r="F186" s="5">
        <v>1.1125</v>
      </c>
      <c r="G186" s="5">
        <v>0.5635</v>
      </c>
      <c r="H186" s="5">
        <v>0.2445</v>
      </c>
      <c r="I186" s="5">
        <v>0.28100000000000003</v>
      </c>
      <c r="J186" s="5">
        <v>8</v>
      </c>
      <c r="K186" s="5">
        <v>3</v>
      </c>
      <c r="L186" s="5" t="s">
        <v>75</v>
      </c>
      <c r="M186" s="5" t="s">
        <v>76</v>
      </c>
      <c r="N186" s="5" t="s">
        <v>77</v>
      </c>
      <c r="O186" s="5">
        <v>9</v>
      </c>
      <c r="P186" s="5" t="s">
        <v>78</v>
      </c>
      <c r="Q186" s="5">
        <v>1.9</v>
      </c>
      <c r="S186" s="33">
        <f t="shared" si="6"/>
        <v>-0.64855138643330534</v>
      </c>
      <c r="T186" s="33">
        <f t="shared" si="7"/>
        <v>0.76554359690191454</v>
      </c>
      <c r="U186" s="33">
        <f t="shared" si="8"/>
        <v>0.69154219038152975</v>
      </c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</row>
    <row r="187" spans="1:38" x14ac:dyDescent="0.25">
      <c r="A187" s="6">
        <v>1596</v>
      </c>
      <c r="B187" s="7" t="s">
        <v>47</v>
      </c>
      <c r="C187" s="7">
        <v>0.52500000000000002</v>
      </c>
      <c r="D187" s="7">
        <v>0.4</v>
      </c>
      <c r="E187" s="7">
        <v>0.155</v>
      </c>
      <c r="F187" s="7">
        <v>0.70699999999999996</v>
      </c>
      <c r="G187" s="7">
        <v>0.28199999999999997</v>
      </c>
      <c r="H187" s="7">
        <v>0.1605</v>
      </c>
      <c r="I187" s="7">
        <v>0.22500000000000001</v>
      </c>
      <c r="J187" s="7">
        <v>9</v>
      </c>
      <c r="K187" s="7">
        <v>3</v>
      </c>
      <c r="L187" s="7" t="s">
        <v>75</v>
      </c>
      <c r="M187" s="7" t="s">
        <v>76</v>
      </c>
      <c r="N187" s="7" t="s">
        <v>77</v>
      </c>
      <c r="O187" s="7">
        <v>7</v>
      </c>
      <c r="P187" s="7" t="s">
        <v>74</v>
      </c>
      <c r="Q187" s="7">
        <v>2.5</v>
      </c>
      <c r="S187" s="33">
        <f t="shared" si="6"/>
        <v>-0.34882245883863039</v>
      </c>
      <c r="T187" s="33">
        <f t="shared" si="7"/>
        <v>-4.759283084354031E-2</v>
      </c>
      <c r="U187" s="33">
        <f t="shared" si="8"/>
        <v>-0.13572323362628158</v>
      </c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</row>
    <row r="188" spans="1:38" x14ac:dyDescent="0.25">
      <c r="A188" s="4">
        <v>3682</v>
      </c>
      <c r="B188" s="5" t="s">
        <v>47</v>
      </c>
      <c r="C188" s="5">
        <v>0.61499999999999999</v>
      </c>
      <c r="D188" s="5">
        <v>0.47</v>
      </c>
      <c r="E188" s="5">
        <v>0.17499999999999999</v>
      </c>
      <c r="F188" s="5">
        <v>1.242</v>
      </c>
      <c r="G188" s="5">
        <v>0.5675</v>
      </c>
      <c r="H188" s="5">
        <v>0.28699999999999998</v>
      </c>
      <c r="I188" s="5">
        <v>0.317</v>
      </c>
      <c r="J188" s="5">
        <v>11</v>
      </c>
      <c r="K188" s="5">
        <v>12</v>
      </c>
      <c r="L188" s="5" t="s">
        <v>33</v>
      </c>
      <c r="M188" s="5" t="s">
        <v>34</v>
      </c>
      <c r="N188" s="5" t="s">
        <v>35</v>
      </c>
      <c r="O188" s="5">
        <v>2</v>
      </c>
      <c r="P188" s="5" t="s">
        <v>39</v>
      </c>
      <c r="Q188" s="5">
        <v>18</v>
      </c>
      <c r="S188" s="33">
        <f t="shared" si="6"/>
        <v>0.25063539635071963</v>
      </c>
      <c r="T188" s="33">
        <f t="shared" si="7"/>
        <v>0.72274694281004837</v>
      </c>
      <c r="U188" s="33">
        <f t="shared" si="8"/>
        <v>0.58813401238055318</v>
      </c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</row>
    <row r="189" spans="1:38" x14ac:dyDescent="0.25">
      <c r="A189" s="6">
        <v>3678</v>
      </c>
      <c r="B189" s="7" t="s">
        <v>47</v>
      </c>
      <c r="C189" s="7">
        <v>0.60499999999999998</v>
      </c>
      <c r="D189" s="7">
        <v>0.49</v>
      </c>
      <c r="E189" s="7">
        <v>0.16500000000000001</v>
      </c>
      <c r="F189" s="7">
        <v>1.1245000000000001</v>
      </c>
      <c r="G189" s="7">
        <v>0.49199999999999999</v>
      </c>
      <c r="H189" s="7">
        <v>0.222</v>
      </c>
      <c r="I189" s="7">
        <v>0.35549999999999998</v>
      </c>
      <c r="J189" s="7">
        <v>11</v>
      </c>
      <c r="K189" s="7">
        <v>1</v>
      </c>
      <c r="L189" s="7" t="s">
        <v>40</v>
      </c>
      <c r="M189" s="7" t="s">
        <v>41</v>
      </c>
      <c r="N189" s="7" t="s">
        <v>35</v>
      </c>
      <c r="O189" s="7">
        <v>5</v>
      </c>
      <c r="P189" s="7" t="s">
        <v>46</v>
      </c>
      <c r="Q189" s="7">
        <v>12.8</v>
      </c>
      <c r="S189" s="33">
        <f t="shared" si="6"/>
        <v>0.25063539635071963</v>
      </c>
      <c r="T189" s="33">
        <f t="shared" si="7"/>
        <v>0.63715363462631625</v>
      </c>
      <c r="U189" s="33">
        <f t="shared" si="8"/>
        <v>0.79495036838250632</v>
      </c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</row>
    <row r="190" spans="1:38" x14ac:dyDescent="0.25">
      <c r="A190" s="4">
        <v>2115</v>
      </c>
      <c r="B190" s="5" t="s">
        <v>43</v>
      </c>
      <c r="C190" s="5">
        <v>0.13</v>
      </c>
      <c r="D190" s="5">
        <v>9.5000000000000001E-2</v>
      </c>
      <c r="E190" s="5">
        <v>3.5000000000000003E-2</v>
      </c>
      <c r="F190" s="5">
        <v>1.0500000000000001E-2</v>
      </c>
      <c r="G190" s="5">
        <v>5.0000000000000001E-3</v>
      </c>
      <c r="H190" s="5">
        <v>6.4999999999999997E-3</v>
      </c>
      <c r="I190" s="5">
        <v>3.5000000000000001E-3</v>
      </c>
      <c r="J190" s="5">
        <v>4</v>
      </c>
      <c r="K190" s="5">
        <v>6</v>
      </c>
      <c r="L190" s="5" t="s">
        <v>71</v>
      </c>
      <c r="M190" s="5" t="s">
        <v>72</v>
      </c>
      <c r="N190" s="5" t="s">
        <v>73</v>
      </c>
      <c r="O190" s="5">
        <v>6</v>
      </c>
      <c r="P190" s="5" t="s">
        <v>79</v>
      </c>
      <c r="Q190" s="5">
        <v>14.1</v>
      </c>
      <c r="S190" s="33">
        <f t="shared" si="6"/>
        <v>-1.8474670968120053</v>
      </c>
      <c r="T190" s="33">
        <f t="shared" si="7"/>
        <v>-3.4285285041009588</v>
      </c>
      <c r="U190" s="33">
        <f t="shared" si="8"/>
        <v>-3.2896726626560637</v>
      </c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</row>
    <row r="191" spans="1:38" x14ac:dyDescent="0.25">
      <c r="A191" s="6">
        <v>3859</v>
      </c>
      <c r="B191" s="7" t="s">
        <v>32</v>
      </c>
      <c r="C191" s="7">
        <v>0.56499999999999995</v>
      </c>
      <c r="D191" s="7">
        <v>0.45</v>
      </c>
      <c r="E191" s="7">
        <v>0.16500000000000001</v>
      </c>
      <c r="F191" s="7">
        <v>0.97650000000000003</v>
      </c>
      <c r="G191" s="7">
        <v>0.32200000000000001</v>
      </c>
      <c r="H191" s="7">
        <v>0.24399999999999999</v>
      </c>
      <c r="I191" s="7">
        <v>0.37</v>
      </c>
      <c r="J191" s="7">
        <v>12</v>
      </c>
      <c r="K191" s="7">
        <v>1</v>
      </c>
      <c r="L191" s="7" t="s">
        <v>40</v>
      </c>
      <c r="M191" s="7" t="s">
        <v>41</v>
      </c>
      <c r="N191" s="7" t="s">
        <v>35</v>
      </c>
      <c r="O191" s="7">
        <v>10</v>
      </c>
      <c r="P191" s="7" t="s">
        <v>70</v>
      </c>
      <c r="Q191" s="7">
        <v>24.1</v>
      </c>
      <c r="S191" s="33">
        <f t="shared" si="6"/>
        <v>0.55036432394539458</v>
      </c>
      <c r="T191" s="33">
        <f t="shared" si="7"/>
        <v>0.29478040189138749</v>
      </c>
      <c r="U191" s="33">
        <f t="shared" si="8"/>
        <v>0.3813176563786006</v>
      </c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</row>
    <row r="192" spans="1:38" x14ac:dyDescent="0.25">
      <c r="A192" s="4">
        <v>139</v>
      </c>
      <c r="B192" s="5" t="s">
        <v>32</v>
      </c>
      <c r="C192" s="5">
        <v>0.40500000000000003</v>
      </c>
      <c r="D192" s="5">
        <v>0.32500000000000001</v>
      </c>
      <c r="E192" s="5">
        <v>0.11</v>
      </c>
      <c r="F192" s="5">
        <v>0.35549999999999998</v>
      </c>
      <c r="G192" s="5">
        <v>0.151</v>
      </c>
      <c r="H192" s="5">
        <v>6.3E-2</v>
      </c>
      <c r="I192" s="5">
        <v>0.11700000000000001</v>
      </c>
      <c r="J192" s="5">
        <v>9</v>
      </c>
      <c r="K192" s="5">
        <v>5</v>
      </c>
      <c r="L192" s="5" t="s">
        <v>58</v>
      </c>
      <c r="M192" s="5" t="s">
        <v>59</v>
      </c>
      <c r="N192" s="5" t="s">
        <v>60</v>
      </c>
      <c r="O192" s="5">
        <v>6</v>
      </c>
      <c r="P192" s="5" t="s">
        <v>79</v>
      </c>
      <c r="Q192" s="5">
        <v>14.1</v>
      </c>
      <c r="S192" s="33">
        <f t="shared" si="6"/>
        <v>-0.34882245883863039</v>
      </c>
      <c r="T192" s="33">
        <f t="shared" si="7"/>
        <v>-1.0747125290483255</v>
      </c>
      <c r="U192" s="33">
        <f t="shared" si="8"/>
        <v>-0.91128456863360519</v>
      </c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</row>
    <row r="193" spans="1:38" x14ac:dyDescent="0.25">
      <c r="A193" s="6">
        <v>2802</v>
      </c>
      <c r="B193" s="7" t="s">
        <v>47</v>
      </c>
      <c r="C193" s="7">
        <v>0.64</v>
      </c>
      <c r="D193" s="7">
        <v>0.51500000000000001</v>
      </c>
      <c r="E193" s="7">
        <v>0.08</v>
      </c>
      <c r="F193" s="7">
        <v>1.042</v>
      </c>
      <c r="G193" s="7">
        <v>0.51500000000000001</v>
      </c>
      <c r="H193" s="7">
        <v>0.17549999999999999</v>
      </c>
      <c r="I193" s="7">
        <v>0.17499999999999999</v>
      </c>
      <c r="J193" s="7">
        <v>10</v>
      </c>
      <c r="K193" s="7">
        <v>2</v>
      </c>
      <c r="L193" s="7" t="s">
        <v>64</v>
      </c>
      <c r="M193" s="7" t="s">
        <v>65</v>
      </c>
      <c r="N193" s="7" t="s">
        <v>66</v>
      </c>
      <c r="O193" s="7">
        <v>1</v>
      </c>
      <c r="P193" s="7" t="s">
        <v>36</v>
      </c>
      <c r="Q193" s="7">
        <v>22.1</v>
      </c>
      <c r="S193" s="33">
        <f t="shared" si="6"/>
        <v>-4.9093531243955373E-2</v>
      </c>
      <c r="T193" s="33">
        <f t="shared" si="7"/>
        <v>0.93673021326937889</v>
      </c>
      <c r="U193" s="33">
        <f t="shared" si="8"/>
        <v>1.0534708133849477</v>
      </c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</row>
    <row r="194" spans="1:38" x14ac:dyDescent="0.25">
      <c r="A194" s="4">
        <v>830</v>
      </c>
      <c r="B194" s="5" t="s">
        <v>43</v>
      </c>
      <c r="C194" s="5">
        <v>0.41499999999999998</v>
      </c>
      <c r="D194" s="5">
        <v>0.32</v>
      </c>
      <c r="E194" s="5">
        <v>0.11</v>
      </c>
      <c r="F194" s="5">
        <v>0.3735</v>
      </c>
      <c r="G194" s="5">
        <v>0.17499999999999999</v>
      </c>
      <c r="H194" s="5">
        <v>7.5499999999999998E-2</v>
      </c>
      <c r="I194" s="5">
        <v>0.109</v>
      </c>
      <c r="J194" s="5">
        <v>7</v>
      </c>
      <c r="K194" s="5">
        <v>13</v>
      </c>
      <c r="L194" s="5" t="s">
        <v>44</v>
      </c>
      <c r="M194" s="5" t="s">
        <v>45</v>
      </c>
      <c r="N194" s="5" t="s">
        <v>35</v>
      </c>
      <c r="O194" s="5">
        <v>2</v>
      </c>
      <c r="P194" s="5" t="s">
        <v>39</v>
      </c>
      <c r="Q194" s="5">
        <v>18</v>
      </c>
      <c r="S194" s="33">
        <f t="shared" si="6"/>
        <v>-0.94828031402798041</v>
      </c>
      <c r="T194" s="33">
        <f t="shared" si="7"/>
        <v>-0.98911922086459392</v>
      </c>
      <c r="U194" s="33">
        <f t="shared" si="8"/>
        <v>-0.96298865763409347</v>
      </c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</row>
    <row r="195" spans="1:38" x14ac:dyDescent="0.25">
      <c r="A195" s="6">
        <v>3853</v>
      </c>
      <c r="B195" s="7" t="s">
        <v>47</v>
      </c>
      <c r="C195" s="7">
        <v>0.55000000000000004</v>
      </c>
      <c r="D195" s="7">
        <v>0.41</v>
      </c>
      <c r="E195" s="7">
        <v>0.15</v>
      </c>
      <c r="F195" s="7">
        <v>0.78500000000000003</v>
      </c>
      <c r="G195" s="7">
        <v>0.28199999999999997</v>
      </c>
      <c r="H195" s="7">
        <v>0.186</v>
      </c>
      <c r="I195" s="7">
        <v>0.27500000000000002</v>
      </c>
      <c r="J195" s="7">
        <v>12</v>
      </c>
      <c r="K195" s="7">
        <v>7</v>
      </c>
      <c r="L195" s="7" t="s">
        <v>67</v>
      </c>
      <c r="M195" s="7" t="s">
        <v>68</v>
      </c>
      <c r="N195" s="7" t="s">
        <v>69</v>
      </c>
      <c r="O195" s="7">
        <v>2</v>
      </c>
      <c r="P195" s="7" t="s">
        <v>39</v>
      </c>
      <c r="Q195" s="7">
        <v>18</v>
      </c>
      <c r="S195" s="33">
        <f t="shared" ref="S195:S258" si="9">(J195-$J$700)/$J$702</f>
        <v>0.55036432394539458</v>
      </c>
      <c r="T195" s="33">
        <f t="shared" ref="T195:T258" si="10">(C195-$C$700)/$C$702</f>
        <v>0.16639043961579017</v>
      </c>
      <c r="U195" s="33">
        <f t="shared" ref="U195:U258" si="11">(D195-$D$700)/$D$702</f>
        <v>-3.2315055625305608E-2</v>
      </c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</row>
    <row r="196" spans="1:38" x14ac:dyDescent="0.25">
      <c r="A196" s="4">
        <v>3888</v>
      </c>
      <c r="B196" s="5" t="s">
        <v>32</v>
      </c>
      <c r="C196" s="5">
        <v>0.56000000000000005</v>
      </c>
      <c r="D196" s="5">
        <v>0.44</v>
      </c>
      <c r="E196" s="5">
        <v>0.155</v>
      </c>
      <c r="F196" s="5">
        <v>0.97050000000000003</v>
      </c>
      <c r="G196" s="5">
        <v>0.43149999999999999</v>
      </c>
      <c r="H196" s="5">
        <v>0.26300000000000001</v>
      </c>
      <c r="I196" s="5">
        <v>0.255</v>
      </c>
      <c r="J196" s="5">
        <v>9</v>
      </c>
      <c r="K196" s="5">
        <v>6</v>
      </c>
      <c r="L196" s="5" t="s">
        <v>71</v>
      </c>
      <c r="M196" s="5" t="s">
        <v>72</v>
      </c>
      <c r="N196" s="5" t="s">
        <v>73</v>
      </c>
      <c r="O196" s="5">
        <v>1</v>
      </c>
      <c r="P196" s="5" t="s">
        <v>36</v>
      </c>
      <c r="Q196" s="5">
        <v>22.1</v>
      </c>
      <c r="S196" s="33">
        <f t="shared" si="9"/>
        <v>-0.34882245883863039</v>
      </c>
      <c r="T196" s="33">
        <f t="shared" si="10"/>
        <v>0.25198374779952232</v>
      </c>
      <c r="U196" s="33">
        <f t="shared" si="11"/>
        <v>0.27790947837762409</v>
      </c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</row>
    <row r="197" spans="1:38" x14ac:dyDescent="0.25">
      <c r="A197" s="6">
        <v>727</v>
      </c>
      <c r="B197" s="7" t="s">
        <v>47</v>
      </c>
      <c r="C197" s="7">
        <v>0.4</v>
      </c>
      <c r="D197" s="7">
        <v>0.30499999999999999</v>
      </c>
      <c r="E197" s="7">
        <v>8.5000000000000006E-2</v>
      </c>
      <c r="F197" s="7">
        <v>0.29699999999999999</v>
      </c>
      <c r="G197" s="7">
        <v>0.108</v>
      </c>
      <c r="H197" s="7">
        <v>7.0499999999999993E-2</v>
      </c>
      <c r="I197" s="7">
        <v>0.1</v>
      </c>
      <c r="J197" s="7">
        <v>10</v>
      </c>
      <c r="K197" s="7">
        <v>4</v>
      </c>
      <c r="L197" s="7" t="s">
        <v>84</v>
      </c>
      <c r="M197" s="7" t="s">
        <v>85</v>
      </c>
      <c r="N197" s="7" t="s">
        <v>86</v>
      </c>
      <c r="O197" s="7">
        <v>2</v>
      </c>
      <c r="P197" s="7" t="s">
        <v>39</v>
      </c>
      <c r="Q197" s="7">
        <v>18</v>
      </c>
      <c r="S197" s="33">
        <f t="shared" si="9"/>
        <v>-4.9093531243955373E-2</v>
      </c>
      <c r="T197" s="33">
        <f t="shared" si="10"/>
        <v>-1.1175091831401918</v>
      </c>
      <c r="U197" s="33">
        <f t="shared" si="11"/>
        <v>-1.1181009246355582</v>
      </c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</row>
    <row r="198" spans="1:38" x14ac:dyDescent="0.25">
      <c r="A198" s="4">
        <v>561</v>
      </c>
      <c r="B198" s="5" t="s">
        <v>32</v>
      </c>
      <c r="C198" s="5">
        <v>0.44</v>
      </c>
      <c r="D198" s="5">
        <v>0.34</v>
      </c>
      <c r="E198" s="5">
        <v>0.105</v>
      </c>
      <c r="F198" s="5">
        <v>0.36399999999999999</v>
      </c>
      <c r="G198" s="5">
        <v>0.14799999999999999</v>
      </c>
      <c r="H198" s="5">
        <v>8.0500000000000002E-2</v>
      </c>
      <c r="I198" s="5">
        <v>0.11749999999999999</v>
      </c>
      <c r="J198" s="5">
        <v>8</v>
      </c>
      <c r="K198" s="5">
        <v>14</v>
      </c>
      <c r="L198" s="5" t="s">
        <v>55</v>
      </c>
      <c r="M198" s="5" t="s">
        <v>56</v>
      </c>
      <c r="N198" s="5" t="s">
        <v>57</v>
      </c>
      <c r="O198" s="5">
        <v>7</v>
      </c>
      <c r="P198" s="5" t="s">
        <v>74</v>
      </c>
      <c r="Q198" s="5">
        <v>2.5</v>
      </c>
      <c r="S198" s="33">
        <f t="shared" si="9"/>
        <v>-0.64855138643330534</v>
      </c>
      <c r="T198" s="33">
        <f t="shared" si="10"/>
        <v>-0.7751359504052634</v>
      </c>
      <c r="U198" s="33">
        <f t="shared" si="11"/>
        <v>-0.75617230163214033</v>
      </c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</row>
    <row r="199" spans="1:38" x14ac:dyDescent="0.25">
      <c r="A199" s="6">
        <v>2957</v>
      </c>
      <c r="B199" s="7" t="s">
        <v>32</v>
      </c>
      <c r="C199" s="7">
        <v>0.65</v>
      </c>
      <c r="D199" s="7">
        <v>0.56499999999999995</v>
      </c>
      <c r="E199" s="7">
        <v>0.2</v>
      </c>
      <c r="F199" s="7">
        <v>1.6645000000000001</v>
      </c>
      <c r="G199" s="7">
        <v>0.753</v>
      </c>
      <c r="H199" s="7">
        <v>0.36699999999999999</v>
      </c>
      <c r="I199" s="7">
        <v>0.43</v>
      </c>
      <c r="J199" s="7">
        <v>12</v>
      </c>
      <c r="K199" s="7">
        <v>2</v>
      </c>
      <c r="L199" s="7" t="s">
        <v>64</v>
      </c>
      <c r="M199" s="7" t="s">
        <v>65</v>
      </c>
      <c r="N199" s="7" t="s">
        <v>66</v>
      </c>
      <c r="O199" s="7">
        <v>9</v>
      </c>
      <c r="P199" s="7" t="s">
        <v>78</v>
      </c>
      <c r="Q199" s="7">
        <v>1.9</v>
      </c>
      <c r="S199" s="33">
        <f t="shared" si="9"/>
        <v>0.55036432394539458</v>
      </c>
      <c r="T199" s="33">
        <f t="shared" si="10"/>
        <v>1.022323521453111</v>
      </c>
      <c r="U199" s="33">
        <f t="shared" si="11"/>
        <v>1.5705117033898293</v>
      </c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</row>
    <row r="200" spans="1:38" x14ac:dyDescent="0.25">
      <c r="A200" s="4">
        <v>3276</v>
      </c>
      <c r="B200" s="5" t="s">
        <v>47</v>
      </c>
      <c r="C200" s="5">
        <v>0.46</v>
      </c>
      <c r="D200" s="5">
        <v>0.35499999999999998</v>
      </c>
      <c r="E200" s="5">
        <v>0.11</v>
      </c>
      <c r="F200" s="5">
        <v>0.41499999999999998</v>
      </c>
      <c r="G200" s="5">
        <v>0.215</v>
      </c>
      <c r="H200" s="5">
        <v>8.2000000000000003E-2</v>
      </c>
      <c r="I200" s="5">
        <v>0.13</v>
      </c>
      <c r="J200" s="5">
        <v>12</v>
      </c>
      <c r="K200" s="5">
        <v>13</v>
      </c>
      <c r="L200" s="5" t="s">
        <v>44</v>
      </c>
      <c r="M200" s="5" t="s">
        <v>45</v>
      </c>
      <c r="N200" s="5" t="s">
        <v>35</v>
      </c>
      <c r="O200" s="5">
        <v>8</v>
      </c>
      <c r="P200" s="5" t="s">
        <v>51</v>
      </c>
      <c r="Q200" s="5">
        <v>12.3</v>
      </c>
      <c r="S200" s="33">
        <f t="shared" si="9"/>
        <v>0.55036432394539458</v>
      </c>
      <c r="T200" s="33">
        <f t="shared" si="10"/>
        <v>-0.60394933403779905</v>
      </c>
      <c r="U200" s="33">
        <f t="shared" si="11"/>
        <v>-0.60106003463067614</v>
      </c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</row>
    <row r="201" spans="1:38" x14ac:dyDescent="0.25">
      <c r="A201" s="6">
        <v>3659</v>
      </c>
      <c r="B201" s="7" t="s">
        <v>43</v>
      </c>
      <c r="C201" s="7">
        <v>0.53500000000000003</v>
      </c>
      <c r="D201" s="7">
        <v>0.45</v>
      </c>
      <c r="E201" s="7">
        <v>0.155</v>
      </c>
      <c r="F201" s="7">
        <v>0.8075</v>
      </c>
      <c r="G201" s="7">
        <v>0.36549999999999999</v>
      </c>
      <c r="H201" s="7">
        <v>0.14799999999999999</v>
      </c>
      <c r="I201" s="7">
        <v>0.25950000000000001</v>
      </c>
      <c r="J201" s="7">
        <v>10</v>
      </c>
      <c r="K201" s="7">
        <v>4</v>
      </c>
      <c r="L201" s="7" t="s">
        <v>84</v>
      </c>
      <c r="M201" s="7" t="s">
        <v>85</v>
      </c>
      <c r="N201" s="7" t="s">
        <v>86</v>
      </c>
      <c r="O201" s="7">
        <v>9</v>
      </c>
      <c r="P201" s="7" t="s">
        <v>78</v>
      </c>
      <c r="Q201" s="7">
        <v>1.9</v>
      </c>
      <c r="S201" s="33">
        <f t="shared" si="9"/>
        <v>-4.9093531243955373E-2</v>
      </c>
      <c r="T201" s="33">
        <f t="shared" si="10"/>
        <v>3.8000477340191879E-2</v>
      </c>
      <c r="U201" s="33">
        <f t="shared" si="11"/>
        <v>0.3813176563786006</v>
      </c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</row>
    <row r="202" spans="1:38" x14ac:dyDescent="0.25">
      <c r="A202" s="4">
        <v>95</v>
      </c>
      <c r="B202" s="5" t="s">
        <v>47</v>
      </c>
      <c r="C202" s="5">
        <v>0.69499999999999995</v>
      </c>
      <c r="D202" s="5">
        <v>0.56000000000000005</v>
      </c>
      <c r="E202" s="5">
        <v>0.19</v>
      </c>
      <c r="F202" s="5">
        <v>1.494</v>
      </c>
      <c r="G202" s="5">
        <v>0.58799999999999997</v>
      </c>
      <c r="H202" s="5">
        <v>0.34250000000000003</v>
      </c>
      <c r="I202" s="5">
        <v>0.48499999999999999</v>
      </c>
      <c r="J202" s="5">
        <v>15</v>
      </c>
      <c r="K202" s="5">
        <v>1</v>
      </c>
      <c r="L202" s="5" t="s">
        <v>40</v>
      </c>
      <c r="M202" s="5" t="s">
        <v>41</v>
      </c>
      <c r="N202" s="5" t="s">
        <v>35</v>
      </c>
      <c r="O202" s="5">
        <v>9</v>
      </c>
      <c r="P202" s="5" t="s">
        <v>78</v>
      </c>
      <c r="Q202" s="5">
        <v>1.9</v>
      </c>
      <c r="S202" s="33">
        <f t="shared" si="9"/>
        <v>1.4495511067294196</v>
      </c>
      <c r="T202" s="33">
        <f t="shared" si="10"/>
        <v>1.4074934082799049</v>
      </c>
      <c r="U202" s="33">
        <f t="shared" si="11"/>
        <v>1.5188076143893421</v>
      </c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</row>
    <row r="203" spans="1:38" x14ac:dyDescent="0.25">
      <c r="A203" s="6">
        <v>291</v>
      </c>
      <c r="B203" s="7" t="s">
        <v>47</v>
      </c>
      <c r="C203" s="7">
        <v>0.54</v>
      </c>
      <c r="D203" s="7">
        <v>0.435</v>
      </c>
      <c r="E203" s="7">
        <v>0.18</v>
      </c>
      <c r="F203" s="7">
        <v>0.996</v>
      </c>
      <c r="G203" s="7">
        <v>0.38350000000000001</v>
      </c>
      <c r="H203" s="7">
        <v>0.22600000000000001</v>
      </c>
      <c r="I203" s="7">
        <v>0.32500000000000001</v>
      </c>
      <c r="J203" s="7">
        <v>17</v>
      </c>
      <c r="K203" s="7">
        <v>13</v>
      </c>
      <c r="L203" s="7" t="s">
        <v>44</v>
      </c>
      <c r="M203" s="7" t="s">
        <v>45</v>
      </c>
      <c r="N203" s="7" t="s">
        <v>35</v>
      </c>
      <c r="O203" s="7">
        <v>7</v>
      </c>
      <c r="P203" s="7" t="s">
        <v>74</v>
      </c>
      <c r="Q203" s="7">
        <v>2.5</v>
      </c>
      <c r="S203" s="33">
        <f t="shared" si="9"/>
        <v>2.0490089619187697</v>
      </c>
      <c r="T203" s="33">
        <f t="shared" si="10"/>
        <v>8.0797131432057967E-2</v>
      </c>
      <c r="U203" s="33">
        <f t="shared" si="11"/>
        <v>0.2262053893771358</v>
      </c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</row>
    <row r="204" spans="1:38" x14ac:dyDescent="0.25">
      <c r="A204" s="4">
        <v>895</v>
      </c>
      <c r="B204" s="5" t="s">
        <v>43</v>
      </c>
      <c r="C204" s="5">
        <v>0.24</v>
      </c>
      <c r="D204" s="5">
        <v>0.17499999999999999</v>
      </c>
      <c r="E204" s="5">
        <v>6.5000000000000002E-2</v>
      </c>
      <c r="F204" s="5">
        <v>6.6500000000000004E-2</v>
      </c>
      <c r="G204" s="5">
        <v>3.1E-2</v>
      </c>
      <c r="H204" s="5">
        <v>1.35E-2</v>
      </c>
      <c r="I204" s="5">
        <v>1.7000000000000001E-2</v>
      </c>
      <c r="J204" s="5">
        <v>3</v>
      </c>
      <c r="K204" s="5">
        <v>15</v>
      </c>
      <c r="L204" s="5" t="s">
        <v>81</v>
      </c>
      <c r="M204" s="5" t="s">
        <v>82</v>
      </c>
      <c r="N204" s="5" t="s">
        <v>35</v>
      </c>
      <c r="O204" s="5">
        <v>5</v>
      </c>
      <c r="P204" s="5" t="s">
        <v>46</v>
      </c>
      <c r="Q204" s="5">
        <v>12.8</v>
      </c>
      <c r="S204" s="33">
        <f t="shared" si="9"/>
        <v>-2.1471960244066803</v>
      </c>
      <c r="T204" s="33">
        <f t="shared" si="10"/>
        <v>-2.4870021140799059</v>
      </c>
      <c r="U204" s="33">
        <f t="shared" si="11"/>
        <v>-2.4624072386482525</v>
      </c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</row>
    <row r="205" spans="1:38" x14ac:dyDescent="0.25">
      <c r="A205" s="6">
        <v>1076</v>
      </c>
      <c r="B205" s="7" t="s">
        <v>43</v>
      </c>
      <c r="C205" s="7">
        <v>0.41</v>
      </c>
      <c r="D205" s="7">
        <v>0.32500000000000001</v>
      </c>
      <c r="E205" s="7">
        <v>0.1</v>
      </c>
      <c r="F205" s="7">
        <v>0.32450000000000001</v>
      </c>
      <c r="G205" s="7">
        <v>0.13200000000000001</v>
      </c>
      <c r="H205" s="7">
        <v>7.1999999999999995E-2</v>
      </c>
      <c r="I205" s="7">
        <v>0.106</v>
      </c>
      <c r="J205" s="7">
        <v>6</v>
      </c>
      <c r="K205" s="7">
        <v>1</v>
      </c>
      <c r="L205" s="7" t="s">
        <v>40</v>
      </c>
      <c r="M205" s="7" t="s">
        <v>41</v>
      </c>
      <c r="N205" s="7" t="s">
        <v>35</v>
      </c>
      <c r="O205" s="7">
        <v>8</v>
      </c>
      <c r="P205" s="7" t="s">
        <v>51</v>
      </c>
      <c r="Q205" s="7">
        <v>12.3</v>
      </c>
      <c r="S205" s="33">
        <f t="shared" si="9"/>
        <v>-1.2480092416226554</v>
      </c>
      <c r="T205" s="33">
        <f t="shared" si="10"/>
        <v>-1.0319158749564599</v>
      </c>
      <c r="U205" s="33">
        <f t="shared" si="11"/>
        <v>-0.91128456863360519</v>
      </c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</row>
    <row r="206" spans="1:38" x14ac:dyDescent="0.25">
      <c r="A206" s="4">
        <v>93</v>
      </c>
      <c r="B206" s="5" t="s">
        <v>47</v>
      </c>
      <c r="C206" s="5">
        <v>0.59499999999999997</v>
      </c>
      <c r="D206" s="5">
        <v>0.46500000000000002</v>
      </c>
      <c r="E206" s="5">
        <v>0.17499999999999999</v>
      </c>
      <c r="F206" s="5">
        <v>1.115</v>
      </c>
      <c r="G206" s="5">
        <v>0.40150000000000002</v>
      </c>
      <c r="H206" s="5">
        <v>0.254</v>
      </c>
      <c r="I206" s="5">
        <v>0.39</v>
      </c>
      <c r="J206" s="5">
        <v>13</v>
      </c>
      <c r="K206" s="5">
        <v>14</v>
      </c>
      <c r="L206" s="5" t="s">
        <v>55</v>
      </c>
      <c r="M206" s="5" t="s">
        <v>56</v>
      </c>
      <c r="N206" s="5" t="s">
        <v>57</v>
      </c>
      <c r="O206" s="5">
        <v>5</v>
      </c>
      <c r="P206" s="5" t="s">
        <v>46</v>
      </c>
      <c r="Q206" s="5">
        <v>12.8</v>
      </c>
      <c r="S206" s="33">
        <f t="shared" si="9"/>
        <v>0.85009325154006965</v>
      </c>
      <c r="T206" s="33">
        <f t="shared" si="10"/>
        <v>0.55156032644258401</v>
      </c>
      <c r="U206" s="33">
        <f t="shared" si="11"/>
        <v>0.53642992338006545</v>
      </c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</row>
    <row r="207" spans="1:38" x14ac:dyDescent="0.25">
      <c r="A207" s="6">
        <v>2134</v>
      </c>
      <c r="B207" s="7" t="s">
        <v>47</v>
      </c>
      <c r="C207" s="7">
        <v>0.44</v>
      </c>
      <c r="D207" s="7">
        <v>0.35</v>
      </c>
      <c r="E207" s="7">
        <v>0.11</v>
      </c>
      <c r="F207" s="7">
        <v>0.45850000000000002</v>
      </c>
      <c r="G207" s="7">
        <v>0.2</v>
      </c>
      <c r="H207" s="7">
        <v>8.8499999999999995E-2</v>
      </c>
      <c r="I207" s="7">
        <v>0.13</v>
      </c>
      <c r="J207" s="7">
        <v>9</v>
      </c>
      <c r="K207" s="7">
        <v>2</v>
      </c>
      <c r="L207" s="7" t="s">
        <v>64</v>
      </c>
      <c r="M207" s="7" t="s">
        <v>65</v>
      </c>
      <c r="N207" s="7" t="s">
        <v>66</v>
      </c>
      <c r="O207" s="7">
        <v>7</v>
      </c>
      <c r="P207" s="7" t="s">
        <v>74</v>
      </c>
      <c r="Q207" s="7">
        <v>2.5</v>
      </c>
      <c r="S207" s="33">
        <f t="shared" si="9"/>
        <v>-0.34882245883863039</v>
      </c>
      <c r="T207" s="33">
        <f t="shared" si="10"/>
        <v>-0.7751359504052634</v>
      </c>
      <c r="U207" s="33">
        <f t="shared" si="11"/>
        <v>-0.65276412363116443</v>
      </c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</row>
    <row r="208" spans="1:38" x14ac:dyDescent="0.25">
      <c r="A208" s="4">
        <v>892</v>
      </c>
      <c r="B208" s="5" t="s">
        <v>47</v>
      </c>
      <c r="C208" s="5">
        <v>0.73</v>
      </c>
      <c r="D208" s="5">
        <v>0.59499999999999997</v>
      </c>
      <c r="E208" s="5">
        <v>0.23</v>
      </c>
      <c r="F208" s="5">
        <v>2.8254999999999999</v>
      </c>
      <c r="G208" s="5">
        <v>1.1465000000000001</v>
      </c>
      <c r="H208" s="5">
        <v>0.41899999999999998</v>
      </c>
      <c r="I208" s="5">
        <v>0.89700000000000002</v>
      </c>
      <c r="J208" s="5">
        <v>17</v>
      </c>
      <c r="K208" s="5">
        <v>8</v>
      </c>
      <c r="L208" s="5" t="s">
        <v>61</v>
      </c>
      <c r="M208" s="5" t="s">
        <v>62</v>
      </c>
      <c r="N208" s="5" t="s">
        <v>63</v>
      </c>
      <c r="O208" s="5">
        <v>10</v>
      </c>
      <c r="P208" s="5" t="s">
        <v>70</v>
      </c>
      <c r="Q208" s="5">
        <v>24.1</v>
      </c>
      <c r="S208" s="33">
        <f t="shared" si="9"/>
        <v>2.0490089619187697</v>
      </c>
      <c r="T208" s="33">
        <f t="shared" si="10"/>
        <v>1.7070699869229675</v>
      </c>
      <c r="U208" s="33">
        <f t="shared" si="11"/>
        <v>1.880736237392759</v>
      </c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</row>
    <row r="209" spans="1:38" x14ac:dyDescent="0.25">
      <c r="A209" s="6">
        <v>2625</v>
      </c>
      <c r="B209" s="7" t="s">
        <v>47</v>
      </c>
      <c r="C209" s="7">
        <v>0.76500000000000001</v>
      </c>
      <c r="D209" s="7">
        <v>0.58499999999999996</v>
      </c>
      <c r="E209" s="7">
        <v>0.18</v>
      </c>
      <c r="F209" s="7">
        <v>2.3980000000000001</v>
      </c>
      <c r="G209" s="7">
        <v>1.1279999999999999</v>
      </c>
      <c r="H209" s="7">
        <v>0.51200000000000001</v>
      </c>
      <c r="I209" s="7">
        <v>0.53349999999999997</v>
      </c>
      <c r="J209" s="7">
        <v>12</v>
      </c>
      <c r="K209" s="7">
        <v>2</v>
      </c>
      <c r="L209" s="7" t="s">
        <v>64</v>
      </c>
      <c r="M209" s="7" t="s">
        <v>65</v>
      </c>
      <c r="N209" s="7" t="s">
        <v>66</v>
      </c>
      <c r="O209" s="7">
        <v>4</v>
      </c>
      <c r="P209" s="7" t="s">
        <v>42</v>
      </c>
      <c r="Q209" s="7">
        <v>6.1</v>
      </c>
      <c r="S209" s="33">
        <f t="shared" si="9"/>
        <v>0.55036432394539458</v>
      </c>
      <c r="T209" s="33">
        <f t="shared" si="10"/>
        <v>2.0066465655660304</v>
      </c>
      <c r="U209" s="33">
        <f t="shared" si="11"/>
        <v>1.7773280593917824</v>
      </c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</row>
    <row r="210" spans="1:38" x14ac:dyDescent="0.25">
      <c r="A210" s="4">
        <v>1960</v>
      </c>
      <c r="B210" s="5" t="s">
        <v>32</v>
      </c>
      <c r="C210" s="5">
        <v>0.65</v>
      </c>
      <c r="D210" s="5">
        <v>0.51</v>
      </c>
      <c r="E210" s="5">
        <v>0.155</v>
      </c>
      <c r="F210" s="5">
        <v>1.1890000000000001</v>
      </c>
      <c r="G210" s="5">
        <v>0.48299999999999998</v>
      </c>
      <c r="H210" s="5">
        <v>0.27800000000000002</v>
      </c>
      <c r="I210" s="5">
        <v>0.36449999999999999</v>
      </c>
      <c r="J210" s="5">
        <v>13</v>
      </c>
      <c r="K210" s="5">
        <v>10</v>
      </c>
      <c r="L210" s="5" t="s">
        <v>48</v>
      </c>
      <c r="M210" s="5" t="s">
        <v>49</v>
      </c>
      <c r="N210" s="5" t="s">
        <v>50</v>
      </c>
      <c r="O210" s="5">
        <v>1</v>
      </c>
      <c r="P210" s="5" t="s">
        <v>36</v>
      </c>
      <c r="Q210" s="5">
        <v>22.1</v>
      </c>
      <c r="S210" s="33">
        <f t="shared" si="9"/>
        <v>0.85009325154006965</v>
      </c>
      <c r="T210" s="33">
        <f t="shared" si="10"/>
        <v>1.022323521453111</v>
      </c>
      <c r="U210" s="33">
        <f t="shared" si="11"/>
        <v>1.0017667243844595</v>
      </c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</row>
    <row r="211" spans="1:38" x14ac:dyDescent="0.25">
      <c r="A211" s="6">
        <v>1514</v>
      </c>
      <c r="B211" s="7" t="s">
        <v>47</v>
      </c>
      <c r="C211" s="7">
        <v>0.65</v>
      </c>
      <c r="D211" s="7">
        <v>0.48499999999999999</v>
      </c>
      <c r="E211" s="7">
        <v>0.14000000000000001</v>
      </c>
      <c r="F211" s="7">
        <v>1.175</v>
      </c>
      <c r="G211" s="7">
        <v>0.47499999999999998</v>
      </c>
      <c r="H211" s="7">
        <v>0.24349999999999999</v>
      </c>
      <c r="I211" s="7">
        <v>0.215</v>
      </c>
      <c r="J211" s="7">
        <v>8</v>
      </c>
      <c r="K211" s="7">
        <v>2</v>
      </c>
      <c r="L211" s="7" t="s">
        <v>64</v>
      </c>
      <c r="M211" s="7" t="s">
        <v>65</v>
      </c>
      <c r="N211" s="7" t="s">
        <v>66</v>
      </c>
      <c r="O211" s="7">
        <v>7</v>
      </c>
      <c r="P211" s="7" t="s">
        <v>74</v>
      </c>
      <c r="Q211" s="7">
        <v>2.5</v>
      </c>
      <c r="S211" s="33">
        <f t="shared" si="9"/>
        <v>-0.64855138643330534</v>
      </c>
      <c r="T211" s="33">
        <f t="shared" si="10"/>
        <v>1.022323521453111</v>
      </c>
      <c r="U211" s="33">
        <f t="shared" si="11"/>
        <v>0.74324627938201804</v>
      </c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</row>
    <row r="212" spans="1:38" x14ac:dyDescent="0.25">
      <c r="A212" s="4">
        <v>3074</v>
      </c>
      <c r="B212" s="5" t="s">
        <v>47</v>
      </c>
      <c r="C212" s="5">
        <v>0.66500000000000004</v>
      </c>
      <c r="D212" s="5">
        <v>0.52500000000000002</v>
      </c>
      <c r="E212" s="5">
        <v>0.155</v>
      </c>
      <c r="F212" s="5">
        <v>1.3574999999999999</v>
      </c>
      <c r="G212" s="5">
        <v>0.53249999999999997</v>
      </c>
      <c r="H212" s="5">
        <v>0.30449999999999999</v>
      </c>
      <c r="I212" s="5">
        <v>0.44850000000000001</v>
      </c>
      <c r="J212" s="5">
        <v>10</v>
      </c>
      <c r="K212" s="5">
        <v>6</v>
      </c>
      <c r="L212" s="5" t="s">
        <v>71</v>
      </c>
      <c r="M212" s="5" t="s">
        <v>72</v>
      </c>
      <c r="N212" s="5" t="s">
        <v>73</v>
      </c>
      <c r="O212" s="5">
        <v>3</v>
      </c>
      <c r="P212" s="5" t="s">
        <v>80</v>
      </c>
      <c r="Q212" s="5">
        <v>3.6</v>
      </c>
      <c r="S212" s="33">
        <f t="shared" si="9"/>
        <v>-4.9093531243955373E-2</v>
      </c>
      <c r="T212" s="33">
        <f t="shared" si="10"/>
        <v>1.1507134837287094</v>
      </c>
      <c r="U212" s="33">
        <f t="shared" si="11"/>
        <v>1.1568789913859243</v>
      </c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</row>
    <row r="213" spans="1:38" x14ac:dyDescent="0.25">
      <c r="A213" s="6">
        <v>3923</v>
      </c>
      <c r="B213" s="7" t="s">
        <v>43</v>
      </c>
      <c r="C213" s="7">
        <v>0.52500000000000002</v>
      </c>
      <c r="D213" s="7">
        <v>0.4</v>
      </c>
      <c r="E213" s="7">
        <v>0.14000000000000001</v>
      </c>
      <c r="F213" s="7">
        <v>0.69550000000000001</v>
      </c>
      <c r="G213" s="7">
        <v>0.24049999999999999</v>
      </c>
      <c r="H213" s="7">
        <v>0.16</v>
      </c>
      <c r="I213" s="7">
        <v>0.253</v>
      </c>
      <c r="J213" s="7">
        <v>10</v>
      </c>
      <c r="K213" s="7">
        <v>15</v>
      </c>
      <c r="L213" s="7" t="s">
        <v>81</v>
      </c>
      <c r="M213" s="7" t="s">
        <v>82</v>
      </c>
      <c r="N213" s="7" t="s">
        <v>35</v>
      </c>
      <c r="O213" s="7">
        <v>3</v>
      </c>
      <c r="P213" s="7" t="s">
        <v>80</v>
      </c>
      <c r="Q213" s="7">
        <v>3.6</v>
      </c>
      <c r="S213" s="33">
        <f t="shared" si="9"/>
        <v>-4.9093531243955373E-2</v>
      </c>
      <c r="T213" s="33">
        <f t="shared" si="10"/>
        <v>-4.759283084354031E-2</v>
      </c>
      <c r="U213" s="33">
        <f t="shared" si="11"/>
        <v>-0.13572323362628158</v>
      </c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</row>
    <row r="214" spans="1:38" x14ac:dyDescent="0.25">
      <c r="A214" s="4">
        <v>3384</v>
      </c>
      <c r="B214" s="5" t="s">
        <v>47</v>
      </c>
      <c r="C214" s="5">
        <v>0.5</v>
      </c>
      <c r="D214" s="5">
        <v>0.375</v>
      </c>
      <c r="E214" s="5">
        <v>0.13</v>
      </c>
      <c r="F214" s="5">
        <v>0.72099999999999997</v>
      </c>
      <c r="G214" s="5">
        <v>0.30549999999999999</v>
      </c>
      <c r="H214" s="5">
        <v>0.17249999999999999</v>
      </c>
      <c r="I214" s="5">
        <v>0.22</v>
      </c>
      <c r="J214" s="5">
        <v>14</v>
      </c>
      <c r="K214" s="5">
        <v>11</v>
      </c>
      <c r="L214" s="5" t="s">
        <v>37</v>
      </c>
      <c r="M214" s="5" t="s">
        <v>38</v>
      </c>
      <c r="N214" s="5" t="s">
        <v>35</v>
      </c>
      <c r="O214" s="5">
        <v>9</v>
      </c>
      <c r="P214" s="5" t="s">
        <v>78</v>
      </c>
      <c r="Q214" s="5">
        <v>1.9</v>
      </c>
      <c r="S214" s="33">
        <f t="shared" si="9"/>
        <v>1.1498221791347447</v>
      </c>
      <c r="T214" s="33">
        <f t="shared" si="10"/>
        <v>-0.26157610130287079</v>
      </c>
      <c r="U214" s="33">
        <f t="shared" si="11"/>
        <v>-0.394243678628723</v>
      </c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</row>
    <row r="215" spans="1:38" x14ac:dyDescent="0.25">
      <c r="A215" s="6">
        <v>2815</v>
      </c>
      <c r="B215" s="7" t="s">
        <v>43</v>
      </c>
      <c r="C215" s="7">
        <v>0.27500000000000002</v>
      </c>
      <c r="D215" s="7">
        <v>0.2</v>
      </c>
      <c r="E215" s="7">
        <v>5.5E-2</v>
      </c>
      <c r="F215" s="7">
        <v>9.2499999999999999E-2</v>
      </c>
      <c r="G215" s="7">
        <v>3.7999999999999999E-2</v>
      </c>
      <c r="H215" s="7">
        <v>2.1000000000000001E-2</v>
      </c>
      <c r="I215" s="7">
        <v>2.5999999999999999E-2</v>
      </c>
      <c r="J215" s="7">
        <v>4</v>
      </c>
      <c r="K215" s="7">
        <v>11</v>
      </c>
      <c r="L215" s="7" t="s">
        <v>37</v>
      </c>
      <c r="M215" s="7" t="s">
        <v>38</v>
      </c>
      <c r="N215" s="7" t="s">
        <v>35</v>
      </c>
      <c r="O215" s="7">
        <v>6</v>
      </c>
      <c r="P215" s="7" t="s">
        <v>79</v>
      </c>
      <c r="Q215" s="7">
        <v>14.1</v>
      </c>
      <c r="S215" s="33">
        <f t="shared" si="9"/>
        <v>-1.8474670968120053</v>
      </c>
      <c r="T215" s="33">
        <f t="shared" si="10"/>
        <v>-2.187425535436843</v>
      </c>
      <c r="U215" s="33">
        <f t="shared" si="11"/>
        <v>-2.2038867936458111</v>
      </c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</row>
    <row r="216" spans="1:38" x14ac:dyDescent="0.25">
      <c r="A216" s="4">
        <v>2798</v>
      </c>
      <c r="B216" s="5" t="s">
        <v>47</v>
      </c>
      <c r="C216" s="5">
        <v>0.64</v>
      </c>
      <c r="D216" s="5">
        <v>0.505</v>
      </c>
      <c r="E216" s="5">
        <v>0.155</v>
      </c>
      <c r="F216" s="5">
        <v>1.1955</v>
      </c>
      <c r="G216" s="5">
        <v>0.55649999999999999</v>
      </c>
      <c r="H216" s="5">
        <v>0.21099999999999999</v>
      </c>
      <c r="I216" s="5">
        <v>0.34599999999999997</v>
      </c>
      <c r="J216" s="5">
        <v>11</v>
      </c>
      <c r="K216" s="5">
        <v>8</v>
      </c>
      <c r="L216" s="5" t="s">
        <v>61</v>
      </c>
      <c r="M216" s="5" t="s">
        <v>62</v>
      </c>
      <c r="N216" s="5" t="s">
        <v>63</v>
      </c>
      <c r="O216" s="5">
        <v>1</v>
      </c>
      <c r="P216" s="5" t="s">
        <v>36</v>
      </c>
      <c r="Q216" s="5">
        <v>22.1</v>
      </c>
      <c r="S216" s="33">
        <f t="shared" si="9"/>
        <v>0.25063539635071963</v>
      </c>
      <c r="T216" s="33">
        <f t="shared" si="10"/>
        <v>0.93673021326937889</v>
      </c>
      <c r="U216" s="33">
        <f t="shared" si="11"/>
        <v>0.95006263538397118</v>
      </c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</row>
    <row r="217" spans="1:38" x14ac:dyDescent="0.25">
      <c r="A217" s="6">
        <v>104</v>
      </c>
      <c r="B217" s="7" t="s">
        <v>47</v>
      </c>
      <c r="C217" s="7">
        <v>0.53</v>
      </c>
      <c r="D217" s="7">
        <v>0.41499999999999998</v>
      </c>
      <c r="E217" s="7">
        <v>0.14000000000000001</v>
      </c>
      <c r="F217" s="7">
        <v>0.72399999999999998</v>
      </c>
      <c r="G217" s="7">
        <v>0.3105</v>
      </c>
      <c r="H217" s="7">
        <v>0.16750000000000001</v>
      </c>
      <c r="I217" s="7">
        <v>0.20499999999999999</v>
      </c>
      <c r="J217" s="7">
        <v>10</v>
      </c>
      <c r="K217" s="7">
        <v>11</v>
      </c>
      <c r="L217" s="7" t="s">
        <v>37</v>
      </c>
      <c r="M217" s="7" t="s">
        <v>38</v>
      </c>
      <c r="N217" s="7" t="s">
        <v>35</v>
      </c>
      <c r="O217" s="7">
        <v>9</v>
      </c>
      <c r="P217" s="7" t="s">
        <v>78</v>
      </c>
      <c r="Q217" s="7">
        <v>1.9</v>
      </c>
      <c r="S217" s="33">
        <f t="shared" si="9"/>
        <v>-4.9093531243955373E-2</v>
      </c>
      <c r="T217" s="33">
        <f t="shared" si="10"/>
        <v>-4.7961767516742143E-3</v>
      </c>
      <c r="U217" s="33">
        <f t="shared" si="11"/>
        <v>1.9389033375182673E-2</v>
      </c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</row>
    <row r="218" spans="1:38" x14ac:dyDescent="0.25">
      <c r="A218" s="4">
        <v>2979</v>
      </c>
      <c r="B218" s="5" t="s">
        <v>47</v>
      </c>
      <c r="C218" s="5">
        <v>0.48499999999999999</v>
      </c>
      <c r="D218" s="5">
        <v>0.36499999999999999</v>
      </c>
      <c r="E218" s="5">
        <v>0.155</v>
      </c>
      <c r="F218" s="5">
        <v>1.0289999999999999</v>
      </c>
      <c r="G218" s="5">
        <v>0.42349999999999999</v>
      </c>
      <c r="H218" s="5">
        <v>0.22850000000000001</v>
      </c>
      <c r="I218" s="5">
        <v>0.313</v>
      </c>
      <c r="J218" s="5">
        <v>8</v>
      </c>
      <c r="K218" s="5">
        <v>10</v>
      </c>
      <c r="L218" s="5" t="s">
        <v>48</v>
      </c>
      <c r="M218" s="5" t="s">
        <v>49</v>
      </c>
      <c r="N218" s="5" t="s">
        <v>50</v>
      </c>
      <c r="O218" s="5">
        <v>6</v>
      </c>
      <c r="P218" s="5" t="s">
        <v>79</v>
      </c>
      <c r="Q218" s="5">
        <v>14.1</v>
      </c>
      <c r="S218" s="33">
        <f t="shared" si="9"/>
        <v>-0.64855138643330534</v>
      </c>
      <c r="T218" s="33">
        <f t="shared" si="10"/>
        <v>-0.38996606357846902</v>
      </c>
      <c r="U218" s="33">
        <f t="shared" si="11"/>
        <v>-0.49765185662969952</v>
      </c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</row>
    <row r="219" spans="1:38" x14ac:dyDescent="0.25">
      <c r="A219" s="6">
        <v>550</v>
      </c>
      <c r="B219" s="7" t="s">
        <v>43</v>
      </c>
      <c r="C219" s="7">
        <v>0.55500000000000005</v>
      </c>
      <c r="D219" s="7">
        <v>0.42499999999999999</v>
      </c>
      <c r="E219" s="7">
        <v>0.18</v>
      </c>
      <c r="F219" s="7">
        <v>0.875</v>
      </c>
      <c r="G219" s="7">
        <v>0.3695</v>
      </c>
      <c r="H219" s="7">
        <v>0.20050000000000001</v>
      </c>
      <c r="I219" s="7">
        <v>0.255</v>
      </c>
      <c r="J219" s="7">
        <v>11</v>
      </c>
      <c r="K219" s="7">
        <v>5</v>
      </c>
      <c r="L219" s="7" t="s">
        <v>58</v>
      </c>
      <c r="M219" s="7" t="s">
        <v>59</v>
      </c>
      <c r="N219" s="7" t="s">
        <v>60</v>
      </c>
      <c r="O219" s="7">
        <v>8</v>
      </c>
      <c r="P219" s="7" t="s">
        <v>51</v>
      </c>
      <c r="Q219" s="7">
        <v>12.3</v>
      </c>
      <c r="S219" s="33">
        <f t="shared" si="9"/>
        <v>0.25063539635071963</v>
      </c>
      <c r="T219" s="33">
        <f t="shared" si="10"/>
        <v>0.20918709370765626</v>
      </c>
      <c r="U219" s="33">
        <f t="shared" si="11"/>
        <v>0.12279721137615923</v>
      </c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</row>
    <row r="220" spans="1:38" x14ac:dyDescent="0.25">
      <c r="A220" s="4">
        <v>857</v>
      </c>
      <c r="B220" s="5" t="s">
        <v>47</v>
      </c>
      <c r="C220" s="5">
        <v>0.59</v>
      </c>
      <c r="D220" s="5">
        <v>0.47499999999999998</v>
      </c>
      <c r="E220" s="5">
        <v>0.16500000000000001</v>
      </c>
      <c r="F220" s="5">
        <v>1.077</v>
      </c>
      <c r="G220" s="5">
        <v>0.45450000000000002</v>
      </c>
      <c r="H220" s="5">
        <v>0.24399999999999999</v>
      </c>
      <c r="I220" s="5">
        <v>0.3095</v>
      </c>
      <c r="J220" s="5">
        <v>9</v>
      </c>
      <c r="K220" s="5">
        <v>1</v>
      </c>
      <c r="L220" s="5" t="s">
        <v>40</v>
      </c>
      <c r="M220" s="5" t="s">
        <v>41</v>
      </c>
      <c r="N220" s="5" t="s">
        <v>35</v>
      </c>
      <c r="O220" s="5">
        <v>5</v>
      </c>
      <c r="P220" s="5" t="s">
        <v>46</v>
      </c>
      <c r="Q220" s="5">
        <v>12.8</v>
      </c>
      <c r="S220" s="33">
        <f t="shared" si="9"/>
        <v>-0.34882245883863039</v>
      </c>
      <c r="T220" s="33">
        <f t="shared" si="10"/>
        <v>0.50876367235071795</v>
      </c>
      <c r="U220" s="33">
        <f t="shared" si="11"/>
        <v>0.63983810138104147</v>
      </c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</row>
    <row r="221" spans="1:38" x14ac:dyDescent="0.25">
      <c r="A221" s="6">
        <v>1374</v>
      </c>
      <c r="B221" s="7" t="s">
        <v>47</v>
      </c>
      <c r="C221" s="7">
        <v>0.61499999999999999</v>
      </c>
      <c r="D221" s="7">
        <v>0.47499999999999998</v>
      </c>
      <c r="E221" s="7">
        <v>0.17</v>
      </c>
      <c r="F221" s="7">
        <v>1.129</v>
      </c>
      <c r="G221" s="7">
        <v>0.47949999999999998</v>
      </c>
      <c r="H221" s="7">
        <v>0.30199999999999999</v>
      </c>
      <c r="I221" s="7">
        <v>0.3</v>
      </c>
      <c r="J221" s="7">
        <v>10</v>
      </c>
      <c r="K221" s="7">
        <v>15</v>
      </c>
      <c r="L221" s="7" t="s">
        <v>81</v>
      </c>
      <c r="M221" s="7" t="s">
        <v>82</v>
      </c>
      <c r="N221" s="7" t="s">
        <v>35</v>
      </c>
      <c r="O221" s="7">
        <v>5</v>
      </c>
      <c r="P221" s="7" t="s">
        <v>46</v>
      </c>
      <c r="Q221" s="7">
        <v>12.8</v>
      </c>
      <c r="S221" s="33">
        <f t="shared" si="9"/>
        <v>-4.9093531243955373E-2</v>
      </c>
      <c r="T221" s="33">
        <f t="shared" si="10"/>
        <v>0.72274694281004837</v>
      </c>
      <c r="U221" s="33">
        <f t="shared" si="11"/>
        <v>0.63983810138104147</v>
      </c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</row>
    <row r="222" spans="1:38" x14ac:dyDescent="0.25">
      <c r="A222" s="4">
        <v>1681</v>
      </c>
      <c r="B222" s="5" t="s">
        <v>47</v>
      </c>
      <c r="C222" s="5">
        <v>0.62</v>
      </c>
      <c r="D222" s="5">
        <v>0.51500000000000001</v>
      </c>
      <c r="E222" s="5">
        <v>0.17499999999999999</v>
      </c>
      <c r="F222" s="5">
        <v>1.2210000000000001</v>
      </c>
      <c r="G222" s="5">
        <v>0.53500000000000003</v>
      </c>
      <c r="H222" s="5">
        <v>0.24099999999999999</v>
      </c>
      <c r="I222" s="5">
        <v>0.39500000000000002</v>
      </c>
      <c r="J222" s="5">
        <v>13</v>
      </c>
      <c r="K222" s="5">
        <v>4</v>
      </c>
      <c r="L222" s="5" t="s">
        <v>84</v>
      </c>
      <c r="M222" s="5" t="s">
        <v>85</v>
      </c>
      <c r="N222" s="5" t="s">
        <v>86</v>
      </c>
      <c r="O222" s="5">
        <v>5</v>
      </c>
      <c r="P222" s="5" t="s">
        <v>46</v>
      </c>
      <c r="Q222" s="5">
        <v>12.8</v>
      </c>
      <c r="S222" s="33">
        <f t="shared" si="9"/>
        <v>0.85009325154006965</v>
      </c>
      <c r="T222" s="33">
        <f t="shared" si="10"/>
        <v>0.76554359690191454</v>
      </c>
      <c r="U222" s="33">
        <f t="shared" si="11"/>
        <v>1.0534708133849477</v>
      </c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</row>
    <row r="223" spans="1:38" x14ac:dyDescent="0.25">
      <c r="A223" s="6">
        <v>3106</v>
      </c>
      <c r="B223" s="7" t="s">
        <v>43</v>
      </c>
      <c r="C223" s="7">
        <v>0.28999999999999998</v>
      </c>
      <c r="D223" s="7">
        <v>0.215</v>
      </c>
      <c r="E223" s="7">
        <v>0.06</v>
      </c>
      <c r="F223" s="7">
        <v>0.1115</v>
      </c>
      <c r="G223" s="7">
        <v>5.2999999999999999E-2</v>
      </c>
      <c r="H223" s="7">
        <v>1.8499999999999999E-2</v>
      </c>
      <c r="I223" s="7">
        <v>3.2000000000000001E-2</v>
      </c>
      <c r="J223" s="7">
        <v>5</v>
      </c>
      <c r="K223" s="7">
        <v>14</v>
      </c>
      <c r="L223" s="7" t="s">
        <v>55</v>
      </c>
      <c r="M223" s="7" t="s">
        <v>56</v>
      </c>
      <c r="N223" s="7" t="s">
        <v>57</v>
      </c>
      <c r="O223" s="7">
        <v>2</v>
      </c>
      <c r="P223" s="7" t="s">
        <v>39</v>
      </c>
      <c r="Q223" s="7">
        <v>18</v>
      </c>
      <c r="S223" s="33">
        <f t="shared" si="9"/>
        <v>-1.5477381692173304</v>
      </c>
      <c r="T223" s="33">
        <f t="shared" si="10"/>
        <v>-2.0590355731612453</v>
      </c>
      <c r="U223" s="33">
        <f t="shared" si="11"/>
        <v>-2.0487745266443467</v>
      </c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</row>
    <row r="224" spans="1:38" x14ac:dyDescent="0.25">
      <c r="A224" s="4">
        <v>2544</v>
      </c>
      <c r="B224" s="5" t="s">
        <v>32</v>
      </c>
      <c r="C224" s="5">
        <v>0.7</v>
      </c>
      <c r="D224" s="5">
        <v>0.52500000000000002</v>
      </c>
      <c r="E224" s="5">
        <v>0.19</v>
      </c>
      <c r="F224" s="5">
        <v>1.6014999999999999</v>
      </c>
      <c r="G224" s="5">
        <v>0.70699999999999996</v>
      </c>
      <c r="H224" s="5">
        <v>0.36499999999999999</v>
      </c>
      <c r="I224" s="5">
        <v>0.43</v>
      </c>
      <c r="J224" s="5">
        <v>10</v>
      </c>
      <c r="K224" s="5">
        <v>1</v>
      </c>
      <c r="L224" s="5" t="s">
        <v>40</v>
      </c>
      <c r="M224" s="5" t="s">
        <v>41</v>
      </c>
      <c r="N224" s="5" t="s">
        <v>35</v>
      </c>
      <c r="O224" s="5">
        <v>3</v>
      </c>
      <c r="P224" s="5" t="s">
        <v>80</v>
      </c>
      <c r="Q224" s="5">
        <v>3.6</v>
      </c>
      <c r="S224" s="33">
        <f t="shared" si="9"/>
        <v>-4.9093531243955373E-2</v>
      </c>
      <c r="T224" s="33">
        <f t="shared" si="10"/>
        <v>1.4502900623717709</v>
      </c>
      <c r="U224" s="33">
        <f t="shared" si="11"/>
        <v>1.1568789913859243</v>
      </c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</row>
    <row r="225" spans="1:38" x14ac:dyDescent="0.25">
      <c r="A225" s="6">
        <v>1938</v>
      </c>
      <c r="B225" s="7" t="s">
        <v>47</v>
      </c>
      <c r="C225" s="7">
        <v>0.625</v>
      </c>
      <c r="D225" s="7">
        <v>0.51500000000000001</v>
      </c>
      <c r="E225" s="7">
        <v>0.17</v>
      </c>
      <c r="F225" s="7">
        <v>1.331</v>
      </c>
      <c r="G225" s="7">
        <v>0.57250000000000001</v>
      </c>
      <c r="H225" s="7">
        <v>0.30049999999999999</v>
      </c>
      <c r="I225" s="7">
        <v>0.36099999999999999</v>
      </c>
      <c r="J225" s="7">
        <v>9</v>
      </c>
      <c r="K225" s="7">
        <v>14</v>
      </c>
      <c r="L225" s="7" t="s">
        <v>55</v>
      </c>
      <c r="M225" s="7" t="s">
        <v>56</v>
      </c>
      <c r="N225" s="7" t="s">
        <v>57</v>
      </c>
      <c r="O225" s="7">
        <v>8</v>
      </c>
      <c r="P225" s="7" t="s">
        <v>51</v>
      </c>
      <c r="Q225" s="7">
        <v>12.3</v>
      </c>
      <c r="S225" s="33">
        <f t="shared" si="9"/>
        <v>-0.34882245883863039</v>
      </c>
      <c r="T225" s="33">
        <f t="shared" si="10"/>
        <v>0.8083402509937806</v>
      </c>
      <c r="U225" s="33">
        <f t="shared" si="11"/>
        <v>1.0534708133849477</v>
      </c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</row>
    <row r="226" spans="1:38" x14ac:dyDescent="0.25">
      <c r="A226" s="4">
        <v>99</v>
      </c>
      <c r="B226" s="5" t="s">
        <v>47</v>
      </c>
      <c r="C226" s="5">
        <v>0.47</v>
      </c>
      <c r="D226" s="5">
        <v>0.37</v>
      </c>
      <c r="E226" s="5">
        <v>0.13</v>
      </c>
      <c r="F226" s="5">
        <v>0.52249999999999996</v>
      </c>
      <c r="G226" s="5">
        <v>0.20100000000000001</v>
      </c>
      <c r="H226" s="5">
        <v>0.13300000000000001</v>
      </c>
      <c r="I226" s="5">
        <v>0.16500000000000001</v>
      </c>
      <c r="J226" s="5">
        <v>7</v>
      </c>
      <c r="K226" s="5">
        <v>13</v>
      </c>
      <c r="L226" s="5" t="s">
        <v>44</v>
      </c>
      <c r="M226" s="5" t="s">
        <v>45</v>
      </c>
      <c r="N226" s="5" t="s">
        <v>35</v>
      </c>
      <c r="O226" s="5">
        <v>6</v>
      </c>
      <c r="P226" s="5" t="s">
        <v>79</v>
      </c>
      <c r="Q226" s="5">
        <v>14.1</v>
      </c>
      <c r="S226" s="33">
        <f t="shared" si="9"/>
        <v>-0.94828031402798041</v>
      </c>
      <c r="T226" s="33">
        <f t="shared" si="10"/>
        <v>-0.51835602585406737</v>
      </c>
      <c r="U226" s="33">
        <f t="shared" si="11"/>
        <v>-0.44594776762921129</v>
      </c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</row>
    <row r="227" spans="1:38" x14ac:dyDescent="0.25">
      <c r="A227" s="6">
        <v>2706</v>
      </c>
      <c r="B227" s="7" t="s">
        <v>47</v>
      </c>
      <c r="C227" s="7">
        <v>0.7</v>
      </c>
      <c r="D227" s="7">
        <v>0.55000000000000004</v>
      </c>
      <c r="E227" s="7">
        <v>0.2</v>
      </c>
      <c r="F227" s="7">
        <v>1.5229999999999999</v>
      </c>
      <c r="G227" s="7">
        <v>0.69299999999999995</v>
      </c>
      <c r="H227" s="7">
        <v>0.30599999999999999</v>
      </c>
      <c r="I227" s="7">
        <v>0.4405</v>
      </c>
      <c r="J227" s="7">
        <v>13</v>
      </c>
      <c r="K227" s="7">
        <v>5</v>
      </c>
      <c r="L227" s="7" t="s">
        <v>58</v>
      </c>
      <c r="M227" s="7" t="s">
        <v>59</v>
      </c>
      <c r="N227" s="7" t="s">
        <v>60</v>
      </c>
      <c r="O227" s="7">
        <v>2</v>
      </c>
      <c r="P227" s="7" t="s">
        <v>39</v>
      </c>
      <c r="Q227" s="7">
        <v>18</v>
      </c>
      <c r="S227" s="33">
        <f t="shared" si="9"/>
        <v>0.85009325154006965</v>
      </c>
      <c r="T227" s="33">
        <f t="shared" si="10"/>
        <v>1.4502900623717709</v>
      </c>
      <c r="U227" s="33">
        <f t="shared" si="11"/>
        <v>1.4153994363883657</v>
      </c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</row>
    <row r="228" spans="1:38" x14ac:dyDescent="0.25">
      <c r="A228" s="4">
        <v>191</v>
      </c>
      <c r="B228" s="5" t="s">
        <v>47</v>
      </c>
      <c r="C228" s="5">
        <v>0.61499999999999999</v>
      </c>
      <c r="D228" s="5">
        <v>0.48</v>
      </c>
      <c r="E228" s="5">
        <v>0.18</v>
      </c>
      <c r="F228" s="5">
        <v>1.1595</v>
      </c>
      <c r="G228" s="5">
        <v>0.48449999999999999</v>
      </c>
      <c r="H228" s="5">
        <v>0.2165</v>
      </c>
      <c r="I228" s="5">
        <v>0.32500000000000001</v>
      </c>
      <c r="J228" s="5">
        <v>13</v>
      </c>
      <c r="K228" s="5">
        <v>6</v>
      </c>
      <c r="L228" s="5" t="s">
        <v>71</v>
      </c>
      <c r="M228" s="5" t="s">
        <v>72</v>
      </c>
      <c r="N228" s="5" t="s">
        <v>73</v>
      </c>
      <c r="O228" s="5">
        <v>10</v>
      </c>
      <c r="P228" s="5" t="s">
        <v>70</v>
      </c>
      <c r="Q228" s="5">
        <v>24.1</v>
      </c>
      <c r="S228" s="33">
        <f t="shared" si="9"/>
        <v>0.85009325154006965</v>
      </c>
      <c r="T228" s="33">
        <f t="shared" si="10"/>
        <v>0.72274694281004837</v>
      </c>
      <c r="U228" s="33">
        <f t="shared" si="11"/>
        <v>0.69154219038152975</v>
      </c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</row>
    <row r="229" spans="1:38" x14ac:dyDescent="0.25">
      <c r="A229" s="6">
        <v>3285</v>
      </c>
      <c r="B229" s="7" t="s">
        <v>47</v>
      </c>
      <c r="C229" s="7">
        <v>0.56499999999999995</v>
      </c>
      <c r="D229" s="7">
        <v>0.44</v>
      </c>
      <c r="E229" s="7">
        <v>0.155</v>
      </c>
      <c r="F229" s="7">
        <v>0.86799999999999999</v>
      </c>
      <c r="G229" s="7">
        <v>0.34799999999999998</v>
      </c>
      <c r="H229" s="7">
        <v>0.217</v>
      </c>
      <c r="I229" s="7">
        <v>0.26</v>
      </c>
      <c r="J229" s="7">
        <v>11</v>
      </c>
      <c r="K229" s="7">
        <v>1</v>
      </c>
      <c r="L229" s="7" t="s">
        <v>40</v>
      </c>
      <c r="M229" s="7" t="s">
        <v>41</v>
      </c>
      <c r="N229" s="7" t="s">
        <v>35</v>
      </c>
      <c r="O229" s="7">
        <v>5</v>
      </c>
      <c r="P229" s="7" t="s">
        <v>46</v>
      </c>
      <c r="Q229" s="7">
        <v>12.8</v>
      </c>
      <c r="S229" s="33">
        <f t="shared" si="9"/>
        <v>0.25063539635071963</v>
      </c>
      <c r="T229" s="33">
        <f t="shared" si="10"/>
        <v>0.29478040189138749</v>
      </c>
      <c r="U229" s="33">
        <f t="shared" si="11"/>
        <v>0.27790947837762409</v>
      </c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</row>
    <row r="230" spans="1:38" x14ac:dyDescent="0.25">
      <c r="A230" s="4">
        <v>1218</v>
      </c>
      <c r="B230" s="5" t="s">
        <v>43</v>
      </c>
      <c r="C230" s="5">
        <v>0.315</v>
      </c>
      <c r="D230" s="5">
        <v>0.23</v>
      </c>
      <c r="E230" s="5">
        <v>0.08</v>
      </c>
      <c r="F230" s="5">
        <v>0.13750000000000001</v>
      </c>
      <c r="G230" s="5">
        <v>5.45E-2</v>
      </c>
      <c r="H230" s="5">
        <v>3.1E-2</v>
      </c>
      <c r="I230" s="5">
        <v>4.4499999999999998E-2</v>
      </c>
      <c r="J230" s="5">
        <v>5</v>
      </c>
      <c r="K230" s="5">
        <v>13</v>
      </c>
      <c r="L230" s="5" t="s">
        <v>44</v>
      </c>
      <c r="M230" s="5" t="s">
        <v>45</v>
      </c>
      <c r="N230" s="5" t="s">
        <v>35</v>
      </c>
      <c r="O230" s="5">
        <v>10</v>
      </c>
      <c r="P230" s="5" t="s">
        <v>70</v>
      </c>
      <c r="Q230" s="5">
        <v>24.1</v>
      </c>
      <c r="S230" s="33">
        <f t="shared" si="9"/>
        <v>-1.5477381692173304</v>
      </c>
      <c r="T230" s="33">
        <f t="shared" si="10"/>
        <v>-1.8450523027019148</v>
      </c>
      <c r="U230" s="33">
        <f t="shared" si="11"/>
        <v>-1.8936622596428816</v>
      </c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</row>
    <row r="231" spans="1:38" x14ac:dyDescent="0.25">
      <c r="A231" s="6">
        <v>1066</v>
      </c>
      <c r="B231" s="7" t="s">
        <v>43</v>
      </c>
      <c r="C231" s="7">
        <v>0.315</v>
      </c>
      <c r="D231" s="7">
        <v>0.23499999999999999</v>
      </c>
      <c r="E231" s="7">
        <v>5.5E-2</v>
      </c>
      <c r="F231" s="7">
        <v>0.151</v>
      </c>
      <c r="G231" s="7">
        <v>6.5000000000000002E-2</v>
      </c>
      <c r="H231" s="7">
        <v>2.7E-2</v>
      </c>
      <c r="I231" s="7">
        <v>3.9E-2</v>
      </c>
      <c r="J231" s="7">
        <v>6</v>
      </c>
      <c r="K231" s="7">
        <v>6</v>
      </c>
      <c r="L231" s="7" t="s">
        <v>71</v>
      </c>
      <c r="M231" s="7" t="s">
        <v>72</v>
      </c>
      <c r="N231" s="7" t="s">
        <v>73</v>
      </c>
      <c r="O231" s="7">
        <v>2</v>
      </c>
      <c r="P231" s="7" t="s">
        <v>39</v>
      </c>
      <c r="Q231" s="7">
        <v>18</v>
      </c>
      <c r="S231" s="33">
        <f t="shared" si="9"/>
        <v>-1.2480092416226554</v>
      </c>
      <c r="T231" s="33">
        <f t="shared" si="10"/>
        <v>-1.8450523027019148</v>
      </c>
      <c r="U231" s="33">
        <f t="shared" si="11"/>
        <v>-1.8419581706423938</v>
      </c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</row>
    <row r="232" spans="1:38" x14ac:dyDescent="0.25">
      <c r="A232" s="4">
        <v>610</v>
      </c>
      <c r="B232" s="5" t="s">
        <v>47</v>
      </c>
      <c r="C232" s="5">
        <v>0.35</v>
      </c>
      <c r="D232" s="5">
        <v>0.26500000000000001</v>
      </c>
      <c r="E232" s="5">
        <v>0.09</v>
      </c>
      <c r="F232" s="5">
        <v>0.17749999999999999</v>
      </c>
      <c r="G232" s="5">
        <v>5.7500000000000002E-2</v>
      </c>
      <c r="H232" s="5">
        <v>4.2000000000000003E-2</v>
      </c>
      <c r="I232" s="5">
        <v>6.8000000000000005E-2</v>
      </c>
      <c r="J232" s="5">
        <v>12</v>
      </c>
      <c r="K232" s="5">
        <v>4</v>
      </c>
      <c r="L232" s="5" t="s">
        <v>84</v>
      </c>
      <c r="M232" s="5" t="s">
        <v>85</v>
      </c>
      <c r="N232" s="5" t="s">
        <v>86</v>
      </c>
      <c r="O232" s="5">
        <v>2</v>
      </c>
      <c r="P232" s="5" t="s">
        <v>39</v>
      </c>
      <c r="Q232" s="5">
        <v>18</v>
      </c>
      <c r="S232" s="33">
        <f t="shared" si="9"/>
        <v>0.55036432394539458</v>
      </c>
      <c r="T232" s="33">
        <f t="shared" si="10"/>
        <v>-1.5454757240588526</v>
      </c>
      <c r="U232" s="33">
        <f t="shared" si="11"/>
        <v>-1.531733636639464</v>
      </c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</row>
    <row r="233" spans="1:38" x14ac:dyDescent="0.25">
      <c r="A233" s="6">
        <v>3275</v>
      </c>
      <c r="B233" s="7" t="s">
        <v>32</v>
      </c>
      <c r="C233" s="7">
        <v>0.5</v>
      </c>
      <c r="D233" s="7">
        <v>0.40500000000000003</v>
      </c>
      <c r="E233" s="7">
        <v>0.14000000000000001</v>
      </c>
      <c r="F233" s="7">
        <v>0.67349999999999999</v>
      </c>
      <c r="G233" s="7">
        <v>0.26500000000000001</v>
      </c>
      <c r="H233" s="7">
        <v>0.124</v>
      </c>
      <c r="I233" s="7">
        <v>0.25</v>
      </c>
      <c r="J233" s="7">
        <v>18</v>
      </c>
      <c r="K233" s="7">
        <v>7</v>
      </c>
      <c r="L233" s="7" t="s">
        <v>67</v>
      </c>
      <c r="M233" s="7" t="s">
        <v>68</v>
      </c>
      <c r="N233" s="7" t="s">
        <v>69</v>
      </c>
      <c r="O233" s="7">
        <v>6</v>
      </c>
      <c r="P233" s="7" t="s">
        <v>79</v>
      </c>
      <c r="Q233" s="7">
        <v>14.1</v>
      </c>
      <c r="S233" s="33">
        <f t="shared" si="9"/>
        <v>2.3487378895134445</v>
      </c>
      <c r="T233" s="33">
        <f t="shared" si="10"/>
        <v>-0.26157610130287079</v>
      </c>
      <c r="U233" s="33">
        <f t="shared" si="11"/>
        <v>-8.401914462579331E-2</v>
      </c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</row>
    <row r="234" spans="1:38" x14ac:dyDescent="0.25">
      <c r="A234" s="4">
        <v>1331</v>
      </c>
      <c r="B234" s="5" t="s">
        <v>32</v>
      </c>
      <c r="C234" s="5">
        <v>0.56999999999999995</v>
      </c>
      <c r="D234" s="5">
        <v>0.46</v>
      </c>
      <c r="E234" s="5">
        <v>0.13500000000000001</v>
      </c>
      <c r="F234" s="5">
        <v>0.97950000000000004</v>
      </c>
      <c r="G234" s="5">
        <v>0.39700000000000002</v>
      </c>
      <c r="H234" s="5">
        <v>0.2525</v>
      </c>
      <c r="I234" s="5">
        <v>0.26550000000000001</v>
      </c>
      <c r="J234" s="5">
        <v>9</v>
      </c>
      <c r="K234" s="5">
        <v>9</v>
      </c>
      <c r="L234" s="5" t="s">
        <v>52</v>
      </c>
      <c r="M234" s="5" t="s">
        <v>53</v>
      </c>
      <c r="N234" s="5" t="s">
        <v>54</v>
      </c>
      <c r="O234" s="5">
        <v>2</v>
      </c>
      <c r="P234" s="5" t="s">
        <v>39</v>
      </c>
      <c r="Q234" s="5">
        <v>18</v>
      </c>
      <c r="S234" s="33">
        <f t="shared" si="9"/>
        <v>-0.34882245883863039</v>
      </c>
      <c r="T234" s="33">
        <f t="shared" si="10"/>
        <v>0.33757705598325355</v>
      </c>
      <c r="U234" s="33">
        <f t="shared" si="11"/>
        <v>0.48472583437957717</v>
      </c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</row>
    <row r="235" spans="1:38" x14ac:dyDescent="0.25">
      <c r="A235" s="6">
        <v>1483</v>
      </c>
      <c r="B235" s="7" t="s">
        <v>47</v>
      </c>
      <c r="C235" s="7">
        <v>0.58499999999999996</v>
      </c>
      <c r="D235" s="7">
        <v>0.45500000000000002</v>
      </c>
      <c r="E235" s="7">
        <v>0.15</v>
      </c>
      <c r="F235" s="7">
        <v>0.90600000000000003</v>
      </c>
      <c r="G235" s="7">
        <v>0.40949999999999998</v>
      </c>
      <c r="H235" s="7">
        <v>0.23</v>
      </c>
      <c r="I235" s="7">
        <v>0.23350000000000001</v>
      </c>
      <c r="J235" s="7">
        <v>8</v>
      </c>
      <c r="K235" s="7">
        <v>15</v>
      </c>
      <c r="L235" s="7" t="s">
        <v>81</v>
      </c>
      <c r="M235" s="7" t="s">
        <v>82</v>
      </c>
      <c r="N235" s="7" t="s">
        <v>35</v>
      </c>
      <c r="O235" s="7">
        <v>1</v>
      </c>
      <c r="P235" s="7" t="s">
        <v>36</v>
      </c>
      <c r="Q235" s="7">
        <v>22.1</v>
      </c>
      <c r="S235" s="33">
        <f t="shared" si="9"/>
        <v>-0.64855138643330534</v>
      </c>
      <c r="T235" s="33">
        <f t="shared" si="10"/>
        <v>0.46596701825885184</v>
      </c>
      <c r="U235" s="33">
        <f t="shared" si="11"/>
        <v>0.43302174537908888</v>
      </c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</row>
    <row r="236" spans="1:38" x14ac:dyDescent="0.25">
      <c r="A236" s="4">
        <v>1758</v>
      </c>
      <c r="B236" s="5" t="s">
        <v>32</v>
      </c>
      <c r="C236" s="5">
        <v>0.73</v>
      </c>
      <c r="D236" s="5">
        <v>0.56000000000000005</v>
      </c>
      <c r="E236" s="5">
        <v>0.19</v>
      </c>
      <c r="F236" s="5">
        <v>1.9424999999999999</v>
      </c>
      <c r="G236" s="5">
        <v>0.79900000000000004</v>
      </c>
      <c r="H236" s="5">
        <v>0.51949999999999996</v>
      </c>
      <c r="I236" s="5">
        <v>0.5655</v>
      </c>
      <c r="J236" s="5">
        <v>11</v>
      </c>
      <c r="K236" s="5">
        <v>7</v>
      </c>
      <c r="L236" s="5" t="s">
        <v>67</v>
      </c>
      <c r="M236" s="5" t="s">
        <v>68</v>
      </c>
      <c r="N236" s="5" t="s">
        <v>69</v>
      </c>
      <c r="O236" s="5">
        <v>10</v>
      </c>
      <c r="P236" s="5" t="s">
        <v>70</v>
      </c>
      <c r="Q236" s="5">
        <v>24.1</v>
      </c>
      <c r="S236" s="33">
        <f t="shared" si="9"/>
        <v>0.25063539635071963</v>
      </c>
      <c r="T236" s="33">
        <f t="shared" si="10"/>
        <v>1.7070699869229675</v>
      </c>
      <c r="U236" s="33">
        <f t="shared" si="11"/>
        <v>1.5188076143893421</v>
      </c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</row>
    <row r="237" spans="1:38" x14ac:dyDescent="0.25">
      <c r="A237" s="6">
        <v>3869</v>
      </c>
      <c r="B237" s="7" t="s">
        <v>32</v>
      </c>
      <c r="C237" s="7">
        <v>0.44</v>
      </c>
      <c r="D237" s="7">
        <v>0.34</v>
      </c>
      <c r="E237" s="7">
        <v>0.13500000000000001</v>
      </c>
      <c r="F237" s="7">
        <v>0.39750000000000002</v>
      </c>
      <c r="G237" s="7">
        <v>0.15049999999999999</v>
      </c>
      <c r="H237" s="7">
        <v>9.4500000000000001E-2</v>
      </c>
      <c r="I237" s="7">
        <v>0.13500000000000001</v>
      </c>
      <c r="J237" s="7">
        <v>8</v>
      </c>
      <c r="K237" s="7">
        <v>4</v>
      </c>
      <c r="L237" s="7" t="s">
        <v>84</v>
      </c>
      <c r="M237" s="7" t="s">
        <v>85</v>
      </c>
      <c r="N237" s="7" t="s">
        <v>86</v>
      </c>
      <c r="O237" s="7">
        <v>8</v>
      </c>
      <c r="P237" s="7" t="s">
        <v>51</v>
      </c>
      <c r="Q237" s="7">
        <v>12.3</v>
      </c>
      <c r="S237" s="33">
        <f t="shared" si="9"/>
        <v>-0.64855138643330534</v>
      </c>
      <c r="T237" s="33">
        <f t="shared" si="10"/>
        <v>-0.7751359504052634</v>
      </c>
      <c r="U237" s="33">
        <f t="shared" si="11"/>
        <v>-0.75617230163214033</v>
      </c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</row>
    <row r="238" spans="1:38" x14ac:dyDescent="0.25">
      <c r="A238" s="4">
        <v>4002</v>
      </c>
      <c r="B238" s="5" t="s">
        <v>43</v>
      </c>
      <c r="C238" s="5">
        <v>0.48</v>
      </c>
      <c r="D238" s="5">
        <v>0.35</v>
      </c>
      <c r="E238" s="5">
        <v>0.105</v>
      </c>
      <c r="F238" s="5">
        <v>0.63500000000000001</v>
      </c>
      <c r="G238" s="5">
        <v>0.35199999999999998</v>
      </c>
      <c r="H238" s="5">
        <v>0.127</v>
      </c>
      <c r="I238" s="5">
        <v>0.13500000000000001</v>
      </c>
      <c r="J238" s="5">
        <v>6</v>
      </c>
      <c r="K238" s="5">
        <v>8</v>
      </c>
      <c r="L238" s="5" t="s">
        <v>61</v>
      </c>
      <c r="M238" s="5" t="s">
        <v>62</v>
      </c>
      <c r="N238" s="5" t="s">
        <v>63</v>
      </c>
      <c r="O238" s="5">
        <v>4</v>
      </c>
      <c r="P238" s="5" t="s">
        <v>42</v>
      </c>
      <c r="Q238" s="5">
        <v>6.1</v>
      </c>
      <c r="S238" s="33">
        <f t="shared" si="9"/>
        <v>-1.2480092416226554</v>
      </c>
      <c r="T238" s="33">
        <f t="shared" si="10"/>
        <v>-0.43276271767033514</v>
      </c>
      <c r="U238" s="33">
        <f t="shared" si="11"/>
        <v>-0.65276412363116443</v>
      </c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</row>
    <row r="239" spans="1:38" x14ac:dyDescent="0.25">
      <c r="A239" s="6">
        <v>258</v>
      </c>
      <c r="B239" s="7" t="s">
        <v>47</v>
      </c>
      <c r="C239" s="7">
        <v>0.54500000000000004</v>
      </c>
      <c r="D239" s="7">
        <v>0.46</v>
      </c>
      <c r="E239" s="7">
        <v>0.16</v>
      </c>
      <c r="F239" s="7">
        <v>0.89749999999999996</v>
      </c>
      <c r="G239" s="7">
        <v>0.34100000000000003</v>
      </c>
      <c r="H239" s="7">
        <v>0.16550000000000001</v>
      </c>
      <c r="I239" s="7">
        <v>0.34499999999999997</v>
      </c>
      <c r="J239" s="7">
        <v>10</v>
      </c>
      <c r="K239" s="7">
        <v>6</v>
      </c>
      <c r="L239" s="7" t="s">
        <v>71</v>
      </c>
      <c r="M239" s="7" t="s">
        <v>72</v>
      </c>
      <c r="N239" s="7" t="s">
        <v>73</v>
      </c>
      <c r="O239" s="7">
        <v>6</v>
      </c>
      <c r="P239" s="7" t="s">
        <v>79</v>
      </c>
      <c r="Q239" s="7">
        <v>14.1</v>
      </c>
      <c r="S239" s="33">
        <f t="shared" si="9"/>
        <v>-4.9093531243955373E-2</v>
      </c>
      <c r="T239" s="33">
        <f t="shared" si="10"/>
        <v>0.12359378552392407</v>
      </c>
      <c r="U239" s="33">
        <f t="shared" si="11"/>
        <v>0.48472583437957717</v>
      </c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</row>
    <row r="240" spans="1:38" x14ac:dyDescent="0.25">
      <c r="A240" s="4">
        <v>4158</v>
      </c>
      <c r="B240" s="5" t="s">
        <v>47</v>
      </c>
      <c r="C240" s="5">
        <v>0.47499999999999998</v>
      </c>
      <c r="D240" s="5">
        <v>0.36</v>
      </c>
      <c r="E240" s="5">
        <v>0.14000000000000001</v>
      </c>
      <c r="F240" s="5">
        <v>0.51349999999999996</v>
      </c>
      <c r="G240" s="5">
        <v>0.24099999999999999</v>
      </c>
      <c r="H240" s="5">
        <v>0.1045</v>
      </c>
      <c r="I240" s="5">
        <v>0.155</v>
      </c>
      <c r="J240" s="5">
        <v>8</v>
      </c>
      <c r="K240" s="5">
        <v>5</v>
      </c>
      <c r="L240" s="5" t="s">
        <v>58</v>
      </c>
      <c r="M240" s="5" t="s">
        <v>59</v>
      </c>
      <c r="N240" s="5" t="s">
        <v>60</v>
      </c>
      <c r="O240" s="5">
        <v>3</v>
      </c>
      <c r="P240" s="5" t="s">
        <v>80</v>
      </c>
      <c r="Q240" s="5">
        <v>3.6</v>
      </c>
      <c r="S240" s="33">
        <f t="shared" si="9"/>
        <v>-0.64855138643330534</v>
      </c>
      <c r="T240" s="33">
        <f t="shared" si="10"/>
        <v>-0.47555937176220126</v>
      </c>
      <c r="U240" s="33">
        <f t="shared" si="11"/>
        <v>-0.54935594563018786</v>
      </c>
      <c r="V240" s="33"/>
      <c r="W240" s="33"/>
      <c r="X240" s="33"/>
      <c r="Y240" s="33"/>
      <c r="Z240" s="33"/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</row>
    <row r="241" spans="1:38" x14ac:dyDescent="0.25">
      <c r="A241" s="6">
        <v>3745</v>
      </c>
      <c r="B241" s="7" t="s">
        <v>43</v>
      </c>
      <c r="C241" s="7">
        <v>0.27500000000000002</v>
      </c>
      <c r="D241" s="7">
        <v>0.20499999999999999</v>
      </c>
      <c r="E241" s="7">
        <v>6.5000000000000002E-2</v>
      </c>
      <c r="F241" s="7">
        <v>0.10100000000000001</v>
      </c>
      <c r="G241" s="7">
        <v>4.1000000000000002E-2</v>
      </c>
      <c r="H241" s="7">
        <v>2.1000000000000001E-2</v>
      </c>
      <c r="I241" s="7">
        <v>3.4000000000000002E-2</v>
      </c>
      <c r="J241" s="7">
        <v>5</v>
      </c>
      <c r="K241" s="7">
        <v>5</v>
      </c>
      <c r="L241" s="7" t="s">
        <v>58</v>
      </c>
      <c r="M241" s="7" t="s">
        <v>59</v>
      </c>
      <c r="N241" s="7" t="s">
        <v>60</v>
      </c>
      <c r="O241" s="7">
        <v>8</v>
      </c>
      <c r="P241" s="7" t="s">
        <v>51</v>
      </c>
      <c r="Q241" s="7">
        <v>12.3</v>
      </c>
      <c r="S241" s="33">
        <f t="shared" si="9"/>
        <v>-1.5477381692173304</v>
      </c>
      <c r="T241" s="33">
        <f t="shared" si="10"/>
        <v>-2.187425535436843</v>
      </c>
      <c r="U241" s="33">
        <f t="shared" si="11"/>
        <v>-2.1521827046453232</v>
      </c>
      <c r="V241" s="33"/>
      <c r="W241" s="33"/>
      <c r="X241" s="33"/>
      <c r="Y241" s="33"/>
      <c r="Z241" s="33"/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</row>
    <row r="242" spans="1:38" x14ac:dyDescent="0.25">
      <c r="A242" s="4">
        <v>753</v>
      </c>
      <c r="B242" s="5" t="s">
        <v>32</v>
      </c>
      <c r="C242" s="5">
        <v>0.60499999999999998</v>
      </c>
      <c r="D242" s="5">
        <v>0.46</v>
      </c>
      <c r="E242" s="5">
        <v>0.17</v>
      </c>
      <c r="F242" s="5">
        <v>1.1220000000000001</v>
      </c>
      <c r="G242" s="5">
        <v>0.34699999999999998</v>
      </c>
      <c r="H242" s="5">
        <v>0.30449999999999999</v>
      </c>
      <c r="I242" s="5">
        <v>0.315</v>
      </c>
      <c r="J242" s="5">
        <v>13</v>
      </c>
      <c r="K242" s="5">
        <v>15</v>
      </c>
      <c r="L242" s="5" t="s">
        <v>81</v>
      </c>
      <c r="M242" s="5" t="s">
        <v>82</v>
      </c>
      <c r="N242" s="5" t="s">
        <v>35</v>
      </c>
      <c r="O242" s="5">
        <v>4</v>
      </c>
      <c r="P242" s="5" t="s">
        <v>42</v>
      </c>
      <c r="Q242" s="5">
        <v>6.1</v>
      </c>
      <c r="S242" s="33">
        <f t="shared" si="9"/>
        <v>0.85009325154006965</v>
      </c>
      <c r="T242" s="33">
        <f t="shared" si="10"/>
        <v>0.63715363462631625</v>
      </c>
      <c r="U242" s="33">
        <f t="shared" si="11"/>
        <v>0.48472583437957717</v>
      </c>
      <c r="V242" s="33"/>
      <c r="W242" s="33"/>
      <c r="X242" s="33"/>
      <c r="Y242" s="33"/>
      <c r="Z242" s="33"/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</row>
    <row r="243" spans="1:38" x14ac:dyDescent="0.25">
      <c r="A243" s="6">
        <v>1632</v>
      </c>
      <c r="B243" s="7" t="s">
        <v>43</v>
      </c>
      <c r="C243" s="7">
        <v>0.56999999999999995</v>
      </c>
      <c r="D243" s="7">
        <v>0.44500000000000001</v>
      </c>
      <c r="E243" s="7">
        <v>0.14499999999999999</v>
      </c>
      <c r="F243" s="7">
        <v>0.74050000000000005</v>
      </c>
      <c r="G243" s="7">
        <v>0.30599999999999999</v>
      </c>
      <c r="H243" s="7">
        <v>0.17199999999999999</v>
      </c>
      <c r="I243" s="7">
        <v>0.1825</v>
      </c>
      <c r="J243" s="7">
        <v>12</v>
      </c>
      <c r="K243" s="7">
        <v>9</v>
      </c>
      <c r="L243" s="7" t="s">
        <v>52</v>
      </c>
      <c r="M243" s="7" t="s">
        <v>53</v>
      </c>
      <c r="N243" s="7" t="s">
        <v>54</v>
      </c>
      <c r="O243" s="7">
        <v>8</v>
      </c>
      <c r="P243" s="7" t="s">
        <v>51</v>
      </c>
      <c r="Q243" s="7">
        <v>12.3</v>
      </c>
      <c r="S243" s="33">
        <f t="shared" si="9"/>
        <v>0.55036432394539458</v>
      </c>
      <c r="T243" s="33">
        <f t="shared" si="10"/>
        <v>0.33757705598325355</v>
      </c>
      <c r="U243" s="33">
        <f t="shared" si="11"/>
        <v>0.32961356737811237</v>
      </c>
      <c r="V243" s="33"/>
      <c r="W243" s="33"/>
      <c r="X243" s="33"/>
      <c r="Y243" s="33"/>
      <c r="Z243" s="33"/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</row>
    <row r="244" spans="1:38" x14ac:dyDescent="0.25">
      <c r="A244" s="4">
        <v>1911</v>
      </c>
      <c r="B244" s="5" t="s">
        <v>32</v>
      </c>
      <c r="C244" s="5">
        <v>0.57999999999999996</v>
      </c>
      <c r="D244" s="5">
        <v>0.5</v>
      </c>
      <c r="E244" s="5">
        <v>0.16500000000000001</v>
      </c>
      <c r="F244" s="5">
        <v>0.92500000000000004</v>
      </c>
      <c r="G244" s="5">
        <v>0.37</v>
      </c>
      <c r="H244" s="5">
        <v>0.185</v>
      </c>
      <c r="I244" s="5">
        <v>0.30049999999999999</v>
      </c>
      <c r="J244" s="5">
        <v>10</v>
      </c>
      <c r="K244" s="5">
        <v>13</v>
      </c>
      <c r="L244" s="5" t="s">
        <v>44</v>
      </c>
      <c r="M244" s="5" t="s">
        <v>45</v>
      </c>
      <c r="N244" s="5" t="s">
        <v>35</v>
      </c>
      <c r="O244" s="5">
        <v>2</v>
      </c>
      <c r="P244" s="5" t="s">
        <v>39</v>
      </c>
      <c r="Q244" s="5">
        <v>18</v>
      </c>
      <c r="S244" s="33">
        <f t="shared" si="9"/>
        <v>-4.9093531243955373E-2</v>
      </c>
      <c r="T244" s="33">
        <f t="shared" si="10"/>
        <v>0.42317036416698578</v>
      </c>
      <c r="U244" s="33">
        <f t="shared" si="11"/>
        <v>0.89835854638348289</v>
      </c>
      <c r="V244" s="33"/>
      <c r="W244" s="33"/>
      <c r="X244" s="33"/>
      <c r="Y244" s="33"/>
      <c r="Z244" s="33"/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</row>
    <row r="245" spans="1:38" x14ac:dyDescent="0.25">
      <c r="A245" s="6">
        <v>1072</v>
      </c>
      <c r="B245" s="7" t="s">
        <v>43</v>
      </c>
      <c r="C245" s="7">
        <v>0.38500000000000001</v>
      </c>
      <c r="D245" s="7">
        <v>0.28999999999999998</v>
      </c>
      <c r="E245" s="7">
        <v>0.08</v>
      </c>
      <c r="F245" s="7">
        <v>0.2485</v>
      </c>
      <c r="G245" s="7">
        <v>0.122</v>
      </c>
      <c r="H245" s="7">
        <v>4.9500000000000002E-2</v>
      </c>
      <c r="I245" s="7">
        <v>6.5000000000000002E-2</v>
      </c>
      <c r="J245" s="7">
        <v>7</v>
      </c>
      <c r="K245" s="7">
        <v>13</v>
      </c>
      <c r="L245" s="7" t="s">
        <v>44</v>
      </c>
      <c r="M245" s="7" t="s">
        <v>45</v>
      </c>
      <c r="N245" s="7" t="s">
        <v>35</v>
      </c>
      <c r="O245" s="7">
        <v>8</v>
      </c>
      <c r="P245" s="7" t="s">
        <v>51</v>
      </c>
      <c r="Q245" s="7">
        <v>12.3</v>
      </c>
      <c r="S245" s="33">
        <f t="shared" si="9"/>
        <v>-0.94828031402798041</v>
      </c>
      <c r="T245" s="33">
        <f t="shared" si="10"/>
        <v>-1.2458991454157899</v>
      </c>
      <c r="U245" s="33">
        <f t="shared" si="11"/>
        <v>-1.2732131916370231</v>
      </c>
      <c r="V245" s="33"/>
      <c r="W245" s="33"/>
      <c r="X245" s="33"/>
      <c r="Y245" s="33"/>
      <c r="Z245" s="33"/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</row>
    <row r="246" spans="1:38" x14ac:dyDescent="0.25">
      <c r="A246" s="4">
        <v>555</v>
      </c>
      <c r="B246" s="5" t="s">
        <v>43</v>
      </c>
      <c r="C246" s="5">
        <v>0.48499999999999999</v>
      </c>
      <c r="D246" s="5">
        <v>0.39</v>
      </c>
      <c r="E246" s="5">
        <v>0.125</v>
      </c>
      <c r="F246" s="5">
        <v>0.59099999999999997</v>
      </c>
      <c r="G246" s="5">
        <v>0.28699999999999998</v>
      </c>
      <c r="H246" s="5">
        <v>0.14099999999999999</v>
      </c>
      <c r="I246" s="5">
        <v>0.12</v>
      </c>
      <c r="J246" s="5">
        <v>9</v>
      </c>
      <c r="K246" s="5">
        <v>6</v>
      </c>
      <c r="L246" s="5" t="s">
        <v>71</v>
      </c>
      <c r="M246" s="5" t="s">
        <v>72</v>
      </c>
      <c r="N246" s="5" t="s">
        <v>73</v>
      </c>
      <c r="O246" s="5">
        <v>9</v>
      </c>
      <c r="P246" s="5" t="s">
        <v>78</v>
      </c>
      <c r="Q246" s="5">
        <v>1.9</v>
      </c>
      <c r="S246" s="33">
        <f t="shared" si="9"/>
        <v>-0.34882245883863039</v>
      </c>
      <c r="T246" s="33">
        <f t="shared" si="10"/>
        <v>-0.38996606357846902</v>
      </c>
      <c r="U246" s="33">
        <f t="shared" si="11"/>
        <v>-0.23913141162725815</v>
      </c>
      <c r="V246" s="33"/>
      <c r="W246" s="33"/>
      <c r="X246" s="33"/>
      <c r="Y246" s="33"/>
      <c r="Z246" s="33"/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</row>
    <row r="247" spans="1:38" x14ac:dyDescent="0.25">
      <c r="A247" s="6">
        <v>2339</v>
      </c>
      <c r="B247" s="7" t="s">
        <v>47</v>
      </c>
      <c r="C247" s="7">
        <v>0.65500000000000003</v>
      </c>
      <c r="D247" s="7">
        <v>0.48499999999999999</v>
      </c>
      <c r="E247" s="7">
        <v>0.19500000000000001</v>
      </c>
      <c r="F247" s="7">
        <v>1.62</v>
      </c>
      <c r="G247" s="7">
        <v>0.62749999999999995</v>
      </c>
      <c r="H247" s="7">
        <v>0.35799999999999998</v>
      </c>
      <c r="I247" s="7">
        <v>0.48499999999999999</v>
      </c>
      <c r="J247" s="7">
        <v>17</v>
      </c>
      <c r="K247" s="7">
        <v>11</v>
      </c>
      <c r="L247" s="7" t="s">
        <v>37</v>
      </c>
      <c r="M247" s="7" t="s">
        <v>38</v>
      </c>
      <c r="N247" s="7" t="s">
        <v>35</v>
      </c>
      <c r="O247" s="7">
        <v>7</v>
      </c>
      <c r="P247" s="7" t="s">
        <v>74</v>
      </c>
      <c r="Q247" s="7">
        <v>2.5</v>
      </c>
      <c r="S247" s="33">
        <f t="shared" si="9"/>
        <v>2.0490089619187697</v>
      </c>
      <c r="T247" s="33">
        <f t="shared" si="10"/>
        <v>1.0651201755449771</v>
      </c>
      <c r="U247" s="33">
        <f t="shared" si="11"/>
        <v>0.74324627938201804</v>
      </c>
      <c r="V247" s="33"/>
      <c r="W247" s="33"/>
      <c r="X247" s="33"/>
      <c r="Y247" s="33"/>
      <c r="Z247" s="33"/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</row>
    <row r="248" spans="1:38" x14ac:dyDescent="0.25">
      <c r="A248" s="4">
        <v>2281</v>
      </c>
      <c r="B248" s="5" t="s">
        <v>47</v>
      </c>
      <c r="C248" s="5">
        <v>0.44</v>
      </c>
      <c r="D248" s="5">
        <v>0.375</v>
      </c>
      <c r="E248" s="5">
        <v>0.13</v>
      </c>
      <c r="F248" s="5">
        <v>0.48699999999999999</v>
      </c>
      <c r="G248" s="5">
        <v>0.22600000000000001</v>
      </c>
      <c r="H248" s="5">
        <v>9.6500000000000002E-2</v>
      </c>
      <c r="I248" s="5">
        <v>0.155</v>
      </c>
      <c r="J248" s="5">
        <v>9</v>
      </c>
      <c r="K248" s="5">
        <v>11</v>
      </c>
      <c r="L248" s="5" t="s">
        <v>37</v>
      </c>
      <c r="M248" s="5" t="s">
        <v>38</v>
      </c>
      <c r="N248" s="5" t="s">
        <v>35</v>
      </c>
      <c r="O248" s="5">
        <v>9</v>
      </c>
      <c r="P248" s="5" t="s">
        <v>78</v>
      </c>
      <c r="Q248" s="5">
        <v>1.9</v>
      </c>
      <c r="S248" s="33">
        <f t="shared" si="9"/>
        <v>-0.34882245883863039</v>
      </c>
      <c r="T248" s="33">
        <f t="shared" si="10"/>
        <v>-0.7751359504052634</v>
      </c>
      <c r="U248" s="33">
        <f t="shared" si="11"/>
        <v>-0.394243678628723</v>
      </c>
      <c r="V248" s="33"/>
      <c r="W248" s="33"/>
      <c r="X248" s="33"/>
      <c r="Y248" s="33"/>
      <c r="Z248" s="33"/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</row>
    <row r="249" spans="1:38" x14ac:dyDescent="0.25">
      <c r="A249" s="6">
        <v>1554</v>
      </c>
      <c r="B249" s="7" t="s">
        <v>43</v>
      </c>
      <c r="C249" s="7">
        <v>0.39</v>
      </c>
      <c r="D249" s="7">
        <v>0.28999999999999998</v>
      </c>
      <c r="E249" s="7">
        <v>0.1</v>
      </c>
      <c r="F249" s="7">
        <v>0.2225</v>
      </c>
      <c r="G249" s="7">
        <v>9.5000000000000001E-2</v>
      </c>
      <c r="H249" s="7">
        <v>4.65E-2</v>
      </c>
      <c r="I249" s="7">
        <v>7.2999999999999995E-2</v>
      </c>
      <c r="J249" s="7">
        <v>7</v>
      </c>
      <c r="K249" s="7">
        <v>8</v>
      </c>
      <c r="L249" s="7" t="s">
        <v>61</v>
      </c>
      <c r="M249" s="7" t="s">
        <v>62</v>
      </c>
      <c r="N249" s="7" t="s">
        <v>63</v>
      </c>
      <c r="O249" s="7">
        <v>7</v>
      </c>
      <c r="P249" s="7" t="s">
        <v>74</v>
      </c>
      <c r="Q249" s="7">
        <v>2.5</v>
      </c>
      <c r="S249" s="33">
        <f t="shared" si="9"/>
        <v>-0.94828031402798041</v>
      </c>
      <c r="T249" s="33">
        <f t="shared" si="10"/>
        <v>-1.2031024913239239</v>
      </c>
      <c r="U249" s="33">
        <f t="shared" si="11"/>
        <v>-1.2732131916370231</v>
      </c>
      <c r="V249" s="33"/>
      <c r="W249" s="33"/>
      <c r="X249" s="33"/>
      <c r="Y249" s="33"/>
      <c r="Z249" s="33"/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</row>
    <row r="250" spans="1:38" x14ac:dyDescent="0.25">
      <c r="A250" s="4">
        <v>2403</v>
      </c>
      <c r="B250" s="5" t="s">
        <v>43</v>
      </c>
      <c r="C250" s="5">
        <v>0.44</v>
      </c>
      <c r="D250" s="5">
        <v>0.35499999999999998</v>
      </c>
      <c r="E250" s="5">
        <v>0.16500000000000001</v>
      </c>
      <c r="F250" s="5">
        <v>0.435</v>
      </c>
      <c r="G250" s="5">
        <v>0.159</v>
      </c>
      <c r="H250" s="5">
        <v>0.105</v>
      </c>
      <c r="I250" s="5">
        <v>0.14000000000000001</v>
      </c>
      <c r="J250" s="5">
        <v>16</v>
      </c>
      <c r="K250" s="5">
        <v>5</v>
      </c>
      <c r="L250" s="5" t="s">
        <v>58</v>
      </c>
      <c r="M250" s="5" t="s">
        <v>59</v>
      </c>
      <c r="N250" s="5" t="s">
        <v>60</v>
      </c>
      <c r="O250" s="5">
        <v>10</v>
      </c>
      <c r="P250" s="5" t="s">
        <v>70</v>
      </c>
      <c r="Q250" s="5">
        <v>24.1</v>
      </c>
      <c r="S250" s="33">
        <f t="shared" si="9"/>
        <v>1.7492800343240946</v>
      </c>
      <c r="T250" s="33">
        <f t="shared" si="10"/>
        <v>-0.7751359504052634</v>
      </c>
      <c r="U250" s="33">
        <f t="shared" si="11"/>
        <v>-0.60106003463067614</v>
      </c>
      <c r="V250" s="33"/>
      <c r="W250" s="33"/>
      <c r="X250" s="33"/>
      <c r="Y250" s="33"/>
      <c r="Z250" s="33"/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</row>
    <row r="251" spans="1:38" x14ac:dyDescent="0.25">
      <c r="A251" s="6">
        <v>1566</v>
      </c>
      <c r="B251" s="7" t="s">
        <v>43</v>
      </c>
      <c r="C251" s="7">
        <v>0.46</v>
      </c>
      <c r="D251" s="7">
        <v>0.35499999999999998</v>
      </c>
      <c r="E251" s="7">
        <v>0.11</v>
      </c>
      <c r="F251" s="7">
        <v>0.42549999999999999</v>
      </c>
      <c r="G251" s="7">
        <v>0.20150000000000001</v>
      </c>
      <c r="H251" s="7">
        <v>8.1000000000000003E-2</v>
      </c>
      <c r="I251" s="7">
        <v>0.13</v>
      </c>
      <c r="J251" s="7">
        <v>7</v>
      </c>
      <c r="K251" s="7">
        <v>4</v>
      </c>
      <c r="L251" s="7" t="s">
        <v>84</v>
      </c>
      <c r="M251" s="7" t="s">
        <v>85</v>
      </c>
      <c r="N251" s="7" t="s">
        <v>86</v>
      </c>
      <c r="O251" s="7">
        <v>7</v>
      </c>
      <c r="P251" s="7" t="s">
        <v>74</v>
      </c>
      <c r="Q251" s="7">
        <v>2.5</v>
      </c>
      <c r="S251" s="33">
        <f t="shared" si="9"/>
        <v>-0.94828031402798041</v>
      </c>
      <c r="T251" s="33">
        <f t="shared" si="10"/>
        <v>-0.60394933403779905</v>
      </c>
      <c r="U251" s="33">
        <f t="shared" si="11"/>
        <v>-0.60106003463067614</v>
      </c>
      <c r="V251" s="33"/>
      <c r="W251" s="33"/>
      <c r="X251" s="33"/>
      <c r="Y251" s="33"/>
      <c r="Z251" s="33"/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</row>
    <row r="252" spans="1:38" x14ac:dyDescent="0.25">
      <c r="A252" s="4">
        <v>3624</v>
      </c>
      <c r="B252" s="5" t="s">
        <v>47</v>
      </c>
      <c r="C252" s="5">
        <v>0.66</v>
      </c>
      <c r="D252" s="5">
        <v>0.53</v>
      </c>
      <c r="E252" s="5">
        <v>0.17499999999999999</v>
      </c>
      <c r="F252" s="5">
        <v>1.583</v>
      </c>
      <c r="G252" s="5">
        <v>0.73950000000000005</v>
      </c>
      <c r="H252" s="5">
        <v>0.35049999999999998</v>
      </c>
      <c r="I252" s="5">
        <v>0.40500000000000003</v>
      </c>
      <c r="J252" s="5">
        <v>10</v>
      </c>
      <c r="K252" s="5">
        <v>2</v>
      </c>
      <c r="L252" s="5" t="s">
        <v>64</v>
      </c>
      <c r="M252" s="5" t="s">
        <v>65</v>
      </c>
      <c r="N252" s="5" t="s">
        <v>66</v>
      </c>
      <c r="O252" s="5">
        <v>2</v>
      </c>
      <c r="P252" s="5" t="s">
        <v>39</v>
      </c>
      <c r="Q252" s="5">
        <v>18</v>
      </c>
      <c r="S252" s="33">
        <f t="shared" si="9"/>
        <v>-4.9093531243955373E-2</v>
      </c>
      <c r="T252" s="33">
        <f t="shared" si="10"/>
        <v>1.1079168296368433</v>
      </c>
      <c r="U252" s="33">
        <f t="shared" si="11"/>
        <v>1.2085830803864126</v>
      </c>
      <c r="V252" s="33"/>
      <c r="W252" s="33"/>
      <c r="X252" s="33"/>
      <c r="Y252" s="33"/>
      <c r="Z252" s="33"/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</row>
    <row r="253" spans="1:38" x14ac:dyDescent="0.25">
      <c r="A253" s="6">
        <v>501</v>
      </c>
      <c r="B253" s="7" t="s">
        <v>32</v>
      </c>
      <c r="C253" s="7">
        <v>0.57999999999999996</v>
      </c>
      <c r="D253" s="7">
        <v>0.44</v>
      </c>
      <c r="E253" s="7">
        <v>0.18</v>
      </c>
      <c r="F253" s="7">
        <v>0.85399999999999998</v>
      </c>
      <c r="G253" s="7">
        <v>0.36649999999999999</v>
      </c>
      <c r="H253" s="7">
        <v>0.16350000000000001</v>
      </c>
      <c r="I253" s="7">
        <v>0.245</v>
      </c>
      <c r="J253" s="7">
        <v>12</v>
      </c>
      <c r="K253" s="7">
        <v>3</v>
      </c>
      <c r="L253" s="7" t="s">
        <v>75</v>
      </c>
      <c r="M253" s="7" t="s">
        <v>76</v>
      </c>
      <c r="N253" s="7" t="s">
        <v>77</v>
      </c>
      <c r="O253" s="7">
        <v>2</v>
      </c>
      <c r="P253" s="7" t="s">
        <v>39</v>
      </c>
      <c r="Q253" s="7">
        <v>18</v>
      </c>
      <c r="S253" s="33">
        <f t="shared" si="9"/>
        <v>0.55036432394539458</v>
      </c>
      <c r="T253" s="33">
        <f t="shared" si="10"/>
        <v>0.42317036416698578</v>
      </c>
      <c r="U253" s="33">
        <f t="shared" si="11"/>
        <v>0.27790947837762409</v>
      </c>
      <c r="V253" s="33"/>
      <c r="W253" s="33"/>
      <c r="X253" s="33"/>
      <c r="Y253" s="33"/>
      <c r="Z253" s="33"/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</row>
    <row r="254" spans="1:38" x14ac:dyDescent="0.25">
      <c r="A254" s="4">
        <v>4148</v>
      </c>
      <c r="B254" s="5" t="s">
        <v>47</v>
      </c>
      <c r="C254" s="5">
        <v>0.69499999999999995</v>
      </c>
      <c r="D254" s="5">
        <v>0.55000000000000004</v>
      </c>
      <c r="E254" s="5">
        <v>0.19500000000000001</v>
      </c>
      <c r="F254" s="5">
        <v>1.6645000000000001</v>
      </c>
      <c r="G254" s="5">
        <v>0.72699999999999998</v>
      </c>
      <c r="H254" s="5">
        <v>0.36</v>
      </c>
      <c r="I254" s="5">
        <v>0.44500000000000001</v>
      </c>
      <c r="J254" s="5">
        <v>11</v>
      </c>
      <c r="K254" s="5">
        <v>2</v>
      </c>
      <c r="L254" s="5" t="s">
        <v>64</v>
      </c>
      <c r="M254" s="5" t="s">
        <v>65</v>
      </c>
      <c r="N254" s="5" t="s">
        <v>66</v>
      </c>
      <c r="O254" s="5">
        <v>8</v>
      </c>
      <c r="P254" s="5" t="s">
        <v>51</v>
      </c>
      <c r="Q254" s="5">
        <v>12.3</v>
      </c>
      <c r="S254" s="33">
        <f t="shared" si="9"/>
        <v>0.25063539635071963</v>
      </c>
      <c r="T254" s="33">
        <f t="shared" si="10"/>
        <v>1.4074934082799049</v>
      </c>
      <c r="U254" s="33">
        <f t="shared" si="11"/>
        <v>1.4153994363883657</v>
      </c>
      <c r="V254" s="33"/>
      <c r="W254" s="33"/>
      <c r="X254" s="33"/>
      <c r="Y254" s="33"/>
      <c r="Z254" s="33"/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</row>
    <row r="255" spans="1:38" x14ac:dyDescent="0.25">
      <c r="A255" s="6">
        <v>2358</v>
      </c>
      <c r="B255" s="7" t="s">
        <v>47</v>
      </c>
      <c r="C255" s="7">
        <v>0.58499999999999996</v>
      </c>
      <c r="D255" s="7">
        <v>0.45500000000000002</v>
      </c>
      <c r="E255" s="7">
        <v>0.125</v>
      </c>
      <c r="F255" s="7">
        <v>1.0269999999999999</v>
      </c>
      <c r="G255" s="7">
        <v>0.39100000000000001</v>
      </c>
      <c r="H255" s="7">
        <v>0.21199999999999999</v>
      </c>
      <c r="I255" s="7">
        <v>0.25</v>
      </c>
      <c r="J255" s="7">
        <v>17</v>
      </c>
      <c r="K255" s="7">
        <v>1</v>
      </c>
      <c r="L255" s="7" t="s">
        <v>40</v>
      </c>
      <c r="M255" s="7" t="s">
        <v>41</v>
      </c>
      <c r="N255" s="7" t="s">
        <v>35</v>
      </c>
      <c r="O255" s="7">
        <v>1</v>
      </c>
      <c r="P255" s="7" t="s">
        <v>36</v>
      </c>
      <c r="Q255" s="7">
        <v>22.1</v>
      </c>
      <c r="S255" s="33">
        <f t="shared" si="9"/>
        <v>2.0490089619187697</v>
      </c>
      <c r="T255" s="33">
        <f t="shared" si="10"/>
        <v>0.46596701825885184</v>
      </c>
      <c r="U255" s="33">
        <f t="shared" si="11"/>
        <v>0.43302174537908888</v>
      </c>
      <c r="V255" s="33"/>
      <c r="W255" s="33"/>
      <c r="X255" s="33"/>
      <c r="Y255" s="33"/>
      <c r="Z255" s="33"/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</row>
    <row r="256" spans="1:38" x14ac:dyDescent="0.25">
      <c r="A256" s="4">
        <v>2856</v>
      </c>
      <c r="B256" s="5" t="s">
        <v>32</v>
      </c>
      <c r="C256" s="5">
        <v>0.65500000000000003</v>
      </c>
      <c r="D256" s="5">
        <v>0.51500000000000001</v>
      </c>
      <c r="E256" s="5">
        <v>0.155</v>
      </c>
      <c r="F256" s="5">
        <v>1.3089999999999999</v>
      </c>
      <c r="G256" s="5">
        <v>0.52400000000000002</v>
      </c>
      <c r="H256" s="5">
        <v>0.34599999999999997</v>
      </c>
      <c r="I256" s="5">
        <v>0.38500000000000001</v>
      </c>
      <c r="J256" s="5">
        <v>11</v>
      </c>
      <c r="K256" s="5">
        <v>9</v>
      </c>
      <c r="L256" s="5" t="s">
        <v>52</v>
      </c>
      <c r="M256" s="5" t="s">
        <v>53</v>
      </c>
      <c r="N256" s="5" t="s">
        <v>54</v>
      </c>
      <c r="O256" s="5">
        <v>7</v>
      </c>
      <c r="P256" s="5" t="s">
        <v>74</v>
      </c>
      <c r="Q256" s="5">
        <v>2.5</v>
      </c>
      <c r="S256" s="33">
        <f t="shared" si="9"/>
        <v>0.25063539635071963</v>
      </c>
      <c r="T256" s="33">
        <f t="shared" si="10"/>
        <v>1.0651201755449771</v>
      </c>
      <c r="U256" s="33">
        <f t="shared" si="11"/>
        <v>1.0534708133849477</v>
      </c>
      <c r="V256" s="33"/>
      <c r="W256" s="33"/>
      <c r="X256" s="33"/>
      <c r="Y256" s="33"/>
      <c r="Z256" s="33"/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</row>
    <row r="257" spans="1:38" x14ac:dyDescent="0.25">
      <c r="A257" s="6">
        <v>1471</v>
      </c>
      <c r="B257" s="7" t="s">
        <v>43</v>
      </c>
      <c r="C257" s="7">
        <v>0.53</v>
      </c>
      <c r="D257" s="7">
        <v>0.43</v>
      </c>
      <c r="E257" s="7">
        <v>0.13</v>
      </c>
      <c r="F257" s="7">
        <v>0.70450000000000002</v>
      </c>
      <c r="G257" s="7">
        <v>0.34599999999999997</v>
      </c>
      <c r="H257" s="7">
        <v>0.14149999999999999</v>
      </c>
      <c r="I257" s="7">
        <v>0.189</v>
      </c>
      <c r="J257" s="7">
        <v>9</v>
      </c>
      <c r="K257" s="7">
        <v>11</v>
      </c>
      <c r="L257" s="7" t="s">
        <v>37</v>
      </c>
      <c r="M257" s="7" t="s">
        <v>38</v>
      </c>
      <c r="N257" s="7" t="s">
        <v>35</v>
      </c>
      <c r="O257" s="7">
        <v>8</v>
      </c>
      <c r="P257" s="7" t="s">
        <v>51</v>
      </c>
      <c r="Q257" s="7">
        <v>12.3</v>
      </c>
      <c r="S257" s="33">
        <f t="shared" si="9"/>
        <v>-0.34882245883863039</v>
      </c>
      <c r="T257" s="33">
        <f t="shared" si="10"/>
        <v>-4.7961767516742143E-3</v>
      </c>
      <c r="U257" s="33">
        <f t="shared" si="11"/>
        <v>0.17450130037664752</v>
      </c>
      <c r="V257" s="33"/>
      <c r="W257" s="33"/>
      <c r="X257" s="33"/>
      <c r="Y257" s="33"/>
      <c r="Z257" s="33"/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</row>
    <row r="258" spans="1:38" x14ac:dyDescent="0.25">
      <c r="A258" s="4">
        <v>1658</v>
      </c>
      <c r="B258" s="5" t="s">
        <v>47</v>
      </c>
      <c r="C258" s="5">
        <v>0.6</v>
      </c>
      <c r="D258" s="5">
        <v>0.48</v>
      </c>
      <c r="E258" s="5">
        <v>0.16500000000000001</v>
      </c>
      <c r="F258" s="5">
        <v>0.91649999999999998</v>
      </c>
      <c r="G258" s="5">
        <v>0.41349999999999998</v>
      </c>
      <c r="H258" s="5">
        <v>0.19650000000000001</v>
      </c>
      <c r="I258" s="5">
        <v>0.27250000000000002</v>
      </c>
      <c r="J258" s="5">
        <v>9</v>
      </c>
      <c r="K258" s="5">
        <v>14</v>
      </c>
      <c r="L258" s="5" t="s">
        <v>55</v>
      </c>
      <c r="M258" s="5" t="s">
        <v>56</v>
      </c>
      <c r="N258" s="5" t="s">
        <v>57</v>
      </c>
      <c r="O258" s="5">
        <v>2</v>
      </c>
      <c r="P258" s="5" t="s">
        <v>39</v>
      </c>
      <c r="Q258" s="5">
        <v>18</v>
      </c>
      <c r="S258" s="33">
        <f t="shared" si="9"/>
        <v>-0.34882245883863039</v>
      </c>
      <c r="T258" s="33">
        <f t="shared" si="10"/>
        <v>0.59435698053445019</v>
      </c>
      <c r="U258" s="33">
        <f t="shared" si="11"/>
        <v>0.69154219038152975</v>
      </c>
      <c r="V258" s="33"/>
      <c r="W258" s="33"/>
      <c r="X258" s="33"/>
      <c r="Y258" s="33"/>
      <c r="Z258" s="33"/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</row>
    <row r="259" spans="1:38" x14ac:dyDescent="0.25">
      <c r="A259" s="6">
        <v>4064</v>
      </c>
      <c r="B259" s="7" t="s">
        <v>32</v>
      </c>
      <c r="C259" s="7">
        <v>0.63</v>
      </c>
      <c r="D259" s="7">
        <v>0.51500000000000001</v>
      </c>
      <c r="E259" s="7">
        <v>0.16</v>
      </c>
      <c r="F259" s="7">
        <v>1.3360000000000001</v>
      </c>
      <c r="G259" s="7">
        <v>0.55300000000000005</v>
      </c>
      <c r="H259" s="7">
        <v>0.32050000000000001</v>
      </c>
      <c r="I259" s="7">
        <v>0.35</v>
      </c>
      <c r="J259" s="7">
        <v>11</v>
      </c>
      <c r="K259" s="7">
        <v>4</v>
      </c>
      <c r="L259" s="7" t="s">
        <v>84</v>
      </c>
      <c r="M259" s="7" t="s">
        <v>85</v>
      </c>
      <c r="N259" s="7" t="s">
        <v>86</v>
      </c>
      <c r="O259" s="7">
        <v>6</v>
      </c>
      <c r="P259" s="7" t="s">
        <v>79</v>
      </c>
      <c r="Q259" s="7">
        <v>14.1</v>
      </c>
      <c r="S259" s="33">
        <f t="shared" ref="S259:S322" si="12">(J259-$J$700)/$J$702</f>
        <v>0.25063539635071963</v>
      </c>
      <c r="T259" s="33">
        <f t="shared" ref="T259:T322" si="13">(C259-$C$700)/$C$702</f>
        <v>0.85113690508564666</v>
      </c>
      <c r="U259" s="33">
        <f t="shared" ref="U259:U322" si="14">(D259-$D$700)/$D$702</f>
        <v>1.0534708133849477</v>
      </c>
      <c r="V259" s="33"/>
      <c r="W259" s="33"/>
      <c r="X259" s="33"/>
      <c r="Y259" s="33"/>
      <c r="Z259" s="33"/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</row>
    <row r="260" spans="1:38" x14ac:dyDescent="0.25">
      <c r="A260" s="4">
        <v>1336</v>
      </c>
      <c r="B260" s="5" t="s">
        <v>32</v>
      </c>
      <c r="C260" s="5">
        <v>0.57499999999999996</v>
      </c>
      <c r="D260" s="5">
        <v>0.48</v>
      </c>
      <c r="E260" s="5">
        <v>0.16500000000000001</v>
      </c>
      <c r="F260" s="5">
        <v>1.0780000000000001</v>
      </c>
      <c r="G260" s="5">
        <v>0.51100000000000001</v>
      </c>
      <c r="H260" s="5">
        <v>0.20949999999999999</v>
      </c>
      <c r="I260" s="5">
        <v>0.30599999999999999</v>
      </c>
      <c r="J260" s="5">
        <v>9</v>
      </c>
      <c r="K260" s="5">
        <v>7</v>
      </c>
      <c r="L260" s="5" t="s">
        <v>67</v>
      </c>
      <c r="M260" s="5" t="s">
        <v>68</v>
      </c>
      <c r="N260" s="5" t="s">
        <v>69</v>
      </c>
      <c r="O260" s="5">
        <v>3</v>
      </c>
      <c r="P260" s="5" t="s">
        <v>80</v>
      </c>
      <c r="Q260" s="5">
        <v>3.6</v>
      </c>
      <c r="S260" s="33">
        <f t="shared" si="12"/>
        <v>-0.34882245883863039</v>
      </c>
      <c r="T260" s="33">
        <f t="shared" si="13"/>
        <v>0.38037371007511966</v>
      </c>
      <c r="U260" s="33">
        <f t="shared" si="14"/>
        <v>0.69154219038152975</v>
      </c>
      <c r="V260" s="33"/>
      <c r="W260" s="33"/>
      <c r="X260" s="33"/>
      <c r="Y260" s="33"/>
      <c r="Z260" s="33"/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</row>
    <row r="261" spans="1:38" x14ac:dyDescent="0.25">
      <c r="A261" s="6">
        <v>3828</v>
      </c>
      <c r="B261" s="7" t="s">
        <v>47</v>
      </c>
      <c r="C261" s="7">
        <v>0.68</v>
      </c>
      <c r="D261" s="7">
        <v>0.54</v>
      </c>
      <c r="E261" s="7">
        <v>0.19500000000000001</v>
      </c>
      <c r="F261" s="7">
        <v>1.7825</v>
      </c>
      <c r="G261" s="7">
        <v>0.55649999999999999</v>
      </c>
      <c r="H261" s="7">
        <v>0.32350000000000001</v>
      </c>
      <c r="I261" s="7">
        <v>0.42849999999999999</v>
      </c>
      <c r="J261" s="7">
        <v>11</v>
      </c>
      <c r="K261" s="7">
        <v>5</v>
      </c>
      <c r="L261" s="7" t="s">
        <v>58</v>
      </c>
      <c r="M261" s="7" t="s">
        <v>59</v>
      </c>
      <c r="N261" s="7" t="s">
        <v>60</v>
      </c>
      <c r="O261" s="7">
        <v>1</v>
      </c>
      <c r="P261" s="7" t="s">
        <v>36</v>
      </c>
      <c r="Q261" s="7">
        <v>22.1</v>
      </c>
      <c r="S261" s="33">
        <f t="shared" si="12"/>
        <v>0.25063539635071963</v>
      </c>
      <c r="T261" s="33">
        <f t="shared" si="13"/>
        <v>1.2791034460043076</v>
      </c>
      <c r="U261" s="33">
        <f t="shared" si="14"/>
        <v>1.3119912583873892</v>
      </c>
      <c r="V261" s="33"/>
      <c r="W261" s="33"/>
      <c r="X261" s="33"/>
      <c r="Y261" s="33"/>
      <c r="Z261" s="33"/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</row>
    <row r="262" spans="1:38" x14ac:dyDescent="0.25">
      <c r="A262" s="4">
        <v>2173</v>
      </c>
      <c r="B262" s="5" t="s">
        <v>43</v>
      </c>
      <c r="C262" s="5">
        <v>0.215</v>
      </c>
      <c r="D262" s="5">
        <v>0.15</v>
      </c>
      <c r="E262" s="5">
        <v>0.03</v>
      </c>
      <c r="F262" s="5">
        <v>3.85E-2</v>
      </c>
      <c r="G262" s="5">
        <v>1.15E-2</v>
      </c>
      <c r="H262" s="5">
        <v>5.0000000000000001E-3</v>
      </c>
      <c r="I262" s="5">
        <v>0.01</v>
      </c>
      <c r="J262" s="5">
        <v>5</v>
      </c>
      <c r="K262" s="5">
        <v>4</v>
      </c>
      <c r="L262" s="5" t="s">
        <v>84</v>
      </c>
      <c r="M262" s="5" t="s">
        <v>85</v>
      </c>
      <c r="N262" s="5" t="s">
        <v>86</v>
      </c>
      <c r="O262" s="5">
        <v>4</v>
      </c>
      <c r="P262" s="5" t="s">
        <v>42</v>
      </c>
      <c r="Q262" s="5">
        <v>6.1</v>
      </c>
      <c r="S262" s="33">
        <f t="shared" si="12"/>
        <v>-1.5477381692173304</v>
      </c>
      <c r="T262" s="33">
        <f t="shared" si="13"/>
        <v>-2.7009853845392362</v>
      </c>
      <c r="U262" s="33">
        <f t="shared" si="14"/>
        <v>-2.7209276836506939</v>
      </c>
      <c r="V262" s="33"/>
      <c r="W262" s="33"/>
      <c r="X262" s="33"/>
      <c r="Y262" s="33"/>
      <c r="Z262" s="33"/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</row>
    <row r="263" spans="1:38" x14ac:dyDescent="0.25">
      <c r="A263" s="6">
        <v>2008</v>
      </c>
      <c r="B263" s="7" t="s">
        <v>43</v>
      </c>
      <c r="C263" s="7">
        <v>0.41499999999999998</v>
      </c>
      <c r="D263" s="7">
        <v>0.32500000000000001</v>
      </c>
      <c r="E263" s="7">
        <v>0.11</v>
      </c>
      <c r="F263" s="7">
        <v>0.316</v>
      </c>
      <c r="G263" s="7">
        <v>0.13850000000000001</v>
      </c>
      <c r="H263" s="7">
        <v>7.9500000000000001E-2</v>
      </c>
      <c r="I263" s="7">
        <v>9.2499999999999999E-2</v>
      </c>
      <c r="J263" s="7">
        <v>8</v>
      </c>
      <c r="K263" s="7">
        <v>2</v>
      </c>
      <c r="L263" s="7" t="s">
        <v>64</v>
      </c>
      <c r="M263" s="7" t="s">
        <v>65</v>
      </c>
      <c r="N263" s="7" t="s">
        <v>66</v>
      </c>
      <c r="O263" s="7">
        <v>1</v>
      </c>
      <c r="P263" s="7" t="s">
        <v>36</v>
      </c>
      <c r="Q263" s="7">
        <v>22.1</v>
      </c>
      <c r="S263" s="33">
        <f t="shared" si="12"/>
        <v>-0.64855138643330534</v>
      </c>
      <c r="T263" s="33">
        <f t="shared" si="13"/>
        <v>-0.98911922086459392</v>
      </c>
      <c r="U263" s="33">
        <f t="shared" si="14"/>
        <v>-0.91128456863360519</v>
      </c>
      <c r="V263" s="33"/>
      <c r="W263" s="33"/>
      <c r="X263" s="33"/>
      <c r="Y263" s="33"/>
      <c r="Z263" s="33"/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</row>
    <row r="264" spans="1:38" x14ac:dyDescent="0.25">
      <c r="A264" s="4">
        <v>75</v>
      </c>
      <c r="B264" s="5" t="s">
        <v>32</v>
      </c>
      <c r="C264" s="5">
        <v>0.60499999999999998</v>
      </c>
      <c r="D264" s="5">
        <v>0.45</v>
      </c>
      <c r="E264" s="5">
        <v>0.19500000000000001</v>
      </c>
      <c r="F264" s="5">
        <v>1.0980000000000001</v>
      </c>
      <c r="G264" s="5">
        <v>0.48099999999999998</v>
      </c>
      <c r="H264" s="5">
        <v>0.28949999999999998</v>
      </c>
      <c r="I264" s="5">
        <v>0.315</v>
      </c>
      <c r="J264" s="5">
        <v>13</v>
      </c>
      <c r="K264" s="5">
        <v>5</v>
      </c>
      <c r="L264" s="5" t="s">
        <v>58</v>
      </c>
      <c r="M264" s="5" t="s">
        <v>59</v>
      </c>
      <c r="N264" s="5" t="s">
        <v>60</v>
      </c>
      <c r="O264" s="5">
        <v>3</v>
      </c>
      <c r="P264" s="5" t="s">
        <v>80</v>
      </c>
      <c r="Q264" s="5">
        <v>3.6</v>
      </c>
      <c r="S264" s="33">
        <f t="shared" si="12"/>
        <v>0.85009325154006965</v>
      </c>
      <c r="T264" s="33">
        <f t="shared" si="13"/>
        <v>0.63715363462631625</v>
      </c>
      <c r="U264" s="33">
        <f t="shared" si="14"/>
        <v>0.3813176563786006</v>
      </c>
      <c r="V264" s="33"/>
      <c r="W264" s="33"/>
      <c r="X264" s="33"/>
      <c r="Y264" s="33"/>
      <c r="Z264" s="33"/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</row>
    <row r="265" spans="1:38" x14ac:dyDescent="0.25">
      <c r="A265" s="6">
        <v>1440</v>
      </c>
      <c r="B265" s="7" t="s">
        <v>43</v>
      </c>
      <c r="C265" s="7">
        <v>0.40500000000000003</v>
      </c>
      <c r="D265" s="7">
        <v>0.31</v>
      </c>
      <c r="E265" s="7">
        <v>9.5000000000000001E-2</v>
      </c>
      <c r="F265" s="7">
        <v>0.34250000000000003</v>
      </c>
      <c r="G265" s="7">
        <v>0.17849999999999999</v>
      </c>
      <c r="H265" s="7">
        <v>6.4000000000000001E-2</v>
      </c>
      <c r="I265" s="7">
        <v>8.5500000000000007E-2</v>
      </c>
      <c r="J265" s="7">
        <v>8</v>
      </c>
      <c r="K265" s="7">
        <v>1</v>
      </c>
      <c r="L265" s="7" t="s">
        <v>40</v>
      </c>
      <c r="M265" s="7" t="s">
        <v>41</v>
      </c>
      <c r="N265" s="7" t="s">
        <v>35</v>
      </c>
      <c r="O265" s="7">
        <v>4</v>
      </c>
      <c r="P265" s="7" t="s">
        <v>42</v>
      </c>
      <c r="Q265" s="7">
        <v>6.1</v>
      </c>
      <c r="S265" s="33">
        <f t="shared" si="12"/>
        <v>-0.64855138643330534</v>
      </c>
      <c r="T265" s="33">
        <f t="shared" si="13"/>
        <v>-1.0747125290483255</v>
      </c>
      <c r="U265" s="33">
        <f t="shared" si="14"/>
        <v>-1.0663968356350699</v>
      </c>
      <c r="V265" s="33"/>
      <c r="W265" s="33"/>
      <c r="X265" s="33"/>
      <c r="Y265" s="33"/>
      <c r="Z265" s="33"/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</row>
    <row r="266" spans="1:38" x14ac:dyDescent="0.25">
      <c r="A266" s="4">
        <v>3151</v>
      </c>
      <c r="B266" s="5" t="s">
        <v>32</v>
      </c>
      <c r="C266" s="5">
        <v>0.65500000000000003</v>
      </c>
      <c r="D266" s="5">
        <v>0.505</v>
      </c>
      <c r="E266" s="5">
        <v>0.16500000000000001</v>
      </c>
      <c r="F266" s="5">
        <v>1.367</v>
      </c>
      <c r="G266" s="5">
        <v>0.58350000000000002</v>
      </c>
      <c r="H266" s="5">
        <v>0.35149999999999998</v>
      </c>
      <c r="I266" s="5">
        <v>0.39600000000000002</v>
      </c>
      <c r="J266" s="5">
        <v>10</v>
      </c>
      <c r="K266" s="5">
        <v>6</v>
      </c>
      <c r="L266" s="5" t="s">
        <v>71</v>
      </c>
      <c r="M266" s="5" t="s">
        <v>72</v>
      </c>
      <c r="N266" s="5" t="s">
        <v>73</v>
      </c>
      <c r="O266" s="5">
        <v>10</v>
      </c>
      <c r="P266" s="5" t="s">
        <v>70</v>
      </c>
      <c r="Q266" s="5">
        <v>24.1</v>
      </c>
      <c r="S266" s="33">
        <f t="shared" si="12"/>
        <v>-4.9093531243955373E-2</v>
      </c>
      <c r="T266" s="33">
        <f t="shared" si="13"/>
        <v>1.0651201755449771</v>
      </c>
      <c r="U266" s="33">
        <f t="shared" si="14"/>
        <v>0.95006263538397118</v>
      </c>
      <c r="V266" s="33"/>
      <c r="W266" s="33"/>
      <c r="X266" s="33"/>
      <c r="Y266" s="33"/>
      <c r="Z266" s="33"/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</row>
    <row r="267" spans="1:38" x14ac:dyDescent="0.25">
      <c r="A267" s="6">
        <v>1685</v>
      </c>
      <c r="B267" s="7" t="s">
        <v>43</v>
      </c>
      <c r="C267" s="7">
        <v>0.62</v>
      </c>
      <c r="D267" s="7">
        <v>0.47</v>
      </c>
      <c r="E267" s="7">
        <v>0.14000000000000001</v>
      </c>
      <c r="F267" s="7">
        <v>0.85650000000000004</v>
      </c>
      <c r="G267" s="7">
        <v>0.35949999999999999</v>
      </c>
      <c r="H267" s="7">
        <v>0.16</v>
      </c>
      <c r="I267" s="7">
        <v>0.29499999999999998</v>
      </c>
      <c r="J267" s="7">
        <v>9</v>
      </c>
      <c r="K267" s="7">
        <v>8</v>
      </c>
      <c r="L267" s="7" t="s">
        <v>61</v>
      </c>
      <c r="M267" s="7" t="s">
        <v>62</v>
      </c>
      <c r="N267" s="7" t="s">
        <v>63</v>
      </c>
      <c r="O267" s="7">
        <v>6</v>
      </c>
      <c r="P267" s="7" t="s">
        <v>79</v>
      </c>
      <c r="Q267" s="7">
        <v>14.1</v>
      </c>
      <c r="S267" s="33">
        <f t="shared" si="12"/>
        <v>-0.34882245883863039</v>
      </c>
      <c r="T267" s="33">
        <f t="shared" si="13"/>
        <v>0.76554359690191454</v>
      </c>
      <c r="U267" s="33">
        <f t="shared" si="14"/>
        <v>0.58813401238055318</v>
      </c>
      <c r="V267" s="33"/>
      <c r="W267" s="33"/>
      <c r="X267" s="33"/>
      <c r="Y267" s="33"/>
      <c r="Z267" s="33"/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</row>
    <row r="268" spans="1:38" x14ac:dyDescent="0.25">
      <c r="A268" s="4">
        <v>3560</v>
      </c>
      <c r="B268" s="5" t="s">
        <v>32</v>
      </c>
      <c r="C268" s="5">
        <v>0.56499999999999995</v>
      </c>
      <c r="D268" s="5">
        <v>0.45</v>
      </c>
      <c r="E268" s="5">
        <v>0.17499999999999999</v>
      </c>
      <c r="F268" s="5">
        <v>1.2364999999999999</v>
      </c>
      <c r="G268" s="5">
        <v>0.53049999999999997</v>
      </c>
      <c r="H268" s="5">
        <v>0.2455</v>
      </c>
      <c r="I268" s="5">
        <v>0.308</v>
      </c>
      <c r="J268" s="5">
        <v>10</v>
      </c>
      <c r="K268" s="5">
        <v>4</v>
      </c>
      <c r="L268" s="5" t="s">
        <v>84</v>
      </c>
      <c r="M268" s="5" t="s">
        <v>85</v>
      </c>
      <c r="N268" s="5" t="s">
        <v>86</v>
      </c>
      <c r="O268" s="5">
        <v>7</v>
      </c>
      <c r="P268" s="5" t="s">
        <v>74</v>
      </c>
      <c r="Q268" s="5">
        <v>2.5</v>
      </c>
      <c r="S268" s="33">
        <f t="shared" si="12"/>
        <v>-4.9093531243955373E-2</v>
      </c>
      <c r="T268" s="33">
        <f t="shared" si="13"/>
        <v>0.29478040189138749</v>
      </c>
      <c r="U268" s="33">
        <f t="shared" si="14"/>
        <v>0.3813176563786006</v>
      </c>
      <c r="V268" s="33"/>
      <c r="W268" s="33"/>
      <c r="X268" s="33"/>
      <c r="Y268" s="33"/>
      <c r="Z268" s="33"/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</row>
    <row r="269" spans="1:38" x14ac:dyDescent="0.25">
      <c r="A269" s="6">
        <v>3054</v>
      </c>
      <c r="B269" s="7" t="s">
        <v>32</v>
      </c>
      <c r="C269" s="7">
        <v>0.6</v>
      </c>
      <c r="D269" s="7">
        <v>0.45</v>
      </c>
      <c r="E269" s="7">
        <v>0.14000000000000001</v>
      </c>
      <c r="F269" s="7">
        <v>0.86899999999999999</v>
      </c>
      <c r="G269" s="7">
        <v>0.34250000000000003</v>
      </c>
      <c r="H269" s="7">
        <v>0.19500000000000001</v>
      </c>
      <c r="I269" s="7">
        <v>0.29099999999999998</v>
      </c>
      <c r="J269" s="7">
        <v>11</v>
      </c>
      <c r="K269" s="7">
        <v>5</v>
      </c>
      <c r="L269" s="7" t="s">
        <v>58</v>
      </c>
      <c r="M269" s="7" t="s">
        <v>59</v>
      </c>
      <c r="N269" s="7" t="s">
        <v>60</v>
      </c>
      <c r="O269" s="7">
        <v>7</v>
      </c>
      <c r="P269" s="7" t="s">
        <v>74</v>
      </c>
      <c r="Q269" s="7">
        <v>2.5</v>
      </c>
      <c r="S269" s="33">
        <f t="shared" si="12"/>
        <v>0.25063539635071963</v>
      </c>
      <c r="T269" s="33">
        <f t="shared" si="13"/>
        <v>0.59435698053445019</v>
      </c>
      <c r="U269" s="33">
        <f t="shared" si="14"/>
        <v>0.3813176563786006</v>
      </c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</row>
    <row r="270" spans="1:38" x14ac:dyDescent="0.25">
      <c r="A270" s="4">
        <v>1194</v>
      </c>
      <c r="B270" s="5" t="s">
        <v>47</v>
      </c>
      <c r="C270" s="5">
        <v>0.7</v>
      </c>
      <c r="D270" s="5">
        <v>0.57499999999999996</v>
      </c>
      <c r="E270" s="5">
        <v>0.19</v>
      </c>
      <c r="F270" s="5">
        <v>2.2730000000000001</v>
      </c>
      <c r="G270" s="5">
        <v>1.095</v>
      </c>
      <c r="H270" s="5">
        <v>0.41799999999999998</v>
      </c>
      <c r="I270" s="5">
        <v>0.63800000000000001</v>
      </c>
      <c r="J270" s="5">
        <v>12</v>
      </c>
      <c r="K270" s="5">
        <v>1</v>
      </c>
      <c r="L270" s="5" t="s">
        <v>40</v>
      </c>
      <c r="M270" s="5" t="s">
        <v>41</v>
      </c>
      <c r="N270" s="5" t="s">
        <v>35</v>
      </c>
      <c r="O270" s="5">
        <v>7</v>
      </c>
      <c r="P270" s="5" t="s">
        <v>74</v>
      </c>
      <c r="Q270" s="5">
        <v>2.5</v>
      </c>
      <c r="S270" s="33">
        <f t="shared" si="12"/>
        <v>0.55036432394539458</v>
      </c>
      <c r="T270" s="33">
        <f t="shared" si="13"/>
        <v>1.4502900623717709</v>
      </c>
      <c r="U270" s="33">
        <f t="shared" si="14"/>
        <v>1.6739198813908058</v>
      </c>
      <c r="V270" s="33"/>
      <c r="W270" s="33"/>
      <c r="X270" s="33"/>
      <c r="Y270" s="33"/>
      <c r="Z270" s="33"/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</row>
    <row r="271" spans="1:38" x14ac:dyDescent="0.25">
      <c r="A271" s="6">
        <v>85</v>
      </c>
      <c r="B271" s="7" t="s">
        <v>47</v>
      </c>
      <c r="C271" s="7">
        <v>0.57999999999999996</v>
      </c>
      <c r="D271" s="7">
        <v>0.45</v>
      </c>
      <c r="E271" s="7">
        <v>0.14000000000000001</v>
      </c>
      <c r="F271" s="7">
        <v>1.0129999999999999</v>
      </c>
      <c r="G271" s="7">
        <v>0.38</v>
      </c>
      <c r="H271" s="7">
        <v>0.216</v>
      </c>
      <c r="I271" s="7">
        <v>0.36</v>
      </c>
      <c r="J271" s="7">
        <v>14</v>
      </c>
      <c r="K271" s="7">
        <v>14</v>
      </c>
      <c r="L271" s="7" t="s">
        <v>55</v>
      </c>
      <c r="M271" s="7" t="s">
        <v>56</v>
      </c>
      <c r="N271" s="7" t="s">
        <v>57</v>
      </c>
      <c r="O271" s="7">
        <v>4</v>
      </c>
      <c r="P271" s="7" t="s">
        <v>42</v>
      </c>
      <c r="Q271" s="7">
        <v>6.1</v>
      </c>
      <c r="S271" s="33">
        <f t="shared" si="12"/>
        <v>1.1498221791347447</v>
      </c>
      <c r="T271" s="33">
        <f t="shared" si="13"/>
        <v>0.42317036416698578</v>
      </c>
      <c r="U271" s="33">
        <f t="shared" si="14"/>
        <v>0.3813176563786006</v>
      </c>
      <c r="V271" s="33"/>
      <c r="W271" s="33"/>
      <c r="X271" s="33"/>
      <c r="Y271" s="33"/>
      <c r="Z271" s="33"/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</row>
    <row r="272" spans="1:38" x14ac:dyDescent="0.25">
      <c r="A272" s="4">
        <v>2110</v>
      </c>
      <c r="B272" s="5" t="s">
        <v>47</v>
      </c>
      <c r="C272" s="5">
        <v>0.62</v>
      </c>
      <c r="D272" s="5">
        <v>0.49</v>
      </c>
      <c r="E272" s="5">
        <v>0.17</v>
      </c>
      <c r="F272" s="5">
        <v>1.2104999999999999</v>
      </c>
      <c r="G272" s="5">
        <v>0.51849999999999996</v>
      </c>
      <c r="H272" s="5">
        <v>0.2555</v>
      </c>
      <c r="I272" s="5">
        <v>0.33500000000000002</v>
      </c>
      <c r="J272" s="5">
        <v>13</v>
      </c>
      <c r="K272" s="5">
        <v>8</v>
      </c>
      <c r="L272" s="5" t="s">
        <v>61</v>
      </c>
      <c r="M272" s="5" t="s">
        <v>62</v>
      </c>
      <c r="N272" s="5" t="s">
        <v>63</v>
      </c>
      <c r="O272" s="5">
        <v>8</v>
      </c>
      <c r="P272" s="5" t="s">
        <v>51</v>
      </c>
      <c r="Q272" s="5">
        <v>12.3</v>
      </c>
      <c r="S272" s="33">
        <f t="shared" si="12"/>
        <v>0.85009325154006965</v>
      </c>
      <c r="T272" s="33">
        <f t="shared" si="13"/>
        <v>0.76554359690191454</v>
      </c>
      <c r="U272" s="33">
        <f t="shared" si="14"/>
        <v>0.79495036838250632</v>
      </c>
      <c r="V272" s="33"/>
      <c r="W272" s="33"/>
      <c r="X272" s="33"/>
      <c r="Y272" s="33"/>
      <c r="Z272" s="33"/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</row>
    <row r="273" spans="1:38" x14ac:dyDescent="0.25">
      <c r="A273" s="6">
        <v>3713</v>
      </c>
      <c r="B273" s="7" t="s">
        <v>32</v>
      </c>
      <c r="C273" s="7">
        <v>0.70499999999999996</v>
      </c>
      <c r="D273" s="7">
        <v>0.53</v>
      </c>
      <c r="E273" s="7">
        <v>0.17</v>
      </c>
      <c r="F273" s="7">
        <v>1.5640000000000001</v>
      </c>
      <c r="G273" s="7">
        <v>0.61199999999999999</v>
      </c>
      <c r="H273" s="7">
        <v>0.39400000000000002</v>
      </c>
      <c r="I273" s="7">
        <v>0.44</v>
      </c>
      <c r="J273" s="7">
        <v>10</v>
      </c>
      <c r="K273" s="7">
        <v>13</v>
      </c>
      <c r="L273" s="7" t="s">
        <v>44</v>
      </c>
      <c r="M273" s="7" t="s">
        <v>45</v>
      </c>
      <c r="N273" s="7" t="s">
        <v>35</v>
      </c>
      <c r="O273" s="7">
        <v>5</v>
      </c>
      <c r="P273" s="7" t="s">
        <v>46</v>
      </c>
      <c r="Q273" s="7">
        <v>12.8</v>
      </c>
      <c r="S273" s="33">
        <f t="shared" si="12"/>
        <v>-4.9093531243955373E-2</v>
      </c>
      <c r="T273" s="33">
        <f t="shared" si="13"/>
        <v>1.4930867164636372</v>
      </c>
      <c r="U273" s="33">
        <f t="shared" si="14"/>
        <v>1.2085830803864126</v>
      </c>
      <c r="V273" s="33"/>
      <c r="W273" s="33"/>
      <c r="X273" s="33"/>
      <c r="Y273" s="33"/>
      <c r="Z273" s="33"/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</row>
    <row r="274" spans="1:38" x14ac:dyDescent="0.25">
      <c r="A274" s="4">
        <v>2185</v>
      </c>
      <c r="B274" s="5" t="s">
        <v>43</v>
      </c>
      <c r="C274" s="5">
        <v>0.32</v>
      </c>
      <c r="D274" s="5">
        <v>0.23499999999999999</v>
      </c>
      <c r="E274" s="5">
        <v>0.08</v>
      </c>
      <c r="F274" s="5">
        <v>0.14849999999999999</v>
      </c>
      <c r="G274" s="5">
        <v>6.4000000000000001E-2</v>
      </c>
      <c r="H274" s="5">
        <v>3.1E-2</v>
      </c>
      <c r="I274" s="5">
        <v>4.4999999999999998E-2</v>
      </c>
      <c r="J274" s="5">
        <v>6</v>
      </c>
      <c r="K274" s="5">
        <v>3</v>
      </c>
      <c r="L274" s="5" t="s">
        <v>75</v>
      </c>
      <c r="M274" s="5" t="s">
        <v>76</v>
      </c>
      <c r="N274" s="5" t="s">
        <v>77</v>
      </c>
      <c r="O274" s="5">
        <v>7</v>
      </c>
      <c r="P274" s="5" t="s">
        <v>74</v>
      </c>
      <c r="Q274" s="5">
        <v>2.5</v>
      </c>
      <c r="S274" s="33">
        <f t="shared" si="12"/>
        <v>-1.2480092416226554</v>
      </c>
      <c r="T274" s="33">
        <f t="shared" si="13"/>
        <v>-1.8022556486100487</v>
      </c>
      <c r="U274" s="33">
        <f t="shared" si="14"/>
        <v>-1.8419581706423938</v>
      </c>
      <c r="V274" s="33"/>
      <c r="W274" s="33"/>
      <c r="X274" s="33"/>
      <c r="Y274" s="33"/>
      <c r="Z274" s="33"/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</row>
    <row r="275" spans="1:38" x14ac:dyDescent="0.25">
      <c r="A275" s="6">
        <v>2725</v>
      </c>
      <c r="B275" s="7" t="s">
        <v>43</v>
      </c>
      <c r="C275" s="7">
        <v>0.38500000000000001</v>
      </c>
      <c r="D275" s="7">
        <v>0.28499999999999998</v>
      </c>
      <c r="E275" s="7">
        <v>8.5000000000000006E-2</v>
      </c>
      <c r="F275" s="7">
        <v>0.24399999999999999</v>
      </c>
      <c r="G275" s="7">
        <v>0.1215</v>
      </c>
      <c r="H275" s="7">
        <v>4.4499999999999998E-2</v>
      </c>
      <c r="I275" s="7">
        <v>6.8000000000000005E-2</v>
      </c>
      <c r="J275" s="7">
        <v>8</v>
      </c>
      <c r="K275" s="7">
        <v>5</v>
      </c>
      <c r="L275" s="7" t="s">
        <v>58</v>
      </c>
      <c r="M275" s="7" t="s">
        <v>59</v>
      </c>
      <c r="N275" s="7" t="s">
        <v>60</v>
      </c>
      <c r="O275" s="7">
        <v>2</v>
      </c>
      <c r="P275" s="7" t="s">
        <v>39</v>
      </c>
      <c r="Q275" s="7">
        <v>18</v>
      </c>
      <c r="S275" s="33">
        <f t="shared" si="12"/>
        <v>-0.64855138643330534</v>
      </c>
      <c r="T275" s="33">
        <f t="shared" si="13"/>
        <v>-1.2458991454157899</v>
      </c>
      <c r="U275" s="33">
        <f t="shared" si="14"/>
        <v>-1.3249172806375114</v>
      </c>
      <c r="V275" s="33"/>
      <c r="W275" s="33"/>
      <c r="X275" s="33"/>
      <c r="Y275" s="33"/>
      <c r="Z275" s="33"/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</row>
    <row r="276" spans="1:38" x14ac:dyDescent="0.25">
      <c r="A276" s="4">
        <v>3095</v>
      </c>
      <c r="B276" s="5" t="s">
        <v>47</v>
      </c>
      <c r="C276" s="5">
        <v>0.52500000000000002</v>
      </c>
      <c r="D276" s="5">
        <v>0.4</v>
      </c>
      <c r="E276" s="5">
        <v>0.13</v>
      </c>
      <c r="F276" s="5">
        <v>0.622</v>
      </c>
      <c r="G276" s="5">
        <v>0.26550000000000001</v>
      </c>
      <c r="H276" s="5">
        <v>0.14699999999999999</v>
      </c>
      <c r="I276" s="5">
        <v>0.184</v>
      </c>
      <c r="J276" s="5">
        <v>9</v>
      </c>
      <c r="K276" s="5">
        <v>1</v>
      </c>
      <c r="L276" s="5" t="s">
        <v>40</v>
      </c>
      <c r="M276" s="5" t="s">
        <v>41</v>
      </c>
      <c r="N276" s="5" t="s">
        <v>35</v>
      </c>
      <c r="O276" s="5">
        <v>1</v>
      </c>
      <c r="P276" s="5" t="s">
        <v>36</v>
      </c>
      <c r="Q276" s="5">
        <v>22.1</v>
      </c>
      <c r="S276" s="33">
        <f t="shared" si="12"/>
        <v>-0.34882245883863039</v>
      </c>
      <c r="T276" s="33">
        <f t="shared" si="13"/>
        <v>-4.759283084354031E-2</v>
      </c>
      <c r="U276" s="33">
        <f t="shared" si="14"/>
        <v>-0.13572323362628158</v>
      </c>
      <c r="V276" s="33"/>
      <c r="W276" s="33"/>
      <c r="X276" s="33"/>
      <c r="Y276" s="33"/>
      <c r="Z276" s="33"/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</row>
    <row r="277" spans="1:38" x14ac:dyDescent="0.25">
      <c r="A277" s="6">
        <v>2657</v>
      </c>
      <c r="B277" s="7" t="s">
        <v>47</v>
      </c>
      <c r="C277" s="7">
        <v>0.54500000000000004</v>
      </c>
      <c r="D277" s="7">
        <v>0.42</v>
      </c>
      <c r="E277" s="7">
        <v>0.12</v>
      </c>
      <c r="F277" s="7">
        <v>0.78649999999999998</v>
      </c>
      <c r="G277" s="7">
        <v>0.40300000000000002</v>
      </c>
      <c r="H277" s="7">
        <v>0.185</v>
      </c>
      <c r="I277" s="7">
        <v>0.17</v>
      </c>
      <c r="J277" s="7">
        <v>7</v>
      </c>
      <c r="K277" s="7">
        <v>13</v>
      </c>
      <c r="L277" s="7" t="s">
        <v>44</v>
      </c>
      <c r="M277" s="7" t="s">
        <v>45</v>
      </c>
      <c r="N277" s="7" t="s">
        <v>35</v>
      </c>
      <c r="O277" s="7">
        <v>5</v>
      </c>
      <c r="P277" s="7" t="s">
        <v>46</v>
      </c>
      <c r="Q277" s="7">
        <v>12.8</v>
      </c>
      <c r="S277" s="33">
        <f t="shared" si="12"/>
        <v>-0.94828031402798041</v>
      </c>
      <c r="T277" s="33">
        <f t="shared" si="13"/>
        <v>0.12359378552392407</v>
      </c>
      <c r="U277" s="33">
        <f t="shared" si="14"/>
        <v>7.1093122375670947E-2</v>
      </c>
      <c r="V277" s="33"/>
      <c r="W277" s="33"/>
      <c r="X277" s="33"/>
      <c r="Y277" s="33"/>
      <c r="Z277" s="33"/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</row>
    <row r="278" spans="1:38" x14ac:dyDescent="0.25">
      <c r="A278" s="4">
        <v>4013</v>
      </c>
      <c r="B278" s="5" t="s">
        <v>32</v>
      </c>
      <c r="C278" s="5">
        <v>0.62</v>
      </c>
      <c r="D278" s="5">
        <v>0.46500000000000002</v>
      </c>
      <c r="E278" s="5">
        <v>0.14000000000000001</v>
      </c>
      <c r="F278" s="5">
        <v>1.0109999999999999</v>
      </c>
      <c r="G278" s="5">
        <v>0.47899999999999998</v>
      </c>
      <c r="H278" s="5">
        <v>0.23849999999999999</v>
      </c>
      <c r="I278" s="5">
        <v>0.255</v>
      </c>
      <c r="J278" s="5">
        <v>8</v>
      </c>
      <c r="K278" s="5">
        <v>2</v>
      </c>
      <c r="L278" s="5" t="s">
        <v>64</v>
      </c>
      <c r="M278" s="5" t="s">
        <v>65</v>
      </c>
      <c r="N278" s="5" t="s">
        <v>66</v>
      </c>
      <c r="O278" s="5">
        <v>5</v>
      </c>
      <c r="P278" s="5" t="s">
        <v>46</v>
      </c>
      <c r="Q278" s="5">
        <v>12.8</v>
      </c>
      <c r="S278" s="33">
        <f t="shared" si="12"/>
        <v>-0.64855138643330534</v>
      </c>
      <c r="T278" s="33">
        <f t="shared" si="13"/>
        <v>0.76554359690191454</v>
      </c>
      <c r="U278" s="33">
        <f t="shared" si="14"/>
        <v>0.53642992338006545</v>
      </c>
      <c r="V278" s="33"/>
      <c r="W278" s="33"/>
      <c r="X278" s="33"/>
      <c r="Y278" s="33"/>
      <c r="Z278" s="33"/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</row>
    <row r="279" spans="1:38" x14ac:dyDescent="0.25">
      <c r="A279" s="6">
        <v>3577</v>
      </c>
      <c r="B279" s="7" t="s">
        <v>32</v>
      </c>
      <c r="C279" s="7">
        <v>0.6</v>
      </c>
      <c r="D279" s="7">
        <v>0.47499999999999998</v>
      </c>
      <c r="E279" s="7">
        <v>0.155</v>
      </c>
      <c r="F279" s="7">
        <v>1.0589999999999999</v>
      </c>
      <c r="G279" s="7">
        <v>0.441</v>
      </c>
      <c r="H279" s="7">
        <v>0.19</v>
      </c>
      <c r="I279" s="7">
        <v>0.39</v>
      </c>
      <c r="J279" s="7">
        <v>11</v>
      </c>
      <c r="K279" s="7">
        <v>11</v>
      </c>
      <c r="L279" s="7" t="s">
        <v>37</v>
      </c>
      <c r="M279" s="7" t="s">
        <v>38</v>
      </c>
      <c r="N279" s="7" t="s">
        <v>35</v>
      </c>
      <c r="O279" s="7">
        <v>1</v>
      </c>
      <c r="P279" s="7" t="s">
        <v>36</v>
      </c>
      <c r="Q279" s="7">
        <v>22.1</v>
      </c>
      <c r="S279" s="33">
        <f t="shared" si="12"/>
        <v>0.25063539635071963</v>
      </c>
      <c r="T279" s="33">
        <f t="shared" si="13"/>
        <v>0.59435698053445019</v>
      </c>
      <c r="U279" s="33">
        <f t="shared" si="14"/>
        <v>0.63983810138104147</v>
      </c>
      <c r="V279" s="33"/>
      <c r="W279" s="33"/>
      <c r="X279" s="33"/>
      <c r="Y279" s="33"/>
      <c r="Z279" s="33"/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</row>
    <row r="280" spans="1:38" x14ac:dyDescent="0.25">
      <c r="A280" s="4">
        <v>3053</v>
      </c>
      <c r="B280" s="5" t="s">
        <v>32</v>
      </c>
      <c r="C280" s="5">
        <v>0.59499999999999997</v>
      </c>
      <c r="D280" s="5">
        <v>0.46</v>
      </c>
      <c r="E280" s="5">
        <v>0.16</v>
      </c>
      <c r="F280" s="5">
        <v>0.92100000000000004</v>
      </c>
      <c r="G280" s="5">
        <v>0.40050000000000002</v>
      </c>
      <c r="H280" s="5">
        <v>0.20250000000000001</v>
      </c>
      <c r="I280" s="5">
        <v>0.28749999999999998</v>
      </c>
      <c r="J280" s="5">
        <v>9</v>
      </c>
      <c r="K280" s="5">
        <v>2</v>
      </c>
      <c r="L280" s="5" t="s">
        <v>64</v>
      </c>
      <c r="M280" s="5" t="s">
        <v>65</v>
      </c>
      <c r="N280" s="5" t="s">
        <v>66</v>
      </c>
      <c r="O280" s="5">
        <v>6</v>
      </c>
      <c r="P280" s="5" t="s">
        <v>79</v>
      </c>
      <c r="Q280" s="5">
        <v>14.1</v>
      </c>
      <c r="S280" s="33">
        <f t="shared" si="12"/>
        <v>-0.34882245883863039</v>
      </c>
      <c r="T280" s="33">
        <f t="shared" si="13"/>
        <v>0.55156032644258401</v>
      </c>
      <c r="U280" s="33">
        <f t="shared" si="14"/>
        <v>0.48472583437957717</v>
      </c>
      <c r="V280" s="33"/>
      <c r="W280" s="33"/>
      <c r="X280" s="33"/>
      <c r="Y280" s="33"/>
      <c r="Z280" s="33"/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</row>
    <row r="281" spans="1:38" x14ac:dyDescent="0.25">
      <c r="A281" s="6">
        <v>1975</v>
      </c>
      <c r="B281" s="7" t="s">
        <v>47</v>
      </c>
      <c r="C281" s="7">
        <v>0.68500000000000005</v>
      </c>
      <c r="D281" s="7">
        <v>0.53500000000000003</v>
      </c>
      <c r="E281" s="7">
        <v>0.155</v>
      </c>
      <c r="F281" s="7">
        <v>1.3845000000000001</v>
      </c>
      <c r="G281" s="7">
        <v>0.66149999999999998</v>
      </c>
      <c r="H281" s="7">
        <v>0.2145</v>
      </c>
      <c r="I281" s="7">
        <v>0.40749999999999997</v>
      </c>
      <c r="J281" s="7">
        <v>10</v>
      </c>
      <c r="K281" s="7">
        <v>14</v>
      </c>
      <c r="L281" s="7" t="s">
        <v>55</v>
      </c>
      <c r="M281" s="7" t="s">
        <v>56</v>
      </c>
      <c r="N281" s="7" t="s">
        <v>57</v>
      </c>
      <c r="O281" s="7">
        <v>4</v>
      </c>
      <c r="P281" s="7" t="s">
        <v>42</v>
      </c>
      <c r="Q281" s="7">
        <v>6.1</v>
      </c>
      <c r="S281" s="33">
        <f t="shared" si="12"/>
        <v>-4.9093531243955373E-2</v>
      </c>
      <c r="T281" s="33">
        <f t="shared" si="13"/>
        <v>1.3219001000961736</v>
      </c>
      <c r="U281" s="33">
        <f t="shared" si="14"/>
        <v>1.2602871693869009</v>
      </c>
      <c r="V281" s="33"/>
      <c r="W281" s="33"/>
      <c r="X281" s="33"/>
      <c r="Y281" s="33"/>
      <c r="Z281" s="33"/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</row>
    <row r="282" spans="1:38" x14ac:dyDescent="0.25">
      <c r="A282" s="4">
        <v>671</v>
      </c>
      <c r="B282" s="5" t="s">
        <v>47</v>
      </c>
      <c r="C282" s="5">
        <v>0.47499999999999998</v>
      </c>
      <c r="D282" s="5">
        <v>0.38500000000000001</v>
      </c>
      <c r="E282" s="5">
        <v>0.14499999999999999</v>
      </c>
      <c r="F282" s="5">
        <v>0.61750000000000005</v>
      </c>
      <c r="G282" s="5">
        <v>0.23499999999999999</v>
      </c>
      <c r="H282" s="5">
        <v>0.108</v>
      </c>
      <c r="I282" s="5">
        <v>0.215</v>
      </c>
      <c r="J282" s="5">
        <v>14</v>
      </c>
      <c r="K282" s="5">
        <v>13</v>
      </c>
      <c r="L282" s="5" t="s">
        <v>44</v>
      </c>
      <c r="M282" s="5" t="s">
        <v>45</v>
      </c>
      <c r="N282" s="5" t="s">
        <v>35</v>
      </c>
      <c r="O282" s="5">
        <v>4</v>
      </c>
      <c r="P282" s="5" t="s">
        <v>42</v>
      </c>
      <c r="Q282" s="5">
        <v>6.1</v>
      </c>
      <c r="S282" s="33">
        <f t="shared" si="12"/>
        <v>1.1498221791347447</v>
      </c>
      <c r="T282" s="33">
        <f t="shared" si="13"/>
        <v>-0.47555937176220126</v>
      </c>
      <c r="U282" s="33">
        <f t="shared" si="14"/>
        <v>-0.29083550062774643</v>
      </c>
      <c r="V282" s="33"/>
      <c r="W282" s="33"/>
      <c r="X282" s="33"/>
      <c r="Y282" s="33"/>
      <c r="Z282" s="33"/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</row>
    <row r="283" spans="1:38" x14ac:dyDescent="0.25">
      <c r="A283" s="6">
        <v>479</v>
      </c>
      <c r="B283" s="7" t="s">
        <v>47</v>
      </c>
      <c r="C283" s="7">
        <v>0.73499999999999999</v>
      </c>
      <c r="D283" s="7">
        <v>0.59</v>
      </c>
      <c r="E283" s="7">
        <v>0.22500000000000001</v>
      </c>
      <c r="F283" s="7">
        <v>1.756</v>
      </c>
      <c r="G283" s="7">
        <v>0.63700000000000001</v>
      </c>
      <c r="H283" s="7">
        <v>0.34050000000000002</v>
      </c>
      <c r="I283" s="7">
        <v>0.57999999999999996</v>
      </c>
      <c r="J283" s="7">
        <v>21</v>
      </c>
      <c r="K283" s="7">
        <v>4</v>
      </c>
      <c r="L283" s="7" t="s">
        <v>84</v>
      </c>
      <c r="M283" s="7" t="s">
        <v>85</v>
      </c>
      <c r="N283" s="7" t="s">
        <v>86</v>
      </c>
      <c r="O283" s="7">
        <v>7</v>
      </c>
      <c r="P283" s="7" t="s">
        <v>74</v>
      </c>
      <c r="Q283" s="7">
        <v>2.5</v>
      </c>
      <c r="S283" s="33">
        <f t="shared" si="12"/>
        <v>3.2479246722974695</v>
      </c>
      <c r="T283" s="33">
        <f t="shared" si="13"/>
        <v>1.7498666410148336</v>
      </c>
      <c r="U283" s="33">
        <f t="shared" si="14"/>
        <v>1.8290321483922707</v>
      </c>
      <c r="V283" s="33"/>
      <c r="W283" s="33"/>
      <c r="X283" s="33"/>
      <c r="Y283" s="33"/>
      <c r="Z283" s="33"/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</row>
    <row r="284" spans="1:38" x14ac:dyDescent="0.25">
      <c r="A284" s="4">
        <v>3402</v>
      </c>
      <c r="B284" s="5" t="s">
        <v>47</v>
      </c>
      <c r="C284" s="5">
        <v>0.48</v>
      </c>
      <c r="D284" s="5">
        <v>0.39500000000000002</v>
      </c>
      <c r="E284" s="5">
        <v>0.15</v>
      </c>
      <c r="F284" s="5">
        <v>0.68149999999999999</v>
      </c>
      <c r="G284" s="5">
        <v>0.2145</v>
      </c>
      <c r="H284" s="5">
        <v>0.14050000000000001</v>
      </c>
      <c r="I284" s="5">
        <v>0.2495</v>
      </c>
      <c r="J284" s="5">
        <v>18</v>
      </c>
      <c r="K284" s="5">
        <v>9</v>
      </c>
      <c r="L284" s="5" t="s">
        <v>52</v>
      </c>
      <c r="M284" s="5" t="s">
        <v>53</v>
      </c>
      <c r="N284" s="5" t="s">
        <v>54</v>
      </c>
      <c r="O284" s="5">
        <v>6</v>
      </c>
      <c r="P284" s="5" t="s">
        <v>79</v>
      </c>
      <c r="Q284" s="5">
        <v>14.1</v>
      </c>
      <c r="S284" s="33">
        <f t="shared" si="12"/>
        <v>2.3487378895134445</v>
      </c>
      <c r="T284" s="33">
        <f t="shared" si="13"/>
        <v>-0.43276271767033514</v>
      </c>
      <c r="U284" s="33">
        <f t="shared" si="14"/>
        <v>-0.18742732262676987</v>
      </c>
      <c r="V284" s="33"/>
      <c r="W284" s="33"/>
      <c r="X284" s="33"/>
      <c r="Y284" s="33"/>
      <c r="Z284" s="33"/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</row>
    <row r="285" spans="1:38" x14ac:dyDescent="0.25">
      <c r="A285" s="6">
        <v>2446</v>
      </c>
      <c r="B285" s="7" t="s">
        <v>47</v>
      </c>
      <c r="C285" s="7">
        <v>0.5</v>
      </c>
      <c r="D285" s="7">
        <v>0.38</v>
      </c>
      <c r="E285" s="7">
        <v>0.13500000000000001</v>
      </c>
      <c r="F285" s="7">
        <v>0.58350000000000002</v>
      </c>
      <c r="G285" s="7">
        <v>0.22950000000000001</v>
      </c>
      <c r="H285" s="7">
        <v>0.1265</v>
      </c>
      <c r="I285" s="7">
        <v>0.18</v>
      </c>
      <c r="J285" s="7">
        <v>12</v>
      </c>
      <c r="K285" s="7">
        <v>11</v>
      </c>
      <c r="L285" s="7" t="s">
        <v>37</v>
      </c>
      <c r="M285" s="7" t="s">
        <v>38</v>
      </c>
      <c r="N285" s="7" t="s">
        <v>35</v>
      </c>
      <c r="O285" s="7">
        <v>6</v>
      </c>
      <c r="P285" s="7" t="s">
        <v>79</v>
      </c>
      <c r="Q285" s="7">
        <v>14.1</v>
      </c>
      <c r="S285" s="33">
        <f t="shared" si="12"/>
        <v>0.55036432394539458</v>
      </c>
      <c r="T285" s="33">
        <f t="shared" si="13"/>
        <v>-0.26157610130287079</v>
      </c>
      <c r="U285" s="33">
        <f t="shared" si="14"/>
        <v>-0.34253958962823472</v>
      </c>
      <c r="V285" s="33"/>
      <c r="W285" s="33"/>
      <c r="X285" s="33"/>
      <c r="Y285" s="33"/>
      <c r="Z285" s="33"/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</row>
    <row r="286" spans="1:38" x14ac:dyDescent="0.25">
      <c r="A286" s="4">
        <v>1394</v>
      </c>
      <c r="B286" s="5" t="s">
        <v>47</v>
      </c>
      <c r="C286" s="5">
        <v>0.63500000000000001</v>
      </c>
      <c r="D286" s="5">
        <v>0.51</v>
      </c>
      <c r="E286" s="5">
        <v>0.155</v>
      </c>
      <c r="F286" s="5">
        <v>0.98599999999999999</v>
      </c>
      <c r="G286" s="5">
        <v>0.40500000000000003</v>
      </c>
      <c r="H286" s="5">
        <v>0.22550000000000001</v>
      </c>
      <c r="I286" s="5">
        <v>0.31</v>
      </c>
      <c r="J286" s="5">
        <v>10</v>
      </c>
      <c r="K286" s="5">
        <v>3</v>
      </c>
      <c r="L286" s="5" t="s">
        <v>75</v>
      </c>
      <c r="M286" s="5" t="s">
        <v>76</v>
      </c>
      <c r="N286" s="5" t="s">
        <v>77</v>
      </c>
      <c r="O286" s="5">
        <v>7</v>
      </c>
      <c r="P286" s="5" t="s">
        <v>74</v>
      </c>
      <c r="Q286" s="5">
        <v>2.5</v>
      </c>
      <c r="S286" s="33">
        <f t="shared" si="12"/>
        <v>-4.9093531243955373E-2</v>
      </c>
      <c r="T286" s="33">
        <f t="shared" si="13"/>
        <v>0.89393355917751283</v>
      </c>
      <c r="U286" s="33">
        <f t="shared" si="14"/>
        <v>1.0017667243844595</v>
      </c>
      <c r="V286" s="33"/>
      <c r="W286" s="33"/>
      <c r="X286" s="33"/>
      <c r="Y286" s="33"/>
      <c r="Z286" s="33"/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</row>
    <row r="287" spans="1:38" x14ac:dyDescent="0.25">
      <c r="A287" s="6">
        <v>3363</v>
      </c>
      <c r="B287" s="7" t="s">
        <v>47</v>
      </c>
      <c r="C287" s="7">
        <v>0.41</v>
      </c>
      <c r="D287" s="7">
        <v>0.3</v>
      </c>
      <c r="E287" s="7">
        <v>0.1</v>
      </c>
      <c r="F287" s="7">
        <v>0.30099999999999999</v>
      </c>
      <c r="G287" s="7">
        <v>0.124</v>
      </c>
      <c r="H287" s="7">
        <v>6.9000000000000006E-2</v>
      </c>
      <c r="I287" s="7">
        <v>0.09</v>
      </c>
      <c r="J287" s="7">
        <v>9</v>
      </c>
      <c r="K287" s="7">
        <v>10</v>
      </c>
      <c r="L287" s="7" t="s">
        <v>48</v>
      </c>
      <c r="M287" s="7" t="s">
        <v>49</v>
      </c>
      <c r="N287" s="7" t="s">
        <v>50</v>
      </c>
      <c r="O287" s="7">
        <v>7</v>
      </c>
      <c r="P287" s="7" t="s">
        <v>74</v>
      </c>
      <c r="Q287" s="7">
        <v>2.5</v>
      </c>
      <c r="S287" s="33">
        <f t="shared" si="12"/>
        <v>-0.34882245883863039</v>
      </c>
      <c r="T287" s="33">
        <f t="shared" si="13"/>
        <v>-1.0319158749564599</v>
      </c>
      <c r="U287" s="33">
        <f t="shared" si="14"/>
        <v>-1.1698050136360465</v>
      </c>
      <c r="V287" s="33"/>
      <c r="W287" s="33"/>
      <c r="X287" s="33"/>
      <c r="Y287" s="33"/>
      <c r="Z287" s="33"/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</row>
    <row r="288" spans="1:38" x14ac:dyDescent="0.25">
      <c r="A288" s="4">
        <v>1069</v>
      </c>
      <c r="B288" s="5" t="s">
        <v>43</v>
      </c>
      <c r="C288" s="5">
        <v>0.37</v>
      </c>
      <c r="D288" s="5">
        <v>0.28000000000000003</v>
      </c>
      <c r="E288" s="5">
        <v>0.1</v>
      </c>
      <c r="F288" s="5">
        <v>0.221</v>
      </c>
      <c r="G288" s="5">
        <v>0.11650000000000001</v>
      </c>
      <c r="H288" s="5">
        <v>2.6499999999999999E-2</v>
      </c>
      <c r="I288" s="5">
        <v>6.3500000000000001E-2</v>
      </c>
      <c r="J288" s="5">
        <v>6</v>
      </c>
      <c r="K288" s="5">
        <v>7</v>
      </c>
      <c r="L288" s="5" t="s">
        <v>67</v>
      </c>
      <c r="M288" s="5" t="s">
        <v>68</v>
      </c>
      <c r="N288" s="5" t="s">
        <v>69</v>
      </c>
      <c r="O288" s="5">
        <v>5</v>
      </c>
      <c r="P288" s="5" t="s">
        <v>46</v>
      </c>
      <c r="Q288" s="5">
        <v>12.8</v>
      </c>
      <c r="S288" s="33">
        <f t="shared" si="12"/>
        <v>-1.2480092416226554</v>
      </c>
      <c r="T288" s="33">
        <f t="shared" si="13"/>
        <v>-1.3742891076913881</v>
      </c>
      <c r="U288" s="33">
        <f t="shared" si="14"/>
        <v>-1.3766213696379992</v>
      </c>
      <c r="V288" s="33"/>
      <c r="W288" s="33"/>
      <c r="X288" s="33"/>
      <c r="Y288" s="33"/>
      <c r="Z288" s="33"/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</row>
    <row r="289" spans="1:38" x14ac:dyDescent="0.25">
      <c r="A289" s="6">
        <v>509</v>
      </c>
      <c r="B289" s="7" t="s">
        <v>47</v>
      </c>
      <c r="C289" s="7">
        <v>0.56000000000000005</v>
      </c>
      <c r="D289" s="7">
        <v>0.435</v>
      </c>
      <c r="E289" s="7">
        <v>0.18</v>
      </c>
      <c r="F289" s="7">
        <v>0.88900000000000001</v>
      </c>
      <c r="G289" s="7">
        <v>0.36</v>
      </c>
      <c r="H289" s="7">
        <v>0.20399999999999999</v>
      </c>
      <c r="I289" s="7">
        <v>0.25</v>
      </c>
      <c r="J289" s="7">
        <v>11</v>
      </c>
      <c r="K289" s="7">
        <v>5</v>
      </c>
      <c r="L289" s="7" t="s">
        <v>58</v>
      </c>
      <c r="M289" s="7" t="s">
        <v>59</v>
      </c>
      <c r="N289" s="7" t="s">
        <v>60</v>
      </c>
      <c r="O289" s="7">
        <v>9</v>
      </c>
      <c r="P289" s="7" t="s">
        <v>78</v>
      </c>
      <c r="Q289" s="7">
        <v>1.9</v>
      </c>
      <c r="S289" s="33">
        <f t="shared" si="12"/>
        <v>0.25063539635071963</v>
      </c>
      <c r="T289" s="33">
        <f t="shared" si="13"/>
        <v>0.25198374779952232</v>
      </c>
      <c r="U289" s="33">
        <f t="shared" si="14"/>
        <v>0.2262053893771358</v>
      </c>
      <c r="V289" s="33"/>
      <c r="W289" s="33"/>
      <c r="X289" s="33"/>
      <c r="Y289" s="33"/>
      <c r="Z289" s="33"/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</row>
    <row r="290" spans="1:38" x14ac:dyDescent="0.25">
      <c r="A290" s="4">
        <v>1206</v>
      </c>
      <c r="B290" s="5" t="s">
        <v>47</v>
      </c>
      <c r="C290" s="5">
        <v>0.745</v>
      </c>
      <c r="D290" s="5">
        <v>0.56499999999999995</v>
      </c>
      <c r="E290" s="5">
        <v>0.215</v>
      </c>
      <c r="F290" s="5">
        <v>1.931</v>
      </c>
      <c r="G290" s="5">
        <v>0.89600000000000002</v>
      </c>
      <c r="H290" s="5">
        <v>0.45850000000000002</v>
      </c>
      <c r="I290" s="5">
        <v>0.5</v>
      </c>
      <c r="J290" s="5">
        <v>11</v>
      </c>
      <c r="K290" s="5">
        <v>15</v>
      </c>
      <c r="L290" s="5" t="s">
        <v>81</v>
      </c>
      <c r="M290" s="5" t="s">
        <v>82</v>
      </c>
      <c r="N290" s="5" t="s">
        <v>35</v>
      </c>
      <c r="O290" s="5">
        <v>4</v>
      </c>
      <c r="P290" s="5" t="s">
        <v>42</v>
      </c>
      <c r="Q290" s="5">
        <v>6.1</v>
      </c>
      <c r="S290" s="33">
        <f t="shared" si="12"/>
        <v>0.25063539635071963</v>
      </c>
      <c r="T290" s="33">
        <f t="shared" si="13"/>
        <v>1.8354599491985659</v>
      </c>
      <c r="U290" s="33">
        <f t="shared" si="14"/>
        <v>1.5705117033898293</v>
      </c>
      <c r="V290" s="33"/>
      <c r="W290" s="33"/>
      <c r="X290" s="33"/>
      <c r="Y290" s="33"/>
      <c r="Z290" s="33"/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</row>
    <row r="291" spans="1:38" x14ac:dyDescent="0.25">
      <c r="A291" s="6">
        <v>2919</v>
      </c>
      <c r="B291" s="7" t="s">
        <v>43</v>
      </c>
      <c r="C291" s="7">
        <v>0.6</v>
      </c>
      <c r="D291" s="7">
        <v>0.44500000000000001</v>
      </c>
      <c r="E291" s="7">
        <v>0.13500000000000001</v>
      </c>
      <c r="F291" s="7">
        <v>0.92049999999999998</v>
      </c>
      <c r="G291" s="7">
        <v>0.44500000000000001</v>
      </c>
      <c r="H291" s="7">
        <v>0.20349999999999999</v>
      </c>
      <c r="I291" s="7">
        <v>0.253</v>
      </c>
      <c r="J291" s="7">
        <v>9</v>
      </c>
      <c r="K291" s="7">
        <v>6</v>
      </c>
      <c r="L291" s="7" t="s">
        <v>71</v>
      </c>
      <c r="M291" s="7" t="s">
        <v>72</v>
      </c>
      <c r="N291" s="7" t="s">
        <v>73</v>
      </c>
      <c r="O291" s="7">
        <v>6</v>
      </c>
      <c r="P291" s="7" t="s">
        <v>79</v>
      </c>
      <c r="Q291" s="7">
        <v>14.1</v>
      </c>
      <c r="S291" s="33">
        <f t="shared" si="12"/>
        <v>-0.34882245883863039</v>
      </c>
      <c r="T291" s="33">
        <f t="shared" si="13"/>
        <v>0.59435698053445019</v>
      </c>
      <c r="U291" s="33">
        <f t="shared" si="14"/>
        <v>0.32961356737811237</v>
      </c>
      <c r="V291" s="33"/>
      <c r="W291" s="33"/>
      <c r="X291" s="33"/>
      <c r="Y291" s="33"/>
      <c r="Z291" s="33"/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</row>
    <row r="292" spans="1:38" x14ac:dyDescent="0.25">
      <c r="A292" s="4">
        <v>2264</v>
      </c>
      <c r="B292" s="5" t="s">
        <v>32</v>
      </c>
      <c r="C292" s="5">
        <v>0.62</v>
      </c>
      <c r="D292" s="5">
        <v>0.51</v>
      </c>
      <c r="E292" s="5">
        <v>0.15</v>
      </c>
      <c r="F292" s="5">
        <v>1.456</v>
      </c>
      <c r="G292" s="5">
        <v>0.58099999999999996</v>
      </c>
      <c r="H292" s="5">
        <v>0.28749999999999998</v>
      </c>
      <c r="I292" s="5">
        <v>0.32</v>
      </c>
      <c r="J292" s="5">
        <v>13</v>
      </c>
      <c r="K292" s="5">
        <v>10</v>
      </c>
      <c r="L292" s="5" t="s">
        <v>48</v>
      </c>
      <c r="M292" s="5" t="s">
        <v>49</v>
      </c>
      <c r="N292" s="5" t="s">
        <v>50</v>
      </c>
      <c r="O292" s="5">
        <v>6</v>
      </c>
      <c r="P292" s="5" t="s">
        <v>79</v>
      </c>
      <c r="Q292" s="5">
        <v>14.1</v>
      </c>
      <c r="S292" s="33">
        <f t="shared" si="12"/>
        <v>0.85009325154006965</v>
      </c>
      <c r="T292" s="33">
        <f t="shared" si="13"/>
        <v>0.76554359690191454</v>
      </c>
      <c r="U292" s="33">
        <f t="shared" si="14"/>
        <v>1.0017667243844595</v>
      </c>
      <c r="V292" s="33"/>
      <c r="W292" s="33"/>
      <c r="X292" s="33"/>
      <c r="Y292" s="33"/>
      <c r="Z292" s="33"/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</row>
    <row r="293" spans="1:38" x14ac:dyDescent="0.25">
      <c r="A293" s="6">
        <v>1203</v>
      </c>
      <c r="B293" s="7" t="s">
        <v>47</v>
      </c>
      <c r="C293" s="7">
        <v>0.72499999999999998</v>
      </c>
      <c r="D293" s="7">
        <v>0.505</v>
      </c>
      <c r="E293" s="7">
        <v>0.185</v>
      </c>
      <c r="F293" s="7">
        <v>1.978</v>
      </c>
      <c r="G293" s="7">
        <v>1.026</v>
      </c>
      <c r="H293" s="7">
        <v>0.42549999999999999</v>
      </c>
      <c r="I293" s="7">
        <v>0.45050000000000001</v>
      </c>
      <c r="J293" s="7">
        <v>12</v>
      </c>
      <c r="K293" s="7">
        <v>11</v>
      </c>
      <c r="L293" s="7" t="s">
        <v>37</v>
      </c>
      <c r="M293" s="7" t="s">
        <v>38</v>
      </c>
      <c r="N293" s="7" t="s">
        <v>35</v>
      </c>
      <c r="O293" s="7">
        <v>2</v>
      </c>
      <c r="P293" s="7" t="s">
        <v>39</v>
      </c>
      <c r="Q293" s="7">
        <v>18</v>
      </c>
      <c r="S293" s="33">
        <f t="shared" si="12"/>
        <v>0.55036432394539458</v>
      </c>
      <c r="T293" s="33">
        <f t="shared" si="13"/>
        <v>1.6642733328311015</v>
      </c>
      <c r="U293" s="33">
        <f t="shared" si="14"/>
        <v>0.95006263538397118</v>
      </c>
      <c r="V293" s="33"/>
      <c r="W293" s="33"/>
      <c r="X293" s="33"/>
      <c r="Y293" s="33"/>
      <c r="Z293" s="33"/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</row>
    <row r="294" spans="1:38" x14ac:dyDescent="0.25">
      <c r="A294" s="4">
        <v>2117</v>
      </c>
      <c r="B294" s="5" t="s">
        <v>43</v>
      </c>
      <c r="C294" s="5">
        <v>0.31</v>
      </c>
      <c r="D294" s="5">
        <v>0.22500000000000001</v>
      </c>
      <c r="E294" s="5">
        <v>0.05</v>
      </c>
      <c r="F294" s="5">
        <v>0.14449999999999999</v>
      </c>
      <c r="G294" s="5">
        <v>6.7500000000000004E-2</v>
      </c>
      <c r="H294" s="5">
        <v>3.85E-2</v>
      </c>
      <c r="I294" s="5">
        <v>4.4999999999999998E-2</v>
      </c>
      <c r="J294" s="5">
        <v>6</v>
      </c>
      <c r="K294" s="5">
        <v>14</v>
      </c>
      <c r="L294" s="5" t="s">
        <v>55</v>
      </c>
      <c r="M294" s="5" t="s">
        <v>56</v>
      </c>
      <c r="N294" s="5" t="s">
        <v>57</v>
      </c>
      <c r="O294" s="5">
        <v>9</v>
      </c>
      <c r="P294" s="5" t="s">
        <v>78</v>
      </c>
      <c r="Q294" s="5">
        <v>1.9</v>
      </c>
      <c r="S294" s="33">
        <f t="shared" si="12"/>
        <v>-1.2480092416226554</v>
      </c>
      <c r="T294" s="33">
        <f t="shared" si="13"/>
        <v>-1.8878489567937808</v>
      </c>
      <c r="U294" s="33">
        <f t="shared" si="14"/>
        <v>-1.9453663486433699</v>
      </c>
      <c r="V294" s="33"/>
      <c r="W294" s="33"/>
      <c r="X294" s="33"/>
      <c r="Y294" s="33"/>
      <c r="Z294" s="33"/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</row>
    <row r="295" spans="1:38" x14ac:dyDescent="0.25">
      <c r="A295" s="6">
        <v>2833</v>
      </c>
      <c r="B295" s="7" t="s">
        <v>32</v>
      </c>
      <c r="C295" s="7">
        <v>0.54</v>
      </c>
      <c r="D295" s="7">
        <v>0.42</v>
      </c>
      <c r="E295" s="7">
        <v>0.14000000000000001</v>
      </c>
      <c r="F295" s="7">
        <v>0.80349999999999999</v>
      </c>
      <c r="G295" s="7">
        <v>0.38</v>
      </c>
      <c r="H295" s="7">
        <v>0.18049999999999999</v>
      </c>
      <c r="I295" s="7">
        <v>0.21</v>
      </c>
      <c r="J295" s="7">
        <v>9</v>
      </c>
      <c r="K295" s="7">
        <v>13</v>
      </c>
      <c r="L295" s="7" t="s">
        <v>44</v>
      </c>
      <c r="M295" s="7" t="s">
        <v>45</v>
      </c>
      <c r="N295" s="7" t="s">
        <v>35</v>
      </c>
      <c r="O295" s="7">
        <v>6</v>
      </c>
      <c r="P295" s="7" t="s">
        <v>79</v>
      </c>
      <c r="Q295" s="7">
        <v>14.1</v>
      </c>
      <c r="S295" s="33">
        <f t="shared" si="12"/>
        <v>-0.34882245883863039</v>
      </c>
      <c r="T295" s="33">
        <f t="shared" si="13"/>
        <v>8.0797131432057967E-2</v>
      </c>
      <c r="U295" s="33">
        <f t="shared" si="14"/>
        <v>7.1093122375670947E-2</v>
      </c>
      <c r="V295" s="33"/>
      <c r="W295" s="33"/>
      <c r="X295" s="33"/>
      <c r="Y295" s="33"/>
      <c r="Z295" s="33"/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</row>
    <row r="296" spans="1:38" x14ac:dyDescent="0.25">
      <c r="A296" s="4">
        <v>958</v>
      </c>
      <c r="B296" s="5" t="s">
        <v>47</v>
      </c>
      <c r="C296" s="5">
        <v>0.5</v>
      </c>
      <c r="D296" s="5">
        <v>0.39</v>
      </c>
      <c r="E296" s="5">
        <v>0.13500000000000001</v>
      </c>
      <c r="F296" s="5">
        <v>0.65949999999999998</v>
      </c>
      <c r="G296" s="5">
        <v>0.3145</v>
      </c>
      <c r="H296" s="5">
        <v>0.1535</v>
      </c>
      <c r="I296" s="5">
        <v>0.1565</v>
      </c>
      <c r="J296" s="5">
        <v>6</v>
      </c>
      <c r="K296" s="5">
        <v>12</v>
      </c>
      <c r="L296" s="5" t="s">
        <v>33</v>
      </c>
      <c r="M296" s="5" t="s">
        <v>34</v>
      </c>
      <c r="N296" s="5" t="s">
        <v>35</v>
      </c>
      <c r="O296" s="5">
        <v>10</v>
      </c>
      <c r="P296" s="5" t="s">
        <v>70</v>
      </c>
      <c r="Q296" s="5">
        <v>24.1</v>
      </c>
      <c r="S296" s="33">
        <f t="shared" si="12"/>
        <v>-1.2480092416226554</v>
      </c>
      <c r="T296" s="33">
        <f t="shared" si="13"/>
        <v>-0.26157610130287079</v>
      </c>
      <c r="U296" s="33">
        <f t="shared" si="14"/>
        <v>-0.23913141162725815</v>
      </c>
      <c r="V296" s="33"/>
      <c r="W296" s="33"/>
      <c r="X296" s="33"/>
      <c r="Y296" s="33"/>
      <c r="Z296" s="33"/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</row>
    <row r="297" spans="1:38" x14ac:dyDescent="0.25">
      <c r="A297" s="6">
        <v>3200</v>
      </c>
      <c r="B297" s="7" t="s">
        <v>32</v>
      </c>
      <c r="C297" s="7">
        <v>0.49</v>
      </c>
      <c r="D297" s="7">
        <v>0.38</v>
      </c>
      <c r="E297" s="7">
        <v>0.155</v>
      </c>
      <c r="F297" s="7">
        <v>0.57799999999999996</v>
      </c>
      <c r="G297" s="7">
        <v>0.23949999999999999</v>
      </c>
      <c r="H297" s="7">
        <v>0.1255</v>
      </c>
      <c r="I297" s="7">
        <v>0.18</v>
      </c>
      <c r="J297" s="7">
        <v>9</v>
      </c>
      <c r="K297" s="7">
        <v>12</v>
      </c>
      <c r="L297" s="7" t="s">
        <v>33</v>
      </c>
      <c r="M297" s="7" t="s">
        <v>34</v>
      </c>
      <c r="N297" s="7" t="s">
        <v>35</v>
      </c>
      <c r="O297" s="7">
        <v>1</v>
      </c>
      <c r="P297" s="7" t="s">
        <v>36</v>
      </c>
      <c r="Q297" s="7">
        <v>22.1</v>
      </c>
      <c r="S297" s="33">
        <f t="shared" si="12"/>
        <v>-0.34882245883863039</v>
      </c>
      <c r="T297" s="33">
        <f t="shared" si="13"/>
        <v>-0.34716940948660296</v>
      </c>
      <c r="U297" s="33">
        <f t="shared" si="14"/>
        <v>-0.34253958962823472</v>
      </c>
      <c r="V297" s="33"/>
      <c r="W297" s="33"/>
      <c r="X297" s="33"/>
      <c r="Y297" s="33"/>
      <c r="Z297" s="33"/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</row>
    <row r="298" spans="1:38" x14ac:dyDescent="0.25">
      <c r="A298" s="4">
        <v>284</v>
      </c>
      <c r="B298" s="5" t="s">
        <v>47</v>
      </c>
      <c r="C298" s="5">
        <v>0.48499999999999999</v>
      </c>
      <c r="D298" s="5">
        <v>0.39500000000000002</v>
      </c>
      <c r="E298" s="5">
        <v>0.14000000000000001</v>
      </c>
      <c r="F298" s="5">
        <v>0.62949999999999995</v>
      </c>
      <c r="G298" s="5">
        <v>0.22850000000000001</v>
      </c>
      <c r="H298" s="5">
        <v>0.127</v>
      </c>
      <c r="I298" s="5">
        <v>0.22500000000000001</v>
      </c>
      <c r="J298" s="5">
        <v>14</v>
      </c>
      <c r="K298" s="5">
        <v>5</v>
      </c>
      <c r="L298" s="5" t="s">
        <v>58</v>
      </c>
      <c r="M298" s="5" t="s">
        <v>59</v>
      </c>
      <c r="N298" s="5" t="s">
        <v>60</v>
      </c>
      <c r="O298" s="5">
        <v>9</v>
      </c>
      <c r="P298" s="5" t="s">
        <v>78</v>
      </c>
      <c r="Q298" s="5">
        <v>1.9</v>
      </c>
      <c r="S298" s="33">
        <f t="shared" si="12"/>
        <v>1.1498221791347447</v>
      </c>
      <c r="T298" s="33">
        <f t="shared" si="13"/>
        <v>-0.38996606357846902</v>
      </c>
      <c r="U298" s="33">
        <f t="shared" si="14"/>
        <v>-0.18742732262676987</v>
      </c>
      <c r="V298" s="33"/>
      <c r="W298" s="33"/>
      <c r="X298" s="33"/>
      <c r="Y298" s="33"/>
      <c r="Z298" s="33"/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</row>
    <row r="299" spans="1:38" x14ac:dyDescent="0.25">
      <c r="A299" s="6">
        <v>1697</v>
      </c>
      <c r="B299" s="7" t="s">
        <v>47</v>
      </c>
      <c r="C299" s="7">
        <v>0.63</v>
      </c>
      <c r="D299" s="7">
        <v>0.49</v>
      </c>
      <c r="E299" s="7">
        <v>0.17</v>
      </c>
      <c r="F299" s="7">
        <v>1.1745000000000001</v>
      </c>
      <c r="G299" s="7">
        <v>0.52549999999999997</v>
      </c>
      <c r="H299" s="7">
        <v>0.27300000000000002</v>
      </c>
      <c r="I299" s="7">
        <v>0.33900000000000002</v>
      </c>
      <c r="J299" s="7">
        <v>11</v>
      </c>
      <c r="K299" s="7">
        <v>14</v>
      </c>
      <c r="L299" s="7" t="s">
        <v>55</v>
      </c>
      <c r="M299" s="7" t="s">
        <v>56</v>
      </c>
      <c r="N299" s="7" t="s">
        <v>57</v>
      </c>
      <c r="O299" s="7">
        <v>1</v>
      </c>
      <c r="P299" s="7" t="s">
        <v>36</v>
      </c>
      <c r="Q299" s="7">
        <v>22.1</v>
      </c>
      <c r="S299" s="33">
        <f t="shared" si="12"/>
        <v>0.25063539635071963</v>
      </c>
      <c r="T299" s="33">
        <f t="shared" si="13"/>
        <v>0.85113690508564666</v>
      </c>
      <c r="U299" s="33">
        <f t="shared" si="14"/>
        <v>0.79495036838250632</v>
      </c>
      <c r="V299" s="33"/>
      <c r="W299" s="33"/>
      <c r="X299" s="33"/>
      <c r="Y299" s="33"/>
      <c r="Z299" s="33"/>
      <c r="AA299" s="33"/>
      <c r="AB299" s="33"/>
      <c r="AC299" s="33"/>
      <c r="AD299" s="33"/>
      <c r="AE299" s="33"/>
      <c r="AF299" s="33"/>
      <c r="AG299" s="33"/>
      <c r="AH299" s="33"/>
      <c r="AI299" s="33"/>
      <c r="AJ299" s="33"/>
      <c r="AK299" s="33"/>
      <c r="AL299" s="33"/>
    </row>
    <row r="300" spans="1:38" x14ac:dyDescent="0.25">
      <c r="A300" s="4">
        <v>2188</v>
      </c>
      <c r="B300" s="5" t="s">
        <v>47</v>
      </c>
      <c r="C300" s="5">
        <v>0.495</v>
      </c>
      <c r="D300" s="5">
        <v>0.38500000000000001</v>
      </c>
      <c r="E300" s="5">
        <v>0.13500000000000001</v>
      </c>
      <c r="F300" s="5">
        <v>0.63349999999999995</v>
      </c>
      <c r="G300" s="5">
        <v>0.2</v>
      </c>
      <c r="H300" s="5">
        <v>0.1225</v>
      </c>
      <c r="I300" s="5">
        <v>0.26</v>
      </c>
      <c r="J300" s="5">
        <v>14</v>
      </c>
      <c r="K300" s="5">
        <v>11</v>
      </c>
      <c r="L300" s="5" t="s">
        <v>37</v>
      </c>
      <c r="M300" s="5" t="s">
        <v>38</v>
      </c>
      <c r="N300" s="5" t="s">
        <v>35</v>
      </c>
      <c r="O300" s="5">
        <v>8</v>
      </c>
      <c r="P300" s="5" t="s">
        <v>51</v>
      </c>
      <c r="Q300" s="5">
        <v>12.3</v>
      </c>
      <c r="S300" s="33">
        <f t="shared" si="12"/>
        <v>1.1498221791347447</v>
      </c>
      <c r="T300" s="33">
        <f t="shared" si="13"/>
        <v>-0.30437275539473685</v>
      </c>
      <c r="U300" s="33">
        <f t="shared" si="14"/>
        <v>-0.29083550062774643</v>
      </c>
      <c r="V300" s="33"/>
      <c r="W300" s="33"/>
      <c r="X300" s="33"/>
      <c r="Y300" s="33"/>
      <c r="Z300" s="33"/>
      <c r="AA300" s="33"/>
      <c r="AB300" s="33"/>
      <c r="AC300" s="33"/>
      <c r="AD300" s="33"/>
      <c r="AE300" s="33"/>
      <c r="AF300" s="33"/>
      <c r="AG300" s="33"/>
      <c r="AH300" s="33"/>
      <c r="AI300" s="33"/>
      <c r="AJ300" s="33"/>
      <c r="AK300" s="33"/>
      <c r="AL300" s="33"/>
    </row>
    <row r="301" spans="1:38" x14ac:dyDescent="0.25">
      <c r="A301" s="6">
        <v>4108</v>
      </c>
      <c r="B301" s="7" t="s">
        <v>43</v>
      </c>
      <c r="C301" s="7">
        <v>0.42</v>
      </c>
      <c r="D301" s="7">
        <v>0.30499999999999999</v>
      </c>
      <c r="E301" s="7">
        <v>0.1</v>
      </c>
      <c r="F301" s="7">
        <v>0.34150000000000003</v>
      </c>
      <c r="G301" s="7">
        <v>0.16450000000000001</v>
      </c>
      <c r="H301" s="7">
        <v>7.7499999999999999E-2</v>
      </c>
      <c r="I301" s="7">
        <v>8.5999999999999993E-2</v>
      </c>
      <c r="J301" s="7">
        <v>7</v>
      </c>
      <c r="K301" s="7">
        <v>3</v>
      </c>
      <c r="L301" s="7" t="s">
        <v>75</v>
      </c>
      <c r="M301" s="7" t="s">
        <v>76</v>
      </c>
      <c r="N301" s="7" t="s">
        <v>77</v>
      </c>
      <c r="O301" s="7">
        <v>9</v>
      </c>
      <c r="P301" s="7" t="s">
        <v>78</v>
      </c>
      <c r="Q301" s="7">
        <v>1.9</v>
      </c>
      <c r="S301" s="33">
        <f t="shared" si="12"/>
        <v>-0.94828031402798041</v>
      </c>
      <c r="T301" s="33">
        <f t="shared" si="13"/>
        <v>-0.94632256677272775</v>
      </c>
      <c r="U301" s="33">
        <f t="shared" si="14"/>
        <v>-1.1181009246355582</v>
      </c>
      <c r="V301" s="33"/>
      <c r="W301" s="33"/>
      <c r="X301" s="33"/>
      <c r="Y301" s="33"/>
      <c r="Z301" s="33"/>
      <c r="AA301" s="33"/>
      <c r="AB301" s="33"/>
      <c r="AC301" s="33"/>
      <c r="AD301" s="33"/>
      <c r="AE301" s="33"/>
      <c r="AF301" s="33"/>
      <c r="AG301" s="33"/>
      <c r="AH301" s="33"/>
      <c r="AI301" s="33"/>
      <c r="AJ301" s="33"/>
      <c r="AK301" s="33"/>
      <c r="AL301" s="33"/>
    </row>
    <row r="302" spans="1:38" x14ac:dyDescent="0.25">
      <c r="A302" s="4">
        <v>3277</v>
      </c>
      <c r="B302" s="5" t="s">
        <v>47</v>
      </c>
      <c r="C302" s="5">
        <v>0.48499999999999999</v>
      </c>
      <c r="D302" s="5">
        <v>0.38500000000000001</v>
      </c>
      <c r="E302" s="5">
        <v>0.125</v>
      </c>
      <c r="F302" s="5">
        <v>0.47749999999999998</v>
      </c>
      <c r="G302" s="5">
        <v>0.2</v>
      </c>
      <c r="H302" s="5">
        <v>7.85E-2</v>
      </c>
      <c r="I302" s="5">
        <v>0.17</v>
      </c>
      <c r="J302" s="5">
        <v>12</v>
      </c>
      <c r="K302" s="5">
        <v>11</v>
      </c>
      <c r="L302" s="5" t="s">
        <v>37</v>
      </c>
      <c r="M302" s="5" t="s">
        <v>38</v>
      </c>
      <c r="N302" s="5" t="s">
        <v>35</v>
      </c>
      <c r="O302" s="5">
        <v>7</v>
      </c>
      <c r="P302" s="5" t="s">
        <v>74</v>
      </c>
      <c r="Q302" s="5">
        <v>2.5</v>
      </c>
      <c r="S302" s="33">
        <f t="shared" si="12"/>
        <v>0.55036432394539458</v>
      </c>
      <c r="T302" s="33">
        <f t="shared" si="13"/>
        <v>-0.38996606357846902</v>
      </c>
      <c r="U302" s="33">
        <f t="shared" si="14"/>
        <v>-0.29083550062774643</v>
      </c>
      <c r="V302" s="33"/>
      <c r="W302" s="33"/>
      <c r="X302" s="33"/>
      <c r="Y302" s="33"/>
      <c r="Z302" s="33"/>
      <c r="AA302" s="33"/>
      <c r="AB302" s="33"/>
      <c r="AC302" s="33"/>
      <c r="AD302" s="33"/>
      <c r="AE302" s="33"/>
      <c r="AF302" s="33"/>
      <c r="AG302" s="33"/>
      <c r="AH302" s="33"/>
      <c r="AI302" s="33"/>
      <c r="AJ302" s="33"/>
      <c r="AK302" s="33"/>
      <c r="AL302" s="33"/>
    </row>
    <row r="303" spans="1:38" x14ac:dyDescent="0.25">
      <c r="A303" s="6">
        <v>762</v>
      </c>
      <c r="B303" s="7" t="s">
        <v>32</v>
      </c>
      <c r="C303" s="7">
        <v>0.55000000000000004</v>
      </c>
      <c r="D303" s="7">
        <v>0.44</v>
      </c>
      <c r="E303" s="7">
        <v>0.155</v>
      </c>
      <c r="F303" s="7">
        <v>0.94599999999999995</v>
      </c>
      <c r="G303" s="7">
        <v>0.313</v>
      </c>
      <c r="H303" s="7">
        <v>0.1825</v>
      </c>
      <c r="I303" s="7">
        <v>0.33500000000000002</v>
      </c>
      <c r="J303" s="7">
        <v>16</v>
      </c>
      <c r="K303" s="7">
        <v>7</v>
      </c>
      <c r="L303" s="7" t="s">
        <v>67</v>
      </c>
      <c r="M303" s="7" t="s">
        <v>68</v>
      </c>
      <c r="N303" s="7" t="s">
        <v>69</v>
      </c>
      <c r="O303" s="7">
        <v>8</v>
      </c>
      <c r="P303" s="7" t="s">
        <v>51</v>
      </c>
      <c r="Q303" s="7">
        <v>12.3</v>
      </c>
      <c r="S303" s="33">
        <f t="shared" si="12"/>
        <v>1.7492800343240946</v>
      </c>
      <c r="T303" s="33">
        <f t="shared" si="13"/>
        <v>0.16639043961579017</v>
      </c>
      <c r="U303" s="33">
        <f t="shared" si="14"/>
        <v>0.27790947837762409</v>
      </c>
      <c r="V303" s="33"/>
      <c r="W303" s="33"/>
      <c r="X303" s="33"/>
      <c r="Y303" s="33"/>
      <c r="Z303" s="33"/>
      <c r="AA303" s="33"/>
      <c r="AB303" s="33"/>
      <c r="AC303" s="33"/>
      <c r="AD303" s="33"/>
      <c r="AE303" s="33"/>
      <c r="AF303" s="33"/>
      <c r="AG303" s="33"/>
      <c r="AH303" s="33"/>
      <c r="AI303" s="33"/>
      <c r="AJ303" s="33"/>
      <c r="AK303" s="33"/>
      <c r="AL303" s="33"/>
    </row>
    <row r="304" spans="1:38" x14ac:dyDescent="0.25">
      <c r="A304" s="4">
        <v>4105</v>
      </c>
      <c r="B304" s="5" t="s">
        <v>32</v>
      </c>
      <c r="C304" s="5">
        <v>0.71</v>
      </c>
      <c r="D304" s="5">
        <v>0.54500000000000004</v>
      </c>
      <c r="E304" s="5">
        <v>0.17499999999999999</v>
      </c>
      <c r="F304" s="5">
        <v>1.907</v>
      </c>
      <c r="G304" s="5">
        <v>0.87250000000000005</v>
      </c>
      <c r="H304" s="5">
        <v>0.45650000000000002</v>
      </c>
      <c r="I304" s="5">
        <v>0.47499999999999998</v>
      </c>
      <c r="J304" s="5">
        <v>11</v>
      </c>
      <c r="K304" s="5">
        <v>5</v>
      </c>
      <c r="L304" s="5" t="s">
        <v>58</v>
      </c>
      <c r="M304" s="5" t="s">
        <v>59</v>
      </c>
      <c r="N304" s="5" t="s">
        <v>60</v>
      </c>
      <c r="O304" s="5">
        <v>8</v>
      </c>
      <c r="P304" s="5" t="s">
        <v>51</v>
      </c>
      <c r="Q304" s="5">
        <v>12.3</v>
      </c>
      <c r="S304" s="33">
        <f t="shared" si="12"/>
        <v>0.25063539635071963</v>
      </c>
      <c r="T304" s="33">
        <f t="shared" si="13"/>
        <v>1.5358833705555033</v>
      </c>
      <c r="U304" s="33">
        <f t="shared" si="14"/>
        <v>1.3636953473878775</v>
      </c>
      <c r="V304" s="33"/>
      <c r="W304" s="33"/>
      <c r="X304" s="33"/>
      <c r="Y304" s="33"/>
      <c r="Z304" s="33"/>
      <c r="AA304" s="33"/>
      <c r="AB304" s="33"/>
      <c r="AC304" s="33"/>
      <c r="AD304" s="33"/>
      <c r="AE304" s="33"/>
      <c r="AF304" s="33"/>
      <c r="AG304" s="33"/>
      <c r="AH304" s="33"/>
      <c r="AI304" s="33"/>
      <c r="AJ304" s="33"/>
      <c r="AK304" s="33"/>
      <c r="AL304" s="33"/>
    </row>
    <row r="305" spans="1:38" x14ac:dyDescent="0.25">
      <c r="A305" s="6">
        <v>2749</v>
      </c>
      <c r="B305" s="7" t="s">
        <v>43</v>
      </c>
      <c r="C305" s="7">
        <v>0.505</v>
      </c>
      <c r="D305" s="7">
        <v>0.38500000000000001</v>
      </c>
      <c r="E305" s="7">
        <v>0.125</v>
      </c>
      <c r="F305" s="7">
        <v>0.59599999999999997</v>
      </c>
      <c r="G305" s="7">
        <v>0.245</v>
      </c>
      <c r="H305" s="7">
        <v>9.7000000000000003E-2</v>
      </c>
      <c r="I305" s="7">
        <v>0.21</v>
      </c>
      <c r="J305" s="7">
        <v>9</v>
      </c>
      <c r="K305" s="7">
        <v>1</v>
      </c>
      <c r="L305" s="7" t="s">
        <v>40</v>
      </c>
      <c r="M305" s="7" t="s">
        <v>41</v>
      </c>
      <c r="N305" s="7" t="s">
        <v>35</v>
      </c>
      <c r="O305" s="7">
        <v>6</v>
      </c>
      <c r="P305" s="7" t="s">
        <v>79</v>
      </c>
      <c r="Q305" s="7">
        <v>14.1</v>
      </c>
      <c r="S305" s="33">
        <f t="shared" si="12"/>
        <v>-0.34882245883863039</v>
      </c>
      <c r="T305" s="33">
        <f t="shared" si="13"/>
        <v>-0.21877944721100467</v>
      </c>
      <c r="U305" s="33">
        <f t="shared" si="14"/>
        <v>-0.29083550062774643</v>
      </c>
      <c r="V305" s="33"/>
      <c r="W305" s="33"/>
      <c r="X305" s="33"/>
      <c r="Y305" s="33"/>
      <c r="Z305" s="33"/>
      <c r="AA305" s="33"/>
      <c r="AB305" s="33"/>
      <c r="AC305" s="33"/>
      <c r="AD305" s="33"/>
      <c r="AE305" s="33"/>
      <c r="AF305" s="33"/>
      <c r="AG305" s="33"/>
      <c r="AH305" s="33"/>
      <c r="AI305" s="33"/>
      <c r="AJ305" s="33"/>
      <c r="AK305" s="33"/>
      <c r="AL305" s="33"/>
    </row>
    <row r="306" spans="1:38" x14ac:dyDescent="0.25">
      <c r="A306" s="4">
        <v>3207</v>
      </c>
      <c r="B306" s="5" t="s">
        <v>43</v>
      </c>
      <c r="C306" s="5">
        <v>0.29499999999999998</v>
      </c>
      <c r="D306" s="5">
        <v>0.215</v>
      </c>
      <c r="E306" s="5">
        <v>7.4999999999999997E-2</v>
      </c>
      <c r="F306" s="5">
        <v>0.11600000000000001</v>
      </c>
      <c r="G306" s="5">
        <v>3.6999999999999998E-2</v>
      </c>
      <c r="H306" s="5">
        <v>2.9499999999999998E-2</v>
      </c>
      <c r="I306" s="5">
        <v>0.04</v>
      </c>
      <c r="J306" s="5">
        <v>8</v>
      </c>
      <c r="K306" s="5">
        <v>14</v>
      </c>
      <c r="L306" s="5" t="s">
        <v>55</v>
      </c>
      <c r="M306" s="5" t="s">
        <v>56</v>
      </c>
      <c r="N306" s="5" t="s">
        <v>57</v>
      </c>
      <c r="O306" s="5">
        <v>3</v>
      </c>
      <c r="P306" s="5" t="s">
        <v>80</v>
      </c>
      <c r="Q306" s="5">
        <v>3.6</v>
      </c>
      <c r="S306" s="33">
        <f t="shared" si="12"/>
        <v>-0.64855138643330534</v>
      </c>
      <c r="T306" s="33">
        <f t="shared" si="13"/>
        <v>-2.0162389190693792</v>
      </c>
      <c r="U306" s="33">
        <f t="shared" si="14"/>
        <v>-2.0487745266443467</v>
      </c>
      <c r="V306" s="33"/>
      <c r="W306" s="33"/>
      <c r="X306" s="33"/>
      <c r="Y306" s="33"/>
      <c r="Z306" s="33"/>
      <c r="AA306" s="33"/>
      <c r="AB306" s="33"/>
      <c r="AC306" s="33"/>
      <c r="AD306" s="33"/>
      <c r="AE306" s="33"/>
      <c r="AF306" s="33"/>
      <c r="AG306" s="33"/>
      <c r="AH306" s="33"/>
      <c r="AI306" s="33"/>
      <c r="AJ306" s="33"/>
      <c r="AK306" s="33"/>
      <c r="AL306" s="33"/>
    </row>
    <row r="307" spans="1:38" x14ac:dyDescent="0.25">
      <c r="A307" s="6">
        <v>3135</v>
      </c>
      <c r="B307" s="7" t="s">
        <v>47</v>
      </c>
      <c r="C307" s="7">
        <v>0.46</v>
      </c>
      <c r="D307" s="7">
        <v>0.36</v>
      </c>
      <c r="E307" s="7">
        <v>0.125</v>
      </c>
      <c r="F307" s="7">
        <v>0.54700000000000004</v>
      </c>
      <c r="G307" s="7">
        <v>0.2165</v>
      </c>
      <c r="H307" s="7">
        <v>0.1105</v>
      </c>
      <c r="I307" s="7">
        <v>0.19</v>
      </c>
      <c r="J307" s="7">
        <v>8</v>
      </c>
      <c r="K307" s="7">
        <v>15</v>
      </c>
      <c r="L307" s="7" t="s">
        <v>81</v>
      </c>
      <c r="M307" s="7" t="s">
        <v>82</v>
      </c>
      <c r="N307" s="7" t="s">
        <v>35</v>
      </c>
      <c r="O307" s="7">
        <v>9</v>
      </c>
      <c r="P307" s="7" t="s">
        <v>78</v>
      </c>
      <c r="Q307" s="7">
        <v>1.9</v>
      </c>
      <c r="S307" s="33">
        <f t="shared" si="12"/>
        <v>-0.64855138643330534</v>
      </c>
      <c r="T307" s="33">
        <f t="shared" si="13"/>
        <v>-0.60394933403779905</v>
      </c>
      <c r="U307" s="33">
        <f t="shared" si="14"/>
        <v>-0.54935594563018786</v>
      </c>
      <c r="V307" s="33"/>
      <c r="W307" s="33"/>
      <c r="X307" s="33"/>
      <c r="Y307" s="33"/>
      <c r="Z307" s="33"/>
      <c r="AA307" s="33"/>
      <c r="AB307" s="33"/>
      <c r="AC307" s="33"/>
      <c r="AD307" s="33"/>
      <c r="AE307" s="33"/>
      <c r="AF307" s="33"/>
      <c r="AG307" s="33"/>
      <c r="AH307" s="33"/>
      <c r="AI307" s="33"/>
      <c r="AJ307" s="33"/>
      <c r="AK307" s="33"/>
      <c r="AL307" s="33"/>
    </row>
    <row r="308" spans="1:38" x14ac:dyDescent="0.25">
      <c r="A308" s="4">
        <v>3266</v>
      </c>
      <c r="B308" s="5" t="s">
        <v>47</v>
      </c>
      <c r="C308" s="5">
        <v>0.48</v>
      </c>
      <c r="D308" s="5">
        <v>0.38</v>
      </c>
      <c r="E308" s="5">
        <v>0.13500000000000001</v>
      </c>
      <c r="F308" s="5">
        <v>0.52800000000000002</v>
      </c>
      <c r="G308" s="5">
        <v>0.2</v>
      </c>
      <c r="H308" s="5">
        <v>0.13950000000000001</v>
      </c>
      <c r="I308" s="5">
        <v>0.16</v>
      </c>
      <c r="J308" s="5">
        <v>14</v>
      </c>
      <c r="K308" s="5">
        <v>1</v>
      </c>
      <c r="L308" s="5" t="s">
        <v>40</v>
      </c>
      <c r="M308" s="5" t="s">
        <v>41</v>
      </c>
      <c r="N308" s="5" t="s">
        <v>35</v>
      </c>
      <c r="O308" s="5">
        <v>7</v>
      </c>
      <c r="P308" s="5" t="s">
        <v>74</v>
      </c>
      <c r="Q308" s="5">
        <v>2.5</v>
      </c>
      <c r="S308" s="33">
        <f t="shared" si="12"/>
        <v>1.1498221791347447</v>
      </c>
      <c r="T308" s="33">
        <f t="shared" si="13"/>
        <v>-0.43276271767033514</v>
      </c>
      <c r="U308" s="33">
        <f t="shared" si="14"/>
        <v>-0.34253958962823472</v>
      </c>
      <c r="V308" s="33"/>
      <c r="W308" s="33"/>
      <c r="X308" s="33"/>
      <c r="Y308" s="33"/>
      <c r="Z308" s="33"/>
      <c r="AA308" s="33"/>
      <c r="AB308" s="33"/>
      <c r="AC308" s="33"/>
      <c r="AD308" s="33"/>
      <c r="AE308" s="33"/>
      <c r="AF308" s="33"/>
      <c r="AG308" s="33"/>
      <c r="AH308" s="33"/>
      <c r="AI308" s="33"/>
      <c r="AJ308" s="33"/>
      <c r="AK308" s="33"/>
      <c r="AL308" s="33"/>
    </row>
    <row r="309" spans="1:38" x14ac:dyDescent="0.25">
      <c r="A309" s="6">
        <v>1952</v>
      </c>
      <c r="B309" s="7" t="s">
        <v>32</v>
      </c>
      <c r="C309" s="7">
        <v>0.64</v>
      </c>
      <c r="D309" s="7">
        <v>0.51500000000000001</v>
      </c>
      <c r="E309" s="7">
        <v>0.16500000000000001</v>
      </c>
      <c r="F309" s="7">
        <v>1.3115000000000001</v>
      </c>
      <c r="G309" s="7">
        <v>0.4945</v>
      </c>
      <c r="H309" s="7">
        <v>0.2555</v>
      </c>
      <c r="I309" s="7">
        <v>0.41</v>
      </c>
      <c r="J309" s="7">
        <v>10</v>
      </c>
      <c r="K309" s="7">
        <v>12</v>
      </c>
      <c r="L309" s="7" t="s">
        <v>33</v>
      </c>
      <c r="M309" s="7" t="s">
        <v>34</v>
      </c>
      <c r="N309" s="7" t="s">
        <v>35</v>
      </c>
      <c r="O309" s="7">
        <v>6</v>
      </c>
      <c r="P309" s="7" t="s">
        <v>79</v>
      </c>
      <c r="Q309" s="7">
        <v>14.1</v>
      </c>
      <c r="S309" s="33">
        <f t="shared" si="12"/>
        <v>-4.9093531243955373E-2</v>
      </c>
      <c r="T309" s="33">
        <f t="shared" si="13"/>
        <v>0.93673021326937889</v>
      </c>
      <c r="U309" s="33">
        <f t="shared" si="14"/>
        <v>1.0534708133849477</v>
      </c>
      <c r="V309" s="33"/>
      <c r="W309" s="33"/>
      <c r="X309" s="33"/>
      <c r="Y309" s="33"/>
      <c r="Z309" s="33"/>
      <c r="AA309" s="33"/>
      <c r="AB309" s="33"/>
      <c r="AC309" s="33"/>
      <c r="AD309" s="33"/>
      <c r="AE309" s="33"/>
      <c r="AF309" s="33"/>
      <c r="AG309" s="33"/>
      <c r="AH309" s="33"/>
      <c r="AI309" s="33"/>
      <c r="AJ309" s="33"/>
      <c r="AK309" s="33"/>
      <c r="AL309" s="33"/>
    </row>
    <row r="310" spans="1:38" x14ac:dyDescent="0.25">
      <c r="A310" s="4">
        <v>1661</v>
      </c>
      <c r="B310" s="5" t="s">
        <v>47</v>
      </c>
      <c r="C310" s="5">
        <v>0.6</v>
      </c>
      <c r="D310" s="5">
        <v>0.47</v>
      </c>
      <c r="E310" s="5">
        <v>0.16500000000000001</v>
      </c>
      <c r="F310" s="5">
        <v>1.0589999999999999</v>
      </c>
      <c r="G310" s="5">
        <v>0.504</v>
      </c>
      <c r="H310" s="5">
        <v>0.24099999999999999</v>
      </c>
      <c r="I310" s="5">
        <v>0.27500000000000002</v>
      </c>
      <c r="J310" s="5">
        <v>9</v>
      </c>
      <c r="K310" s="5">
        <v>8</v>
      </c>
      <c r="L310" s="5" t="s">
        <v>61</v>
      </c>
      <c r="M310" s="5" t="s">
        <v>62</v>
      </c>
      <c r="N310" s="5" t="s">
        <v>63</v>
      </c>
      <c r="O310" s="5">
        <v>10</v>
      </c>
      <c r="P310" s="5" t="s">
        <v>70</v>
      </c>
      <c r="Q310" s="5">
        <v>24.1</v>
      </c>
      <c r="S310" s="33">
        <f t="shared" si="12"/>
        <v>-0.34882245883863039</v>
      </c>
      <c r="T310" s="33">
        <f t="shared" si="13"/>
        <v>0.59435698053445019</v>
      </c>
      <c r="U310" s="33">
        <f t="shared" si="14"/>
        <v>0.58813401238055318</v>
      </c>
      <c r="V310" s="33"/>
      <c r="W310" s="33"/>
      <c r="X310" s="33"/>
      <c r="Y310" s="33"/>
      <c r="Z310" s="33"/>
      <c r="AA310" s="33"/>
      <c r="AB310" s="33"/>
      <c r="AC310" s="33"/>
      <c r="AD310" s="33"/>
      <c r="AE310" s="33"/>
      <c r="AF310" s="33"/>
      <c r="AG310" s="33"/>
      <c r="AH310" s="33"/>
      <c r="AI310" s="33"/>
      <c r="AJ310" s="33"/>
      <c r="AK310" s="33"/>
      <c r="AL310" s="33"/>
    </row>
    <row r="311" spans="1:38" x14ac:dyDescent="0.25">
      <c r="A311" s="6">
        <v>2389</v>
      </c>
      <c r="B311" s="7" t="s">
        <v>43</v>
      </c>
      <c r="C311" s="7">
        <v>0.51500000000000001</v>
      </c>
      <c r="D311" s="7">
        <v>0.375</v>
      </c>
      <c r="E311" s="7">
        <v>0.14000000000000001</v>
      </c>
      <c r="F311" s="7">
        <v>0.65049999999999997</v>
      </c>
      <c r="G311" s="7">
        <v>0.2495</v>
      </c>
      <c r="H311" s="7">
        <v>0.14099999999999999</v>
      </c>
      <c r="I311" s="7">
        <v>0.2215</v>
      </c>
      <c r="J311" s="7">
        <v>10</v>
      </c>
      <c r="K311" s="7">
        <v>7</v>
      </c>
      <c r="L311" s="7" t="s">
        <v>67</v>
      </c>
      <c r="M311" s="7" t="s">
        <v>68</v>
      </c>
      <c r="N311" s="7" t="s">
        <v>69</v>
      </c>
      <c r="O311" s="7">
        <v>9</v>
      </c>
      <c r="P311" s="7" t="s">
        <v>78</v>
      </c>
      <c r="Q311" s="7">
        <v>1.9</v>
      </c>
      <c r="S311" s="33">
        <f t="shared" si="12"/>
        <v>-4.9093531243955373E-2</v>
      </c>
      <c r="T311" s="33">
        <f t="shared" si="13"/>
        <v>-0.1331861390272725</v>
      </c>
      <c r="U311" s="33">
        <f t="shared" si="14"/>
        <v>-0.394243678628723</v>
      </c>
      <c r="V311" s="33"/>
      <c r="W311" s="33"/>
      <c r="X311" s="33"/>
      <c r="Y311" s="33"/>
      <c r="Z311" s="33"/>
      <c r="AA311" s="33"/>
      <c r="AB311" s="33"/>
      <c r="AC311" s="33"/>
      <c r="AD311" s="33"/>
      <c r="AE311" s="33"/>
      <c r="AF311" s="33"/>
      <c r="AG311" s="33"/>
      <c r="AH311" s="33"/>
      <c r="AI311" s="33"/>
      <c r="AJ311" s="33"/>
      <c r="AK311" s="33"/>
      <c r="AL311" s="33"/>
    </row>
    <row r="312" spans="1:38" x14ac:dyDescent="0.25">
      <c r="A312" s="4">
        <v>2726</v>
      </c>
      <c r="B312" s="5" t="s">
        <v>43</v>
      </c>
      <c r="C312" s="5">
        <v>0.39500000000000002</v>
      </c>
      <c r="D312" s="5">
        <v>0.32</v>
      </c>
      <c r="E312" s="5">
        <v>0.1</v>
      </c>
      <c r="F312" s="5">
        <v>0.3075</v>
      </c>
      <c r="G312" s="5">
        <v>0.14899999999999999</v>
      </c>
      <c r="H312" s="5">
        <v>5.3499999999999999E-2</v>
      </c>
      <c r="I312" s="5">
        <v>0.09</v>
      </c>
      <c r="J312" s="5">
        <v>8</v>
      </c>
      <c r="K312" s="5">
        <v>10</v>
      </c>
      <c r="L312" s="5" t="s">
        <v>48</v>
      </c>
      <c r="M312" s="5" t="s">
        <v>49</v>
      </c>
      <c r="N312" s="5" t="s">
        <v>50</v>
      </c>
      <c r="O312" s="5">
        <v>6</v>
      </c>
      <c r="P312" s="5" t="s">
        <v>79</v>
      </c>
      <c r="Q312" s="5">
        <v>14.1</v>
      </c>
      <c r="S312" s="33">
        <f t="shared" si="12"/>
        <v>-0.64855138643330534</v>
      </c>
      <c r="T312" s="33">
        <f t="shared" si="13"/>
        <v>-1.1603058372320578</v>
      </c>
      <c r="U312" s="33">
        <f t="shared" si="14"/>
        <v>-0.96298865763409347</v>
      </c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</row>
    <row r="313" spans="1:38" x14ac:dyDescent="0.25">
      <c r="A313" s="6">
        <v>3749</v>
      </c>
      <c r="B313" s="7" t="s">
        <v>43</v>
      </c>
      <c r="C313" s="7">
        <v>0.4</v>
      </c>
      <c r="D313" s="7">
        <v>0.315</v>
      </c>
      <c r="E313" s="7">
        <v>0.1</v>
      </c>
      <c r="F313" s="7">
        <v>0.32250000000000001</v>
      </c>
      <c r="G313" s="7">
        <v>0.14299999999999999</v>
      </c>
      <c r="H313" s="7">
        <v>7.3499999999999996E-2</v>
      </c>
      <c r="I313" s="7">
        <v>9.0999999999999998E-2</v>
      </c>
      <c r="J313" s="7">
        <v>6</v>
      </c>
      <c r="K313" s="7">
        <v>13</v>
      </c>
      <c r="L313" s="7" t="s">
        <v>44</v>
      </c>
      <c r="M313" s="7" t="s">
        <v>45</v>
      </c>
      <c r="N313" s="7" t="s">
        <v>35</v>
      </c>
      <c r="O313" s="7">
        <v>6</v>
      </c>
      <c r="P313" s="7" t="s">
        <v>79</v>
      </c>
      <c r="Q313" s="7">
        <v>14.1</v>
      </c>
      <c r="S313" s="33">
        <f t="shared" si="12"/>
        <v>-1.2480092416226554</v>
      </c>
      <c r="T313" s="33">
        <f t="shared" si="13"/>
        <v>-1.1175091831401918</v>
      </c>
      <c r="U313" s="33">
        <f t="shared" si="14"/>
        <v>-1.0146927466345819</v>
      </c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</row>
    <row r="314" spans="1:38" x14ac:dyDescent="0.25">
      <c r="A314" s="4">
        <v>2872</v>
      </c>
      <c r="B314" s="5" t="s">
        <v>43</v>
      </c>
      <c r="C314" s="5">
        <v>0.375</v>
      </c>
      <c r="D314" s="5">
        <v>0.28000000000000003</v>
      </c>
      <c r="E314" s="5">
        <v>8.5000000000000006E-2</v>
      </c>
      <c r="F314" s="5">
        <v>0.2145</v>
      </c>
      <c r="G314" s="5">
        <v>8.5500000000000007E-2</v>
      </c>
      <c r="H314" s="5">
        <v>4.8500000000000001E-2</v>
      </c>
      <c r="I314" s="5">
        <v>7.1999999999999995E-2</v>
      </c>
      <c r="J314" s="5">
        <v>7</v>
      </c>
      <c r="K314" s="5">
        <v>1</v>
      </c>
      <c r="L314" s="5" t="s">
        <v>40</v>
      </c>
      <c r="M314" s="5" t="s">
        <v>41</v>
      </c>
      <c r="N314" s="5" t="s">
        <v>35</v>
      </c>
      <c r="O314" s="5">
        <v>1</v>
      </c>
      <c r="P314" s="5" t="s">
        <v>36</v>
      </c>
      <c r="Q314" s="5">
        <v>22.1</v>
      </c>
      <c r="S314" s="33">
        <f t="shared" si="12"/>
        <v>-0.94828031402798041</v>
      </c>
      <c r="T314" s="33">
        <f t="shared" si="13"/>
        <v>-1.3314924535995221</v>
      </c>
      <c r="U314" s="33">
        <f t="shared" si="14"/>
        <v>-1.3766213696379992</v>
      </c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</row>
    <row r="315" spans="1:38" x14ac:dyDescent="0.25">
      <c r="A315" s="6">
        <v>2024</v>
      </c>
      <c r="B315" s="7" t="s">
        <v>32</v>
      </c>
      <c r="C315" s="7">
        <v>0.53</v>
      </c>
      <c r="D315" s="7">
        <v>0.40500000000000003</v>
      </c>
      <c r="E315" s="7">
        <v>0.13</v>
      </c>
      <c r="F315" s="7">
        <v>0.63549999999999995</v>
      </c>
      <c r="G315" s="7">
        <v>0.26350000000000001</v>
      </c>
      <c r="H315" s="7">
        <v>0.1565</v>
      </c>
      <c r="I315" s="7">
        <v>0.185</v>
      </c>
      <c r="J315" s="7">
        <v>9</v>
      </c>
      <c r="K315" s="7">
        <v>14</v>
      </c>
      <c r="L315" s="7" t="s">
        <v>55</v>
      </c>
      <c r="M315" s="7" t="s">
        <v>56</v>
      </c>
      <c r="N315" s="7" t="s">
        <v>57</v>
      </c>
      <c r="O315" s="7">
        <v>2</v>
      </c>
      <c r="P315" s="7" t="s">
        <v>39</v>
      </c>
      <c r="Q315" s="7">
        <v>18</v>
      </c>
      <c r="S315" s="33">
        <f t="shared" si="12"/>
        <v>-0.34882245883863039</v>
      </c>
      <c r="T315" s="33">
        <f t="shared" si="13"/>
        <v>-4.7961767516742143E-3</v>
      </c>
      <c r="U315" s="33">
        <f t="shared" si="14"/>
        <v>-8.401914462579331E-2</v>
      </c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</row>
    <row r="316" spans="1:38" x14ac:dyDescent="0.25">
      <c r="A316" s="4">
        <v>1257</v>
      </c>
      <c r="B316" s="5" t="s">
        <v>43</v>
      </c>
      <c r="C316" s="5">
        <v>0.42499999999999999</v>
      </c>
      <c r="D316" s="5">
        <v>0.31</v>
      </c>
      <c r="E316" s="5">
        <v>0.09</v>
      </c>
      <c r="F316" s="5">
        <v>0.30099999999999999</v>
      </c>
      <c r="G316" s="5">
        <v>0.13850000000000001</v>
      </c>
      <c r="H316" s="5">
        <v>6.5000000000000002E-2</v>
      </c>
      <c r="I316" s="5">
        <v>0.08</v>
      </c>
      <c r="J316" s="5">
        <v>7</v>
      </c>
      <c r="K316" s="5">
        <v>10</v>
      </c>
      <c r="L316" s="5" t="s">
        <v>48</v>
      </c>
      <c r="M316" s="5" t="s">
        <v>49</v>
      </c>
      <c r="N316" s="5" t="s">
        <v>50</v>
      </c>
      <c r="O316" s="5">
        <v>8</v>
      </c>
      <c r="P316" s="5" t="s">
        <v>51</v>
      </c>
      <c r="Q316" s="5">
        <v>12.3</v>
      </c>
      <c r="S316" s="33">
        <f t="shared" si="12"/>
        <v>-0.94828031402798041</v>
      </c>
      <c r="T316" s="33">
        <f t="shared" si="13"/>
        <v>-0.90352591268086169</v>
      </c>
      <c r="U316" s="33">
        <f t="shared" si="14"/>
        <v>-1.0663968356350699</v>
      </c>
      <c r="V316" s="33"/>
      <c r="W316" s="33"/>
      <c r="X316" s="33"/>
      <c r="Y316" s="33"/>
      <c r="Z316" s="33"/>
      <c r="AA316" s="33"/>
      <c r="AB316" s="33"/>
      <c r="AC316" s="33"/>
      <c r="AD316" s="33"/>
      <c r="AE316" s="33"/>
      <c r="AF316" s="33"/>
      <c r="AG316" s="33"/>
      <c r="AH316" s="33"/>
      <c r="AI316" s="33"/>
      <c r="AJ316" s="33"/>
      <c r="AK316" s="33"/>
      <c r="AL316" s="33"/>
    </row>
    <row r="317" spans="1:38" x14ac:dyDescent="0.25">
      <c r="A317" s="6">
        <v>3241</v>
      </c>
      <c r="B317" s="7" t="s">
        <v>47</v>
      </c>
      <c r="C317" s="7">
        <v>0.55500000000000005</v>
      </c>
      <c r="D317" s="7">
        <v>0.435</v>
      </c>
      <c r="E317" s="7">
        <v>0.13500000000000001</v>
      </c>
      <c r="F317" s="7">
        <v>0.85799999999999998</v>
      </c>
      <c r="G317" s="7">
        <v>0.377</v>
      </c>
      <c r="H317" s="7">
        <v>0.1585</v>
      </c>
      <c r="I317" s="7">
        <v>0.28999999999999998</v>
      </c>
      <c r="J317" s="7">
        <v>15</v>
      </c>
      <c r="K317" s="7">
        <v>9</v>
      </c>
      <c r="L317" s="7" t="s">
        <v>52</v>
      </c>
      <c r="M317" s="7" t="s">
        <v>53</v>
      </c>
      <c r="N317" s="7" t="s">
        <v>54</v>
      </c>
      <c r="O317" s="7">
        <v>2</v>
      </c>
      <c r="P317" s="7" t="s">
        <v>39</v>
      </c>
      <c r="Q317" s="7">
        <v>18</v>
      </c>
      <c r="S317" s="33">
        <f t="shared" si="12"/>
        <v>1.4495511067294196</v>
      </c>
      <c r="T317" s="33">
        <f t="shared" si="13"/>
        <v>0.20918709370765626</v>
      </c>
      <c r="U317" s="33">
        <f t="shared" si="14"/>
        <v>0.2262053893771358</v>
      </c>
      <c r="V317" s="33"/>
      <c r="W317" s="33"/>
      <c r="X317" s="33"/>
      <c r="Y317" s="33"/>
      <c r="Z317" s="33"/>
      <c r="AA317" s="33"/>
      <c r="AB317" s="33"/>
      <c r="AC317" s="33"/>
      <c r="AD317" s="33"/>
      <c r="AE317" s="33"/>
      <c r="AF317" s="33"/>
      <c r="AG317" s="33"/>
      <c r="AH317" s="33"/>
      <c r="AI317" s="33"/>
      <c r="AJ317" s="33"/>
      <c r="AK317" s="33"/>
      <c r="AL317" s="33"/>
    </row>
    <row r="318" spans="1:38" x14ac:dyDescent="0.25">
      <c r="A318" s="4">
        <v>3357</v>
      </c>
      <c r="B318" s="5" t="s">
        <v>43</v>
      </c>
      <c r="C318" s="5">
        <v>0.39</v>
      </c>
      <c r="D318" s="5">
        <v>0.3</v>
      </c>
      <c r="E318" s="5">
        <v>0.1</v>
      </c>
      <c r="F318" s="5">
        <v>0.3085</v>
      </c>
      <c r="G318" s="5">
        <v>0.13850000000000001</v>
      </c>
      <c r="H318" s="5">
        <v>7.3499999999999996E-2</v>
      </c>
      <c r="I318" s="5">
        <v>8.5000000000000006E-2</v>
      </c>
      <c r="J318" s="5">
        <v>6</v>
      </c>
      <c r="K318" s="5">
        <v>1</v>
      </c>
      <c r="L318" s="5" t="s">
        <v>40</v>
      </c>
      <c r="M318" s="5" t="s">
        <v>41</v>
      </c>
      <c r="N318" s="5" t="s">
        <v>35</v>
      </c>
      <c r="O318" s="5">
        <v>3</v>
      </c>
      <c r="P318" s="5" t="s">
        <v>80</v>
      </c>
      <c r="Q318" s="5">
        <v>3.6</v>
      </c>
      <c r="S318" s="33">
        <f t="shared" si="12"/>
        <v>-1.2480092416226554</v>
      </c>
      <c r="T318" s="33">
        <f t="shared" si="13"/>
        <v>-1.2031024913239239</v>
      </c>
      <c r="U318" s="33">
        <f t="shared" si="14"/>
        <v>-1.1698050136360465</v>
      </c>
      <c r="V318" s="33"/>
      <c r="W318" s="33"/>
      <c r="X318" s="33"/>
      <c r="Y318" s="33"/>
      <c r="Z318" s="33"/>
      <c r="AA318" s="33"/>
      <c r="AB318" s="33"/>
      <c r="AC318" s="33"/>
      <c r="AD318" s="33"/>
      <c r="AE318" s="33"/>
      <c r="AF318" s="33"/>
      <c r="AG318" s="33"/>
      <c r="AH318" s="33"/>
      <c r="AI318" s="33"/>
      <c r="AJ318" s="33"/>
      <c r="AK318" s="33"/>
      <c r="AL318" s="33"/>
    </row>
    <row r="319" spans="1:38" x14ac:dyDescent="0.25">
      <c r="A319" s="6">
        <v>3758</v>
      </c>
      <c r="B319" s="7" t="s">
        <v>43</v>
      </c>
      <c r="C319" s="7">
        <v>0.52</v>
      </c>
      <c r="D319" s="7">
        <v>0.41</v>
      </c>
      <c r="E319" s="7">
        <v>0.14000000000000001</v>
      </c>
      <c r="F319" s="7">
        <v>0.69899999999999995</v>
      </c>
      <c r="G319" s="7">
        <v>0.33950000000000002</v>
      </c>
      <c r="H319" s="7">
        <v>0.129</v>
      </c>
      <c r="I319" s="7">
        <v>0.19450000000000001</v>
      </c>
      <c r="J319" s="7">
        <v>10</v>
      </c>
      <c r="K319" s="7">
        <v>11</v>
      </c>
      <c r="L319" s="7" t="s">
        <v>37</v>
      </c>
      <c r="M319" s="7" t="s">
        <v>38</v>
      </c>
      <c r="N319" s="7" t="s">
        <v>35</v>
      </c>
      <c r="O319" s="7">
        <v>10</v>
      </c>
      <c r="P319" s="7" t="s">
        <v>70</v>
      </c>
      <c r="Q319" s="7">
        <v>24.1</v>
      </c>
      <c r="S319" s="33">
        <f t="shared" si="12"/>
        <v>-4.9093531243955373E-2</v>
      </c>
      <c r="T319" s="33">
        <f t="shared" si="13"/>
        <v>-9.0389484935406397E-2</v>
      </c>
      <c r="U319" s="33">
        <f t="shared" si="14"/>
        <v>-3.2315055625305608E-2</v>
      </c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</row>
    <row r="320" spans="1:38" x14ac:dyDescent="0.25">
      <c r="A320" s="4">
        <v>331</v>
      </c>
      <c r="B320" s="5" t="s">
        <v>47</v>
      </c>
      <c r="C320" s="5">
        <v>0.5</v>
      </c>
      <c r="D320" s="5">
        <v>0.38</v>
      </c>
      <c r="E320" s="5">
        <v>0.155</v>
      </c>
      <c r="F320" s="5">
        <v>0.59550000000000003</v>
      </c>
      <c r="G320" s="5">
        <v>0.2135</v>
      </c>
      <c r="H320" s="5">
        <v>0.161</v>
      </c>
      <c r="I320" s="5">
        <v>0.2</v>
      </c>
      <c r="J320" s="5">
        <v>12</v>
      </c>
      <c r="K320" s="5">
        <v>15</v>
      </c>
      <c r="L320" s="5" t="s">
        <v>81</v>
      </c>
      <c r="M320" s="5" t="s">
        <v>82</v>
      </c>
      <c r="N320" s="5" t="s">
        <v>35</v>
      </c>
      <c r="O320" s="5">
        <v>4</v>
      </c>
      <c r="P320" s="5" t="s">
        <v>42</v>
      </c>
      <c r="Q320" s="5">
        <v>6.1</v>
      </c>
      <c r="S320" s="33">
        <f t="shared" si="12"/>
        <v>0.55036432394539458</v>
      </c>
      <c r="T320" s="33">
        <f t="shared" si="13"/>
        <v>-0.26157610130287079</v>
      </c>
      <c r="U320" s="33">
        <f t="shared" si="14"/>
        <v>-0.34253958962823472</v>
      </c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</row>
    <row r="321" spans="1:38" x14ac:dyDescent="0.25">
      <c r="A321" s="6">
        <v>3381</v>
      </c>
      <c r="B321" s="7" t="s">
        <v>43</v>
      </c>
      <c r="C321" s="7">
        <v>0.19</v>
      </c>
      <c r="D321" s="7">
        <v>0.13</v>
      </c>
      <c r="E321" s="7">
        <v>4.4999999999999998E-2</v>
      </c>
      <c r="F321" s="7">
        <v>2.6499999999999999E-2</v>
      </c>
      <c r="G321" s="7">
        <v>8.9999999999999993E-3</v>
      </c>
      <c r="H321" s="7">
        <v>5.0000000000000001E-3</v>
      </c>
      <c r="I321" s="7">
        <v>8.9999999999999993E-3</v>
      </c>
      <c r="J321" s="7">
        <v>5</v>
      </c>
      <c r="K321" s="7">
        <v>9</v>
      </c>
      <c r="L321" s="7" t="s">
        <v>52</v>
      </c>
      <c r="M321" s="7" t="s">
        <v>53</v>
      </c>
      <c r="N321" s="7" t="s">
        <v>54</v>
      </c>
      <c r="O321" s="7">
        <v>5</v>
      </c>
      <c r="P321" s="7" t="s">
        <v>46</v>
      </c>
      <c r="Q321" s="7">
        <v>12.8</v>
      </c>
      <c r="S321" s="33">
        <f t="shared" si="12"/>
        <v>-1.5477381692173304</v>
      </c>
      <c r="T321" s="33">
        <f t="shared" si="13"/>
        <v>-2.9149686549985661</v>
      </c>
      <c r="U321" s="33">
        <f t="shared" si="14"/>
        <v>-2.9277440396526462</v>
      </c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</row>
    <row r="322" spans="1:38" x14ac:dyDescent="0.25">
      <c r="A322" s="4">
        <v>347</v>
      </c>
      <c r="B322" s="5" t="s">
        <v>32</v>
      </c>
      <c r="C322" s="5">
        <v>0.52500000000000002</v>
      </c>
      <c r="D322" s="5">
        <v>0.42</v>
      </c>
      <c r="E322" s="5">
        <v>0.16</v>
      </c>
      <c r="F322" s="5">
        <v>0.75600000000000001</v>
      </c>
      <c r="G322" s="5">
        <v>0.27450000000000002</v>
      </c>
      <c r="H322" s="5">
        <v>0.17299999999999999</v>
      </c>
      <c r="I322" s="5">
        <v>0.27500000000000002</v>
      </c>
      <c r="J322" s="5">
        <v>9</v>
      </c>
      <c r="K322" s="5">
        <v>1</v>
      </c>
      <c r="L322" s="5" t="s">
        <v>40</v>
      </c>
      <c r="M322" s="5" t="s">
        <v>41</v>
      </c>
      <c r="N322" s="5" t="s">
        <v>35</v>
      </c>
      <c r="O322" s="5">
        <v>5</v>
      </c>
      <c r="P322" s="5" t="s">
        <v>46</v>
      </c>
      <c r="Q322" s="5">
        <v>12.8</v>
      </c>
      <c r="S322" s="33">
        <f t="shared" si="12"/>
        <v>-0.34882245883863039</v>
      </c>
      <c r="T322" s="33">
        <f t="shared" si="13"/>
        <v>-4.759283084354031E-2</v>
      </c>
      <c r="U322" s="33">
        <f t="shared" si="14"/>
        <v>7.1093122375670947E-2</v>
      </c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</row>
    <row r="323" spans="1:38" x14ac:dyDescent="0.25">
      <c r="A323" s="6">
        <v>3239</v>
      </c>
      <c r="B323" s="7" t="s">
        <v>47</v>
      </c>
      <c r="C323" s="7">
        <v>0.69499999999999995</v>
      </c>
      <c r="D323" s="7">
        <v>0.53</v>
      </c>
      <c r="E323" s="7">
        <v>0.15</v>
      </c>
      <c r="F323" s="7">
        <v>1.4770000000000001</v>
      </c>
      <c r="G323" s="7">
        <v>0.63749999999999996</v>
      </c>
      <c r="H323" s="7">
        <v>0.30249999999999999</v>
      </c>
      <c r="I323" s="7">
        <v>0.43</v>
      </c>
      <c r="J323" s="7">
        <v>14</v>
      </c>
      <c r="K323" s="7">
        <v>11</v>
      </c>
      <c r="L323" s="7" t="s">
        <v>37</v>
      </c>
      <c r="M323" s="7" t="s">
        <v>38</v>
      </c>
      <c r="N323" s="7" t="s">
        <v>35</v>
      </c>
      <c r="O323" s="7">
        <v>3</v>
      </c>
      <c r="P323" s="7" t="s">
        <v>80</v>
      </c>
      <c r="Q323" s="7">
        <v>3.6</v>
      </c>
      <c r="S323" s="33">
        <f t="shared" ref="S323:S386" si="15">(J323-$J$700)/$J$702</f>
        <v>1.1498221791347447</v>
      </c>
      <c r="T323" s="33">
        <f t="shared" ref="T323:T386" si="16">(C323-$C$700)/$C$702</f>
        <v>1.4074934082799049</v>
      </c>
      <c r="U323" s="33">
        <f t="shared" ref="U323:U386" si="17">(D323-$D$700)/$D$702</f>
        <v>1.2085830803864126</v>
      </c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</row>
    <row r="324" spans="1:38" x14ac:dyDescent="0.25">
      <c r="A324" s="4">
        <v>647</v>
      </c>
      <c r="B324" s="5" t="s">
        <v>47</v>
      </c>
      <c r="C324" s="5">
        <v>0.33</v>
      </c>
      <c r="D324" s="5">
        <v>0.215</v>
      </c>
      <c r="E324" s="5">
        <v>7.4999999999999997E-2</v>
      </c>
      <c r="F324" s="5">
        <v>0.1145</v>
      </c>
      <c r="G324" s="5">
        <v>4.4999999999999998E-2</v>
      </c>
      <c r="H324" s="5">
        <v>2.6499999999999999E-2</v>
      </c>
      <c r="I324" s="5">
        <v>3.5000000000000003E-2</v>
      </c>
      <c r="J324" s="5">
        <v>6</v>
      </c>
      <c r="K324" s="5">
        <v>11</v>
      </c>
      <c r="L324" s="5" t="s">
        <v>37</v>
      </c>
      <c r="M324" s="5" t="s">
        <v>38</v>
      </c>
      <c r="N324" s="5" t="s">
        <v>35</v>
      </c>
      <c r="O324" s="5">
        <v>1</v>
      </c>
      <c r="P324" s="5" t="s">
        <v>36</v>
      </c>
      <c r="Q324" s="5">
        <v>22.1</v>
      </c>
      <c r="S324" s="33">
        <f t="shared" si="15"/>
        <v>-1.2480092416226554</v>
      </c>
      <c r="T324" s="33">
        <f t="shared" si="16"/>
        <v>-1.7166623404263166</v>
      </c>
      <c r="U324" s="33">
        <f t="shared" si="17"/>
        <v>-2.0487745266443467</v>
      </c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</row>
    <row r="325" spans="1:38" x14ac:dyDescent="0.25">
      <c r="A325" s="6">
        <v>39</v>
      </c>
      <c r="B325" s="7" t="s">
        <v>32</v>
      </c>
      <c r="C325" s="7">
        <v>0.57499999999999996</v>
      </c>
      <c r="D325" s="7">
        <v>0.44500000000000001</v>
      </c>
      <c r="E325" s="7">
        <v>0.13500000000000001</v>
      </c>
      <c r="F325" s="7">
        <v>0.88300000000000001</v>
      </c>
      <c r="G325" s="7">
        <v>0.38100000000000001</v>
      </c>
      <c r="H325" s="7">
        <v>0.20349999999999999</v>
      </c>
      <c r="I325" s="7">
        <v>0.26</v>
      </c>
      <c r="J325" s="7">
        <v>11</v>
      </c>
      <c r="K325" s="7">
        <v>14</v>
      </c>
      <c r="L325" s="7" t="s">
        <v>55</v>
      </c>
      <c r="M325" s="7" t="s">
        <v>56</v>
      </c>
      <c r="N325" s="7" t="s">
        <v>57</v>
      </c>
      <c r="O325" s="7">
        <v>10</v>
      </c>
      <c r="P325" s="7" t="s">
        <v>70</v>
      </c>
      <c r="Q325" s="7">
        <v>24.1</v>
      </c>
      <c r="S325" s="33">
        <f t="shared" si="15"/>
        <v>0.25063539635071963</v>
      </c>
      <c r="T325" s="33">
        <f t="shared" si="16"/>
        <v>0.38037371007511966</v>
      </c>
      <c r="U325" s="33">
        <f t="shared" si="17"/>
        <v>0.32961356737811237</v>
      </c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</row>
    <row r="326" spans="1:38" x14ac:dyDescent="0.25">
      <c r="A326" s="4">
        <v>2105</v>
      </c>
      <c r="B326" s="5" t="s">
        <v>32</v>
      </c>
      <c r="C326" s="5">
        <v>0.49</v>
      </c>
      <c r="D326" s="5">
        <v>0.38500000000000001</v>
      </c>
      <c r="E326" s="5">
        <v>0.125</v>
      </c>
      <c r="F326" s="5">
        <v>0.53949999999999998</v>
      </c>
      <c r="G326" s="5">
        <v>0.2175</v>
      </c>
      <c r="H326" s="5">
        <v>0.128</v>
      </c>
      <c r="I326" s="5">
        <v>0.16500000000000001</v>
      </c>
      <c r="J326" s="5">
        <v>11</v>
      </c>
      <c r="K326" s="5">
        <v>12</v>
      </c>
      <c r="L326" s="5" t="s">
        <v>33</v>
      </c>
      <c r="M326" s="5" t="s">
        <v>34</v>
      </c>
      <c r="N326" s="5" t="s">
        <v>35</v>
      </c>
      <c r="O326" s="5">
        <v>6</v>
      </c>
      <c r="P326" s="5" t="s">
        <v>79</v>
      </c>
      <c r="Q326" s="5">
        <v>14.1</v>
      </c>
      <c r="S326" s="33">
        <f t="shared" si="15"/>
        <v>0.25063539635071963</v>
      </c>
      <c r="T326" s="33">
        <f t="shared" si="16"/>
        <v>-0.34716940948660296</v>
      </c>
      <c r="U326" s="33">
        <f t="shared" si="17"/>
        <v>-0.29083550062774643</v>
      </c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</row>
    <row r="327" spans="1:38" x14ac:dyDescent="0.25">
      <c r="A327" s="6">
        <v>1119</v>
      </c>
      <c r="B327" s="7" t="s">
        <v>43</v>
      </c>
      <c r="C327" s="7">
        <v>0.53500000000000003</v>
      </c>
      <c r="D327" s="7">
        <v>0.39</v>
      </c>
      <c r="E327" s="7">
        <v>0.125</v>
      </c>
      <c r="F327" s="7">
        <v>0.59899999999999998</v>
      </c>
      <c r="G327" s="7">
        <v>0.25950000000000001</v>
      </c>
      <c r="H327" s="7">
        <v>0.14899999999999999</v>
      </c>
      <c r="I327" s="7">
        <v>0.16900000000000001</v>
      </c>
      <c r="J327" s="7">
        <v>9</v>
      </c>
      <c r="K327" s="7">
        <v>2</v>
      </c>
      <c r="L327" s="7" t="s">
        <v>64</v>
      </c>
      <c r="M327" s="7" t="s">
        <v>65</v>
      </c>
      <c r="N327" s="7" t="s">
        <v>66</v>
      </c>
      <c r="O327" s="7">
        <v>8</v>
      </c>
      <c r="P327" s="7" t="s">
        <v>51</v>
      </c>
      <c r="Q327" s="7">
        <v>12.3</v>
      </c>
      <c r="S327" s="33">
        <f t="shared" si="15"/>
        <v>-0.34882245883863039</v>
      </c>
      <c r="T327" s="33">
        <f t="shared" si="16"/>
        <v>3.8000477340191879E-2</v>
      </c>
      <c r="U327" s="33">
        <f t="shared" si="17"/>
        <v>-0.23913141162725815</v>
      </c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</row>
    <row r="328" spans="1:38" x14ac:dyDescent="0.25">
      <c r="A328" s="4">
        <v>543</v>
      </c>
      <c r="B328" s="5" t="s">
        <v>47</v>
      </c>
      <c r="C328" s="5">
        <v>0.42</v>
      </c>
      <c r="D328" s="5">
        <v>0.32500000000000001</v>
      </c>
      <c r="E328" s="5">
        <v>0.115</v>
      </c>
      <c r="F328" s="5">
        <v>0.28849999999999998</v>
      </c>
      <c r="G328" s="5">
        <v>0.1</v>
      </c>
      <c r="H328" s="5">
        <v>5.7000000000000002E-2</v>
      </c>
      <c r="I328" s="5">
        <v>0.1135</v>
      </c>
      <c r="J328" s="5">
        <v>15</v>
      </c>
      <c r="K328" s="5">
        <v>1</v>
      </c>
      <c r="L328" s="5" t="s">
        <v>40</v>
      </c>
      <c r="M328" s="5" t="s">
        <v>41</v>
      </c>
      <c r="N328" s="5" t="s">
        <v>35</v>
      </c>
      <c r="O328" s="5">
        <v>9</v>
      </c>
      <c r="P328" s="5" t="s">
        <v>78</v>
      </c>
      <c r="Q328" s="5">
        <v>1.9</v>
      </c>
      <c r="S328" s="33">
        <f t="shared" si="15"/>
        <v>1.4495511067294196</v>
      </c>
      <c r="T328" s="33">
        <f t="shared" si="16"/>
        <v>-0.94632256677272775</v>
      </c>
      <c r="U328" s="33">
        <f t="shared" si="17"/>
        <v>-0.91128456863360519</v>
      </c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</row>
    <row r="329" spans="1:38" x14ac:dyDescent="0.25">
      <c r="A329" s="6">
        <v>1348</v>
      </c>
      <c r="B329" s="7" t="s">
        <v>43</v>
      </c>
      <c r="C329" s="7">
        <v>0.59</v>
      </c>
      <c r="D329" s="7">
        <v>0.44500000000000001</v>
      </c>
      <c r="E329" s="7">
        <v>0.13500000000000001</v>
      </c>
      <c r="F329" s="7">
        <v>0.77149999999999996</v>
      </c>
      <c r="G329" s="7">
        <v>0.32800000000000001</v>
      </c>
      <c r="H329" s="7">
        <v>0.17449999999999999</v>
      </c>
      <c r="I329" s="7">
        <v>0.23</v>
      </c>
      <c r="J329" s="7">
        <v>9</v>
      </c>
      <c r="K329" s="7">
        <v>15</v>
      </c>
      <c r="L329" s="7" t="s">
        <v>81</v>
      </c>
      <c r="M329" s="7" t="s">
        <v>82</v>
      </c>
      <c r="N329" s="7" t="s">
        <v>35</v>
      </c>
      <c r="O329" s="7">
        <v>4</v>
      </c>
      <c r="P329" s="7" t="s">
        <v>42</v>
      </c>
      <c r="Q329" s="7">
        <v>6.1</v>
      </c>
      <c r="S329" s="33">
        <f t="shared" si="15"/>
        <v>-0.34882245883863039</v>
      </c>
      <c r="T329" s="33">
        <f t="shared" si="16"/>
        <v>0.50876367235071795</v>
      </c>
      <c r="U329" s="33">
        <f t="shared" si="17"/>
        <v>0.32961356737811237</v>
      </c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</row>
    <row r="330" spans="1:38" x14ac:dyDescent="0.25">
      <c r="A330" s="4">
        <v>2158</v>
      </c>
      <c r="B330" s="5" t="s">
        <v>47</v>
      </c>
      <c r="C330" s="5">
        <v>0.62</v>
      </c>
      <c r="D330" s="5">
        <v>0.495</v>
      </c>
      <c r="E330" s="5">
        <v>0.17499999999999999</v>
      </c>
      <c r="F330" s="5">
        <v>1.806</v>
      </c>
      <c r="G330" s="5">
        <v>0.64300000000000002</v>
      </c>
      <c r="H330" s="5">
        <v>0.32850000000000001</v>
      </c>
      <c r="I330" s="5">
        <v>0.72499999999999998</v>
      </c>
      <c r="J330" s="5">
        <v>17</v>
      </c>
      <c r="K330" s="5">
        <v>11</v>
      </c>
      <c r="L330" s="5" t="s">
        <v>37</v>
      </c>
      <c r="M330" s="5" t="s">
        <v>38</v>
      </c>
      <c r="N330" s="5" t="s">
        <v>35</v>
      </c>
      <c r="O330" s="5">
        <v>3</v>
      </c>
      <c r="P330" s="5" t="s">
        <v>80</v>
      </c>
      <c r="Q330" s="5">
        <v>3.6</v>
      </c>
      <c r="S330" s="33">
        <f t="shared" si="15"/>
        <v>2.0490089619187697</v>
      </c>
      <c r="T330" s="33">
        <f t="shared" si="16"/>
        <v>0.76554359690191454</v>
      </c>
      <c r="U330" s="33">
        <f t="shared" si="17"/>
        <v>0.84665445738299461</v>
      </c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</row>
    <row r="331" spans="1:38" x14ac:dyDescent="0.25">
      <c r="A331" s="6">
        <v>2507</v>
      </c>
      <c r="B331" s="7" t="s">
        <v>43</v>
      </c>
      <c r="C331" s="7">
        <v>0.375</v>
      </c>
      <c r="D331" s="7">
        <v>0.3</v>
      </c>
      <c r="E331" s="7">
        <v>7.4999999999999997E-2</v>
      </c>
      <c r="F331" s="7">
        <v>0.14399999999999999</v>
      </c>
      <c r="G331" s="7">
        <v>5.8999999999999997E-2</v>
      </c>
      <c r="H331" s="7">
        <v>0.03</v>
      </c>
      <c r="I331" s="7">
        <v>4.3999999999999997E-2</v>
      </c>
      <c r="J331" s="7">
        <v>7</v>
      </c>
      <c r="K331" s="7">
        <v>3</v>
      </c>
      <c r="L331" s="7" t="s">
        <v>75</v>
      </c>
      <c r="M331" s="7" t="s">
        <v>76</v>
      </c>
      <c r="N331" s="7" t="s">
        <v>77</v>
      </c>
      <c r="O331" s="7">
        <v>8</v>
      </c>
      <c r="P331" s="7" t="s">
        <v>51</v>
      </c>
      <c r="Q331" s="7">
        <v>12.3</v>
      </c>
      <c r="S331" s="33">
        <f t="shared" si="15"/>
        <v>-0.94828031402798041</v>
      </c>
      <c r="T331" s="33">
        <f t="shared" si="16"/>
        <v>-1.3314924535995221</v>
      </c>
      <c r="U331" s="33">
        <f t="shared" si="17"/>
        <v>-1.1698050136360465</v>
      </c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</row>
    <row r="332" spans="1:38" x14ac:dyDescent="0.25">
      <c r="A332" s="4">
        <v>64</v>
      </c>
      <c r="B332" s="5" t="s">
        <v>47</v>
      </c>
      <c r="C332" s="5">
        <v>0.42499999999999999</v>
      </c>
      <c r="D332" s="5">
        <v>0.32500000000000001</v>
      </c>
      <c r="E332" s="5">
        <v>9.5000000000000001E-2</v>
      </c>
      <c r="F332" s="5">
        <v>0.3785</v>
      </c>
      <c r="G332" s="5">
        <v>0.17050000000000001</v>
      </c>
      <c r="H332" s="5">
        <v>0.08</v>
      </c>
      <c r="I332" s="5">
        <v>0.1</v>
      </c>
      <c r="J332" s="5">
        <v>7</v>
      </c>
      <c r="K332" s="5">
        <v>4</v>
      </c>
      <c r="L332" s="5" t="s">
        <v>84</v>
      </c>
      <c r="M332" s="5" t="s">
        <v>85</v>
      </c>
      <c r="N332" s="5" t="s">
        <v>86</v>
      </c>
      <c r="O332" s="5">
        <v>6</v>
      </c>
      <c r="P332" s="5" t="s">
        <v>79</v>
      </c>
      <c r="Q332" s="5">
        <v>14.1</v>
      </c>
      <c r="S332" s="33">
        <f t="shared" si="15"/>
        <v>-0.94828031402798041</v>
      </c>
      <c r="T332" s="33">
        <f t="shared" si="16"/>
        <v>-0.90352591268086169</v>
      </c>
      <c r="U332" s="33">
        <f t="shared" si="17"/>
        <v>-0.91128456863360519</v>
      </c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</row>
    <row r="333" spans="1:38" x14ac:dyDescent="0.25">
      <c r="A333" s="6">
        <v>2837</v>
      </c>
      <c r="B333" s="7" t="s">
        <v>47</v>
      </c>
      <c r="C333" s="7">
        <v>0.57999999999999996</v>
      </c>
      <c r="D333" s="7">
        <v>0.44500000000000001</v>
      </c>
      <c r="E333" s="7">
        <v>0.16</v>
      </c>
      <c r="F333" s="7">
        <v>0.98399999999999999</v>
      </c>
      <c r="G333" s="7">
        <v>0.49</v>
      </c>
      <c r="H333" s="7">
        <v>0.20100000000000001</v>
      </c>
      <c r="I333" s="7">
        <v>0.27</v>
      </c>
      <c r="J333" s="7">
        <v>9</v>
      </c>
      <c r="K333" s="7">
        <v>5</v>
      </c>
      <c r="L333" s="7" t="s">
        <v>58</v>
      </c>
      <c r="M333" s="7" t="s">
        <v>59</v>
      </c>
      <c r="N333" s="7" t="s">
        <v>60</v>
      </c>
      <c r="O333" s="7">
        <v>2</v>
      </c>
      <c r="P333" s="7" t="s">
        <v>39</v>
      </c>
      <c r="Q333" s="7">
        <v>18</v>
      </c>
      <c r="S333" s="33">
        <f t="shared" si="15"/>
        <v>-0.34882245883863039</v>
      </c>
      <c r="T333" s="33">
        <f t="shared" si="16"/>
        <v>0.42317036416698578</v>
      </c>
      <c r="U333" s="33">
        <f t="shared" si="17"/>
        <v>0.32961356737811237</v>
      </c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</row>
    <row r="334" spans="1:38" x14ac:dyDescent="0.25">
      <c r="A334" s="4">
        <v>2732</v>
      </c>
      <c r="B334" s="5" t="s">
        <v>43</v>
      </c>
      <c r="C334" s="5">
        <v>0.41</v>
      </c>
      <c r="D334" s="5">
        <v>0.315</v>
      </c>
      <c r="E334" s="5">
        <v>0.1</v>
      </c>
      <c r="F334" s="5">
        <v>0.3</v>
      </c>
      <c r="G334" s="5">
        <v>0.124</v>
      </c>
      <c r="H334" s="5">
        <v>5.7500000000000002E-2</v>
      </c>
      <c r="I334" s="5">
        <v>0.1</v>
      </c>
      <c r="J334" s="5">
        <v>8</v>
      </c>
      <c r="K334" s="5">
        <v>10</v>
      </c>
      <c r="L334" s="5" t="s">
        <v>48</v>
      </c>
      <c r="M334" s="5" t="s">
        <v>49</v>
      </c>
      <c r="N334" s="5" t="s">
        <v>50</v>
      </c>
      <c r="O334" s="5">
        <v>2</v>
      </c>
      <c r="P334" s="5" t="s">
        <v>39</v>
      </c>
      <c r="Q334" s="5">
        <v>18</v>
      </c>
      <c r="S334" s="33">
        <f t="shared" si="15"/>
        <v>-0.64855138643330534</v>
      </c>
      <c r="T334" s="33">
        <f t="shared" si="16"/>
        <v>-1.0319158749564599</v>
      </c>
      <c r="U334" s="33">
        <f t="shared" si="17"/>
        <v>-1.0146927466345819</v>
      </c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</row>
    <row r="335" spans="1:38" x14ac:dyDescent="0.25">
      <c r="A335" s="6">
        <v>887</v>
      </c>
      <c r="B335" s="7" t="s">
        <v>32</v>
      </c>
      <c r="C335" s="7">
        <v>0.67500000000000004</v>
      </c>
      <c r="D335" s="7">
        <v>0.52500000000000002</v>
      </c>
      <c r="E335" s="7">
        <v>0.17</v>
      </c>
      <c r="F335" s="7">
        <v>1.8095000000000001</v>
      </c>
      <c r="G335" s="7">
        <v>0.78400000000000003</v>
      </c>
      <c r="H335" s="7">
        <v>0.39100000000000001</v>
      </c>
      <c r="I335" s="7">
        <v>0.45500000000000002</v>
      </c>
      <c r="J335" s="7">
        <v>12</v>
      </c>
      <c r="K335" s="7">
        <v>1</v>
      </c>
      <c r="L335" s="7" t="s">
        <v>40</v>
      </c>
      <c r="M335" s="7" t="s">
        <v>41</v>
      </c>
      <c r="N335" s="7" t="s">
        <v>35</v>
      </c>
      <c r="O335" s="7">
        <v>3</v>
      </c>
      <c r="P335" s="7" t="s">
        <v>80</v>
      </c>
      <c r="Q335" s="7">
        <v>3.6</v>
      </c>
      <c r="S335" s="33">
        <f t="shared" si="15"/>
        <v>0.55036432394539458</v>
      </c>
      <c r="T335" s="33">
        <f t="shared" si="16"/>
        <v>1.2363067919124415</v>
      </c>
      <c r="U335" s="33">
        <f t="shared" si="17"/>
        <v>1.1568789913859243</v>
      </c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</row>
    <row r="336" spans="1:38" x14ac:dyDescent="0.25">
      <c r="A336" s="4">
        <v>3131</v>
      </c>
      <c r="B336" s="5" t="s">
        <v>47</v>
      </c>
      <c r="C336" s="5">
        <v>0.67</v>
      </c>
      <c r="D336" s="5">
        <v>0.51500000000000001</v>
      </c>
      <c r="E336" s="5">
        <v>0.16500000000000001</v>
      </c>
      <c r="F336" s="5">
        <v>1.1735</v>
      </c>
      <c r="G336" s="5">
        <v>0.52600000000000002</v>
      </c>
      <c r="H336" s="5">
        <v>0.28499999999999998</v>
      </c>
      <c r="I336" s="5">
        <v>0.316</v>
      </c>
      <c r="J336" s="5">
        <v>11</v>
      </c>
      <c r="K336" s="5">
        <v>14</v>
      </c>
      <c r="L336" s="5" t="s">
        <v>55</v>
      </c>
      <c r="M336" s="5" t="s">
        <v>56</v>
      </c>
      <c r="N336" s="5" t="s">
        <v>57</v>
      </c>
      <c r="O336" s="5">
        <v>3</v>
      </c>
      <c r="P336" s="5" t="s">
        <v>80</v>
      </c>
      <c r="Q336" s="5">
        <v>3.6</v>
      </c>
      <c r="S336" s="33">
        <f t="shared" si="15"/>
        <v>0.25063539635071963</v>
      </c>
      <c r="T336" s="33">
        <f t="shared" si="16"/>
        <v>1.1935101378205755</v>
      </c>
      <c r="U336" s="33">
        <f t="shared" si="17"/>
        <v>1.0534708133849477</v>
      </c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</row>
    <row r="337" spans="1:38" x14ac:dyDescent="0.25">
      <c r="A337" s="6">
        <v>3172</v>
      </c>
      <c r="B337" s="7" t="s">
        <v>47</v>
      </c>
      <c r="C337" s="7">
        <v>0.52500000000000002</v>
      </c>
      <c r="D337" s="7">
        <v>0.40500000000000003</v>
      </c>
      <c r="E337" s="7">
        <v>0.16</v>
      </c>
      <c r="F337" s="7">
        <v>0.79200000000000004</v>
      </c>
      <c r="G337" s="7">
        <v>0.316</v>
      </c>
      <c r="H337" s="7">
        <v>0.14549999999999999</v>
      </c>
      <c r="I337" s="7">
        <v>0.28000000000000003</v>
      </c>
      <c r="J337" s="7">
        <v>13</v>
      </c>
      <c r="K337" s="7">
        <v>10</v>
      </c>
      <c r="L337" s="7" t="s">
        <v>48</v>
      </c>
      <c r="M337" s="7" t="s">
        <v>49</v>
      </c>
      <c r="N337" s="7" t="s">
        <v>50</v>
      </c>
      <c r="O337" s="7">
        <v>8</v>
      </c>
      <c r="P337" s="7" t="s">
        <v>51</v>
      </c>
      <c r="Q337" s="7">
        <v>12.3</v>
      </c>
      <c r="S337" s="33">
        <f t="shared" si="15"/>
        <v>0.85009325154006965</v>
      </c>
      <c r="T337" s="33">
        <f t="shared" si="16"/>
        <v>-4.759283084354031E-2</v>
      </c>
      <c r="U337" s="33">
        <f t="shared" si="17"/>
        <v>-8.401914462579331E-2</v>
      </c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</row>
    <row r="338" spans="1:38" x14ac:dyDescent="0.25">
      <c r="A338" s="4">
        <v>868</v>
      </c>
      <c r="B338" s="5" t="s">
        <v>32</v>
      </c>
      <c r="C338" s="5">
        <v>0.61499999999999999</v>
      </c>
      <c r="D338" s="5">
        <v>0.5</v>
      </c>
      <c r="E338" s="5">
        <v>0.17499999999999999</v>
      </c>
      <c r="F338" s="5">
        <v>1.377</v>
      </c>
      <c r="G338" s="5">
        <v>0.5585</v>
      </c>
      <c r="H338" s="5">
        <v>0.33</v>
      </c>
      <c r="I338" s="5">
        <v>0.29199999999999998</v>
      </c>
      <c r="J338" s="5">
        <v>12</v>
      </c>
      <c r="K338" s="5">
        <v>13</v>
      </c>
      <c r="L338" s="5" t="s">
        <v>44</v>
      </c>
      <c r="M338" s="5" t="s">
        <v>45</v>
      </c>
      <c r="N338" s="5" t="s">
        <v>35</v>
      </c>
      <c r="O338" s="5">
        <v>1</v>
      </c>
      <c r="P338" s="5" t="s">
        <v>36</v>
      </c>
      <c r="Q338" s="5">
        <v>22.1</v>
      </c>
      <c r="S338" s="33">
        <f t="shared" si="15"/>
        <v>0.55036432394539458</v>
      </c>
      <c r="T338" s="33">
        <f t="shared" si="16"/>
        <v>0.72274694281004837</v>
      </c>
      <c r="U338" s="33">
        <f t="shared" si="17"/>
        <v>0.89835854638348289</v>
      </c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</row>
    <row r="339" spans="1:38" x14ac:dyDescent="0.25">
      <c r="A339" s="6">
        <v>721</v>
      </c>
      <c r="B339" s="7" t="s">
        <v>43</v>
      </c>
      <c r="C339" s="7">
        <v>0.16</v>
      </c>
      <c r="D339" s="7">
        <v>0.11</v>
      </c>
      <c r="E339" s="7">
        <v>2.5000000000000001E-2</v>
      </c>
      <c r="F339" s="7">
        <v>1.7999999999999999E-2</v>
      </c>
      <c r="G339" s="7">
        <v>6.4999999999999997E-3</v>
      </c>
      <c r="H339" s="7">
        <v>5.4999999999999997E-3</v>
      </c>
      <c r="I339" s="7">
        <v>5.0000000000000001E-3</v>
      </c>
      <c r="J339" s="7">
        <v>3</v>
      </c>
      <c r="K339" s="7">
        <v>2</v>
      </c>
      <c r="L339" s="7" t="s">
        <v>64</v>
      </c>
      <c r="M339" s="7" t="s">
        <v>65</v>
      </c>
      <c r="N339" s="7" t="s">
        <v>66</v>
      </c>
      <c r="O339" s="7">
        <v>7</v>
      </c>
      <c r="P339" s="7" t="s">
        <v>74</v>
      </c>
      <c r="Q339" s="7">
        <v>2.5</v>
      </c>
      <c r="S339" s="33">
        <f t="shared" si="15"/>
        <v>-2.1471960244066803</v>
      </c>
      <c r="T339" s="33">
        <f t="shared" si="16"/>
        <v>-3.1717485795497624</v>
      </c>
      <c r="U339" s="33">
        <f t="shared" si="17"/>
        <v>-3.1345603956545993</v>
      </c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</row>
    <row r="340" spans="1:38" x14ac:dyDescent="0.25">
      <c r="A340" s="4">
        <v>1408</v>
      </c>
      <c r="B340" s="5" t="s">
        <v>47</v>
      </c>
      <c r="C340" s="5">
        <v>0.65500000000000003</v>
      </c>
      <c r="D340" s="5">
        <v>0.49</v>
      </c>
      <c r="E340" s="5">
        <v>0.17499999999999999</v>
      </c>
      <c r="F340" s="5">
        <v>1.3585</v>
      </c>
      <c r="G340" s="5">
        <v>0.63949999999999996</v>
      </c>
      <c r="H340" s="5">
        <v>0.29399999999999998</v>
      </c>
      <c r="I340" s="5">
        <v>0.36499999999999999</v>
      </c>
      <c r="J340" s="5">
        <v>10</v>
      </c>
      <c r="K340" s="5">
        <v>2</v>
      </c>
      <c r="L340" s="5" t="s">
        <v>64</v>
      </c>
      <c r="M340" s="5" t="s">
        <v>65</v>
      </c>
      <c r="N340" s="5" t="s">
        <v>66</v>
      </c>
      <c r="O340" s="5">
        <v>4</v>
      </c>
      <c r="P340" s="5" t="s">
        <v>42</v>
      </c>
      <c r="Q340" s="5">
        <v>6.1</v>
      </c>
      <c r="S340" s="33">
        <f t="shared" si="15"/>
        <v>-4.9093531243955373E-2</v>
      </c>
      <c r="T340" s="33">
        <f t="shared" si="16"/>
        <v>1.0651201755449771</v>
      </c>
      <c r="U340" s="33">
        <f t="shared" si="17"/>
        <v>0.79495036838250632</v>
      </c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</row>
    <row r="341" spans="1:38" x14ac:dyDescent="0.25">
      <c r="A341" s="6">
        <v>928</v>
      </c>
      <c r="B341" s="7" t="s">
        <v>43</v>
      </c>
      <c r="C341" s="7">
        <v>0.435</v>
      </c>
      <c r="D341" s="7">
        <v>0.32500000000000001</v>
      </c>
      <c r="E341" s="7">
        <v>0.12</v>
      </c>
      <c r="F341" s="7">
        <v>0.39950000000000002</v>
      </c>
      <c r="G341" s="7">
        <v>0.18149999999999999</v>
      </c>
      <c r="H341" s="7">
        <v>6.0999999999999999E-2</v>
      </c>
      <c r="I341" s="7">
        <v>0.1125</v>
      </c>
      <c r="J341" s="7">
        <v>8</v>
      </c>
      <c r="K341" s="7">
        <v>2</v>
      </c>
      <c r="L341" s="7" t="s">
        <v>64</v>
      </c>
      <c r="M341" s="7" t="s">
        <v>65</v>
      </c>
      <c r="N341" s="7" t="s">
        <v>66</v>
      </c>
      <c r="O341" s="7">
        <v>6</v>
      </c>
      <c r="P341" s="7" t="s">
        <v>79</v>
      </c>
      <c r="Q341" s="7">
        <v>14.1</v>
      </c>
      <c r="S341" s="33">
        <f t="shared" si="15"/>
        <v>-0.64855138643330534</v>
      </c>
      <c r="T341" s="33">
        <f t="shared" si="16"/>
        <v>-0.81793260449712946</v>
      </c>
      <c r="U341" s="33">
        <f t="shared" si="17"/>
        <v>-0.91128456863360519</v>
      </c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</row>
    <row r="342" spans="1:38" x14ac:dyDescent="0.25">
      <c r="A342" s="4">
        <v>1699</v>
      </c>
      <c r="B342" s="5" t="s">
        <v>47</v>
      </c>
      <c r="C342" s="5">
        <v>0.63</v>
      </c>
      <c r="D342" s="5">
        <v>0.495</v>
      </c>
      <c r="E342" s="5">
        <v>0.17499999999999999</v>
      </c>
      <c r="F342" s="5">
        <v>1.2695000000000001</v>
      </c>
      <c r="G342" s="5">
        <v>0.60499999999999998</v>
      </c>
      <c r="H342" s="5">
        <v>0.27100000000000002</v>
      </c>
      <c r="I342" s="5">
        <v>0.32800000000000001</v>
      </c>
      <c r="J342" s="5">
        <v>11</v>
      </c>
      <c r="K342" s="5">
        <v>8</v>
      </c>
      <c r="L342" s="5" t="s">
        <v>61</v>
      </c>
      <c r="M342" s="5" t="s">
        <v>62</v>
      </c>
      <c r="N342" s="5" t="s">
        <v>63</v>
      </c>
      <c r="O342" s="5">
        <v>1</v>
      </c>
      <c r="P342" s="5" t="s">
        <v>36</v>
      </c>
      <c r="Q342" s="5">
        <v>22.1</v>
      </c>
      <c r="S342" s="33">
        <f t="shared" si="15"/>
        <v>0.25063539635071963</v>
      </c>
      <c r="T342" s="33">
        <f t="shared" si="16"/>
        <v>0.85113690508564666</v>
      </c>
      <c r="U342" s="33">
        <f t="shared" si="17"/>
        <v>0.84665445738299461</v>
      </c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</row>
    <row r="343" spans="1:38" x14ac:dyDescent="0.25">
      <c r="A343" s="6">
        <v>3445</v>
      </c>
      <c r="B343" s="7" t="s">
        <v>32</v>
      </c>
      <c r="C343" s="7">
        <v>0.49</v>
      </c>
      <c r="D343" s="7">
        <v>0.4</v>
      </c>
      <c r="E343" s="7">
        <v>0.115</v>
      </c>
      <c r="F343" s="7">
        <v>0.56899999999999995</v>
      </c>
      <c r="G343" s="7">
        <v>0.25600000000000001</v>
      </c>
      <c r="H343" s="7">
        <v>0.13250000000000001</v>
      </c>
      <c r="I343" s="7">
        <v>0.14499999999999999</v>
      </c>
      <c r="J343" s="7">
        <v>9</v>
      </c>
      <c r="K343" s="7">
        <v>10</v>
      </c>
      <c r="L343" s="7" t="s">
        <v>48</v>
      </c>
      <c r="M343" s="7" t="s">
        <v>49</v>
      </c>
      <c r="N343" s="7" t="s">
        <v>50</v>
      </c>
      <c r="O343" s="7">
        <v>9</v>
      </c>
      <c r="P343" s="7" t="s">
        <v>78</v>
      </c>
      <c r="Q343" s="7">
        <v>1.9</v>
      </c>
      <c r="S343" s="33">
        <f t="shared" si="15"/>
        <v>-0.34882245883863039</v>
      </c>
      <c r="T343" s="33">
        <f t="shared" si="16"/>
        <v>-0.34716940948660296</v>
      </c>
      <c r="U343" s="33">
        <f t="shared" si="17"/>
        <v>-0.13572323362628158</v>
      </c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</row>
    <row r="344" spans="1:38" x14ac:dyDescent="0.25">
      <c r="A344" s="4">
        <v>2086</v>
      </c>
      <c r="B344" s="5" t="s">
        <v>32</v>
      </c>
      <c r="C344" s="5">
        <v>0.70499999999999996</v>
      </c>
      <c r="D344" s="5">
        <v>0.56999999999999995</v>
      </c>
      <c r="E344" s="5">
        <v>0.185</v>
      </c>
      <c r="F344" s="5">
        <v>1.7609999999999999</v>
      </c>
      <c r="G344" s="5">
        <v>0.747</v>
      </c>
      <c r="H344" s="5">
        <v>0.3725</v>
      </c>
      <c r="I344" s="5">
        <v>0.48799999999999999</v>
      </c>
      <c r="J344" s="5">
        <v>10</v>
      </c>
      <c r="K344" s="5">
        <v>11</v>
      </c>
      <c r="L344" s="5" t="s">
        <v>37</v>
      </c>
      <c r="M344" s="5" t="s">
        <v>38</v>
      </c>
      <c r="N344" s="5" t="s">
        <v>35</v>
      </c>
      <c r="O344" s="5">
        <v>6</v>
      </c>
      <c r="P344" s="5" t="s">
        <v>79</v>
      </c>
      <c r="Q344" s="5">
        <v>14.1</v>
      </c>
      <c r="S344" s="33">
        <f t="shared" si="15"/>
        <v>-4.9093531243955373E-2</v>
      </c>
      <c r="T344" s="33">
        <f t="shared" si="16"/>
        <v>1.4930867164636372</v>
      </c>
      <c r="U344" s="33">
        <f t="shared" si="17"/>
        <v>1.6222157923903175</v>
      </c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</row>
    <row r="345" spans="1:38" x14ac:dyDescent="0.25">
      <c r="A345" s="6">
        <v>2076</v>
      </c>
      <c r="B345" s="7" t="s">
        <v>47</v>
      </c>
      <c r="C345" s="7">
        <v>0.59499999999999997</v>
      </c>
      <c r="D345" s="7">
        <v>0.46500000000000002</v>
      </c>
      <c r="E345" s="7">
        <v>0.15</v>
      </c>
      <c r="F345" s="7">
        <v>0.91900000000000004</v>
      </c>
      <c r="G345" s="7">
        <v>0.4335</v>
      </c>
      <c r="H345" s="7">
        <v>0.17649999999999999</v>
      </c>
      <c r="I345" s="7">
        <v>0.26200000000000001</v>
      </c>
      <c r="J345" s="7">
        <v>9</v>
      </c>
      <c r="K345" s="7">
        <v>9</v>
      </c>
      <c r="L345" s="7" t="s">
        <v>52</v>
      </c>
      <c r="M345" s="7" t="s">
        <v>53</v>
      </c>
      <c r="N345" s="7" t="s">
        <v>54</v>
      </c>
      <c r="O345" s="7">
        <v>7</v>
      </c>
      <c r="P345" s="7" t="s">
        <v>74</v>
      </c>
      <c r="Q345" s="7">
        <v>2.5</v>
      </c>
      <c r="S345" s="33">
        <f t="shared" si="15"/>
        <v>-0.34882245883863039</v>
      </c>
      <c r="T345" s="33">
        <f t="shared" si="16"/>
        <v>0.55156032644258401</v>
      </c>
      <c r="U345" s="33">
        <f t="shared" si="17"/>
        <v>0.53642992338006545</v>
      </c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</row>
    <row r="346" spans="1:38" x14ac:dyDescent="0.25">
      <c r="A346" s="4">
        <v>533</v>
      </c>
      <c r="B346" s="5" t="s">
        <v>43</v>
      </c>
      <c r="C346" s="5">
        <v>0.47</v>
      </c>
      <c r="D346" s="5">
        <v>0.37</v>
      </c>
      <c r="E346" s="5">
        <v>0.12</v>
      </c>
      <c r="F346" s="5">
        <v>0.47049999999999997</v>
      </c>
      <c r="G346" s="5">
        <v>0.1845</v>
      </c>
      <c r="H346" s="5">
        <v>0.1055</v>
      </c>
      <c r="I346" s="5">
        <v>0.155</v>
      </c>
      <c r="J346" s="5">
        <v>12</v>
      </c>
      <c r="K346" s="5">
        <v>12</v>
      </c>
      <c r="L346" s="5" t="s">
        <v>33</v>
      </c>
      <c r="M346" s="5" t="s">
        <v>34</v>
      </c>
      <c r="N346" s="5" t="s">
        <v>35</v>
      </c>
      <c r="O346" s="5">
        <v>3</v>
      </c>
      <c r="P346" s="5" t="s">
        <v>80</v>
      </c>
      <c r="Q346" s="5">
        <v>3.6</v>
      </c>
      <c r="S346" s="33">
        <f t="shared" si="15"/>
        <v>0.55036432394539458</v>
      </c>
      <c r="T346" s="33">
        <f t="shared" si="16"/>
        <v>-0.51835602585406737</v>
      </c>
      <c r="U346" s="33">
        <f t="shared" si="17"/>
        <v>-0.44594776762921129</v>
      </c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</row>
    <row r="347" spans="1:38" x14ac:dyDescent="0.25">
      <c r="A347" s="6">
        <v>3443</v>
      </c>
      <c r="B347" s="7" t="s">
        <v>47</v>
      </c>
      <c r="C347" s="7">
        <v>0.48</v>
      </c>
      <c r="D347" s="7">
        <v>0.37</v>
      </c>
      <c r="E347" s="7">
        <v>0.13</v>
      </c>
      <c r="F347" s="7">
        <v>0.64300000000000002</v>
      </c>
      <c r="G347" s="7">
        <v>0.34899999999999998</v>
      </c>
      <c r="H347" s="7">
        <v>0.11550000000000001</v>
      </c>
      <c r="I347" s="7">
        <v>0.13500000000000001</v>
      </c>
      <c r="J347" s="7">
        <v>8</v>
      </c>
      <c r="K347" s="7">
        <v>12</v>
      </c>
      <c r="L347" s="7" t="s">
        <v>33</v>
      </c>
      <c r="M347" s="7" t="s">
        <v>34</v>
      </c>
      <c r="N347" s="7" t="s">
        <v>35</v>
      </c>
      <c r="O347" s="7">
        <v>10</v>
      </c>
      <c r="P347" s="7" t="s">
        <v>70</v>
      </c>
      <c r="Q347" s="7">
        <v>24.1</v>
      </c>
      <c r="S347" s="33">
        <f t="shared" si="15"/>
        <v>-0.64855138643330534</v>
      </c>
      <c r="T347" s="33">
        <f t="shared" si="16"/>
        <v>-0.43276271767033514</v>
      </c>
      <c r="U347" s="33">
        <f t="shared" si="17"/>
        <v>-0.44594776762921129</v>
      </c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</row>
    <row r="348" spans="1:38" x14ac:dyDescent="0.25">
      <c r="A348" s="4">
        <v>2496</v>
      </c>
      <c r="B348" s="5" t="s">
        <v>47</v>
      </c>
      <c r="C348" s="5">
        <v>0.45</v>
      </c>
      <c r="D348" s="5">
        <v>0.36</v>
      </c>
      <c r="E348" s="5">
        <v>0.16</v>
      </c>
      <c r="F348" s="5">
        <v>0.56699999999999995</v>
      </c>
      <c r="G348" s="5">
        <v>0.17399999999999999</v>
      </c>
      <c r="H348" s="5">
        <v>0.1245</v>
      </c>
      <c r="I348" s="5">
        <v>0.22500000000000001</v>
      </c>
      <c r="J348" s="5">
        <v>12</v>
      </c>
      <c r="K348" s="5">
        <v>14</v>
      </c>
      <c r="L348" s="5" t="s">
        <v>55</v>
      </c>
      <c r="M348" s="5" t="s">
        <v>56</v>
      </c>
      <c r="N348" s="5" t="s">
        <v>57</v>
      </c>
      <c r="O348" s="5">
        <v>3</v>
      </c>
      <c r="P348" s="5" t="s">
        <v>80</v>
      </c>
      <c r="Q348" s="5">
        <v>3.6</v>
      </c>
      <c r="S348" s="33">
        <f t="shared" si="15"/>
        <v>0.55036432394539458</v>
      </c>
      <c r="T348" s="33">
        <f t="shared" si="16"/>
        <v>-0.68954264222153117</v>
      </c>
      <c r="U348" s="33">
        <f t="shared" si="17"/>
        <v>-0.54935594563018786</v>
      </c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</row>
    <row r="349" spans="1:38" x14ac:dyDescent="0.25">
      <c r="A349" s="6">
        <v>903</v>
      </c>
      <c r="B349" s="7" t="s">
        <v>43</v>
      </c>
      <c r="C349" s="7">
        <v>0.30499999999999999</v>
      </c>
      <c r="D349" s="7">
        <v>0.22</v>
      </c>
      <c r="E349" s="7">
        <v>7.0000000000000007E-2</v>
      </c>
      <c r="F349" s="7">
        <v>0.14099999999999999</v>
      </c>
      <c r="G349" s="7">
        <v>6.2E-2</v>
      </c>
      <c r="H349" s="7">
        <v>3.1E-2</v>
      </c>
      <c r="I349" s="7">
        <v>3.6999999999999998E-2</v>
      </c>
      <c r="J349" s="7">
        <v>5</v>
      </c>
      <c r="K349" s="7">
        <v>5</v>
      </c>
      <c r="L349" s="7" t="s">
        <v>58</v>
      </c>
      <c r="M349" s="7" t="s">
        <v>59</v>
      </c>
      <c r="N349" s="7" t="s">
        <v>60</v>
      </c>
      <c r="O349" s="7">
        <v>1</v>
      </c>
      <c r="P349" s="7" t="s">
        <v>36</v>
      </c>
      <c r="Q349" s="7">
        <v>22.1</v>
      </c>
      <c r="S349" s="33">
        <f t="shared" si="15"/>
        <v>-1.5477381692173304</v>
      </c>
      <c r="T349" s="33">
        <f t="shared" si="16"/>
        <v>-1.9306456108856469</v>
      </c>
      <c r="U349" s="33">
        <f t="shared" si="17"/>
        <v>-1.9970704376438582</v>
      </c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</row>
    <row r="350" spans="1:38" x14ac:dyDescent="0.25">
      <c r="A350" s="4">
        <v>3222</v>
      </c>
      <c r="B350" s="5" t="s">
        <v>47</v>
      </c>
      <c r="C350" s="5">
        <v>0.38500000000000001</v>
      </c>
      <c r="D350" s="5">
        <v>0.30499999999999999</v>
      </c>
      <c r="E350" s="5">
        <v>0.09</v>
      </c>
      <c r="F350" s="5">
        <v>0.27750000000000002</v>
      </c>
      <c r="G350" s="5">
        <v>0.109</v>
      </c>
      <c r="H350" s="5">
        <v>5.1499999999999997E-2</v>
      </c>
      <c r="I350" s="5">
        <v>0.1</v>
      </c>
      <c r="J350" s="5">
        <v>9</v>
      </c>
      <c r="K350" s="5">
        <v>5</v>
      </c>
      <c r="L350" s="5" t="s">
        <v>58</v>
      </c>
      <c r="M350" s="5" t="s">
        <v>59</v>
      </c>
      <c r="N350" s="5" t="s">
        <v>60</v>
      </c>
      <c r="O350" s="5">
        <v>7</v>
      </c>
      <c r="P350" s="5" t="s">
        <v>74</v>
      </c>
      <c r="Q350" s="5">
        <v>2.5</v>
      </c>
      <c r="S350" s="33">
        <f t="shared" si="15"/>
        <v>-0.34882245883863039</v>
      </c>
      <c r="T350" s="33">
        <f t="shared" si="16"/>
        <v>-1.2458991454157899</v>
      </c>
      <c r="U350" s="33">
        <f t="shared" si="17"/>
        <v>-1.1181009246355582</v>
      </c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</row>
    <row r="351" spans="1:38" x14ac:dyDescent="0.25">
      <c r="A351" s="6">
        <v>792</v>
      </c>
      <c r="B351" s="7" t="s">
        <v>32</v>
      </c>
      <c r="C351" s="7">
        <v>0.48499999999999999</v>
      </c>
      <c r="D351" s="7">
        <v>0.375</v>
      </c>
      <c r="E351" s="7">
        <v>0.13500000000000001</v>
      </c>
      <c r="F351" s="7">
        <v>0.55600000000000005</v>
      </c>
      <c r="G351" s="7">
        <v>0.1925</v>
      </c>
      <c r="H351" s="7">
        <v>0.13150000000000001</v>
      </c>
      <c r="I351" s="7">
        <v>0.16850000000000001</v>
      </c>
      <c r="J351" s="7">
        <v>10</v>
      </c>
      <c r="K351" s="7">
        <v>11</v>
      </c>
      <c r="L351" s="7" t="s">
        <v>37</v>
      </c>
      <c r="M351" s="7" t="s">
        <v>38</v>
      </c>
      <c r="N351" s="7" t="s">
        <v>35</v>
      </c>
      <c r="O351" s="7">
        <v>9</v>
      </c>
      <c r="P351" s="7" t="s">
        <v>78</v>
      </c>
      <c r="Q351" s="7">
        <v>1.9</v>
      </c>
      <c r="S351" s="33">
        <f t="shared" si="15"/>
        <v>-4.9093531243955373E-2</v>
      </c>
      <c r="T351" s="33">
        <f t="shared" si="16"/>
        <v>-0.38996606357846902</v>
      </c>
      <c r="U351" s="33">
        <f t="shared" si="17"/>
        <v>-0.394243678628723</v>
      </c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</row>
    <row r="352" spans="1:38" x14ac:dyDescent="0.25">
      <c r="A352" s="4">
        <v>376</v>
      </c>
      <c r="B352" s="5" t="s">
        <v>32</v>
      </c>
      <c r="C352" s="5">
        <v>0.67500000000000004</v>
      </c>
      <c r="D352" s="5">
        <v>0.54500000000000004</v>
      </c>
      <c r="E352" s="5">
        <v>0.19500000000000001</v>
      </c>
      <c r="F352" s="5">
        <v>1.7344999999999999</v>
      </c>
      <c r="G352" s="5">
        <v>0.6845</v>
      </c>
      <c r="H352" s="5">
        <v>0.3695</v>
      </c>
      <c r="I352" s="5">
        <v>0.60499999999999998</v>
      </c>
      <c r="J352" s="5">
        <v>20</v>
      </c>
      <c r="K352" s="5">
        <v>5</v>
      </c>
      <c r="L352" s="5" t="s">
        <v>58</v>
      </c>
      <c r="M352" s="5" t="s">
        <v>59</v>
      </c>
      <c r="N352" s="5" t="s">
        <v>60</v>
      </c>
      <c r="O352" s="5">
        <v>3</v>
      </c>
      <c r="P352" s="5" t="s">
        <v>80</v>
      </c>
      <c r="Q352" s="5">
        <v>3.6</v>
      </c>
      <c r="S352" s="33">
        <f t="shared" si="15"/>
        <v>2.9481957447027947</v>
      </c>
      <c r="T352" s="33">
        <f t="shared" si="16"/>
        <v>1.2363067919124415</v>
      </c>
      <c r="U352" s="33">
        <f t="shared" si="17"/>
        <v>1.3636953473878775</v>
      </c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</row>
    <row r="353" spans="1:38" x14ac:dyDescent="0.25">
      <c r="A353" s="6">
        <v>1984</v>
      </c>
      <c r="B353" s="7" t="s">
        <v>32</v>
      </c>
      <c r="C353" s="7">
        <v>0.72499999999999998</v>
      </c>
      <c r="D353" s="7">
        <v>0.56999999999999995</v>
      </c>
      <c r="E353" s="7">
        <v>0.20499999999999999</v>
      </c>
      <c r="F353" s="7">
        <v>1.6194999999999999</v>
      </c>
      <c r="G353" s="7">
        <v>0.74399999999999999</v>
      </c>
      <c r="H353" s="7">
        <v>0.315</v>
      </c>
      <c r="I353" s="7">
        <v>0.48799999999999999</v>
      </c>
      <c r="J353" s="7">
        <v>11</v>
      </c>
      <c r="K353" s="7">
        <v>3</v>
      </c>
      <c r="L353" s="7" t="s">
        <v>75</v>
      </c>
      <c r="M353" s="7" t="s">
        <v>76</v>
      </c>
      <c r="N353" s="7" t="s">
        <v>77</v>
      </c>
      <c r="O353" s="7">
        <v>8</v>
      </c>
      <c r="P353" s="7" t="s">
        <v>51</v>
      </c>
      <c r="Q353" s="7">
        <v>12.3</v>
      </c>
      <c r="S353" s="33">
        <f t="shared" si="15"/>
        <v>0.25063539635071963</v>
      </c>
      <c r="T353" s="33">
        <f t="shared" si="16"/>
        <v>1.6642733328311015</v>
      </c>
      <c r="U353" s="33">
        <f t="shared" si="17"/>
        <v>1.6222157923903175</v>
      </c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</row>
    <row r="354" spans="1:38" x14ac:dyDescent="0.25">
      <c r="A354" s="4">
        <v>3456</v>
      </c>
      <c r="B354" s="5" t="s">
        <v>47</v>
      </c>
      <c r="C354" s="5">
        <v>0.6</v>
      </c>
      <c r="D354" s="5">
        <v>0.47499999999999998</v>
      </c>
      <c r="E354" s="5">
        <v>0.155</v>
      </c>
      <c r="F354" s="5">
        <v>1.1385000000000001</v>
      </c>
      <c r="G354" s="5">
        <v>0.502</v>
      </c>
      <c r="H354" s="5">
        <v>0.22950000000000001</v>
      </c>
      <c r="I354" s="5">
        <v>0.31</v>
      </c>
      <c r="J354" s="5">
        <v>9</v>
      </c>
      <c r="K354" s="5">
        <v>4</v>
      </c>
      <c r="L354" s="5" t="s">
        <v>84</v>
      </c>
      <c r="M354" s="5" t="s">
        <v>85</v>
      </c>
      <c r="N354" s="5" t="s">
        <v>86</v>
      </c>
      <c r="O354" s="5">
        <v>1</v>
      </c>
      <c r="P354" s="5" t="s">
        <v>36</v>
      </c>
      <c r="Q354" s="5">
        <v>22.1</v>
      </c>
      <c r="S354" s="33">
        <f t="shared" si="15"/>
        <v>-0.34882245883863039</v>
      </c>
      <c r="T354" s="33">
        <f t="shared" si="16"/>
        <v>0.59435698053445019</v>
      </c>
      <c r="U354" s="33">
        <f t="shared" si="17"/>
        <v>0.63983810138104147</v>
      </c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</row>
    <row r="355" spans="1:38" x14ac:dyDescent="0.25">
      <c r="A355" s="6">
        <v>3663</v>
      </c>
      <c r="B355" s="7" t="s">
        <v>43</v>
      </c>
      <c r="C355" s="7">
        <v>0.55000000000000004</v>
      </c>
      <c r="D355" s="7">
        <v>0.45</v>
      </c>
      <c r="E355" s="7">
        <v>0.14000000000000001</v>
      </c>
      <c r="F355" s="7">
        <v>0.753</v>
      </c>
      <c r="G355" s="7">
        <v>0.34449999999999997</v>
      </c>
      <c r="H355" s="7">
        <v>0.13250000000000001</v>
      </c>
      <c r="I355" s="7">
        <v>0.24</v>
      </c>
      <c r="J355" s="7">
        <v>8</v>
      </c>
      <c r="K355" s="7">
        <v>15</v>
      </c>
      <c r="L355" s="7" t="s">
        <v>81</v>
      </c>
      <c r="M355" s="7" t="s">
        <v>82</v>
      </c>
      <c r="N355" s="7" t="s">
        <v>35</v>
      </c>
      <c r="O355" s="7">
        <v>7</v>
      </c>
      <c r="P355" s="7" t="s">
        <v>74</v>
      </c>
      <c r="Q355" s="7">
        <v>2.5</v>
      </c>
      <c r="S355" s="33">
        <f t="shared" si="15"/>
        <v>-0.64855138643330534</v>
      </c>
      <c r="T355" s="33">
        <f t="shared" si="16"/>
        <v>0.16639043961579017</v>
      </c>
      <c r="U355" s="33">
        <f t="shared" si="17"/>
        <v>0.3813176563786006</v>
      </c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</row>
    <row r="356" spans="1:38" x14ac:dyDescent="0.25">
      <c r="A356" s="4">
        <v>369</v>
      </c>
      <c r="B356" s="5" t="s">
        <v>47</v>
      </c>
      <c r="C356" s="5">
        <v>0.63</v>
      </c>
      <c r="D356" s="5">
        <v>0.49</v>
      </c>
      <c r="E356" s="5">
        <v>0.18</v>
      </c>
      <c r="F356" s="5">
        <v>1.1299999999999999</v>
      </c>
      <c r="G356" s="5">
        <v>0.45800000000000002</v>
      </c>
      <c r="H356" s="5">
        <v>0.27650000000000002</v>
      </c>
      <c r="I356" s="5">
        <v>0.315</v>
      </c>
      <c r="J356" s="5">
        <v>12</v>
      </c>
      <c r="K356" s="5">
        <v>12</v>
      </c>
      <c r="L356" s="5" t="s">
        <v>33</v>
      </c>
      <c r="M356" s="5" t="s">
        <v>34</v>
      </c>
      <c r="N356" s="5" t="s">
        <v>35</v>
      </c>
      <c r="O356" s="5">
        <v>10</v>
      </c>
      <c r="P356" s="5" t="s">
        <v>70</v>
      </c>
      <c r="Q356" s="5">
        <v>24.1</v>
      </c>
      <c r="S356" s="33">
        <f t="shared" si="15"/>
        <v>0.55036432394539458</v>
      </c>
      <c r="T356" s="33">
        <f t="shared" si="16"/>
        <v>0.85113690508564666</v>
      </c>
      <c r="U356" s="33">
        <f t="shared" si="17"/>
        <v>0.79495036838250632</v>
      </c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</row>
    <row r="357" spans="1:38" x14ac:dyDescent="0.25">
      <c r="A357" s="6">
        <v>3453</v>
      </c>
      <c r="B357" s="7" t="s">
        <v>32</v>
      </c>
      <c r="C357" s="7">
        <v>0.55500000000000005</v>
      </c>
      <c r="D357" s="7">
        <v>0.44</v>
      </c>
      <c r="E357" s="7">
        <v>0.14499999999999999</v>
      </c>
      <c r="F357" s="7">
        <v>0.88149999999999995</v>
      </c>
      <c r="G357" s="7">
        <v>0.43</v>
      </c>
      <c r="H357" s="7">
        <v>0.19750000000000001</v>
      </c>
      <c r="I357" s="7">
        <v>0.2155</v>
      </c>
      <c r="J357" s="7">
        <v>8</v>
      </c>
      <c r="K357" s="7">
        <v>4</v>
      </c>
      <c r="L357" s="7" t="s">
        <v>84</v>
      </c>
      <c r="M357" s="7" t="s">
        <v>85</v>
      </c>
      <c r="N357" s="7" t="s">
        <v>86</v>
      </c>
      <c r="O357" s="7">
        <v>6</v>
      </c>
      <c r="P357" s="7" t="s">
        <v>79</v>
      </c>
      <c r="Q357" s="7">
        <v>14.1</v>
      </c>
      <c r="S357" s="33">
        <f t="shared" si="15"/>
        <v>-0.64855138643330534</v>
      </c>
      <c r="T357" s="33">
        <f t="shared" si="16"/>
        <v>0.20918709370765626</v>
      </c>
      <c r="U357" s="33">
        <f t="shared" si="17"/>
        <v>0.27790947837762409</v>
      </c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</row>
    <row r="358" spans="1:38" x14ac:dyDescent="0.25">
      <c r="A358" s="4">
        <v>3607</v>
      </c>
      <c r="B358" s="5" t="s">
        <v>32</v>
      </c>
      <c r="C358" s="5">
        <v>0.51</v>
      </c>
      <c r="D358" s="5">
        <v>0.375</v>
      </c>
      <c r="E358" s="5">
        <v>0.11</v>
      </c>
      <c r="F358" s="5">
        <v>0.58050000000000002</v>
      </c>
      <c r="G358" s="5">
        <v>0.28649999999999998</v>
      </c>
      <c r="H358" s="5">
        <v>0.11799999999999999</v>
      </c>
      <c r="I358" s="5">
        <v>0.14799999999999999</v>
      </c>
      <c r="J358" s="5">
        <v>7</v>
      </c>
      <c r="K358" s="5">
        <v>9</v>
      </c>
      <c r="L358" s="5" t="s">
        <v>52</v>
      </c>
      <c r="M358" s="5" t="s">
        <v>53</v>
      </c>
      <c r="N358" s="5" t="s">
        <v>54</v>
      </c>
      <c r="O358" s="5">
        <v>8</v>
      </c>
      <c r="P358" s="5" t="s">
        <v>51</v>
      </c>
      <c r="Q358" s="5">
        <v>12.3</v>
      </c>
      <c r="S358" s="33">
        <f t="shared" si="15"/>
        <v>-0.94828031402798041</v>
      </c>
      <c r="T358" s="33">
        <f t="shared" si="16"/>
        <v>-0.17598279311913859</v>
      </c>
      <c r="U358" s="33">
        <f t="shared" si="17"/>
        <v>-0.394243678628723</v>
      </c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</row>
    <row r="359" spans="1:38" x14ac:dyDescent="0.25">
      <c r="A359" s="6">
        <v>3686</v>
      </c>
      <c r="B359" s="7" t="s">
        <v>47</v>
      </c>
      <c r="C359" s="7">
        <v>0.62</v>
      </c>
      <c r="D359" s="7">
        <v>0.48</v>
      </c>
      <c r="E359" s="7">
        <v>0.16500000000000001</v>
      </c>
      <c r="F359" s="7">
        <v>1.0854999999999999</v>
      </c>
      <c r="G359" s="7">
        <v>0.48099999999999998</v>
      </c>
      <c r="H359" s="7">
        <v>0.25750000000000001</v>
      </c>
      <c r="I359" s="7">
        <v>0.30499999999999999</v>
      </c>
      <c r="J359" s="7">
        <v>10</v>
      </c>
      <c r="K359" s="7">
        <v>10</v>
      </c>
      <c r="L359" s="7" t="s">
        <v>48</v>
      </c>
      <c r="M359" s="7" t="s">
        <v>49</v>
      </c>
      <c r="N359" s="7" t="s">
        <v>50</v>
      </c>
      <c r="O359" s="7">
        <v>9</v>
      </c>
      <c r="P359" s="7" t="s">
        <v>78</v>
      </c>
      <c r="Q359" s="7">
        <v>1.9</v>
      </c>
      <c r="S359" s="33">
        <f t="shared" si="15"/>
        <v>-4.9093531243955373E-2</v>
      </c>
      <c r="T359" s="33">
        <f t="shared" si="16"/>
        <v>0.76554359690191454</v>
      </c>
      <c r="U359" s="33">
        <f t="shared" si="17"/>
        <v>0.69154219038152975</v>
      </c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</row>
    <row r="360" spans="1:38" x14ac:dyDescent="0.25">
      <c r="A360" s="4">
        <v>2977</v>
      </c>
      <c r="B360" s="5" t="s">
        <v>43</v>
      </c>
      <c r="C360" s="5">
        <v>0.43</v>
      </c>
      <c r="D360" s="5">
        <v>0.34499999999999997</v>
      </c>
      <c r="E360" s="5">
        <v>0.115</v>
      </c>
      <c r="F360" s="5">
        <v>0.42949999999999999</v>
      </c>
      <c r="G360" s="5">
        <v>0.21199999999999999</v>
      </c>
      <c r="H360" s="5">
        <v>0.108</v>
      </c>
      <c r="I360" s="5">
        <v>0.109</v>
      </c>
      <c r="J360" s="5">
        <v>8</v>
      </c>
      <c r="K360" s="5">
        <v>6</v>
      </c>
      <c r="L360" s="5" t="s">
        <v>71</v>
      </c>
      <c r="M360" s="5" t="s">
        <v>72</v>
      </c>
      <c r="N360" s="5" t="s">
        <v>73</v>
      </c>
      <c r="O360" s="5">
        <v>5</v>
      </c>
      <c r="P360" s="5" t="s">
        <v>46</v>
      </c>
      <c r="Q360" s="5">
        <v>12.8</v>
      </c>
      <c r="S360" s="33">
        <f t="shared" si="15"/>
        <v>-0.64855138643330534</v>
      </c>
      <c r="T360" s="33">
        <f t="shared" si="16"/>
        <v>-0.86072925858899563</v>
      </c>
      <c r="U360" s="33">
        <f t="shared" si="17"/>
        <v>-0.70446821263165271</v>
      </c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</row>
    <row r="361" spans="1:38" x14ac:dyDescent="0.25">
      <c r="A361" s="6">
        <v>3394</v>
      </c>
      <c r="B361" s="7" t="s">
        <v>47</v>
      </c>
      <c r="C361" s="7">
        <v>0.57499999999999996</v>
      </c>
      <c r="D361" s="7">
        <v>0.435</v>
      </c>
      <c r="E361" s="7">
        <v>0.13</v>
      </c>
      <c r="F361" s="7">
        <v>1.0105</v>
      </c>
      <c r="G361" s="7">
        <v>0.36799999999999999</v>
      </c>
      <c r="H361" s="7">
        <v>0.222</v>
      </c>
      <c r="I361" s="7">
        <v>0.32</v>
      </c>
      <c r="J361" s="7">
        <v>10</v>
      </c>
      <c r="K361" s="7">
        <v>4</v>
      </c>
      <c r="L361" s="7" t="s">
        <v>84</v>
      </c>
      <c r="M361" s="7" t="s">
        <v>85</v>
      </c>
      <c r="N361" s="7" t="s">
        <v>86</v>
      </c>
      <c r="O361" s="7">
        <v>4</v>
      </c>
      <c r="P361" s="7" t="s">
        <v>42</v>
      </c>
      <c r="Q361" s="7">
        <v>6.1</v>
      </c>
      <c r="S361" s="33">
        <f t="shared" si="15"/>
        <v>-4.9093531243955373E-2</v>
      </c>
      <c r="T361" s="33">
        <f t="shared" si="16"/>
        <v>0.38037371007511966</v>
      </c>
      <c r="U361" s="33">
        <f t="shared" si="17"/>
        <v>0.2262053893771358</v>
      </c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</row>
    <row r="362" spans="1:38" x14ac:dyDescent="0.25">
      <c r="A362" s="4">
        <v>907</v>
      </c>
      <c r="B362" s="5" t="s">
        <v>43</v>
      </c>
      <c r="C362" s="5">
        <v>0.32500000000000001</v>
      </c>
      <c r="D362" s="5">
        <v>0.24</v>
      </c>
      <c r="E362" s="5">
        <v>7.4999999999999997E-2</v>
      </c>
      <c r="F362" s="5">
        <v>0.187</v>
      </c>
      <c r="G362" s="5">
        <v>8.2500000000000004E-2</v>
      </c>
      <c r="H362" s="5">
        <v>4.4499999999999998E-2</v>
      </c>
      <c r="I362" s="5">
        <v>0.05</v>
      </c>
      <c r="J362" s="5">
        <v>6</v>
      </c>
      <c r="K362" s="5">
        <v>4</v>
      </c>
      <c r="L362" s="5" t="s">
        <v>84</v>
      </c>
      <c r="M362" s="5" t="s">
        <v>85</v>
      </c>
      <c r="N362" s="5" t="s">
        <v>86</v>
      </c>
      <c r="O362" s="5">
        <v>8</v>
      </c>
      <c r="P362" s="5" t="s">
        <v>51</v>
      </c>
      <c r="Q362" s="5">
        <v>12.3</v>
      </c>
      <c r="S362" s="33">
        <f t="shared" si="15"/>
        <v>-1.2480092416226554</v>
      </c>
      <c r="T362" s="33">
        <f t="shared" si="16"/>
        <v>-1.7594589945181827</v>
      </c>
      <c r="U362" s="33">
        <f t="shared" si="17"/>
        <v>-1.7902540816419055</v>
      </c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</row>
    <row r="363" spans="1:38" x14ac:dyDescent="0.25">
      <c r="A363" s="6">
        <v>522</v>
      </c>
      <c r="B363" s="7" t="s">
        <v>32</v>
      </c>
      <c r="C363" s="7">
        <v>0.36</v>
      </c>
      <c r="D363" s="7">
        <v>0.27</v>
      </c>
      <c r="E363" s="7">
        <v>0.09</v>
      </c>
      <c r="F363" s="7">
        <v>0.1885</v>
      </c>
      <c r="G363" s="7">
        <v>8.4500000000000006E-2</v>
      </c>
      <c r="H363" s="7">
        <v>3.85E-2</v>
      </c>
      <c r="I363" s="7">
        <v>5.5E-2</v>
      </c>
      <c r="J363" s="7">
        <v>5</v>
      </c>
      <c r="K363" s="7">
        <v>13</v>
      </c>
      <c r="L363" s="7" t="s">
        <v>44</v>
      </c>
      <c r="M363" s="7" t="s">
        <v>45</v>
      </c>
      <c r="N363" s="7" t="s">
        <v>35</v>
      </c>
      <c r="O363" s="7">
        <v>5</v>
      </c>
      <c r="P363" s="7" t="s">
        <v>46</v>
      </c>
      <c r="Q363" s="7">
        <v>12.8</v>
      </c>
      <c r="S363" s="33">
        <f t="shared" si="15"/>
        <v>-1.5477381692173304</v>
      </c>
      <c r="T363" s="33">
        <f t="shared" si="16"/>
        <v>-1.4598824158751205</v>
      </c>
      <c r="U363" s="33">
        <f t="shared" si="17"/>
        <v>-1.4800295476389758</v>
      </c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</row>
    <row r="364" spans="1:38" x14ac:dyDescent="0.25">
      <c r="A364" s="4">
        <v>399</v>
      </c>
      <c r="B364" s="5" t="s">
        <v>47</v>
      </c>
      <c r="C364" s="5">
        <v>0.53500000000000003</v>
      </c>
      <c r="D364" s="5">
        <v>0.44</v>
      </c>
      <c r="E364" s="5">
        <v>0.15</v>
      </c>
      <c r="F364" s="5">
        <v>0.67649999999999999</v>
      </c>
      <c r="G364" s="5">
        <v>0.25600000000000001</v>
      </c>
      <c r="H364" s="5">
        <v>0.13900000000000001</v>
      </c>
      <c r="I364" s="5">
        <v>0.26</v>
      </c>
      <c r="J364" s="5">
        <v>12</v>
      </c>
      <c r="K364" s="5">
        <v>5</v>
      </c>
      <c r="L364" s="5" t="s">
        <v>58</v>
      </c>
      <c r="M364" s="5" t="s">
        <v>59</v>
      </c>
      <c r="N364" s="5" t="s">
        <v>60</v>
      </c>
      <c r="O364" s="5">
        <v>5</v>
      </c>
      <c r="P364" s="5" t="s">
        <v>46</v>
      </c>
      <c r="Q364" s="5">
        <v>12.8</v>
      </c>
      <c r="S364" s="33">
        <f t="shared" si="15"/>
        <v>0.55036432394539458</v>
      </c>
      <c r="T364" s="33">
        <f t="shared" si="16"/>
        <v>3.8000477340191879E-2</v>
      </c>
      <c r="U364" s="33">
        <f t="shared" si="17"/>
        <v>0.27790947837762409</v>
      </c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</row>
    <row r="365" spans="1:38" x14ac:dyDescent="0.25">
      <c r="A365" s="6">
        <v>1919</v>
      </c>
      <c r="B365" s="7" t="s">
        <v>32</v>
      </c>
      <c r="C365" s="7">
        <v>0.6</v>
      </c>
      <c r="D365" s="7">
        <v>0.46500000000000002</v>
      </c>
      <c r="E365" s="7">
        <v>0.16</v>
      </c>
      <c r="F365" s="7">
        <v>1.133</v>
      </c>
      <c r="G365" s="7">
        <v>0.46600000000000003</v>
      </c>
      <c r="H365" s="7">
        <v>0.28849999999999998</v>
      </c>
      <c r="I365" s="7">
        <v>0.29799999999999999</v>
      </c>
      <c r="J365" s="7">
        <v>11</v>
      </c>
      <c r="K365" s="7">
        <v>14</v>
      </c>
      <c r="L365" s="7" t="s">
        <v>55</v>
      </c>
      <c r="M365" s="7" t="s">
        <v>56</v>
      </c>
      <c r="N365" s="7" t="s">
        <v>57</v>
      </c>
      <c r="O365" s="7">
        <v>10</v>
      </c>
      <c r="P365" s="7" t="s">
        <v>70</v>
      </c>
      <c r="Q365" s="7">
        <v>24.1</v>
      </c>
      <c r="S365" s="33">
        <f t="shared" si="15"/>
        <v>0.25063539635071963</v>
      </c>
      <c r="T365" s="33">
        <f t="shared" si="16"/>
        <v>0.59435698053445019</v>
      </c>
      <c r="U365" s="33">
        <f t="shared" si="17"/>
        <v>0.53642992338006545</v>
      </c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</row>
    <row r="366" spans="1:38" x14ac:dyDescent="0.25">
      <c r="A366" s="4">
        <v>1476</v>
      </c>
      <c r="B366" s="5" t="s">
        <v>32</v>
      </c>
      <c r="C366" s="5">
        <v>0.56000000000000005</v>
      </c>
      <c r="D366" s="5">
        <v>0.43</v>
      </c>
      <c r="E366" s="5">
        <v>0.15</v>
      </c>
      <c r="F366" s="5">
        <v>0.87450000000000006</v>
      </c>
      <c r="G366" s="5">
        <v>0.45300000000000001</v>
      </c>
      <c r="H366" s="5">
        <v>0.161</v>
      </c>
      <c r="I366" s="5">
        <v>0.22</v>
      </c>
      <c r="J366" s="5">
        <v>8</v>
      </c>
      <c r="K366" s="5">
        <v>10</v>
      </c>
      <c r="L366" s="5" t="s">
        <v>48</v>
      </c>
      <c r="M366" s="5" t="s">
        <v>49</v>
      </c>
      <c r="N366" s="5" t="s">
        <v>50</v>
      </c>
      <c r="O366" s="5">
        <v>9</v>
      </c>
      <c r="P366" s="5" t="s">
        <v>78</v>
      </c>
      <c r="Q366" s="5">
        <v>1.9</v>
      </c>
      <c r="S366" s="33">
        <f t="shared" si="15"/>
        <v>-0.64855138643330534</v>
      </c>
      <c r="T366" s="33">
        <f t="shared" si="16"/>
        <v>0.25198374779952232</v>
      </c>
      <c r="U366" s="33">
        <f t="shared" si="17"/>
        <v>0.17450130037664752</v>
      </c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</row>
    <row r="367" spans="1:38" x14ac:dyDescent="0.25">
      <c r="A367" s="6">
        <v>3495</v>
      </c>
      <c r="B367" s="7" t="s">
        <v>32</v>
      </c>
      <c r="C367" s="7">
        <v>0.55500000000000005</v>
      </c>
      <c r="D367" s="7">
        <v>0.43</v>
      </c>
      <c r="E367" s="7">
        <v>0.13500000000000001</v>
      </c>
      <c r="F367" s="7">
        <v>0.81200000000000006</v>
      </c>
      <c r="G367" s="7">
        <v>0.40550000000000003</v>
      </c>
      <c r="H367" s="7">
        <v>0.16300000000000001</v>
      </c>
      <c r="I367" s="7">
        <v>0.2215</v>
      </c>
      <c r="J367" s="7">
        <v>9</v>
      </c>
      <c r="K367" s="7">
        <v>11</v>
      </c>
      <c r="L367" s="7" t="s">
        <v>37</v>
      </c>
      <c r="M367" s="7" t="s">
        <v>38</v>
      </c>
      <c r="N367" s="7" t="s">
        <v>35</v>
      </c>
      <c r="O367" s="7">
        <v>7</v>
      </c>
      <c r="P367" s="7" t="s">
        <v>74</v>
      </c>
      <c r="Q367" s="7">
        <v>2.5</v>
      </c>
      <c r="S367" s="33">
        <f t="shared" si="15"/>
        <v>-0.34882245883863039</v>
      </c>
      <c r="T367" s="33">
        <f t="shared" si="16"/>
        <v>0.20918709370765626</v>
      </c>
      <c r="U367" s="33">
        <f t="shared" si="17"/>
        <v>0.17450130037664752</v>
      </c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</row>
    <row r="368" spans="1:38" x14ac:dyDescent="0.25">
      <c r="A368" s="4">
        <v>3742</v>
      </c>
      <c r="B368" s="5" t="s">
        <v>32</v>
      </c>
      <c r="C368" s="5">
        <v>0.67</v>
      </c>
      <c r="D368" s="5">
        <v>0.52500000000000002</v>
      </c>
      <c r="E368" s="5">
        <v>0.19500000000000001</v>
      </c>
      <c r="F368" s="5">
        <v>1.37</v>
      </c>
      <c r="G368" s="5">
        <v>0.60650000000000004</v>
      </c>
      <c r="H368" s="5">
        <v>0.29549999999999998</v>
      </c>
      <c r="I368" s="5">
        <v>0.40699999999999997</v>
      </c>
      <c r="J368" s="5">
        <v>12</v>
      </c>
      <c r="K368" s="5">
        <v>5</v>
      </c>
      <c r="L368" s="5" t="s">
        <v>58</v>
      </c>
      <c r="M368" s="5" t="s">
        <v>59</v>
      </c>
      <c r="N368" s="5" t="s">
        <v>60</v>
      </c>
      <c r="O368" s="5">
        <v>10</v>
      </c>
      <c r="P368" s="5" t="s">
        <v>70</v>
      </c>
      <c r="Q368" s="5">
        <v>24.1</v>
      </c>
      <c r="S368" s="33">
        <f t="shared" si="15"/>
        <v>0.55036432394539458</v>
      </c>
      <c r="T368" s="33">
        <f t="shared" si="16"/>
        <v>1.1935101378205755</v>
      </c>
      <c r="U368" s="33">
        <f t="shared" si="17"/>
        <v>1.1568789913859243</v>
      </c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</row>
    <row r="369" spans="1:38" x14ac:dyDescent="0.25">
      <c r="A369" s="6">
        <v>2326</v>
      </c>
      <c r="B369" s="7" t="s">
        <v>32</v>
      </c>
      <c r="C369" s="7">
        <v>0.41499999999999998</v>
      </c>
      <c r="D369" s="7">
        <v>0.30499999999999999</v>
      </c>
      <c r="E369" s="7">
        <v>0.105</v>
      </c>
      <c r="F369" s="7">
        <v>0.36049999999999999</v>
      </c>
      <c r="G369" s="7">
        <v>0.12</v>
      </c>
      <c r="H369" s="7">
        <v>8.2000000000000003E-2</v>
      </c>
      <c r="I369" s="7">
        <v>0.1</v>
      </c>
      <c r="J369" s="7">
        <v>10</v>
      </c>
      <c r="K369" s="7">
        <v>13</v>
      </c>
      <c r="L369" s="7" t="s">
        <v>44</v>
      </c>
      <c r="M369" s="7" t="s">
        <v>45</v>
      </c>
      <c r="N369" s="7" t="s">
        <v>35</v>
      </c>
      <c r="O369" s="7">
        <v>2</v>
      </c>
      <c r="P369" s="7" t="s">
        <v>39</v>
      </c>
      <c r="Q369" s="7">
        <v>18</v>
      </c>
      <c r="S369" s="33">
        <f t="shared" si="15"/>
        <v>-4.9093531243955373E-2</v>
      </c>
      <c r="T369" s="33">
        <f t="shared" si="16"/>
        <v>-0.98911922086459392</v>
      </c>
      <c r="U369" s="33">
        <f t="shared" si="17"/>
        <v>-1.1181009246355582</v>
      </c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</row>
    <row r="370" spans="1:38" x14ac:dyDescent="0.25">
      <c r="A370" s="4">
        <v>264</v>
      </c>
      <c r="B370" s="5" t="s">
        <v>43</v>
      </c>
      <c r="C370" s="5">
        <v>0.245</v>
      </c>
      <c r="D370" s="5">
        <v>0.19500000000000001</v>
      </c>
      <c r="E370" s="5">
        <v>0.06</v>
      </c>
      <c r="F370" s="5">
        <v>9.5000000000000001E-2</v>
      </c>
      <c r="G370" s="5">
        <v>4.4499999999999998E-2</v>
      </c>
      <c r="H370" s="5">
        <v>2.4500000000000001E-2</v>
      </c>
      <c r="I370" s="5">
        <v>2.5999999999999999E-2</v>
      </c>
      <c r="J370" s="5">
        <v>4</v>
      </c>
      <c r="K370" s="5">
        <v>10</v>
      </c>
      <c r="L370" s="5" t="s">
        <v>48</v>
      </c>
      <c r="M370" s="5" t="s">
        <v>49</v>
      </c>
      <c r="N370" s="5" t="s">
        <v>50</v>
      </c>
      <c r="O370" s="5">
        <v>5</v>
      </c>
      <c r="P370" s="5" t="s">
        <v>46</v>
      </c>
      <c r="Q370" s="5">
        <v>12.8</v>
      </c>
      <c r="S370" s="33">
        <f t="shared" si="15"/>
        <v>-1.8474670968120053</v>
      </c>
      <c r="T370" s="33">
        <f t="shared" si="16"/>
        <v>-2.4442054599880394</v>
      </c>
      <c r="U370" s="33">
        <f t="shared" si="17"/>
        <v>-2.2555908826462994</v>
      </c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</row>
    <row r="371" spans="1:38" x14ac:dyDescent="0.25">
      <c r="A371" s="6">
        <v>820</v>
      </c>
      <c r="B371" s="7" t="s">
        <v>43</v>
      </c>
      <c r="C371" s="7">
        <v>0.36</v>
      </c>
      <c r="D371" s="7">
        <v>0.3</v>
      </c>
      <c r="E371" s="7">
        <v>8.5000000000000006E-2</v>
      </c>
      <c r="F371" s="7">
        <v>0.27</v>
      </c>
      <c r="G371" s="7">
        <v>0.11849999999999999</v>
      </c>
      <c r="H371" s="7">
        <v>6.4000000000000001E-2</v>
      </c>
      <c r="I371" s="7">
        <v>7.4499999999999997E-2</v>
      </c>
      <c r="J371" s="7">
        <v>7</v>
      </c>
      <c r="K371" s="7">
        <v>10</v>
      </c>
      <c r="L371" s="7" t="s">
        <v>48</v>
      </c>
      <c r="M371" s="7" t="s">
        <v>49</v>
      </c>
      <c r="N371" s="7" t="s">
        <v>50</v>
      </c>
      <c r="O371" s="7">
        <v>3</v>
      </c>
      <c r="P371" s="7" t="s">
        <v>80</v>
      </c>
      <c r="Q371" s="7">
        <v>3.6</v>
      </c>
      <c r="S371" s="33">
        <f t="shared" si="15"/>
        <v>-0.94828031402798041</v>
      </c>
      <c r="T371" s="33">
        <f t="shared" si="16"/>
        <v>-1.4598824158751205</v>
      </c>
      <c r="U371" s="33">
        <f t="shared" si="17"/>
        <v>-1.1698050136360465</v>
      </c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</row>
    <row r="372" spans="1:38" x14ac:dyDescent="0.25">
      <c r="A372" s="4">
        <v>3093</v>
      </c>
      <c r="B372" s="5" t="s">
        <v>47</v>
      </c>
      <c r="C372" s="5">
        <v>0.51</v>
      </c>
      <c r="D372" s="5">
        <v>0.39500000000000002</v>
      </c>
      <c r="E372" s="5">
        <v>0.125</v>
      </c>
      <c r="F372" s="5">
        <v>0.58050000000000002</v>
      </c>
      <c r="G372" s="5">
        <v>0.24399999999999999</v>
      </c>
      <c r="H372" s="5">
        <v>0.13350000000000001</v>
      </c>
      <c r="I372" s="5">
        <v>0.188</v>
      </c>
      <c r="J372" s="5">
        <v>11</v>
      </c>
      <c r="K372" s="5">
        <v>4</v>
      </c>
      <c r="L372" s="5" t="s">
        <v>84</v>
      </c>
      <c r="M372" s="5" t="s">
        <v>85</v>
      </c>
      <c r="N372" s="5" t="s">
        <v>86</v>
      </c>
      <c r="O372" s="5">
        <v>7</v>
      </c>
      <c r="P372" s="5" t="s">
        <v>74</v>
      </c>
      <c r="Q372" s="5">
        <v>2.5</v>
      </c>
      <c r="S372" s="33">
        <f t="shared" si="15"/>
        <v>0.25063539635071963</v>
      </c>
      <c r="T372" s="33">
        <f t="shared" si="16"/>
        <v>-0.17598279311913859</v>
      </c>
      <c r="U372" s="33">
        <f t="shared" si="17"/>
        <v>-0.18742732262676987</v>
      </c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</row>
    <row r="373" spans="1:38" x14ac:dyDescent="0.25">
      <c r="A373" s="6">
        <v>246</v>
      </c>
      <c r="B373" s="7" t="s">
        <v>43</v>
      </c>
      <c r="C373" s="7">
        <v>0.35</v>
      </c>
      <c r="D373" s="7">
        <v>0.26</v>
      </c>
      <c r="E373" s="7">
        <v>8.5000000000000006E-2</v>
      </c>
      <c r="F373" s="7">
        <v>0.17399999999999999</v>
      </c>
      <c r="G373" s="7">
        <v>7.0499999999999993E-2</v>
      </c>
      <c r="H373" s="7">
        <v>3.4500000000000003E-2</v>
      </c>
      <c r="I373" s="7">
        <v>0.06</v>
      </c>
      <c r="J373" s="7">
        <v>10</v>
      </c>
      <c r="K373" s="7">
        <v>10</v>
      </c>
      <c r="L373" s="7" t="s">
        <v>48</v>
      </c>
      <c r="M373" s="7" t="s">
        <v>49</v>
      </c>
      <c r="N373" s="7" t="s">
        <v>50</v>
      </c>
      <c r="O373" s="7">
        <v>6</v>
      </c>
      <c r="P373" s="7" t="s">
        <v>79</v>
      </c>
      <c r="Q373" s="7">
        <v>14.1</v>
      </c>
      <c r="S373" s="33">
        <f t="shared" si="15"/>
        <v>-4.9093531243955373E-2</v>
      </c>
      <c r="T373" s="33">
        <f t="shared" si="16"/>
        <v>-1.5454757240588526</v>
      </c>
      <c r="U373" s="33">
        <f t="shared" si="17"/>
        <v>-1.5834377256399523</v>
      </c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</row>
    <row r="374" spans="1:38" x14ac:dyDescent="0.25">
      <c r="A374" s="4">
        <v>1660</v>
      </c>
      <c r="B374" s="5" t="s">
        <v>32</v>
      </c>
      <c r="C374" s="5">
        <v>0.6</v>
      </c>
      <c r="D374" s="5">
        <v>0.48</v>
      </c>
      <c r="E374" s="5">
        <v>0.18</v>
      </c>
      <c r="F374" s="5">
        <v>1.0645</v>
      </c>
      <c r="G374" s="5">
        <v>0.44950000000000001</v>
      </c>
      <c r="H374" s="5">
        <v>0.2455</v>
      </c>
      <c r="I374" s="5">
        <v>0.32500000000000001</v>
      </c>
      <c r="J374" s="5">
        <v>10</v>
      </c>
      <c r="K374" s="5">
        <v>6</v>
      </c>
      <c r="L374" s="5" t="s">
        <v>71</v>
      </c>
      <c r="M374" s="5" t="s">
        <v>72</v>
      </c>
      <c r="N374" s="5" t="s">
        <v>73</v>
      </c>
      <c r="O374" s="5">
        <v>4</v>
      </c>
      <c r="P374" s="5" t="s">
        <v>42</v>
      </c>
      <c r="Q374" s="5">
        <v>6.1</v>
      </c>
      <c r="S374" s="33">
        <f t="shared" si="15"/>
        <v>-4.9093531243955373E-2</v>
      </c>
      <c r="T374" s="33">
        <f t="shared" si="16"/>
        <v>0.59435698053445019</v>
      </c>
      <c r="U374" s="33">
        <f t="shared" si="17"/>
        <v>0.69154219038152975</v>
      </c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</row>
    <row r="375" spans="1:38" x14ac:dyDescent="0.25">
      <c r="A375" s="6">
        <v>469</v>
      </c>
      <c r="B375" s="7" t="s">
        <v>32</v>
      </c>
      <c r="C375" s="7">
        <v>0.68</v>
      </c>
      <c r="D375" s="7">
        <v>0.55000000000000004</v>
      </c>
      <c r="E375" s="7">
        <v>0.21</v>
      </c>
      <c r="F375" s="7">
        <v>1.7444999999999999</v>
      </c>
      <c r="G375" s="7">
        <v>0.59750000000000003</v>
      </c>
      <c r="H375" s="7">
        <v>0.30499999999999999</v>
      </c>
      <c r="I375" s="7">
        <v>0.625</v>
      </c>
      <c r="J375" s="7">
        <v>17</v>
      </c>
      <c r="K375" s="7">
        <v>8</v>
      </c>
      <c r="L375" s="7" t="s">
        <v>61</v>
      </c>
      <c r="M375" s="7" t="s">
        <v>62</v>
      </c>
      <c r="N375" s="7" t="s">
        <v>63</v>
      </c>
      <c r="O375" s="7">
        <v>7</v>
      </c>
      <c r="P375" s="7" t="s">
        <v>74</v>
      </c>
      <c r="Q375" s="7">
        <v>2.5</v>
      </c>
      <c r="S375" s="33">
        <f t="shared" si="15"/>
        <v>2.0490089619187697</v>
      </c>
      <c r="T375" s="33">
        <f t="shared" si="16"/>
        <v>1.2791034460043076</v>
      </c>
      <c r="U375" s="33">
        <f t="shared" si="17"/>
        <v>1.4153994363883657</v>
      </c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</row>
    <row r="376" spans="1:38" x14ac:dyDescent="0.25">
      <c r="A376" s="4">
        <v>2191</v>
      </c>
      <c r="B376" s="5" t="s">
        <v>47</v>
      </c>
      <c r="C376" s="5">
        <v>0.57999999999999996</v>
      </c>
      <c r="D376" s="5">
        <v>0.47</v>
      </c>
      <c r="E376" s="5">
        <v>0.16500000000000001</v>
      </c>
      <c r="F376" s="5">
        <v>0.92700000000000005</v>
      </c>
      <c r="G376" s="5">
        <v>0.32150000000000001</v>
      </c>
      <c r="H376" s="5">
        <v>0.19850000000000001</v>
      </c>
      <c r="I376" s="5">
        <v>0.315</v>
      </c>
      <c r="J376" s="5">
        <v>11</v>
      </c>
      <c r="K376" s="5">
        <v>3</v>
      </c>
      <c r="L376" s="5" t="s">
        <v>75</v>
      </c>
      <c r="M376" s="5" t="s">
        <v>76</v>
      </c>
      <c r="N376" s="5" t="s">
        <v>77</v>
      </c>
      <c r="O376" s="5">
        <v>10</v>
      </c>
      <c r="P376" s="5" t="s">
        <v>70</v>
      </c>
      <c r="Q376" s="5">
        <v>24.1</v>
      </c>
      <c r="S376" s="33">
        <f t="shared" si="15"/>
        <v>0.25063539635071963</v>
      </c>
      <c r="T376" s="33">
        <f t="shared" si="16"/>
        <v>0.42317036416698578</v>
      </c>
      <c r="U376" s="33">
        <f t="shared" si="17"/>
        <v>0.58813401238055318</v>
      </c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</row>
    <row r="377" spans="1:38" x14ac:dyDescent="0.25">
      <c r="A377" s="6">
        <v>3307</v>
      </c>
      <c r="B377" s="7" t="s">
        <v>43</v>
      </c>
      <c r="C377" s="7">
        <v>0.41</v>
      </c>
      <c r="D377" s="7">
        <v>0.3</v>
      </c>
      <c r="E377" s="7">
        <v>0.115</v>
      </c>
      <c r="F377" s="7">
        <v>0.25950000000000001</v>
      </c>
      <c r="G377" s="7">
        <v>9.7000000000000003E-2</v>
      </c>
      <c r="H377" s="7">
        <v>5.1499999999999997E-2</v>
      </c>
      <c r="I377" s="7">
        <v>0.08</v>
      </c>
      <c r="J377" s="7">
        <v>10</v>
      </c>
      <c r="K377" s="7">
        <v>14</v>
      </c>
      <c r="L377" s="7" t="s">
        <v>55</v>
      </c>
      <c r="M377" s="7" t="s">
        <v>56</v>
      </c>
      <c r="N377" s="7" t="s">
        <v>57</v>
      </c>
      <c r="O377" s="7">
        <v>6</v>
      </c>
      <c r="P377" s="7" t="s">
        <v>79</v>
      </c>
      <c r="Q377" s="7">
        <v>14.1</v>
      </c>
      <c r="S377" s="33">
        <f t="shared" si="15"/>
        <v>-4.9093531243955373E-2</v>
      </c>
      <c r="T377" s="33">
        <f t="shared" si="16"/>
        <v>-1.0319158749564599</v>
      </c>
      <c r="U377" s="33">
        <f t="shared" si="17"/>
        <v>-1.1698050136360465</v>
      </c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</row>
    <row r="378" spans="1:38" x14ac:dyDescent="0.25">
      <c r="A378" s="4">
        <v>3414</v>
      </c>
      <c r="B378" s="5" t="s">
        <v>47</v>
      </c>
      <c r="C378" s="5">
        <v>0.49</v>
      </c>
      <c r="D378" s="5">
        <v>0.39500000000000002</v>
      </c>
      <c r="E378" s="5">
        <v>0.12</v>
      </c>
      <c r="F378" s="5">
        <v>0.67400000000000004</v>
      </c>
      <c r="G378" s="5">
        <v>0.33250000000000002</v>
      </c>
      <c r="H378" s="5">
        <v>0.1235</v>
      </c>
      <c r="I378" s="5">
        <v>0.185</v>
      </c>
      <c r="J378" s="5">
        <v>9</v>
      </c>
      <c r="K378" s="5">
        <v>10</v>
      </c>
      <c r="L378" s="5" t="s">
        <v>48</v>
      </c>
      <c r="M378" s="5" t="s">
        <v>49</v>
      </c>
      <c r="N378" s="5" t="s">
        <v>50</v>
      </c>
      <c r="O378" s="5">
        <v>3</v>
      </c>
      <c r="P378" s="5" t="s">
        <v>80</v>
      </c>
      <c r="Q378" s="5">
        <v>3.6</v>
      </c>
      <c r="S378" s="33">
        <f t="shared" si="15"/>
        <v>-0.34882245883863039</v>
      </c>
      <c r="T378" s="33">
        <f t="shared" si="16"/>
        <v>-0.34716940948660296</v>
      </c>
      <c r="U378" s="33">
        <f t="shared" si="17"/>
        <v>-0.18742732262676987</v>
      </c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</row>
    <row r="379" spans="1:38" x14ac:dyDescent="0.25">
      <c r="A379" s="6">
        <v>3926</v>
      </c>
      <c r="B379" s="7" t="s">
        <v>32</v>
      </c>
      <c r="C379" s="7">
        <v>0.47</v>
      </c>
      <c r="D379" s="7">
        <v>0.35</v>
      </c>
      <c r="E379" s="7">
        <v>0.115</v>
      </c>
      <c r="F379" s="7">
        <v>0.48699999999999999</v>
      </c>
      <c r="G379" s="7">
        <v>0.19550000000000001</v>
      </c>
      <c r="H379" s="7">
        <v>0.127</v>
      </c>
      <c r="I379" s="7">
        <v>0.155</v>
      </c>
      <c r="J379" s="7">
        <v>8</v>
      </c>
      <c r="K379" s="7">
        <v>1</v>
      </c>
      <c r="L379" s="7" t="s">
        <v>40</v>
      </c>
      <c r="M379" s="7" t="s">
        <v>41</v>
      </c>
      <c r="N379" s="7" t="s">
        <v>35</v>
      </c>
      <c r="O379" s="7">
        <v>9</v>
      </c>
      <c r="P379" s="7" t="s">
        <v>78</v>
      </c>
      <c r="Q379" s="7">
        <v>1.9</v>
      </c>
      <c r="S379" s="33">
        <f t="shared" si="15"/>
        <v>-0.64855138643330534</v>
      </c>
      <c r="T379" s="33">
        <f t="shared" si="16"/>
        <v>-0.51835602585406737</v>
      </c>
      <c r="U379" s="33">
        <f t="shared" si="17"/>
        <v>-0.65276412363116443</v>
      </c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</row>
    <row r="380" spans="1:38" x14ac:dyDescent="0.25">
      <c r="A380" s="4">
        <v>3477</v>
      </c>
      <c r="B380" s="5" t="s">
        <v>43</v>
      </c>
      <c r="C380" s="5">
        <v>0.4</v>
      </c>
      <c r="D380" s="5">
        <v>0.28999999999999998</v>
      </c>
      <c r="E380" s="5">
        <v>0.1</v>
      </c>
      <c r="F380" s="5">
        <v>0.25800000000000001</v>
      </c>
      <c r="G380" s="5">
        <v>0.104</v>
      </c>
      <c r="H380" s="5">
        <v>5.8999999999999997E-2</v>
      </c>
      <c r="I380" s="5">
        <v>8.1500000000000003E-2</v>
      </c>
      <c r="J380" s="5">
        <v>7</v>
      </c>
      <c r="K380" s="5">
        <v>7</v>
      </c>
      <c r="L380" s="5" t="s">
        <v>67</v>
      </c>
      <c r="M380" s="5" t="s">
        <v>68</v>
      </c>
      <c r="N380" s="5" t="s">
        <v>69</v>
      </c>
      <c r="O380" s="5">
        <v>4</v>
      </c>
      <c r="P380" s="5" t="s">
        <v>42</v>
      </c>
      <c r="Q380" s="5">
        <v>6.1</v>
      </c>
      <c r="S380" s="33">
        <f t="shared" si="15"/>
        <v>-0.94828031402798041</v>
      </c>
      <c r="T380" s="33">
        <f t="shared" si="16"/>
        <v>-1.1175091831401918</v>
      </c>
      <c r="U380" s="33">
        <f t="shared" si="17"/>
        <v>-1.2732131916370231</v>
      </c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</row>
    <row r="381" spans="1:38" x14ac:dyDescent="0.25">
      <c r="A381" s="6">
        <v>2332</v>
      </c>
      <c r="B381" s="7" t="s">
        <v>47</v>
      </c>
      <c r="C381" s="7">
        <v>0.59</v>
      </c>
      <c r="D381" s="7">
        <v>0.46</v>
      </c>
      <c r="E381" s="7">
        <v>0.155</v>
      </c>
      <c r="F381" s="7">
        <v>0.90600000000000003</v>
      </c>
      <c r="G381" s="7">
        <v>0.32700000000000001</v>
      </c>
      <c r="H381" s="7">
        <v>0.14849999999999999</v>
      </c>
      <c r="I381" s="7">
        <v>0.33500000000000002</v>
      </c>
      <c r="J381" s="7">
        <v>15</v>
      </c>
      <c r="K381" s="7">
        <v>10</v>
      </c>
      <c r="L381" s="7" t="s">
        <v>48</v>
      </c>
      <c r="M381" s="7" t="s">
        <v>49</v>
      </c>
      <c r="N381" s="7" t="s">
        <v>50</v>
      </c>
      <c r="O381" s="7">
        <v>2</v>
      </c>
      <c r="P381" s="7" t="s">
        <v>39</v>
      </c>
      <c r="Q381" s="7">
        <v>18</v>
      </c>
      <c r="S381" s="33">
        <f t="shared" si="15"/>
        <v>1.4495511067294196</v>
      </c>
      <c r="T381" s="33">
        <f t="shared" si="16"/>
        <v>0.50876367235071795</v>
      </c>
      <c r="U381" s="33">
        <f t="shared" si="17"/>
        <v>0.48472583437957717</v>
      </c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</row>
    <row r="382" spans="1:38" x14ac:dyDescent="0.25">
      <c r="A382" s="4">
        <v>2835</v>
      </c>
      <c r="B382" s="5" t="s">
        <v>32</v>
      </c>
      <c r="C382" s="5">
        <v>0.56999999999999995</v>
      </c>
      <c r="D382" s="5">
        <v>0.42499999999999999</v>
      </c>
      <c r="E382" s="5">
        <v>0.13</v>
      </c>
      <c r="F382" s="5">
        <v>0.78200000000000003</v>
      </c>
      <c r="G382" s="5">
        <v>0.3695</v>
      </c>
      <c r="H382" s="5">
        <v>0.17449999999999999</v>
      </c>
      <c r="I382" s="5">
        <v>0.19650000000000001</v>
      </c>
      <c r="J382" s="5">
        <v>8</v>
      </c>
      <c r="K382" s="5">
        <v>9</v>
      </c>
      <c r="L382" s="5" t="s">
        <v>52</v>
      </c>
      <c r="M382" s="5" t="s">
        <v>53</v>
      </c>
      <c r="N382" s="5" t="s">
        <v>54</v>
      </c>
      <c r="O382" s="5">
        <v>2</v>
      </c>
      <c r="P382" s="5" t="s">
        <v>39</v>
      </c>
      <c r="Q382" s="5">
        <v>18</v>
      </c>
      <c r="S382" s="33">
        <f t="shared" si="15"/>
        <v>-0.64855138643330534</v>
      </c>
      <c r="T382" s="33">
        <f t="shared" si="16"/>
        <v>0.33757705598325355</v>
      </c>
      <c r="U382" s="33">
        <f t="shared" si="17"/>
        <v>0.12279721137615923</v>
      </c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</row>
    <row r="383" spans="1:38" x14ac:dyDescent="0.25">
      <c r="A383" s="6">
        <v>1484</v>
      </c>
      <c r="B383" s="7" t="s">
        <v>47</v>
      </c>
      <c r="C383" s="7">
        <v>0.59</v>
      </c>
      <c r="D383" s="7">
        <v>0.44</v>
      </c>
      <c r="E383" s="7">
        <v>0.15</v>
      </c>
      <c r="F383" s="7">
        <v>0.87250000000000005</v>
      </c>
      <c r="G383" s="7">
        <v>0.38700000000000001</v>
      </c>
      <c r="H383" s="7">
        <v>0.215</v>
      </c>
      <c r="I383" s="7">
        <v>0.245</v>
      </c>
      <c r="J383" s="7">
        <v>8</v>
      </c>
      <c r="K383" s="7">
        <v>2</v>
      </c>
      <c r="L383" s="7" t="s">
        <v>64</v>
      </c>
      <c r="M383" s="7" t="s">
        <v>65</v>
      </c>
      <c r="N383" s="7" t="s">
        <v>66</v>
      </c>
      <c r="O383" s="7">
        <v>1</v>
      </c>
      <c r="P383" s="7" t="s">
        <v>36</v>
      </c>
      <c r="Q383" s="7">
        <v>22.1</v>
      </c>
      <c r="S383" s="33">
        <f t="shared" si="15"/>
        <v>-0.64855138643330534</v>
      </c>
      <c r="T383" s="33">
        <f t="shared" si="16"/>
        <v>0.50876367235071795</v>
      </c>
      <c r="U383" s="33">
        <f t="shared" si="17"/>
        <v>0.27790947837762409</v>
      </c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</row>
    <row r="384" spans="1:38" x14ac:dyDescent="0.25">
      <c r="A384" s="4">
        <v>3272</v>
      </c>
      <c r="B384" s="5" t="s">
        <v>47</v>
      </c>
      <c r="C384" s="5">
        <v>0.52</v>
      </c>
      <c r="D384" s="5">
        <v>0.42499999999999999</v>
      </c>
      <c r="E384" s="5">
        <v>0.155</v>
      </c>
      <c r="F384" s="5">
        <v>0.77349999999999997</v>
      </c>
      <c r="G384" s="5">
        <v>0.29699999999999999</v>
      </c>
      <c r="H384" s="5">
        <v>0.123</v>
      </c>
      <c r="I384" s="5">
        <v>0.255</v>
      </c>
      <c r="J384" s="5">
        <v>17</v>
      </c>
      <c r="K384" s="5">
        <v>5</v>
      </c>
      <c r="L384" s="5" t="s">
        <v>58</v>
      </c>
      <c r="M384" s="5" t="s">
        <v>59</v>
      </c>
      <c r="N384" s="5" t="s">
        <v>60</v>
      </c>
      <c r="O384" s="5">
        <v>10</v>
      </c>
      <c r="P384" s="5" t="s">
        <v>70</v>
      </c>
      <c r="Q384" s="5">
        <v>24.1</v>
      </c>
      <c r="S384" s="33">
        <f t="shared" si="15"/>
        <v>2.0490089619187697</v>
      </c>
      <c r="T384" s="33">
        <f t="shared" si="16"/>
        <v>-9.0389484935406397E-2</v>
      </c>
      <c r="U384" s="33">
        <f t="shared" si="17"/>
        <v>0.12279721137615923</v>
      </c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</row>
    <row r="385" spans="1:38" x14ac:dyDescent="0.25">
      <c r="A385" s="6">
        <v>723</v>
      </c>
      <c r="B385" s="7" t="s">
        <v>47</v>
      </c>
      <c r="C385" s="7">
        <v>0.55500000000000005</v>
      </c>
      <c r="D385" s="7">
        <v>0.44</v>
      </c>
      <c r="E385" s="7">
        <v>0.15</v>
      </c>
      <c r="F385" s="7">
        <v>1.0920000000000001</v>
      </c>
      <c r="G385" s="7">
        <v>0.41599999999999998</v>
      </c>
      <c r="H385" s="7">
        <v>0.21199999999999999</v>
      </c>
      <c r="I385" s="7">
        <v>0.4405</v>
      </c>
      <c r="J385" s="7">
        <v>15</v>
      </c>
      <c r="K385" s="7">
        <v>10</v>
      </c>
      <c r="L385" s="7" t="s">
        <v>48</v>
      </c>
      <c r="M385" s="7" t="s">
        <v>49</v>
      </c>
      <c r="N385" s="7" t="s">
        <v>50</v>
      </c>
      <c r="O385" s="7">
        <v>2</v>
      </c>
      <c r="P385" s="7" t="s">
        <v>39</v>
      </c>
      <c r="Q385" s="7">
        <v>18</v>
      </c>
      <c r="S385" s="33">
        <f t="shared" si="15"/>
        <v>1.4495511067294196</v>
      </c>
      <c r="T385" s="33">
        <f t="shared" si="16"/>
        <v>0.20918709370765626</v>
      </c>
      <c r="U385" s="33">
        <f t="shared" si="17"/>
        <v>0.27790947837762409</v>
      </c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</row>
    <row r="386" spans="1:38" x14ac:dyDescent="0.25">
      <c r="A386" s="4">
        <v>2267</v>
      </c>
      <c r="B386" s="5" t="s">
        <v>32</v>
      </c>
      <c r="C386" s="5">
        <v>0.63500000000000001</v>
      </c>
      <c r="D386" s="5">
        <v>0.51</v>
      </c>
      <c r="E386" s="5">
        <v>0.17499999999999999</v>
      </c>
      <c r="F386" s="5">
        <v>1.2124999999999999</v>
      </c>
      <c r="G386" s="5">
        <v>0.57350000000000001</v>
      </c>
      <c r="H386" s="5">
        <v>0.26100000000000001</v>
      </c>
      <c r="I386" s="5">
        <v>0.36</v>
      </c>
      <c r="J386" s="5">
        <v>14</v>
      </c>
      <c r="K386" s="5">
        <v>11</v>
      </c>
      <c r="L386" s="5" t="s">
        <v>37</v>
      </c>
      <c r="M386" s="5" t="s">
        <v>38</v>
      </c>
      <c r="N386" s="5" t="s">
        <v>35</v>
      </c>
      <c r="O386" s="5">
        <v>5</v>
      </c>
      <c r="P386" s="5" t="s">
        <v>46</v>
      </c>
      <c r="Q386" s="5">
        <v>12.8</v>
      </c>
      <c r="S386" s="33">
        <f t="shared" si="15"/>
        <v>1.1498221791347447</v>
      </c>
      <c r="T386" s="33">
        <f t="shared" si="16"/>
        <v>0.89393355917751283</v>
      </c>
      <c r="U386" s="33">
        <f t="shared" si="17"/>
        <v>1.0017667243844595</v>
      </c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</row>
    <row r="387" spans="1:38" x14ac:dyDescent="0.25">
      <c r="A387" s="6">
        <v>793</v>
      </c>
      <c r="B387" s="7" t="s">
        <v>47</v>
      </c>
      <c r="C387" s="7">
        <v>0.47</v>
      </c>
      <c r="D387" s="7">
        <v>0.37</v>
      </c>
      <c r="E387" s="7">
        <v>0.18</v>
      </c>
      <c r="F387" s="7">
        <v>0.51</v>
      </c>
      <c r="G387" s="7">
        <v>0.1915</v>
      </c>
      <c r="H387" s="7">
        <v>0.1285</v>
      </c>
      <c r="I387" s="7">
        <v>0.16250000000000001</v>
      </c>
      <c r="J387" s="7">
        <v>9</v>
      </c>
      <c r="K387" s="7">
        <v>15</v>
      </c>
      <c r="L387" s="7" t="s">
        <v>81</v>
      </c>
      <c r="M387" s="7" t="s">
        <v>82</v>
      </c>
      <c r="N387" s="7" t="s">
        <v>35</v>
      </c>
      <c r="O387" s="7">
        <v>6</v>
      </c>
      <c r="P387" s="7" t="s">
        <v>79</v>
      </c>
      <c r="Q387" s="7">
        <v>14.1</v>
      </c>
      <c r="S387" s="33">
        <f t="shared" ref="S387:S450" si="18">(J387-$J$700)/$J$702</f>
        <v>-0.34882245883863039</v>
      </c>
      <c r="T387" s="33">
        <f t="shared" ref="T387:T450" si="19">(C387-$C$700)/$C$702</f>
        <v>-0.51835602585406737</v>
      </c>
      <c r="U387" s="33">
        <f t="shared" ref="U387:U450" si="20">(D387-$D$700)/$D$702</f>
        <v>-0.44594776762921129</v>
      </c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</row>
    <row r="388" spans="1:38" x14ac:dyDescent="0.25">
      <c r="A388" s="4">
        <v>3535</v>
      </c>
      <c r="B388" s="5" t="s">
        <v>43</v>
      </c>
      <c r="C388" s="5">
        <v>0.4</v>
      </c>
      <c r="D388" s="5">
        <v>0.315</v>
      </c>
      <c r="E388" s="5">
        <v>0.09</v>
      </c>
      <c r="F388" s="5">
        <v>0.33</v>
      </c>
      <c r="G388" s="5">
        <v>0.151</v>
      </c>
      <c r="H388" s="5">
        <v>6.8000000000000005E-2</v>
      </c>
      <c r="I388" s="5">
        <v>0.08</v>
      </c>
      <c r="J388" s="5">
        <v>6</v>
      </c>
      <c r="K388" s="5">
        <v>3</v>
      </c>
      <c r="L388" s="5" t="s">
        <v>75</v>
      </c>
      <c r="M388" s="5" t="s">
        <v>76</v>
      </c>
      <c r="N388" s="5" t="s">
        <v>77</v>
      </c>
      <c r="O388" s="5">
        <v>6</v>
      </c>
      <c r="P388" s="5" t="s">
        <v>79</v>
      </c>
      <c r="Q388" s="5">
        <v>14.1</v>
      </c>
      <c r="S388" s="33">
        <f t="shared" si="18"/>
        <v>-1.2480092416226554</v>
      </c>
      <c r="T388" s="33">
        <f t="shared" si="19"/>
        <v>-1.1175091831401918</v>
      </c>
      <c r="U388" s="33">
        <f t="shared" si="20"/>
        <v>-1.0146927466345819</v>
      </c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</row>
    <row r="389" spans="1:38" x14ac:dyDescent="0.25">
      <c r="A389" s="6">
        <v>4169</v>
      </c>
      <c r="B389" s="7" t="s">
        <v>32</v>
      </c>
      <c r="C389" s="7">
        <v>0.51500000000000001</v>
      </c>
      <c r="D389" s="7">
        <v>0.4</v>
      </c>
      <c r="E389" s="7">
        <v>0.125</v>
      </c>
      <c r="F389" s="7">
        <v>0.61499999999999999</v>
      </c>
      <c r="G389" s="7">
        <v>0.28649999999999998</v>
      </c>
      <c r="H389" s="7">
        <v>0.123</v>
      </c>
      <c r="I389" s="7">
        <v>0.17649999999999999</v>
      </c>
      <c r="J389" s="7">
        <v>8</v>
      </c>
      <c r="K389" s="7">
        <v>5</v>
      </c>
      <c r="L389" s="7" t="s">
        <v>58</v>
      </c>
      <c r="M389" s="7" t="s">
        <v>59</v>
      </c>
      <c r="N389" s="7" t="s">
        <v>60</v>
      </c>
      <c r="O389" s="7">
        <v>10</v>
      </c>
      <c r="P389" s="7" t="s">
        <v>70</v>
      </c>
      <c r="Q389" s="7">
        <v>24.1</v>
      </c>
      <c r="S389" s="33">
        <f t="shared" si="18"/>
        <v>-0.64855138643330534</v>
      </c>
      <c r="T389" s="33">
        <f t="shared" si="19"/>
        <v>-0.1331861390272725</v>
      </c>
      <c r="U389" s="33">
        <f t="shared" si="20"/>
        <v>-0.13572323362628158</v>
      </c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</row>
    <row r="390" spans="1:38" x14ac:dyDescent="0.25">
      <c r="A390" s="4">
        <v>2697</v>
      </c>
      <c r="B390" s="5" t="s">
        <v>32</v>
      </c>
      <c r="C390" s="5">
        <v>0.65</v>
      </c>
      <c r="D390" s="5">
        <v>0.49</v>
      </c>
      <c r="E390" s="5">
        <v>0.155</v>
      </c>
      <c r="F390" s="5">
        <v>1.1220000000000001</v>
      </c>
      <c r="G390" s="5">
        <v>0.54500000000000004</v>
      </c>
      <c r="H390" s="5">
        <v>0.22800000000000001</v>
      </c>
      <c r="I390" s="5">
        <v>0.30549999999999999</v>
      </c>
      <c r="J390" s="5">
        <v>9</v>
      </c>
      <c r="K390" s="5">
        <v>11</v>
      </c>
      <c r="L390" s="5" t="s">
        <v>37</v>
      </c>
      <c r="M390" s="5" t="s">
        <v>38</v>
      </c>
      <c r="N390" s="5" t="s">
        <v>35</v>
      </c>
      <c r="O390" s="5">
        <v>6</v>
      </c>
      <c r="P390" s="5" t="s">
        <v>79</v>
      </c>
      <c r="Q390" s="5">
        <v>14.1</v>
      </c>
      <c r="S390" s="33">
        <f t="shared" si="18"/>
        <v>-0.34882245883863039</v>
      </c>
      <c r="T390" s="33">
        <f t="shared" si="19"/>
        <v>1.022323521453111</v>
      </c>
      <c r="U390" s="33">
        <f t="shared" si="20"/>
        <v>0.79495036838250632</v>
      </c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</row>
    <row r="391" spans="1:38" x14ac:dyDescent="0.25">
      <c r="A391" s="6">
        <v>2867</v>
      </c>
      <c r="B391" s="7" t="s">
        <v>43</v>
      </c>
      <c r="C391" s="7">
        <v>0.32</v>
      </c>
      <c r="D391" s="7">
        <v>0.20499999999999999</v>
      </c>
      <c r="E391" s="7">
        <v>0.08</v>
      </c>
      <c r="F391" s="7">
        <v>0.18099999999999999</v>
      </c>
      <c r="G391" s="7">
        <v>8.7999999999999995E-2</v>
      </c>
      <c r="H391" s="7">
        <v>3.4000000000000002E-2</v>
      </c>
      <c r="I391" s="7">
        <v>4.9500000000000002E-2</v>
      </c>
      <c r="J391" s="7">
        <v>5</v>
      </c>
      <c r="K391" s="7">
        <v>1</v>
      </c>
      <c r="L391" s="7" t="s">
        <v>40</v>
      </c>
      <c r="M391" s="7" t="s">
        <v>41</v>
      </c>
      <c r="N391" s="7" t="s">
        <v>35</v>
      </c>
      <c r="O391" s="7">
        <v>4</v>
      </c>
      <c r="P391" s="7" t="s">
        <v>42</v>
      </c>
      <c r="Q391" s="7">
        <v>6.1</v>
      </c>
      <c r="S391" s="33">
        <f t="shared" si="18"/>
        <v>-1.5477381692173304</v>
      </c>
      <c r="T391" s="33">
        <f t="shared" si="19"/>
        <v>-1.8022556486100487</v>
      </c>
      <c r="U391" s="33">
        <f t="shared" si="20"/>
        <v>-2.1521827046453232</v>
      </c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</row>
    <row r="392" spans="1:38" x14ac:dyDescent="0.25">
      <c r="A392" s="4">
        <v>525</v>
      </c>
      <c r="B392" s="5" t="s">
        <v>47</v>
      </c>
      <c r="C392" s="5">
        <v>0.23499999999999999</v>
      </c>
      <c r="D392" s="5">
        <v>0.16</v>
      </c>
      <c r="E392" s="5">
        <v>0.06</v>
      </c>
      <c r="F392" s="5">
        <v>5.45E-2</v>
      </c>
      <c r="G392" s="5">
        <v>2.6499999999999999E-2</v>
      </c>
      <c r="H392" s="5">
        <v>9.4999999999999998E-3</v>
      </c>
      <c r="I392" s="5">
        <v>1.4999999999999999E-2</v>
      </c>
      <c r="J392" s="5">
        <v>4</v>
      </c>
      <c r="K392" s="5">
        <v>9</v>
      </c>
      <c r="L392" s="5" t="s">
        <v>52</v>
      </c>
      <c r="M392" s="5" t="s">
        <v>53</v>
      </c>
      <c r="N392" s="5" t="s">
        <v>54</v>
      </c>
      <c r="O392" s="5">
        <v>4</v>
      </c>
      <c r="P392" s="5" t="s">
        <v>42</v>
      </c>
      <c r="Q392" s="5">
        <v>6.1</v>
      </c>
      <c r="S392" s="33">
        <f t="shared" si="18"/>
        <v>-1.8474670968120053</v>
      </c>
      <c r="T392" s="33">
        <f t="shared" si="19"/>
        <v>-2.529798768171772</v>
      </c>
      <c r="U392" s="33">
        <f t="shared" si="20"/>
        <v>-2.6175195056497174</v>
      </c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</row>
    <row r="393" spans="1:38" x14ac:dyDescent="0.25">
      <c r="A393" s="6">
        <v>353</v>
      </c>
      <c r="B393" s="7" t="s">
        <v>47</v>
      </c>
      <c r="C393" s="7">
        <v>0.56999999999999995</v>
      </c>
      <c r="D393" s="7">
        <v>0.46</v>
      </c>
      <c r="E393" s="7">
        <v>0.14000000000000001</v>
      </c>
      <c r="F393" s="7">
        <v>0.95350000000000001</v>
      </c>
      <c r="G393" s="7">
        <v>0.44650000000000001</v>
      </c>
      <c r="H393" s="7">
        <v>0.20649999999999999</v>
      </c>
      <c r="I393" s="7">
        <v>0.245</v>
      </c>
      <c r="J393" s="7">
        <v>12</v>
      </c>
      <c r="K393" s="7">
        <v>5</v>
      </c>
      <c r="L393" s="7" t="s">
        <v>58</v>
      </c>
      <c r="M393" s="7" t="s">
        <v>59</v>
      </c>
      <c r="N393" s="7" t="s">
        <v>60</v>
      </c>
      <c r="O393" s="7">
        <v>6</v>
      </c>
      <c r="P393" s="7" t="s">
        <v>79</v>
      </c>
      <c r="Q393" s="7">
        <v>14.1</v>
      </c>
      <c r="S393" s="33">
        <f t="shared" si="18"/>
        <v>0.55036432394539458</v>
      </c>
      <c r="T393" s="33">
        <f t="shared" si="19"/>
        <v>0.33757705598325355</v>
      </c>
      <c r="U393" s="33">
        <f t="shared" si="20"/>
        <v>0.48472583437957717</v>
      </c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</row>
    <row r="394" spans="1:38" x14ac:dyDescent="0.25">
      <c r="A394" s="4">
        <v>318</v>
      </c>
      <c r="B394" s="5" t="s">
        <v>47</v>
      </c>
      <c r="C394" s="5">
        <v>0.45</v>
      </c>
      <c r="D394" s="5">
        <v>0.35</v>
      </c>
      <c r="E394" s="5">
        <v>0.1</v>
      </c>
      <c r="F394" s="5">
        <v>0.36749999999999999</v>
      </c>
      <c r="G394" s="5">
        <v>0.14649999999999999</v>
      </c>
      <c r="H394" s="5">
        <v>0.10150000000000001</v>
      </c>
      <c r="I394" s="5">
        <v>0.12</v>
      </c>
      <c r="J394" s="5">
        <v>10</v>
      </c>
      <c r="K394" s="5">
        <v>4</v>
      </c>
      <c r="L394" s="5" t="s">
        <v>84</v>
      </c>
      <c r="M394" s="5" t="s">
        <v>85</v>
      </c>
      <c r="N394" s="5" t="s">
        <v>86</v>
      </c>
      <c r="O394" s="5">
        <v>10</v>
      </c>
      <c r="P394" s="5" t="s">
        <v>70</v>
      </c>
      <c r="Q394" s="5">
        <v>24.1</v>
      </c>
      <c r="S394" s="33">
        <f t="shared" si="18"/>
        <v>-4.9093531243955373E-2</v>
      </c>
      <c r="T394" s="33">
        <f t="shared" si="19"/>
        <v>-0.68954264222153117</v>
      </c>
      <c r="U394" s="33">
        <f t="shared" si="20"/>
        <v>-0.65276412363116443</v>
      </c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</row>
    <row r="395" spans="1:38" x14ac:dyDescent="0.25">
      <c r="A395" s="6">
        <v>2273</v>
      </c>
      <c r="B395" s="7" t="s">
        <v>47</v>
      </c>
      <c r="C395" s="7">
        <v>0.63500000000000001</v>
      </c>
      <c r="D395" s="7">
        <v>0.51</v>
      </c>
      <c r="E395" s="7">
        <v>0.21</v>
      </c>
      <c r="F395" s="7">
        <v>1.5980000000000001</v>
      </c>
      <c r="G395" s="7">
        <v>0.65349999999999997</v>
      </c>
      <c r="H395" s="7">
        <v>0.28349999999999997</v>
      </c>
      <c r="I395" s="7">
        <v>0.57999999999999996</v>
      </c>
      <c r="J395" s="7">
        <v>15</v>
      </c>
      <c r="K395" s="7">
        <v>11</v>
      </c>
      <c r="L395" s="7" t="s">
        <v>37</v>
      </c>
      <c r="M395" s="7" t="s">
        <v>38</v>
      </c>
      <c r="N395" s="7" t="s">
        <v>35</v>
      </c>
      <c r="O395" s="7">
        <v>4</v>
      </c>
      <c r="P395" s="7" t="s">
        <v>42</v>
      </c>
      <c r="Q395" s="7">
        <v>6.1</v>
      </c>
      <c r="S395" s="33">
        <f t="shared" si="18"/>
        <v>1.4495511067294196</v>
      </c>
      <c r="T395" s="33">
        <f t="shared" si="19"/>
        <v>0.89393355917751283</v>
      </c>
      <c r="U395" s="33">
        <f t="shared" si="20"/>
        <v>1.0017667243844595</v>
      </c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</row>
    <row r="396" spans="1:38" x14ac:dyDescent="0.25">
      <c r="A396" s="4">
        <v>3366</v>
      </c>
      <c r="B396" s="5" t="s">
        <v>43</v>
      </c>
      <c r="C396" s="5">
        <v>0.44</v>
      </c>
      <c r="D396" s="5">
        <v>0.31</v>
      </c>
      <c r="E396" s="5">
        <v>0.115</v>
      </c>
      <c r="F396" s="5">
        <v>0.36249999999999999</v>
      </c>
      <c r="G396" s="5">
        <v>0.13400000000000001</v>
      </c>
      <c r="H396" s="5">
        <v>8.2000000000000003E-2</v>
      </c>
      <c r="I396" s="5">
        <v>0.12</v>
      </c>
      <c r="J396" s="5">
        <v>11</v>
      </c>
      <c r="K396" s="5">
        <v>2</v>
      </c>
      <c r="L396" s="5" t="s">
        <v>64</v>
      </c>
      <c r="M396" s="5" t="s">
        <v>65</v>
      </c>
      <c r="N396" s="5" t="s">
        <v>66</v>
      </c>
      <c r="O396" s="5">
        <v>8</v>
      </c>
      <c r="P396" s="5" t="s">
        <v>51</v>
      </c>
      <c r="Q396" s="5">
        <v>12.3</v>
      </c>
      <c r="S396" s="33">
        <f t="shared" si="18"/>
        <v>0.25063539635071963</v>
      </c>
      <c r="T396" s="33">
        <f t="shared" si="19"/>
        <v>-0.7751359504052634</v>
      </c>
      <c r="U396" s="33">
        <f t="shared" si="20"/>
        <v>-1.0663968356350699</v>
      </c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</row>
    <row r="397" spans="1:38" x14ac:dyDescent="0.25">
      <c r="A397" s="6">
        <v>3497</v>
      </c>
      <c r="B397" s="7" t="s">
        <v>47</v>
      </c>
      <c r="C397" s="7">
        <v>0.57499999999999996</v>
      </c>
      <c r="D397" s="7">
        <v>0.44</v>
      </c>
      <c r="E397" s="7">
        <v>0.14499999999999999</v>
      </c>
      <c r="F397" s="7">
        <v>0.87</v>
      </c>
      <c r="G397" s="7">
        <v>0.39450000000000002</v>
      </c>
      <c r="H397" s="7">
        <v>0.2195</v>
      </c>
      <c r="I397" s="7">
        <v>0.22500000000000001</v>
      </c>
      <c r="J397" s="7">
        <v>8</v>
      </c>
      <c r="K397" s="7">
        <v>9</v>
      </c>
      <c r="L397" s="7" t="s">
        <v>52</v>
      </c>
      <c r="M397" s="7" t="s">
        <v>53</v>
      </c>
      <c r="N397" s="7" t="s">
        <v>54</v>
      </c>
      <c r="O397" s="7">
        <v>7</v>
      </c>
      <c r="P397" s="7" t="s">
        <v>74</v>
      </c>
      <c r="Q397" s="7">
        <v>2.5</v>
      </c>
      <c r="S397" s="33">
        <f t="shared" si="18"/>
        <v>-0.64855138643330534</v>
      </c>
      <c r="T397" s="33">
        <f t="shared" si="19"/>
        <v>0.38037371007511966</v>
      </c>
      <c r="U397" s="33">
        <f t="shared" si="20"/>
        <v>0.27790947837762409</v>
      </c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</row>
    <row r="398" spans="1:38" x14ac:dyDescent="0.25">
      <c r="A398" s="4">
        <v>1733</v>
      </c>
      <c r="B398" s="5" t="s">
        <v>47</v>
      </c>
      <c r="C398" s="5">
        <v>0.66500000000000004</v>
      </c>
      <c r="D398" s="5">
        <v>0.52</v>
      </c>
      <c r="E398" s="5">
        <v>0.17499999999999999</v>
      </c>
      <c r="F398" s="5">
        <v>1.3725000000000001</v>
      </c>
      <c r="G398" s="5">
        <v>0.60599999999999998</v>
      </c>
      <c r="H398" s="5">
        <v>0.32</v>
      </c>
      <c r="I398" s="5">
        <v>0.39500000000000002</v>
      </c>
      <c r="J398" s="5">
        <v>12</v>
      </c>
      <c r="K398" s="5">
        <v>5</v>
      </c>
      <c r="L398" s="5" t="s">
        <v>58</v>
      </c>
      <c r="M398" s="5" t="s">
        <v>59</v>
      </c>
      <c r="N398" s="5" t="s">
        <v>60</v>
      </c>
      <c r="O398" s="5">
        <v>9</v>
      </c>
      <c r="P398" s="5" t="s">
        <v>78</v>
      </c>
      <c r="Q398" s="5">
        <v>1.9</v>
      </c>
      <c r="S398" s="33">
        <f t="shared" si="18"/>
        <v>0.55036432394539458</v>
      </c>
      <c r="T398" s="33">
        <f t="shared" si="19"/>
        <v>1.1507134837287094</v>
      </c>
      <c r="U398" s="33">
        <f t="shared" si="20"/>
        <v>1.105174902385436</v>
      </c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</row>
    <row r="399" spans="1:38" x14ac:dyDescent="0.25">
      <c r="A399" s="6">
        <v>431</v>
      </c>
      <c r="B399" s="7" t="s">
        <v>32</v>
      </c>
      <c r="C399" s="7">
        <v>0.56999999999999995</v>
      </c>
      <c r="D399" s="7">
        <v>0.45</v>
      </c>
      <c r="E399" s="7">
        <v>0.17499999999999999</v>
      </c>
      <c r="F399" s="7">
        <v>0.95550000000000002</v>
      </c>
      <c r="G399" s="7">
        <v>0.38</v>
      </c>
      <c r="H399" s="7">
        <v>0.16650000000000001</v>
      </c>
      <c r="I399" s="7">
        <v>0.29499999999999998</v>
      </c>
      <c r="J399" s="7">
        <v>18</v>
      </c>
      <c r="K399" s="7">
        <v>5</v>
      </c>
      <c r="L399" s="7" t="s">
        <v>58</v>
      </c>
      <c r="M399" s="7" t="s">
        <v>59</v>
      </c>
      <c r="N399" s="7" t="s">
        <v>60</v>
      </c>
      <c r="O399" s="7">
        <v>5</v>
      </c>
      <c r="P399" s="7" t="s">
        <v>46</v>
      </c>
      <c r="Q399" s="7">
        <v>12.8</v>
      </c>
      <c r="S399" s="33">
        <f t="shared" si="18"/>
        <v>2.3487378895134445</v>
      </c>
      <c r="T399" s="33">
        <f t="shared" si="19"/>
        <v>0.33757705598325355</v>
      </c>
      <c r="U399" s="33">
        <f t="shared" si="20"/>
        <v>0.3813176563786006</v>
      </c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</row>
    <row r="400" spans="1:38" x14ac:dyDescent="0.25">
      <c r="A400" s="4">
        <v>541</v>
      </c>
      <c r="B400" s="5" t="s">
        <v>32</v>
      </c>
      <c r="C400" s="5">
        <v>0.5</v>
      </c>
      <c r="D400" s="5">
        <v>0.375</v>
      </c>
      <c r="E400" s="5">
        <v>0.14000000000000001</v>
      </c>
      <c r="F400" s="5">
        <v>0.60399999999999998</v>
      </c>
      <c r="G400" s="5">
        <v>0.24199999999999999</v>
      </c>
      <c r="H400" s="5">
        <v>0.14149999999999999</v>
      </c>
      <c r="I400" s="5">
        <v>0.17899999999999999</v>
      </c>
      <c r="J400" s="5">
        <v>15</v>
      </c>
      <c r="K400" s="5">
        <v>14</v>
      </c>
      <c r="L400" s="5" t="s">
        <v>55</v>
      </c>
      <c r="M400" s="5" t="s">
        <v>56</v>
      </c>
      <c r="N400" s="5" t="s">
        <v>57</v>
      </c>
      <c r="O400" s="5">
        <v>5</v>
      </c>
      <c r="P400" s="5" t="s">
        <v>46</v>
      </c>
      <c r="Q400" s="5">
        <v>12.8</v>
      </c>
      <c r="S400" s="33">
        <f t="shared" si="18"/>
        <v>1.4495511067294196</v>
      </c>
      <c r="T400" s="33">
        <f t="shared" si="19"/>
        <v>-0.26157610130287079</v>
      </c>
      <c r="U400" s="33">
        <f t="shared" si="20"/>
        <v>-0.394243678628723</v>
      </c>
      <c r="V400" s="33"/>
      <c r="W400" s="33"/>
      <c r="X400" s="33"/>
      <c r="Y400" s="33"/>
      <c r="Z400" s="33"/>
      <c r="AA400" s="33"/>
      <c r="AB400" s="33"/>
      <c r="AC400" s="33"/>
      <c r="AD400" s="33"/>
      <c r="AE400" s="33"/>
      <c r="AF400" s="33"/>
      <c r="AG400" s="33"/>
      <c r="AH400" s="33"/>
      <c r="AI400" s="33"/>
      <c r="AJ400" s="33"/>
      <c r="AK400" s="33"/>
      <c r="AL400" s="33"/>
    </row>
    <row r="401" spans="1:38" x14ac:dyDescent="0.25">
      <c r="A401" s="6">
        <v>3467</v>
      </c>
      <c r="B401" s="7" t="s">
        <v>47</v>
      </c>
      <c r="C401" s="7">
        <v>0.64</v>
      </c>
      <c r="D401" s="7">
        <v>0.5</v>
      </c>
      <c r="E401" s="7">
        <v>0.17</v>
      </c>
      <c r="F401" s="7">
        <v>1.4544999999999999</v>
      </c>
      <c r="G401" s="7">
        <v>0.64200000000000002</v>
      </c>
      <c r="H401" s="7">
        <v>0.35749999999999998</v>
      </c>
      <c r="I401" s="7">
        <v>0.35399999999999998</v>
      </c>
      <c r="J401" s="7">
        <v>9</v>
      </c>
      <c r="K401" s="7">
        <v>6</v>
      </c>
      <c r="L401" s="7" t="s">
        <v>71</v>
      </c>
      <c r="M401" s="7" t="s">
        <v>72</v>
      </c>
      <c r="N401" s="7" t="s">
        <v>73</v>
      </c>
      <c r="O401" s="7">
        <v>9</v>
      </c>
      <c r="P401" s="7" t="s">
        <v>78</v>
      </c>
      <c r="Q401" s="7">
        <v>1.9</v>
      </c>
      <c r="S401" s="33">
        <f t="shared" si="18"/>
        <v>-0.34882245883863039</v>
      </c>
      <c r="T401" s="33">
        <f t="shared" si="19"/>
        <v>0.93673021326937889</v>
      </c>
      <c r="U401" s="33">
        <f t="shared" si="20"/>
        <v>0.89835854638348289</v>
      </c>
      <c r="V401" s="33"/>
      <c r="W401" s="33"/>
      <c r="X401" s="33"/>
      <c r="Y401" s="33"/>
      <c r="Z401" s="33"/>
      <c r="AA401" s="33"/>
      <c r="AB401" s="33"/>
      <c r="AC401" s="33"/>
      <c r="AD401" s="33"/>
      <c r="AE401" s="33"/>
      <c r="AF401" s="33"/>
      <c r="AG401" s="33"/>
      <c r="AH401" s="33"/>
      <c r="AI401" s="33"/>
      <c r="AJ401" s="33"/>
      <c r="AK401" s="33"/>
      <c r="AL401" s="33"/>
    </row>
    <row r="402" spans="1:38" x14ac:dyDescent="0.25">
      <c r="A402" s="4">
        <v>3353</v>
      </c>
      <c r="B402" s="5" t="s">
        <v>32</v>
      </c>
      <c r="C402" s="5">
        <v>0.52</v>
      </c>
      <c r="D402" s="5">
        <v>0.40500000000000003</v>
      </c>
      <c r="E402" s="5">
        <v>0.14499999999999999</v>
      </c>
      <c r="F402" s="5">
        <v>0.82899999999999996</v>
      </c>
      <c r="G402" s="5">
        <v>0.35349999999999998</v>
      </c>
      <c r="H402" s="5">
        <v>0.16850000000000001</v>
      </c>
      <c r="I402" s="5">
        <v>0.20499999999999999</v>
      </c>
      <c r="J402" s="5">
        <v>15</v>
      </c>
      <c r="K402" s="5">
        <v>11</v>
      </c>
      <c r="L402" s="5" t="s">
        <v>37</v>
      </c>
      <c r="M402" s="5" t="s">
        <v>38</v>
      </c>
      <c r="N402" s="5" t="s">
        <v>35</v>
      </c>
      <c r="O402" s="5">
        <v>8</v>
      </c>
      <c r="P402" s="5" t="s">
        <v>51</v>
      </c>
      <c r="Q402" s="5">
        <v>12.3</v>
      </c>
      <c r="S402" s="33">
        <f t="shared" si="18"/>
        <v>1.4495511067294196</v>
      </c>
      <c r="T402" s="33">
        <f t="shared" si="19"/>
        <v>-9.0389484935406397E-2</v>
      </c>
      <c r="U402" s="33">
        <f t="shared" si="20"/>
        <v>-8.401914462579331E-2</v>
      </c>
      <c r="V402" s="33"/>
      <c r="W402" s="33"/>
      <c r="X402" s="33"/>
      <c r="Y402" s="33"/>
      <c r="Z402" s="33"/>
      <c r="AA402" s="33"/>
      <c r="AB402" s="33"/>
      <c r="AC402" s="33"/>
      <c r="AD402" s="33"/>
      <c r="AE402" s="33"/>
      <c r="AF402" s="33"/>
      <c r="AG402" s="33"/>
      <c r="AH402" s="33"/>
      <c r="AI402" s="33"/>
      <c r="AJ402" s="33"/>
      <c r="AK402" s="33"/>
      <c r="AL402" s="33"/>
    </row>
    <row r="403" spans="1:38" x14ac:dyDescent="0.25">
      <c r="A403" s="6">
        <v>1192</v>
      </c>
      <c r="B403" s="7" t="s">
        <v>47</v>
      </c>
      <c r="C403" s="7">
        <v>0.69499999999999995</v>
      </c>
      <c r="D403" s="7">
        <v>0.56000000000000005</v>
      </c>
      <c r="E403" s="7">
        <v>0.185</v>
      </c>
      <c r="F403" s="7">
        <v>1.74</v>
      </c>
      <c r="G403" s="7">
        <v>0.88500000000000001</v>
      </c>
      <c r="H403" s="7">
        <v>0.3715</v>
      </c>
      <c r="I403" s="7">
        <v>0.4375</v>
      </c>
      <c r="J403" s="7">
        <v>10</v>
      </c>
      <c r="K403" s="7">
        <v>9</v>
      </c>
      <c r="L403" s="7" t="s">
        <v>52</v>
      </c>
      <c r="M403" s="7" t="s">
        <v>53</v>
      </c>
      <c r="N403" s="7" t="s">
        <v>54</v>
      </c>
      <c r="O403" s="7">
        <v>2</v>
      </c>
      <c r="P403" s="7" t="s">
        <v>39</v>
      </c>
      <c r="Q403" s="7">
        <v>18</v>
      </c>
      <c r="S403" s="33">
        <f t="shared" si="18"/>
        <v>-4.9093531243955373E-2</v>
      </c>
      <c r="T403" s="33">
        <f t="shared" si="19"/>
        <v>1.4074934082799049</v>
      </c>
      <c r="U403" s="33">
        <f t="shared" si="20"/>
        <v>1.5188076143893421</v>
      </c>
      <c r="V403" s="33"/>
      <c r="W403" s="33"/>
      <c r="X403" s="33"/>
      <c r="Y403" s="33"/>
      <c r="Z403" s="33"/>
      <c r="AA403" s="33"/>
      <c r="AB403" s="33"/>
      <c r="AC403" s="33"/>
      <c r="AD403" s="33"/>
      <c r="AE403" s="33"/>
      <c r="AF403" s="33"/>
      <c r="AG403" s="33"/>
      <c r="AH403" s="33"/>
      <c r="AI403" s="33"/>
      <c r="AJ403" s="33"/>
      <c r="AK403" s="33"/>
      <c r="AL403" s="33"/>
    </row>
    <row r="404" spans="1:38" x14ac:dyDescent="0.25">
      <c r="A404" s="4">
        <v>4133</v>
      </c>
      <c r="B404" s="5" t="s">
        <v>43</v>
      </c>
      <c r="C404" s="5">
        <v>0.58499999999999996</v>
      </c>
      <c r="D404" s="5">
        <v>0.47</v>
      </c>
      <c r="E404" s="5">
        <v>0.17</v>
      </c>
      <c r="F404" s="5">
        <v>0.98499999999999999</v>
      </c>
      <c r="G404" s="5">
        <v>0.3695</v>
      </c>
      <c r="H404" s="5">
        <v>0.23949999999999999</v>
      </c>
      <c r="I404" s="5">
        <v>0.315</v>
      </c>
      <c r="J404" s="5">
        <v>10</v>
      </c>
      <c r="K404" s="5">
        <v>13</v>
      </c>
      <c r="L404" s="5" t="s">
        <v>44</v>
      </c>
      <c r="M404" s="5" t="s">
        <v>45</v>
      </c>
      <c r="N404" s="5" t="s">
        <v>35</v>
      </c>
      <c r="O404" s="5">
        <v>9</v>
      </c>
      <c r="P404" s="5" t="s">
        <v>78</v>
      </c>
      <c r="Q404" s="5">
        <v>1.9</v>
      </c>
      <c r="S404" s="33">
        <f t="shared" si="18"/>
        <v>-4.9093531243955373E-2</v>
      </c>
      <c r="T404" s="33">
        <f t="shared" si="19"/>
        <v>0.46596701825885184</v>
      </c>
      <c r="U404" s="33">
        <f t="shared" si="20"/>
        <v>0.58813401238055318</v>
      </c>
      <c r="V404" s="33"/>
      <c r="W404" s="33"/>
      <c r="X404" s="33"/>
      <c r="Y404" s="33"/>
      <c r="Z404" s="33"/>
      <c r="AA404" s="33"/>
      <c r="AB404" s="33"/>
      <c r="AC404" s="33"/>
      <c r="AD404" s="33"/>
      <c r="AE404" s="33"/>
      <c r="AF404" s="33"/>
      <c r="AG404" s="33"/>
      <c r="AH404" s="33"/>
      <c r="AI404" s="33"/>
      <c r="AJ404" s="33"/>
      <c r="AK404" s="33"/>
      <c r="AL404" s="33"/>
    </row>
    <row r="405" spans="1:38" x14ac:dyDescent="0.25">
      <c r="A405" s="6">
        <v>61</v>
      </c>
      <c r="B405" s="7" t="s">
        <v>47</v>
      </c>
      <c r="C405" s="7">
        <v>0.45</v>
      </c>
      <c r="D405" s="7">
        <v>0.34499999999999997</v>
      </c>
      <c r="E405" s="7">
        <v>0.105</v>
      </c>
      <c r="F405" s="7">
        <v>0.41149999999999998</v>
      </c>
      <c r="G405" s="7">
        <v>0.18</v>
      </c>
      <c r="H405" s="7">
        <v>0.1125</v>
      </c>
      <c r="I405" s="7">
        <v>0.13500000000000001</v>
      </c>
      <c r="J405" s="7">
        <v>7</v>
      </c>
      <c r="K405" s="7">
        <v>14</v>
      </c>
      <c r="L405" s="7" t="s">
        <v>55</v>
      </c>
      <c r="M405" s="7" t="s">
        <v>56</v>
      </c>
      <c r="N405" s="7" t="s">
        <v>57</v>
      </c>
      <c r="O405" s="7">
        <v>1</v>
      </c>
      <c r="P405" s="7" t="s">
        <v>36</v>
      </c>
      <c r="Q405" s="7">
        <v>22.1</v>
      </c>
      <c r="S405" s="33">
        <f t="shared" si="18"/>
        <v>-0.94828031402798041</v>
      </c>
      <c r="T405" s="33">
        <f t="shared" si="19"/>
        <v>-0.68954264222153117</v>
      </c>
      <c r="U405" s="33">
        <f t="shared" si="20"/>
        <v>-0.70446821263165271</v>
      </c>
      <c r="V405" s="33"/>
      <c r="W405" s="33"/>
      <c r="X405" s="33"/>
      <c r="Y405" s="33"/>
      <c r="Z405" s="33"/>
      <c r="AA405" s="33"/>
      <c r="AB405" s="33"/>
      <c r="AC405" s="33"/>
      <c r="AD405" s="33"/>
      <c r="AE405" s="33"/>
      <c r="AF405" s="33"/>
      <c r="AG405" s="33"/>
      <c r="AH405" s="33"/>
      <c r="AI405" s="33"/>
      <c r="AJ405" s="33"/>
      <c r="AK405" s="33"/>
      <c r="AL405" s="33"/>
    </row>
    <row r="406" spans="1:38" x14ac:dyDescent="0.25">
      <c r="A406" s="4">
        <v>1236</v>
      </c>
      <c r="B406" s="5" t="s">
        <v>43</v>
      </c>
      <c r="C406" s="5">
        <v>0.375</v>
      </c>
      <c r="D406" s="5">
        <v>0.28999999999999998</v>
      </c>
      <c r="E406" s="5">
        <v>8.5000000000000006E-2</v>
      </c>
      <c r="F406" s="5">
        <v>0.23849999999999999</v>
      </c>
      <c r="G406" s="5">
        <v>0.11799999999999999</v>
      </c>
      <c r="H406" s="5">
        <v>4.4999999999999998E-2</v>
      </c>
      <c r="I406" s="5">
        <v>6.9500000000000006E-2</v>
      </c>
      <c r="J406" s="5">
        <v>7</v>
      </c>
      <c r="K406" s="5">
        <v>11</v>
      </c>
      <c r="L406" s="5" t="s">
        <v>37</v>
      </c>
      <c r="M406" s="5" t="s">
        <v>38</v>
      </c>
      <c r="N406" s="5" t="s">
        <v>35</v>
      </c>
      <c r="O406" s="5">
        <v>9</v>
      </c>
      <c r="P406" s="5" t="s">
        <v>78</v>
      </c>
      <c r="Q406" s="5">
        <v>1.9</v>
      </c>
      <c r="S406" s="33">
        <f t="shared" si="18"/>
        <v>-0.94828031402798041</v>
      </c>
      <c r="T406" s="33">
        <f t="shared" si="19"/>
        <v>-1.3314924535995221</v>
      </c>
      <c r="U406" s="33">
        <f t="shared" si="20"/>
        <v>-1.2732131916370231</v>
      </c>
      <c r="V406" s="33"/>
      <c r="W406" s="33"/>
      <c r="X406" s="33"/>
      <c r="Y406" s="33"/>
      <c r="Z406" s="33"/>
      <c r="AA406" s="33"/>
      <c r="AB406" s="33"/>
      <c r="AC406" s="33"/>
      <c r="AD406" s="33"/>
      <c r="AE406" s="33"/>
      <c r="AF406" s="33"/>
      <c r="AG406" s="33"/>
      <c r="AH406" s="33"/>
      <c r="AI406" s="33"/>
      <c r="AJ406" s="33"/>
      <c r="AK406" s="33"/>
      <c r="AL406" s="33"/>
    </row>
    <row r="407" spans="1:38" x14ac:dyDescent="0.25">
      <c r="A407" s="6">
        <v>2261</v>
      </c>
      <c r="B407" s="7" t="s">
        <v>47</v>
      </c>
      <c r="C407" s="7">
        <v>0.55000000000000004</v>
      </c>
      <c r="D407" s="7">
        <v>0.46</v>
      </c>
      <c r="E407" s="7">
        <v>0.17499999999999999</v>
      </c>
      <c r="F407" s="7">
        <v>0.86899999999999999</v>
      </c>
      <c r="G407" s="7">
        <v>0.3155</v>
      </c>
      <c r="H407" s="7">
        <v>0.1825</v>
      </c>
      <c r="I407" s="7">
        <v>0.32</v>
      </c>
      <c r="J407" s="7">
        <v>10</v>
      </c>
      <c r="K407" s="7">
        <v>7</v>
      </c>
      <c r="L407" s="7" t="s">
        <v>67</v>
      </c>
      <c r="M407" s="7" t="s">
        <v>68</v>
      </c>
      <c r="N407" s="7" t="s">
        <v>69</v>
      </c>
      <c r="O407" s="7">
        <v>5</v>
      </c>
      <c r="P407" s="7" t="s">
        <v>46</v>
      </c>
      <c r="Q407" s="7">
        <v>12.8</v>
      </c>
      <c r="S407" s="33">
        <f t="shared" si="18"/>
        <v>-4.9093531243955373E-2</v>
      </c>
      <c r="T407" s="33">
        <f t="shared" si="19"/>
        <v>0.16639043961579017</v>
      </c>
      <c r="U407" s="33">
        <f t="shared" si="20"/>
        <v>0.48472583437957717</v>
      </c>
      <c r="V407" s="33"/>
      <c r="W407" s="33"/>
      <c r="X407" s="33"/>
      <c r="Y407" s="33"/>
      <c r="Z407" s="33"/>
      <c r="AA407" s="33"/>
      <c r="AB407" s="33"/>
      <c r="AC407" s="33"/>
      <c r="AD407" s="33"/>
      <c r="AE407" s="33"/>
      <c r="AF407" s="33"/>
      <c r="AG407" s="33"/>
      <c r="AH407" s="33"/>
      <c r="AI407" s="33"/>
      <c r="AJ407" s="33"/>
      <c r="AK407" s="33"/>
      <c r="AL407" s="33"/>
    </row>
    <row r="408" spans="1:38" x14ac:dyDescent="0.25">
      <c r="A408" s="4">
        <v>732</v>
      </c>
      <c r="B408" s="5" t="s">
        <v>47</v>
      </c>
      <c r="C408" s="5">
        <v>0.54500000000000004</v>
      </c>
      <c r="D408" s="5">
        <v>0.42</v>
      </c>
      <c r="E408" s="5">
        <v>0.13</v>
      </c>
      <c r="F408" s="5">
        <v>0.879</v>
      </c>
      <c r="G408" s="5">
        <v>0.374</v>
      </c>
      <c r="H408" s="5">
        <v>0.16950000000000001</v>
      </c>
      <c r="I408" s="5">
        <v>0.23</v>
      </c>
      <c r="J408" s="5">
        <v>13</v>
      </c>
      <c r="K408" s="5">
        <v>1</v>
      </c>
      <c r="L408" s="5" t="s">
        <v>40</v>
      </c>
      <c r="M408" s="5" t="s">
        <v>41</v>
      </c>
      <c r="N408" s="5" t="s">
        <v>35</v>
      </c>
      <c r="O408" s="5">
        <v>2</v>
      </c>
      <c r="P408" s="5" t="s">
        <v>39</v>
      </c>
      <c r="Q408" s="5">
        <v>18</v>
      </c>
      <c r="S408" s="33">
        <f t="shared" si="18"/>
        <v>0.85009325154006965</v>
      </c>
      <c r="T408" s="33">
        <f t="shared" si="19"/>
        <v>0.12359378552392407</v>
      </c>
      <c r="U408" s="33">
        <f t="shared" si="20"/>
        <v>7.1093122375670947E-2</v>
      </c>
      <c r="V408" s="33"/>
      <c r="W408" s="33"/>
      <c r="X408" s="33"/>
      <c r="Y408" s="33"/>
      <c r="Z408" s="33"/>
      <c r="AA408" s="33"/>
      <c r="AB408" s="33"/>
      <c r="AC408" s="33"/>
      <c r="AD408" s="33"/>
      <c r="AE408" s="33"/>
      <c r="AF408" s="33"/>
      <c r="AG408" s="33"/>
      <c r="AH408" s="33"/>
      <c r="AI408" s="33"/>
      <c r="AJ408" s="33"/>
      <c r="AK408" s="33"/>
      <c r="AL408" s="33"/>
    </row>
    <row r="409" spans="1:38" x14ac:dyDescent="0.25">
      <c r="A409" s="6">
        <v>3417</v>
      </c>
      <c r="B409" s="7" t="s">
        <v>47</v>
      </c>
      <c r="C409" s="7">
        <v>0.56000000000000005</v>
      </c>
      <c r="D409" s="7">
        <v>0.45</v>
      </c>
      <c r="E409" s="7">
        <v>0.14000000000000001</v>
      </c>
      <c r="F409" s="7">
        <v>0.9</v>
      </c>
      <c r="G409" s="7">
        <v>0.47199999999999998</v>
      </c>
      <c r="H409" s="7">
        <v>0.182</v>
      </c>
      <c r="I409" s="7">
        <v>0.218</v>
      </c>
      <c r="J409" s="7">
        <v>7</v>
      </c>
      <c r="K409" s="7">
        <v>5</v>
      </c>
      <c r="L409" s="7" t="s">
        <v>58</v>
      </c>
      <c r="M409" s="7" t="s">
        <v>59</v>
      </c>
      <c r="N409" s="7" t="s">
        <v>60</v>
      </c>
      <c r="O409" s="7">
        <v>4</v>
      </c>
      <c r="P409" s="7" t="s">
        <v>42</v>
      </c>
      <c r="Q409" s="7">
        <v>6.1</v>
      </c>
      <c r="S409" s="33">
        <f t="shared" si="18"/>
        <v>-0.94828031402798041</v>
      </c>
      <c r="T409" s="33">
        <f t="shared" si="19"/>
        <v>0.25198374779952232</v>
      </c>
      <c r="U409" s="33">
        <f t="shared" si="20"/>
        <v>0.3813176563786006</v>
      </c>
      <c r="V409" s="33"/>
      <c r="W409" s="33"/>
      <c r="X409" s="33"/>
      <c r="Y409" s="33"/>
      <c r="Z409" s="33"/>
      <c r="AA409" s="33"/>
      <c r="AB409" s="33"/>
      <c r="AC409" s="33"/>
      <c r="AD409" s="33"/>
      <c r="AE409" s="33"/>
      <c r="AF409" s="33"/>
      <c r="AG409" s="33"/>
      <c r="AH409" s="33"/>
      <c r="AI409" s="33"/>
      <c r="AJ409" s="33"/>
      <c r="AK409" s="33"/>
      <c r="AL409" s="33"/>
    </row>
    <row r="410" spans="1:38" x14ac:dyDescent="0.25">
      <c r="A410" s="4">
        <v>1500</v>
      </c>
      <c r="B410" s="5" t="s">
        <v>47</v>
      </c>
      <c r="C410" s="5">
        <v>0.63</v>
      </c>
      <c r="D410" s="5">
        <v>0.47</v>
      </c>
      <c r="E410" s="5">
        <v>0.14499999999999999</v>
      </c>
      <c r="F410" s="5">
        <v>1.1005</v>
      </c>
      <c r="G410" s="5">
        <v>0.52</v>
      </c>
      <c r="H410" s="5">
        <v>0.26</v>
      </c>
      <c r="I410" s="5">
        <v>0.27600000000000002</v>
      </c>
      <c r="J410" s="5">
        <v>9</v>
      </c>
      <c r="K410" s="5">
        <v>6</v>
      </c>
      <c r="L410" s="5" t="s">
        <v>71</v>
      </c>
      <c r="M410" s="5" t="s">
        <v>72</v>
      </c>
      <c r="N410" s="5" t="s">
        <v>73</v>
      </c>
      <c r="O410" s="5">
        <v>7</v>
      </c>
      <c r="P410" s="5" t="s">
        <v>74</v>
      </c>
      <c r="Q410" s="5">
        <v>2.5</v>
      </c>
      <c r="S410" s="33">
        <f t="shared" si="18"/>
        <v>-0.34882245883863039</v>
      </c>
      <c r="T410" s="33">
        <f t="shared" si="19"/>
        <v>0.85113690508564666</v>
      </c>
      <c r="U410" s="33">
        <f t="shared" si="20"/>
        <v>0.58813401238055318</v>
      </c>
      <c r="V410" s="33"/>
      <c r="W410" s="33"/>
      <c r="X410" s="33"/>
      <c r="Y410" s="33"/>
      <c r="Z410" s="33"/>
      <c r="AA410" s="33"/>
      <c r="AB410" s="33"/>
      <c r="AC410" s="33"/>
      <c r="AD410" s="33"/>
      <c r="AE410" s="33"/>
      <c r="AF410" s="33"/>
      <c r="AG410" s="33"/>
      <c r="AH410" s="33"/>
      <c r="AI410" s="33"/>
      <c r="AJ410" s="33"/>
      <c r="AK410" s="33"/>
      <c r="AL410" s="33"/>
    </row>
    <row r="411" spans="1:38" x14ac:dyDescent="0.25">
      <c r="A411" s="6">
        <v>2866</v>
      </c>
      <c r="B411" s="7" t="s">
        <v>43</v>
      </c>
      <c r="C411" s="7">
        <v>0.315</v>
      </c>
      <c r="D411" s="7">
        <v>0.23499999999999999</v>
      </c>
      <c r="E411" s="7">
        <v>7.4999999999999997E-2</v>
      </c>
      <c r="F411" s="7">
        <v>0.1285</v>
      </c>
      <c r="G411" s="7">
        <v>5.0999999999999997E-2</v>
      </c>
      <c r="H411" s="7">
        <v>2.8000000000000001E-2</v>
      </c>
      <c r="I411" s="7">
        <v>4.0500000000000001E-2</v>
      </c>
      <c r="J411" s="7">
        <v>4</v>
      </c>
      <c r="K411" s="7">
        <v>10</v>
      </c>
      <c r="L411" s="7" t="s">
        <v>48</v>
      </c>
      <c r="M411" s="7" t="s">
        <v>49</v>
      </c>
      <c r="N411" s="7" t="s">
        <v>50</v>
      </c>
      <c r="O411" s="7">
        <v>10</v>
      </c>
      <c r="P411" s="7" t="s">
        <v>70</v>
      </c>
      <c r="Q411" s="7">
        <v>24.1</v>
      </c>
      <c r="S411" s="33">
        <f t="shared" si="18"/>
        <v>-1.8474670968120053</v>
      </c>
      <c r="T411" s="33">
        <f t="shared" si="19"/>
        <v>-1.8450523027019148</v>
      </c>
      <c r="U411" s="33">
        <f t="shared" si="20"/>
        <v>-1.8419581706423938</v>
      </c>
      <c r="V411" s="33"/>
      <c r="W411" s="33"/>
      <c r="X411" s="33"/>
      <c r="Y411" s="33"/>
      <c r="Z411" s="33"/>
      <c r="AA411" s="33"/>
      <c r="AB411" s="33"/>
      <c r="AC411" s="33"/>
      <c r="AD411" s="33"/>
      <c r="AE411" s="33"/>
      <c r="AF411" s="33"/>
      <c r="AG411" s="33"/>
      <c r="AH411" s="33"/>
      <c r="AI411" s="33"/>
      <c r="AJ411" s="33"/>
      <c r="AK411" s="33"/>
      <c r="AL411" s="33"/>
    </row>
    <row r="412" spans="1:38" x14ac:dyDescent="0.25">
      <c r="A412" s="4">
        <v>1278</v>
      </c>
      <c r="B412" s="5" t="s">
        <v>43</v>
      </c>
      <c r="C412" s="5">
        <v>0.48</v>
      </c>
      <c r="D412" s="5">
        <v>0.36499999999999999</v>
      </c>
      <c r="E412" s="5">
        <v>0.1</v>
      </c>
      <c r="F412" s="5">
        <v>0.46100000000000002</v>
      </c>
      <c r="G412" s="5">
        <v>0.2205</v>
      </c>
      <c r="H412" s="5">
        <v>8.3500000000000005E-2</v>
      </c>
      <c r="I412" s="5">
        <v>0.13500000000000001</v>
      </c>
      <c r="J412" s="5">
        <v>8</v>
      </c>
      <c r="K412" s="5">
        <v>11</v>
      </c>
      <c r="L412" s="5" t="s">
        <v>37</v>
      </c>
      <c r="M412" s="5" t="s">
        <v>38</v>
      </c>
      <c r="N412" s="5" t="s">
        <v>35</v>
      </c>
      <c r="O412" s="5">
        <v>9</v>
      </c>
      <c r="P412" s="5" t="s">
        <v>78</v>
      </c>
      <c r="Q412" s="5">
        <v>1.9</v>
      </c>
      <c r="S412" s="33">
        <f t="shared" si="18"/>
        <v>-0.64855138643330534</v>
      </c>
      <c r="T412" s="33">
        <f t="shared" si="19"/>
        <v>-0.43276271767033514</v>
      </c>
      <c r="U412" s="33">
        <f t="shared" si="20"/>
        <v>-0.49765185662969952</v>
      </c>
      <c r="V412" s="33"/>
      <c r="W412" s="33"/>
      <c r="X412" s="33"/>
      <c r="Y412" s="33"/>
      <c r="Z412" s="33"/>
      <c r="AA412" s="33"/>
      <c r="AB412" s="33"/>
      <c r="AC412" s="33"/>
      <c r="AD412" s="33"/>
      <c r="AE412" s="33"/>
      <c r="AF412" s="33"/>
      <c r="AG412" s="33"/>
      <c r="AH412" s="33"/>
      <c r="AI412" s="33"/>
      <c r="AJ412" s="33"/>
      <c r="AK412" s="33"/>
      <c r="AL412" s="33"/>
    </row>
    <row r="413" spans="1:38" x14ac:dyDescent="0.25">
      <c r="A413" s="6">
        <v>3150</v>
      </c>
      <c r="B413" s="7" t="s">
        <v>32</v>
      </c>
      <c r="C413" s="7">
        <v>0.7</v>
      </c>
      <c r="D413" s="7">
        <v>0.54</v>
      </c>
      <c r="E413" s="7">
        <v>0.215</v>
      </c>
      <c r="F413" s="7">
        <v>1.978</v>
      </c>
      <c r="G413" s="7">
        <v>0.66749999999999998</v>
      </c>
      <c r="H413" s="7">
        <v>0.3125</v>
      </c>
      <c r="I413" s="7">
        <v>0.71</v>
      </c>
      <c r="J413" s="7">
        <v>24</v>
      </c>
      <c r="K413" s="7">
        <v>10</v>
      </c>
      <c r="L413" s="7" t="s">
        <v>48</v>
      </c>
      <c r="M413" s="7" t="s">
        <v>49</v>
      </c>
      <c r="N413" s="7" t="s">
        <v>50</v>
      </c>
      <c r="O413" s="7">
        <v>9</v>
      </c>
      <c r="P413" s="7" t="s">
        <v>78</v>
      </c>
      <c r="Q413" s="7">
        <v>1.9</v>
      </c>
      <c r="S413" s="33">
        <f t="shared" si="18"/>
        <v>4.1471114550814949</v>
      </c>
      <c r="T413" s="33">
        <f t="shared" si="19"/>
        <v>1.4502900623717709</v>
      </c>
      <c r="U413" s="33">
        <f t="shared" si="20"/>
        <v>1.3119912583873892</v>
      </c>
      <c r="V413" s="33"/>
      <c r="W413" s="33"/>
      <c r="X413" s="33"/>
      <c r="Y413" s="33"/>
      <c r="Z413" s="33"/>
      <c r="AA413" s="33"/>
      <c r="AB413" s="33"/>
      <c r="AC413" s="33"/>
      <c r="AD413" s="33"/>
      <c r="AE413" s="33"/>
      <c r="AF413" s="33"/>
      <c r="AG413" s="33"/>
      <c r="AH413" s="33"/>
      <c r="AI413" s="33"/>
      <c r="AJ413" s="33"/>
      <c r="AK413" s="33"/>
      <c r="AL413" s="33"/>
    </row>
    <row r="414" spans="1:38" x14ac:dyDescent="0.25">
      <c r="A414" s="4">
        <v>1933</v>
      </c>
      <c r="B414" s="5" t="s">
        <v>32</v>
      </c>
      <c r="C414" s="5">
        <v>0.62</v>
      </c>
      <c r="D414" s="5">
        <v>0.495</v>
      </c>
      <c r="E414" s="5">
        <v>0.17</v>
      </c>
      <c r="F414" s="5">
        <v>1.0620000000000001</v>
      </c>
      <c r="G414" s="5">
        <v>0.372</v>
      </c>
      <c r="H414" s="5">
        <v>0.21299999999999999</v>
      </c>
      <c r="I414" s="5">
        <v>0.34</v>
      </c>
      <c r="J414" s="5">
        <v>11</v>
      </c>
      <c r="K414" s="5">
        <v>3</v>
      </c>
      <c r="L414" s="5" t="s">
        <v>75</v>
      </c>
      <c r="M414" s="5" t="s">
        <v>76</v>
      </c>
      <c r="N414" s="5" t="s">
        <v>77</v>
      </c>
      <c r="O414" s="5">
        <v>3</v>
      </c>
      <c r="P414" s="5" t="s">
        <v>80</v>
      </c>
      <c r="Q414" s="5">
        <v>3.6</v>
      </c>
      <c r="S414" s="33">
        <f t="shared" si="18"/>
        <v>0.25063539635071963</v>
      </c>
      <c r="T414" s="33">
        <f t="shared" si="19"/>
        <v>0.76554359690191454</v>
      </c>
      <c r="U414" s="33">
        <f t="shared" si="20"/>
        <v>0.84665445738299461</v>
      </c>
      <c r="V414" s="33"/>
      <c r="W414" s="33"/>
      <c r="X414" s="33"/>
      <c r="Y414" s="33"/>
      <c r="Z414" s="33"/>
      <c r="AA414" s="33"/>
      <c r="AB414" s="33"/>
      <c r="AC414" s="33"/>
      <c r="AD414" s="33"/>
      <c r="AE414" s="33"/>
      <c r="AF414" s="33"/>
      <c r="AG414" s="33"/>
      <c r="AH414" s="33"/>
      <c r="AI414" s="33"/>
      <c r="AJ414" s="33"/>
      <c r="AK414" s="33"/>
      <c r="AL414" s="33"/>
    </row>
    <row r="415" spans="1:38" x14ac:dyDescent="0.25">
      <c r="A415" s="6">
        <v>3800</v>
      </c>
      <c r="B415" s="7" t="s">
        <v>32</v>
      </c>
      <c r="C415" s="7">
        <v>0.70499999999999996</v>
      </c>
      <c r="D415" s="7">
        <v>0.56000000000000005</v>
      </c>
      <c r="E415" s="7">
        <v>0.17</v>
      </c>
      <c r="F415" s="7">
        <v>1.4575</v>
      </c>
      <c r="G415" s="7">
        <v>0.60699999999999998</v>
      </c>
      <c r="H415" s="7">
        <v>0.318</v>
      </c>
      <c r="I415" s="7">
        <v>0.44</v>
      </c>
      <c r="J415" s="7">
        <v>11</v>
      </c>
      <c r="K415" s="7">
        <v>9</v>
      </c>
      <c r="L415" s="7" t="s">
        <v>52</v>
      </c>
      <c r="M415" s="7" t="s">
        <v>53</v>
      </c>
      <c r="N415" s="7" t="s">
        <v>54</v>
      </c>
      <c r="O415" s="7">
        <v>8</v>
      </c>
      <c r="P415" s="7" t="s">
        <v>51</v>
      </c>
      <c r="Q415" s="7">
        <v>12.3</v>
      </c>
      <c r="S415" s="33">
        <f t="shared" si="18"/>
        <v>0.25063539635071963</v>
      </c>
      <c r="T415" s="33">
        <f t="shared" si="19"/>
        <v>1.4930867164636372</v>
      </c>
      <c r="U415" s="33">
        <f t="shared" si="20"/>
        <v>1.5188076143893421</v>
      </c>
      <c r="V415" s="33"/>
      <c r="W415" s="33"/>
      <c r="X415" s="33"/>
      <c r="Y415" s="33"/>
      <c r="Z415" s="33"/>
      <c r="AA415" s="33"/>
      <c r="AB415" s="33"/>
      <c r="AC415" s="33"/>
      <c r="AD415" s="33"/>
      <c r="AE415" s="33"/>
      <c r="AF415" s="33"/>
      <c r="AG415" s="33"/>
      <c r="AH415" s="33"/>
      <c r="AI415" s="33"/>
      <c r="AJ415" s="33"/>
      <c r="AK415" s="33"/>
      <c r="AL415" s="33"/>
    </row>
    <row r="416" spans="1:38" x14ac:dyDescent="0.25">
      <c r="A416" s="4">
        <v>840</v>
      </c>
      <c r="B416" s="5" t="s">
        <v>43</v>
      </c>
      <c r="C416" s="5">
        <v>0.48499999999999999</v>
      </c>
      <c r="D416" s="5">
        <v>0.35499999999999998</v>
      </c>
      <c r="E416" s="5">
        <v>0.105</v>
      </c>
      <c r="F416" s="5">
        <v>0.498</v>
      </c>
      <c r="G416" s="5">
        <v>0.2175</v>
      </c>
      <c r="H416" s="5">
        <v>9.6000000000000002E-2</v>
      </c>
      <c r="I416" s="5">
        <v>0.1525</v>
      </c>
      <c r="J416" s="5">
        <v>9</v>
      </c>
      <c r="K416" s="5">
        <v>7</v>
      </c>
      <c r="L416" s="5" t="s">
        <v>67</v>
      </c>
      <c r="M416" s="5" t="s">
        <v>68</v>
      </c>
      <c r="N416" s="5" t="s">
        <v>69</v>
      </c>
      <c r="O416" s="5">
        <v>9</v>
      </c>
      <c r="P416" s="5" t="s">
        <v>78</v>
      </c>
      <c r="Q416" s="5">
        <v>1.9</v>
      </c>
      <c r="S416" s="33">
        <f t="shared" si="18"/>
        <v>-0.34882245883863039</v>
      </c>
      <c r="T416" s="33">
        <f t="shared" si="19"/>
        <v>-0.38996606357846902</v>
      </c>
      <c r="U416" s="33">
        <f t="shared" si="20"/>
        <v>-0.60106003463067614</v>
      </c>
      <c r="V416" s="33"/>
      <c r="W416" s="33"/>
      <c r="X416" s="33"/>
      <c r="Y416" s="33"/>
      <c r="Z416" s="33"/>
      <c r="AA416" s="33"/>
      <c r="AB416" s="33"/>
      <c r="AC416" s="33"/>
      <c r="AD416" s="33"/>
      <c r="AE416" s="33"/>
      <c r="AF416" s="33"/>
      <c r="AG416" s="33"/>
      <c r="AH416" s="33"/>
      <c r="AI416" s="33"/>
      <c r="AJ416" s="33"/>
      <c r="AK416" s="33"/>
      <c r="AL416" s="33"/>
    </row>
    <row r="417" spans="1:38" x14ac:dyDescent="0.25">
      <c r="A417" s="6">
        <v>2363</v>
      </c>
      <c r="B417" s="7" t="s">
        <v>32</v>
      </c>
      <c r="C417" s="7">
        <v>0.66</v>
      </c>
      <c r="D417" s="7">
        <v>0.52500000000000002</v>
      </c>
      <c r="E417" s="7">
        <v>0.20499999999999999</v>
      </c>
      <c r="F417" s="7">
        <v>1.3665</v>
      </c>
      <c r="G417" s="7">
        <v>0.50049999999999994</v>
      </c>
      <c r="H417" s="7">
        <v>0.29099999999999998</v>
      </c>
      <c r="I417" s="7">
        <v>0.41</v>
      </c>
      <c r="J417" s="7">
        <v>18</v>
      </c>
      <c r="K417" s="7">
        <v>15</v>
      </c>
      <c r="L417" s="7" t="s">
        <v>81</v>
      </c>
      <c r="M417" s="7" t="s">
        <v>82</v>
      </c>
      <c r="N417" s="7" t="s">
        <v>35</v>
      </c>
      <c r="O417" s="7">
        <v>4</v>
      </c>
      <c r="P417" s="7" t="s">
        <v>42</v>
      </c>
      <c r="Q417" s="7">
        <v>6.1</v>
      </c>
      <c r="S417" s="33">
        <f t="shared" si="18"/>
        <v>2.3487378895134445</v>
      </c>
      <c r="T417" s="33">
        <f t="shared" si="19"/>
        <v>1.1079168296368433</v>
      </c>
      <c r="U417" s="33">
        <f t="shared" si="20"/>
        <v>1.1568789913859243</v>
      </c>
      <c r="V417" s="33"/>
      <c r="W417" s="33"/>
      <c r="X417" s="33"/>
      <c r="Y417" s="33"/>
      <c r="Z417" s="33"/>
      <c r="AA417" s="33"/>
      <c r="AB417" s="33"/>
      <c r="AC417" s="33"/>
      <c r="AD417" s="33"/>
      <c r="AE417" s="33"/>
      <c r="AF417" s="33"/>
      <c r="AG417" s="33"/>
      <c r="AH417" s="33"/>
      <c r="AI417" s="33"/>
      <c r="AJ417" s="33"/>
      <c r="AK417" s="33"/>
      <c r="AL417" s="33"/>
    </row>
    <row r="418" spans="1:38" x14ac:dyDescent="0.25">
      <c r="A418" s="4">
        <v>2828</v>
      </c>
      <c r="B418" s="5" t="s">
        <v>43</v>
      </c>
      <c r="C418" s="5">
        <v>0.5</v>
      </c>
      <c r="D418" s="5">
        <v>0.375</v>
      </c>
      <c r="E418" s="5">
        <v>0.12</v>
      </c>
      <c r="F418" s="5">
        <v>0.52900000000000003</v>
      </c>
      <c r="G418" s="5">
        <v>0.2235</v>
      </c>
      <c r="H418" s="5">
        <v>0.123</v>
      </c>
      <c r="I418" s="5">
        <v>0.16</v>
      </c>
      <c r="J418" s="5">
        <v>8</v>
      </c>
      <c r="K418" s="5">
        <v>15</v>
      </c>
      <c r="L418" s="5" t="s">
        <v>81</v>
      </c>
      <c r="M418" s="5" t="s">
        <v>82</v>
      </c>
      <c r="N418" s="5" t="s">
        <v>35</v>
      </c>
      <c r="O418" s="5">
        <v>5</v>
      </c>
      <c r="P418" s="5" t="s">
        <v>46</v>
      </c>
      <c r="Q418" s="5">
        <v>12.8</v>
      </c>
      <c r="S418" s="33">
        <f t="shared" si="18"/>
        <v>-0.64855138643330534</v>
      </c>
      <c r="T418" s="33">
        <f t="shared" si="19"/>
        <v>-0.26157610130287079</v>
      </c>
      <c r="U418" s="33">
        <f t="shared" si="20"/>
        <v>-0.394243678628723</v>
      </c>
      <c r="V418" s="33"/>
      <c r="W418" s="33"/>
      <c r="X418" s="33"/>
      <c r="Y418" s="33"/>
      <c r="Z418" s="33"/>
      <c r="AA418" s="33"/>
      <c r="AB418" s="33"/>
      <c r="AC418" s="33"/>
      <c r="AD418" s="33"/>
      <c r="AE418" s="33"/>
      <c r="AF418" s="33"/>
      <c r="AG418" s="33"/>
      <c r="AH418" s="33"/>
      <c r="AI418" s="33"/>
      <c r="AJ418" s="33"/>
      <c r="AK418" s="33"/>
      <c r="AL418" s="33"/>
    </row>
    <row r="419" spans="1:38" x14ac:dyDescent="0.25">
      <c r="A419" s="6">
        <v>2383</v>
      </c>
      <c r="B419" s="7" t="s">
        <v>43</v>
      </c>
      <c r="C419" s="7">
        <v>0.52500000000000002</v>
      </c>
      <c r="D419" s="7">
        <v>0.43</v>
      </c>
      <c r="E419" s="7">
        <v>0.15</v>
      </c>
      <c r="F419" s="7">
        <v>0.73650000000000004</v>
      </c>
      <c r="G419" s="7">
        <v>0.32250000000000001</v>
      </c>
      <c r="H419" s="7">
        <v>0.161</v>
      </c>
      <c r="I419" s="7">
        <v>0.215</v>
      </c>
      <c r="J419" s="7">
        <v>11</v>
      </c>
      <c r="K419" s="7">
        <v>8</v>
      </c>
      <c r="L419" s="7" t="s">
        <v>61</v>
      </c>
      <c r="M419" s="7" t="s">
        <v>62</v>
      </c>
      <c r="N419" s="7" t="s">
        <v>63</v>
      </c>
      <c r="O419" s="7">
        <v>8</v>
      </c>
      <c r="P419" s="7" t="s">
        <v>51</v>
      </c>
      <c r="Q419" s="7">
        <v>12.3</v>
      </c>
      <c r="S419" s="33">
        <f t="shared" si="18"/>
        <v>0.25063539635071963</v>
      </c>
      <c r="T419" s="33">
        <f t="shared" si="19"/>
        <v>-4.759283084354031E-2</v>
      </c>
      <c r="U419" s="33">
        <f t="shared" si="20"/>
        <v>0.17450130037664752</v>
      </c>
      <c r="V419" s="33"/>
      <c r="W419" s="33"/>
      <c r="X419" s="33"/>
      <c r="Y419" s="33"/>
      <c r="Z419" s="33"/>
      <c r="AA419" s="33"/>
      <c r="AB419" s="33"/>
      <c r="AC419" s="33"/>
      <c r="AD419" s="33"/>
      <c r="AE419" s="33"/>
      <c r="AF419" s="33"/>
      <c r="AG419" s="33"/>
      <c r="AH419" s="33"/>
      <c r="AI419" s="33"/>
      <c r="AJ419" s="33"/>
      <c r="AK419" s="33"/>
      <c r="AL419" s="33"/>
    </row>
    <row r="420" spans="1:38" x14ac:dyDescent="0.25">
      <c r="A420" s="4">
        <v>3521</v>
      </c>
      <c r="B420" s="5" t="s">
        <v>32</v>
      </c>
      <c r="C420" s="5">
        <v>0.72</v>
      </c>
      <c r="D420" s="5">
        <v>0.54500000000000004</v>
      </c>
      <c r="E420" s="5">
        <v>0.185</v>
      </c>
      <c r="F420" s="5">
        <v>1.7184999999999999</v>
      </c>
      <c r="G420" s="5">
        <v>0.79249999999999998</v>
      </c>
      <c r="H420" s="5">
        <v>0.40100000000000002</v>
      </c>
      <c r="I420" s="5">
        <v>0.46800000000000003</v>
      </c>
      <c r="J420" s="5">
        <v>11</v>
      </c>
      <c r="K420" s="5">
        <v>12</v>
      </c>
      <c r="L420" s="5" t="s">
        <v>33</v>
      </c>
      <c r="M420" s="5" t="s">
        <v>34</v>
      </c>
      <c r="N420" s="5" t="s">
        <v>35</v>
      </c>
      <c r="O420" s="5">
        <v>6</v>
      </c>
      <c r="P420" s="5" t="s">
        <v>79</v>
      </c>
      <c r="Q420" s="5">
        <v>14.1</v>
      </c>
      <c r="S420" s="33">
        <f t="shared" si="18"/>
        <v>0.25063539635071963</v>
      </c>
      <c r="T420" s="33">
        <f t="shared" si="19"/>
        <v>1.6214766787392354</v>
      </c>
      <c r="U420" s="33">
        <f t="shared" si="20"/>
        <v>1.3636953473878775</v>
      </c>
      <c r="V420" s="33"/>
      <c r="W420" s="33"/>
      <c r="X420" s="33"/>
      <c r="Y420" s="33"/>
      <c r="Z420" s="33"/>
      <c r="AA420" s="33"/>
      <c r="AB420" s="33"/>
      <c r="AC420" s="33"/>
      <c r="AD420" s="33"/>
      <c r="AE420" s="33"/>
      <c r="AF420" s="33"/>
      <c r="AG420" s="33"/>
      <c r="AH420" s="33"/>
      <c r="AI420" s="33"/>
      <c r="AJ420" s="33"/>
      <c r="AK420" s="33"/>
      <c r="AL420" s="33"/>
    </row>
    <row r="421" spans="1:38" x14ac:dyDescent="0.25">
      <c r="A421" s="6">
        <v>3090</v>
      </c>
      <c r="B421" s="7" t="s">
        <v>47</v>
      </c>
      <c r="C421" s="7">
        <v>0.45500000000000002</v>
      </c>
      <c r="D421" s="7">
        <v>0.35</v>
      </c>
      <c r="E421" s="7">
        <v>0.11</v>
      </c>
      <c r="F421" s="7">
        <v>0.45800000000000002</v>
      </c>
      <c r="G421" s="7">
        <v>0.2</v>
      </c>
      <c r="H421" s="7">
        <v>0.111</v>
      </c>
      <c r="I421" s="7">
        <v>0.1305</v>
      </c>
      <c r="J421" s="7">
        <v>8</v>
      </c>
      <c r="K421" s="7">
        <v>2</v>
      </c>
      <c r="L421" s="7" t="s">
        <v>64</v>
      </c>
      <c r="M421" s="7" t="s">
        <v>65</v>
      </c>
      <c r="N421" s="7" t="s">
        <v>66</v>
      </c>
      <c r="O421" s="7">
        <v>9</v>
      </c>
      <c r="P421" s="7" t="s">
        <v>78</v>
      </c>
      <c r="Q421" s="7">
        <v>1.9</v>
      </c>
      <c r="S421" s="33">
        <f t="shared" si="18"/>
        <v>-0.64855138643330534</v>
      </c>
      <c r="T421" s="33">
        <f t="shared" si="19"/>
        <v>-0.64674598812966511</v>
      </c>
      <c r="U421" s="33">
        <f t="shared" si="20"/>
        <v>-0.65276412363116443</v>
      </c>
      <c r="V421" s="33"/>
      <c r="W421" s="33"/>
      <c r="X421" s="33"/>
      <c r="Y421" s="33"/>
      <c r="Z421" s="33"/>
      <c r="AA421" s="33"/>
      <c r="AB421" s="33"/>
      <c r="AC421" s="33"/>
      <c r="AD421" s="33"/>
      <c r="AE421" s="33"/>
      <c r="AF421" s="33"/>
      <c r="AG421" s="33"/>
      <c r="AH421" s="33"/>
      <c r="AI421" s="33"/>
      <c r="AJ421" s="33"/>
      <c r="AK421" s="33"/>
      <c r="AL421" s="33"/>
    </row>
    <row r="422" spans="1:38" x14ac:dyDescent="0.25">
      <c r="A422" s="4">
        <v>3500</v>
      </c>
      <c r="B422" s="5" t="s">
        <v>32</v>
      </c>
      <c r="C422" s="5">
        <v>0.59499999999999997</v>
      </c>
      <c r="D422" s="5">
        <v>0.47</v>
      </c>
      <c r="E422" s="5">
        <v>0.16500000000000001</v>
      </c>
      <c r="F422" s="5">
        <v>1.0155000000000001</v>
      </c>
      <c r="G422" s="5">
        <v>0.49099999999999999</v>
      </c>
      <c r="H422" s="5">
        <v>0.1905</v>
      </c>
      <c r="I422" s="5">
        <v>0.28899999999999998</v>
      </c>
      <c r="J422" s="5">
        <v>9</v>
      </c>
      <c r="K422" s="5">
        <v>14</v>
      </c>
      <c r="L422" s="5" t="s">
        <v>55</v>
      </c>
      <c r="M422" s="5" t="s">
        <v>56</v>
      </c>
      <c r="N422" s="5" t="s">
        <v>57</v>
      </c>
      <c r="O422" s="5">
        <v>6</v>
      </c>
      <c r="P422" s="5" t="s">
        <v>79</v>
      </c>
      <c r="Q422" s="5">
        <v>14.1</v>
      </c>
      <c r="S422" s="33">
        <f t="shared" si="18"/>
        <v>-0.34882245883863039</v>
      </c>
      <c r="T422" s="33">
        <f t="shared" si="19"/>
        <v>0.55156032644258401</v>
      </c>
      <c r="U422" s="33">
        <f t="shared" si="20"/>
        <v>0.58813401238055318</v>
      </c>
      <c r="V422" s="33"/>
      <c r="W422" s="33"/>
      <c r="X422" s="33"/>
      <c r="Y422" s="33"/>
      <c r="Z422" s="33"/>
      <c r="AA422" s="33"/>
      <c r="AB422" s="33"/>
      <c r="AC422" s="33"/>
      <c r="AD422" s="33"/>
      <c r="AE422" s="33"/>
      <c r="AF422" s="33"/>
      <c r="AG422" s="33"/>
      <c r="AH422" s="33"/>
      <c r="AI422" s="33"/>
      <c r="AJ422" s="33"/>
      <c r="AK422" s="33"/>
      <c r="AL422" s="33"/>
    </row>
    <row r="423" spans="1:38" x14ac:dyDescent="0.25">
      <c r="A423" s="6">
        <v>716</v>
      </c>
      <c r="B423" s="7" t="s">
        <v>43</v>
      </c>
      <c r="C423" s="7">
        <v>0.27500000000000002</v>
      </c>
      <c r="D423" s="7">
        <v>0.2</v>
      </c>
      <c r="E423" s="7">
        <v>6.5000000000000002E-2</v>
      </c>
      <c r="F423" s="7">
        <v>0.10349999999999999</v>
      </c>
      <c r="G423" s="7">
        <v>4.7500000000000001E-2</v>
      </c>
      <c r="H423" s="7">
        <v>2.0500000000000001E-2</v>
      </c>
      <c r="I423" s="7">
        <v>0.03</v>
      </c>
      <c r="J423" s="7">
        <v>7</v>
      </c>
      <c r="K423" s="7">
        <v>1</v>
      </c>
      <c r="L423" s="7" t="s">
        <v>40</v>
      </c>
      <c r="M423" s="7" t="s">
        <v>41</v>
      </c>
      <c r="N423" s="7" t="s">
        <v>35</v>
      </c>
      <c r="O423" s="7">
        <v>3</v>
      </c>
      <c r="P423" s="7" t="s">
        <v>80</v>
      </c>
      <c r="Q423" s="7">
        <v>3.6</v>
      </c>
      <c r="S423" s="33">
        <f t="shared" si="18"/>
        <v>-0.94828031402798041</v>
      </c>
      <c r="T423" s="33">
        <f t="shared" si="19"/>
        <v>-2.187425535436843</v>
      </c>
      <c r="U423" s="33">
        <f t="shared" si="20"/>
        <v>-2.2038867936458111</v>
      </c>
      <c r="V423" s="33"/>
      <c r="W423" s="33"/>
      <c r="X423" s="33"/>
      <c r="Y423" s="33"/>
      <c r="Z423" s="33"/>
      <c r="AA423" s="33"/>
      <c r="AB423" s="33"/>
      <c r="AC423" s="33"/>
      <c r="AD423" s="33"/>
      <c r="AE423" s="33"/>
      <c r="AF423" s="33"/>
      <c r="AG423" s="33"/>
      <c r="AH423" s="33"/>
      <c r="AI423" s="33"/>
      <c r="AJ423" s="33"/>
      <c r="AK423" s="33"/>
      <c r="AL423" s="33"/>
    </row>
    <row r="424" spans="1:38" x14ac:dyDescent="0.25">
      <c r="A424" s="4">
        <v>409</v>
      </c>
      <c r="B424" s="5" t="s">
        <v>47</v>
      </c>
      <c r="C424" s="5">
        <v>0.55500000000000005</v>
      </c>
      <c r="D424" s="5">
        <v>0.45</v>
      </c>
      <c r="E424" s="5">
        <v>0.14499999999999999</v>
      </c>
      <c r="F424" s="5">
        <v>0.91500000000000004</v>
      </c>
      <c r="G424" s="5">
        <v>0.4</v>
      </c>
      <c r="H424" s="5">
        <v>0.246</v>
      </c>
      <c r="I424" s="5">
        <v>0.28499999999999998</v>
      </c>
      <c r="J424" s="5">
        <v>11</v>
      </c>
      <c r="K424" s="5">
        <v>3</v>
      </c>
      <c r="L424" s="5" t="s">
        <v>75</v>
      </c>
      <c r="M424" s="5" t="s">
        <v>76</v>
      </c>
      <c r="N424" s="5" t="s">
        <v>77</v>
      </c>
      <c r="O424" s="5">
        <v>9</v>
      </c>
      <c r="P424" s="5" t="s">
        <v>78</v>
      </c>
      <c r="Q424" s="5">
        <v>1.9</v>
      </c>
      <c r="S424" s="33">
        <f t="shared" si="18"/>
        <v>0.25063539635071963</v>
      </c>
      <c r="T424" s="33">
        <f t="shared" si="19"/>
        <v>0.20918709370765626</v>
      </c>
      <c r="U424" s="33">
        <f t="shared" si="20"/>
        <v>0.3813176563786006</v>
      </c>
      <c r="V424" s="33"/>
      <c r="W424" s="33"/>
      <c r="X424" s="33"/>
      <c r="Y424" s="33"/>
      <c r="Z424" s="33"/>
      <c r="AA424" s="33"/>
      <c r="AB424" s="33"/>
      <c r="AC424" s="33"/>
      <c r="AD424" s="33"/>
      <c r="AE424" s="33"/>
      <c r="AF424" s="33"/>
      <c r="AG424" s="33"/>
      <c r="AH424" s="33"/>
      <c r="AI424" s="33"/>
      <c r="AJ424" s="33"/>
      <c r="AK424" s="33"/>
      <c r="AL424" s="33"/>
    </row>
    <row r="425" spans="1:38" x14ac:dyDescent="0.25">
      <c r="A425" s="6">
        <v>84</v>
      </c>
      <c r="B425" s="7" t="s">
        <v>47</v>
      </c>
      <c r="C425" s="7">
        <v>0.59499999999999997</v>
      </c>
      <c r="D425" s="7">
        <v>0.47499999999999998</v>
      </c>
      <c r="E425" s="7">
        <v>0.16</v>
      </c>
      <c r="F425" s="7">
        <v>1.3174999999999999</v>
      </c>
      <c r="G425" s="7">
        <v>0.40799999999999997</v>
      </c>
      <c r="H425" s="7">
        <v>0.23400000000000001</v>
      </c>
      <c r="I425" s="7">
        <v>0.57999999999999996</v>
      </c>
      <c r="J425" s="7">
        <v>21</v>
      </c>
      <c r="K425" s="7">
        <v>10</v>
      </c>
      <c r="L425" s="7" t="s">
        <v>48</v>
      </c>
      <c r="M425" s="7" t="s">
        <v>49</v>
      </c>
      <c r="N425" s="7" t="s">
        <v>50</v>
      </c>
      <c r="O425" s="7">
        <v>8</v>
      </c>
      <c r="P425" s="7" t="s">
        <v>51</v>
      </c>
      <c r="Q425" s="7">
        <v>12.3</v>
      </c>
      <c r="S425" s="33">
        <f t="shared" si="18"/>
        <v>3.2479246722974695</v>
      </c>
      <c r="T425" s="33">
        <f t="shared" si="19"/>
        <v>0.55156032644258401</v>
      </c>
      <c r="U425" s="33">
        <f t="shared" si="20"/>
        <v>0.63983810138104147</v>
      </c>
      <c r="V425" s="33"/>
      <c r="W425" s="33"/>
      <c r="X425" s="33"/>
      <c r="Y425" s="33"/>
      <c r="Z425" s="33"/>
      <c r="AA425" s="33"/>
      <c r="AB425" s="33"/>
      <c r="AC425" s="33"/>
      <c r="AD425" s="33"/>
      <c r="AE425" s="33"/>
      <c r="AF425" s="33"/>
      <c r="AG425" s="33"/>
      <c r="AH425" s="33"/>
      <c r="AI425" s="33"/>
      <c r="AJ425" s="33"/>
      <c r="AK425" s="33"/>
      <c r="AL425" s="33"/>
    </row>
    <row r="426" spans="1:38" x14ac:dyDescent="0.25">
      <c r="A426" s="4">
        <v>1395</v>
      </c>
      <c r="B426" s="5" t="s">
        <v>47</v>
      </c>
      <c r="C426" s="5">
        <v>0.64</v>
      </c>
      <c r="D426" s="5">
        <v>0.56499999999999995</v>
      </c>
      <c r="E426" s="5">
        <v>0.23</v>
      </c>
      <c r="F426" s="5">
        <v>1.5209999999999999</v>
      </c>
      <c r="G426" s="5">
        <v>0.64400000000000002</v>
      </c>
      <c r="H426" s="5">
        <v>0.372</v>
      </c>
      <c r="I426" s="5">
        <v>0.40600000000000003</v>
      </c>
      <c r="J426" s="5">
        <v>15</v>
      </c>
      <c r="K426" s="5">
        <v>14</v>
      </c>
      <c r="L426" s="5" t="s">
        <v>55</v>
      </c>
      <c r="M426" s="5" t="s">
        <v>56</v>
      </c>
      <c r="N426" s="5" t="s">
        <v>57</v>
      </c>
      <c r="O426" s="5">
        <v>5</v>
      </c>
      <c r="P426" s="5" t="s">
        <v>46</v>
      </c>
      <c r="Q426" s="5">
        <v>12.8</v>
      </c>
      <c r="S426" s="33">
        <f t="shared" si="18"/>
        <v>1.4495511067294196</v>
      </c>
      <c r="T426" s="33">
        <f t="shared" si="19"/>
        <v>0.93673021326937889</v>
      </c>
      <c r="U426" s="33">
        <f t="shared" si="20"/>
        <v>1.5705117033898293</v>
      </c>
      <c r="V426" s="33"/>
      <c r="W426" s="33"/>
      <c r="X426" s="33"/>
      <c r="Y426" s="33"/>
      <c r="Z426" s="33"/>
      <c r="AA426" s="33"/>
      <c r="AB426" s="33"/>
      <c r="AC426" s="33"/>
      <c r="AD426" s="33"/>
      <c r="AE426" s="33"/>
      <c r="AF426" s="33"/>
      <c r="AG426" s="33"/>
      <c r="AH426" s="33"/>
      <c r="AI426" s="33"/>
      <c r="AJ426" s="33"/>
      <c r="AK426" s="33"/>
      <c r="AL426" s="33"/>
    </row>
    <row r="427" spans="1:38" x14ac:dyDescent="0.25">
      <c r="A427" s="6">
        <v>1385</v>
      </c>
      <c r="B427" s="7" t="s">
        <v>32</v>
      </c>
      <c r="C427" s="7">
        <v>0.63</v>
      </c>
      <c r="D427" s="7">
        <v>0.48499999999999999</v>
      </c>
      <c r="E427" s="7">
        <v>0.17</v>
      </c>
      <c r="F427" s="7">
        <v>1.3205</v>
      </c>
      <c r="G427" s="7">
        <v>0.59450000000000003</v>
      </c>
      <c r="H427" s="7">
        <v>0.34499999999999997</v>
      </c>
      <c r="I427" s="7">
        <v>0.34499999999999997</v>
      </c>
      <c r="J427" s="7">
        <v>9</v>
      </c>
      <c r="K427" s="7">
        <v>6</v>
      </c>
      <c r="L427" s="7" t="s">
        <v>71</v>
      </c>
      <c r="M427" s="7" t="s">
        <v>72</v>
      </c>
      <c r="N427" s="7" t="s">
        <v>73</v>
      </c>
      <c r="O427" s="7">
        <v>10</v>
      </c>
      <c r="P427" s="7" t="s">
        <v>70</v>
      </c>
      <c r="Q427" s="7">
        <v>24.1</v>
      </c>
      <c r="S427" s="33">
        <f t="shared" si="18"/>
        <v>-0.34882245883863039</v>
      </c>
      <c r="T427" s="33">
        <f t="shared" si="19"/>
        <v>0.85113690508564666</v>
      </c>
      <c r="U427" s="33">
        <f t="shared" si="20"/>
        <v>0.74324627938201804</v>
      </c>
      <c r="V427" s="33"/>
      <c r="W427" s="33"/>
      <c r="X427" s="33"/>
      <c r="Y427" s="33"/>
      <c r="Z427" s="33"/>
      <c r="AA427" s="33"/>
      <c r="AB427" s="33"/>
      <c r="AC427" s="33"/>
      <c r="AD427" s="33"/>
      <c r="AE427" s="33"/>
      <c r="AF427" s="33"/>
      <c r="AG427" s="33"/>
      <c r="AH427" s="33"/>
      <c r="AI427" s="33"/>
      <c r="AJ427" s="33"/>
      <c r="AK427" s="33"/>
      <c r="AL427" s="33"/>
    </row>
    <row r="428" spans="1:38" x14ac:dyDescent="0.25">
      <c r="A428" s="4">
        <v>1890</v>
      </c>
      <c r="B428" s="5" t="s">
        <v>47</v>
      </c>
      <c r="C428" s="5">
        <v>0.56499999999999995</v>
      </c>
      <c r="D428" s="5">
        <v>0.41499999999999998</v>
      </c>
      <c r="E428" s="5">
        <v>0.125</v>
      </c>
      <c r="F428" s="5">
        <v>0.66700000000000004</v>
      </c>
      <c r="G428" s="5">
        <v>0.30199999999999999</v>
      </c>
      <c r="H428" s="5">
        <v>0.1545</v>
      </c>
      <c r="I428" s="5">
        <v>0.185</v>
      </c>
      <c r="J428" s="5">
        <v>7</v>
      </c>
      <c r="K428" s="5">
        <v>2</v>
      </c>
      <c r="L428" s="5" t="s">
        <v>64</v>
      </c>
      <c r="M428" s="5" t="s">
        <v>65</v>
      </c>
      <c r="N428" s="5" t="s">
        <v>66</v>
      </c>
      <c r="O428" s="5">
        <v>7</v>
      </c>
      <c r="P428" s="5" t="s">
        <v>74</v>
      </c>
      <c r="Q428" s="5">
        <v>2.5</v>
      </c>
      <c r="S428" s="33">
        <f t="shared" si="18"/>
        <v>-0.94828031402798041</v>
      </c>
      <c r="T428" s="33">
        <f t="shared" si="19"/>
        <v>0.29478040189138749</v>
      </c>
      <c r="U428" s="33">
        <f t="shared" si="20"/>
        <v>1.9389033375182673E-2</v>
      </c>
      <c r="V428" s="33"/>
      <c r="W428" s="33"/>
      <c r="X428" s="33"/>
      <c r="Y428" s="33"/>
      <c r="Z428" s="33"/>
      <c r="AA428" s="33"/>
      <c r="AB428" s="33"/>
      <c r="AC428" s="33"/>
      <c r="AD428" s="33"/>
      <c r="AE428" s="33"/>
      <c r="AF428" s="33"/>
      <c r="AG428" s="33"/>
      <c r="AH428" s="33"/>
      <c r="AI428" s="33"/>
      <c r="AJ428" s="33"/>
      <c r="AK428" s="33"/>
      <c r="AL428" s="33"/>
    </row>
    <row r="429" spans="1:38" x14ac:dyDescent="0.25">
      <c r="A429" s="6">
        <v>2471</v>
      </c>
      <c r="B429" s="7" t="s">
        <v>47</v>
      </c>
      <c r="C429" s="7">
        <v>0.61499999999999999</v>
      </c>
      <c r="D429" s="7">
        <v>0.47499999999999998</v>
      </c>
      <c r="E429" s="7">
        <v>0.17</v>
      </c>
      <c r="F429" s="7">
        <v>1.1825000000000001</v>
      </c>
      <c r="G429" s="7">
        <v>0.47399999999999998</v>
      </c>
      <c r="H429" s="7">
        <v>0.28949999999999998</v>
      </c>
      <c r="I429" s="7">
        <v>0.24</v>
      </c>
      <c r="J429" s="7">
        <v>11</v>
      </c>
      <c r="K429" s="7">
        <v>12</v>
      </c>
      <c r="L429" s="7" t="s">
        <v>33</v>
      </c>
      <c r="M429" s="7" t="s">
        <v>34</v>
      </c>
      <c r="N429" s="7" t="s">
        <v>35</v>
      </c>
      <c r="O429" s="7">
        <v>5</v>
      </c>
      <c r="P429" s="7" t="s">
        <v>46</v>
      </c>
      <c r="Q429" s="7">
        <v>12.8</v>
      </c>
      <c r="S429" s="33">
        <f t="shared" si="18"/>
        <v>0.25063539635071963</v>
      </c>
      <c r="T429" s="33">
        <f t="shared" si="19"/>
        <v>0.72274694281004837</v>
      </c>
      <c r="U429" s="33">
        <f t="shared" si="20"/>
        <v>0.63983810138104147</v>
      </c>
      <c r="V429" s="33"/>
      <c r="W429" s="33"/>
      <c r="X429" s="33"/>
      <c r="Y429" s="33"/>
      <c r="Z429" s="33"/>
      <c r="AA429" s="33"/>
      <c r="AB429" s="33"/>
      <c r="AC429" s="33"/>
      <c r="AD429" s="33"/>
      <c r="AE429" s="33"/>
      <c r="AF429" s="33"/>
      <c r="AG429" s="33"/>
      <c r="AH429" s="33"/>
      <c r="AI429" s="33"/>
      <c r="AJ429" s="33"/>
      <c r="AK429" s="33"/>
      <c r="AL429" s="33"/>
    </row>
    <row r="430" spans="1:38" x14ac:dyDescent="0.25">
      <c r="A430" s="4">
        <v>3298</v>
      </c>
      <c r="B430" s="5" t="s">
        <v>47</v>
      </c>
      <c r="C430" s="5">
        <v>0.64500000000000002</v>
      </c>
      <c r="D430" s="5">
        <v>0.5</v>
      </c>
      <c r="E430" s="5">
        <v>0.19</v>
      </c>
      <c r="F430" s="5">
        <v>1.2290000000000001</v>
      </c>
      <c r="G430" s="5">
        <v>0.52400000000000002</v>
      </c>
      <c r="H430" s="5">
        <v>0.27800000000000002</v>
      </c>
      <c r="I430" s="5">
        <v>0.39500000000000002</v>
      </c>
      <c r="J430" s="5">
        <v>17</v>
      </c>
      <c r="K430" s="5">
        <v>15</v>
      </c>
      <c r="L430" s="5" t="s">
        <v>81</v>
      </c>
      <c r="M430" s="5" t="s">
        <v>82</v>
      </c>
      <c r="N430" s="5" t="s">
        <v>35</v>
      </c>
      <c r="O430" s="5">
        <v>2</v>
      </c>
      <c r="P430" s="5" t="s">
        <v>39</v>
      </c>
      <c r="Q430" s="5">
        <v>18</v>
      </c>
      <c r="S430" s="33">
        <f t="shared" si="18"/>
        <v>2.0490089619187697</v>
      </c>
      <c r="T430" s="33">
        <f t="shared" si="19"/>
        <v>0.97952686736124495</v>
      </c>
      <c r="U430" s="33">
        <f t="shared" si="20"/>
        <v>0.89835854638348289</v>
      </c>
      <c r="V430" s="33"/>
      <c r="W430" s="33"/>
      <c r="X430" s="33"/>
      <c r="Y430" s="33"/>
      <c r="Z430" s="33"/>
      <c r="AA430" s="33"/>
      <c r="AB430" s="33"/>
      <c r="AC430" s="33"/>
      <c r="AD430" s="33"/>
      <c r="AE430" s="33"/>
      <c r="AF430" s="33"/>
      <c r="AG430" s="33"/>
      <c r="AH430" s="33"/>
      <c r="AI430" s="33"/>
      <c r="AJ430" s="33"/>
      <c r="AK430" s="33"/>
      <c r="AL430" s="33"/>
    </row>
    <row r="431" spans="1:38" x14ac:dyDescent="0.25">
      <c r="A431" s="6">
        <v>3532</v>
      </c>
      <c r="B431" s="7" t="s">
        <v>43</v>
      </c>
      <c r="C431" s="7">
        <v>0.36499999999999999</v>
      </c>
      <c r="D431" s="7">
        <v>0.27500000000000002</v>
      </c>
      <c r="E431" s="7">
        <v>0.09</v>
      </c>
      <c r="F431" s="7">
        <v>0.23449999999999999</v>
      </c>
      <c r="G431" s="7">
        <v>0.108</v>
      </c>
      <c r="H431" s="7">
        <v>5.0999999999999997E-2</v>
      </c>
      <c r="I431" s="7">
        <v>6.25E-2</v>
      </c>
      <c r="J431" s="7">
        <v>7</v>
      </c>
      <c r="K431" s="7">
        <v>1</v>
      </c>
      <c r="L431" s="7" t="s">
        <v>40</v>
      </c>
      <c r="M431" s="7" t="s">
        <v>41</v>
      </c>
      <c r="N431" s="7" t="s">
        <v>35</v>
      </c>
      <c r="O431" s="7">
        <v>10</v>
      </c>
      <c r="P431" s="7" t="s">
        <v>70</v>
      </c>
      <c r="Q431" s="7">
        <v>24.1</v>
      </c>
      <c r="S431" s="33">
        <f t="shared" si="18"/>
        <v>-0.94828031402798041</v>
      </c>
      <c r="T431" s="33">
        <f t="shared" si="19"/>
        <v>-1.4170857617832544</v>
      </c>
      <c r="U431" s="33">
        <f t="shared" si="20"/>
        <v>-1.4283254586384875</v>
      </c>
      <c r="V431" s="33"/>
      <c r="W431" s="33"/>
      <c r="X431" s="33"/>
      <c r="Y431" s="33"/>
      <c r="Z431" s="33"/>
      <c r="AA431" s="33"/>
      <c r="AB431" s="33"/>
      <c r="AC431" s="33"/>
      <c r="AD431" s="33"/>
      <c r="AE431" s="33"/>
      <c r="AF431" s="33"/>
      <c r="AG431" s="33"/>
      <c r="AH431" s="33"/>
      <c r="AI431" s="33"/>
      <c r="AJ431" s="33"/>
      <c r="AK431" s="33"/>
      <c r="AL431" s="33"/>
    </row>
    <row r="432" spans="1:38" x14ac:dyDescent="0.25">
      <c r="A432" s="4">
        <v>3177</v>
      </c>
      <c r="B432" s="5" t="s">
        <v>32</v>
      </c>
      <c r="C432" s="5">
        <v>0.49</v>
      </c>
      <c r="D432" s="5">
        <v>0.38</v>
      </c>
      <c r="E432" s="5">
        <v>0.13</v>
      </c>
      <c r="F432" s="5">
        <v>0.53900000000000003</v>
      </c>
      <c r="G432" s="5">
        <v>0.22900000000000001</v>
      </c>
      <c r="H432" s="5">
        <v>0.13550000000000001</v>
      </c>
      <c r="I432" s="5">
        <v>0.16500000000000001</v>
      </c>
      <c r="J432" s="5">
        <v>12</v>
      </c>
      <c r="K432" s="5">
        <v>3</v>
      </c>
      <c r="L432" s="5" t="s">
        <v>75</v>
      </c>
      <c r="M432" s="5" t="s">
        <v>76</v>
      </c>
      <c r="N432" s="5" t="s">
        <v>77</v>
      </c>
      <c r="O432" s="5">
        <v>8</v>
      </c>
      <c r="P432" s="5" t="s">
        <v>51</v>
      </c>
      <c r="Q432" s="5">
        <v>12.3</v>
      </c>
      <c r="S432" s="33">
        <f t="shared" si="18"/>
        <v>0.55036432394539458</v>
      </c>
      <c r="T432" s="33">
        <f t="shared" si="19"/>
        <v>-0.34716940948660296</v>
      </c>
      <c r="U432" s="33">
        <f t="shared" si="20"/>
        <v>-0.34253958962823472</v>
      </c>
      <c r="V432" s="33"/>
      <c r="W432" s="33"/>
      <c r="X432" s="33"/>
      <c r="Y432" s="33"/>
      <c r="Z432" s="33"/>
      <c r="AA432" s="33"/>
      <c r="AB432" s="33"/>
      <c r="AC432" s="33"/>
      <c r="AD432" s="33"/>
      <c r="AE432" s="33"/>
      <c r="AF432" s="33"/>
      <c r="AG432" s="33"/>
      <c r="AH432" s="33"/>
      <c r="AI432" s="33"/>
      <c r="AJ432" s="33"/>
      <c r="AK432" s="33"/>
      <c r="AL432" s="33"/>
    </row>
    <row r="433" spans="1:38" x14ac:dyDescent="0.25">
      <c r="A433" s="6">
        <v>942</v>
      </c>
      <c r="B433" s="7" t="s">
        <v>43</v>
      </c>
      <c r="C433" s="7">
        <v>0.46500000000000002</v>
      </c>
      <c r="D433" s="7">
        <v>0.36499999999999999</v>
      </c>
      <c r="E433" s="7">
        <v>0.115</v>
      </c>
      <c r="F433" s="7">
        <v>0.46700000000000003</v>
      </c>
      <c r="G433" s="7">
        <v>0.23150000000000001</v>
      </c>
      <c r="H433" s="7">
        <v>9.2499999999999999E-2</v>
      </c>
      <c r="I433" s="7">
        <v>0.113</v>
      </c>
      <c r="J433" s="7">
        <v>7</v>
      </c>
      <c r="K433" s="7">
        <v>8</v>
      </c>
      <c r="L433" s="7" t="s">
        <v>61</v>
      </c>
      <c r="M433" s="7" t="s">
        <v>62</v>
      </c>
      <c r="N433" s="7" t="s">
        <v>63</v>
      </c>
      <c r="O433" s="7">
        <v>5</v>
      </c>
      <c r="P433" s="7" t="s">
        <v>46</v>
      </c>
      <c r="Q433" s="7">
        <v>12.8</v>
      </c>
      <c r="S433" s="33">
        <f t="shared" si="18"/>
        <v>-0.94828031402798041</v>
      </c>
      <c r="T433" s="33">
        <f t="shared" si="19"/>
        <v>-0.56115267994593299</v>
      </c>
      <c r="U433" s="33">
        <f t="shared" si="20"/>
        <v>-0.49765185662969952</v>
      </c>
      <c r="V433" s="33"/>
      <c r="W433" s="33"/>
      <c r="X433" s="33"/>
      <c r="Y433" s="33"/>
      <c r="Z433" s="33"/>
      <c r="AA433" s="33"/>
      <c r="AB433" s="33"/>
      <c r="AC433" s="33"/>
      <c r="AD433" s="33"/>
      <c r="AE433" s="33"/>
      <c r="AF433" s="33"/>
      <c r="AG433" s="33"/>
      <c r="AH433" s="33"/>
      <c r="AI433" s="33"/>
      <c r="AJ433" s="33"/>
      <c r="AK433" s="33"/>
      <c r="AL433" s="33"/>
    </row>
    <row r="434" spans="1:38" x14ac:dyDescent="0.25">
      <c r="A434" s="4">
        <v>487</v>
      </c>
      <c r="B434" s="5" t="s">
        <v>47</v>
      </c>
      <c r="C434" s="5">
        <v>0.55000000000000004</v>
      </c>
      <c r="D434" s="5">
        <v>0.45</v>
      </c>
      <c r="E434" s="5">
        <v>0.13</v>
      </c>
      <c r="F434" s="5">
        <v>0.92</v>
      </c>
      <c r="G434" s="5">
        <v>0.378</v>
      </c>
      <c r="H434" s="5">
        <v>0.23849999999999999</v>
      </c>
      <c r="I434" s="5">
        <v>0.28999999999999998</v>
      </c>
      <c r="J434" s="5">
        <v>11</v>
      </c>
      <c r="K434" s="5">
        <v>7</v>
      </c>
      <c r="L434" s="5" t="s">
        <v>67</v>
      </c>
      <c r="M434" s="5" t="s">
        <v>68</v>
      </c>
      <c r="N434" s="5" t="s">
        <v>69</v>
      </c>
      <c r="O434" s="5">
        <v>2</v>
      </c>
      <c r="P434" s="5" t="s">
        <v>39</v>
      </c>
      <c r="Q434" s="5">
        <v>18</v>
      </c>
      <c r="S434" s="33">
        <f t="shared" si="18"/>
        <v>0.25063539635071963</v>
      </c>
      <c r="T434" s="33">
        <f t="shared" si="19"/>
        <v>0.16639043961579017</v>
      </c>
      <c r="U434" s="33">
        <f t="shared" si="20"/>
        <v>0.3813176563786006</v>
      </c>
      <c r="V434" s="33"/>
      <c r="W434" s="33"/>
      <c r="X434" s="33"/>
      <c r="Y434" s="33"/>
      <c r="Z434" s="33"/>
      <c r="AA434" s="33"/>
      <c r="AB434" s="33"/>
      <c r="AC434" s="33"/>
      <c r="AD434" s="33"/>
      <c r="AE434" s="33"/>
      <c r="AF434" s="33"/>
      <c r="AG434" s="33"/>
      <c r="AH434" s="33"/>
      <c r="AI434" s="33"/>
      <c r="AJ434" s="33"/>
      <c r="AK434" s="33"/>
      <c r="AL434" s="33"/>
    </row>
    <row r="435" spans="1:38" x14ac:dyDescent="0.25">
      <c r="A435" s="6">
        <v>4031</v>
      </c>
      <c r="B435" s="7" t="s">
        <v>43</v>
      </c>
      <c r="C435" s="7">
        <v>0.435</v>
      </c>
      <c r="D435" s="7">
        <v>0.32500000000000001</v>
      </c>
      <c r="E435" s="7">
        <v>0.1</v>
      </c>
      <c r="F435" s="7">
        <v>0.36599999999999999</v>
      </c>
      <c r="G435" s="7">
        <v>0.17399999999999999</v>
      </c>
      <c r="H435" s="7">
        <v>7.2499999999999995E-2</v>
      </c>
      <c r="I435" s="7">
        <v>0.109</v>
      </c>
      <c r="J435" s="7">
        <v>7</v>
      </c>
      <c r="K435" s="7">
        <v>12</v>
      </c>
      <c r="L435" s="7" t="s">
        <v>33</v>
      </c>
      <c r="M435" s="7" t="s">
        <v>34</v>
      </c>
      <c r="N435" s="7" t="s">
        <v>35</v>
      </c>
      <c r="O435" s="7">
        <v>1</v>
      </c>
      <c r="P435" s="7" t="s">
        <v>36</v>
      </c>
      <c r="Q435" s="7">
        <v>22.1</v>
      </c>
      <c r="S435" s="33">
        <f t="shared" si="18"/>
        <v>-0.94828031402798041</v>
      </c>
      <c r="T435" s="33">
        <f t="shared" si="19"/>
        <v>-0.81793260449712946</v>
      </c>
      <c r="U435" s="33">
        <f t="shared" si="20"/>
        <v>-0.91128456863360519</v>
      </c>
      <c r="V435" s="33"/>
      <c r="W435" s="33"/>
      <c r="X435" s="33"/>
      <c r="Y435" s="33"/>
      <c r="Z435" s="33"/>
      <c r="AA435" s="33"/>
      <c r="AB435" s="33"/>
      <c r="AC435" s="33"/>
      <c r="AD435" s="33"/>
      <c r="AE435" s="33"/>
      <c r="AF435" s="33"/>
      <c r="AG435" s="33"/>
      <c r="AH435" s="33"/>
      <c r="AI435" s="33"/>
      <c r="AJ435" s="33"/>
      <c r="AK435" s="33"/>
      <c r="AL435" s="33"/>
    </row>
    <row r="436" spans="1:38" x14ac:dyDescent="0.25">
      <c r="A436" s="4">
        <v>2144</v>
      </c>
      <c r="B436" s="5" t="s">
        <v>47</v>
      </c>
      <c r="C436" s="5">
        <v>0.47</v>
      </c>
      <c r="D436" s="5">
        <v>0.37</v>
      </c>
      <c r="E436" s="5">
        <v>0.105</v>
      </c>
      <c r="F436" s="5">
        <v>0.46650000000000003</v>
      </c>
      <c r="G436" s="5">
        <v>0.20250000000000001</v>
      </c>
      <c r="H436" s="5">
        <v>0.10150000000000001</v>
      </c>
      <c r="I436" s="5">
        <v>0.155</v>
      </c>
      <c r="J436" s="5">
        <v>10</v>
      </c>
      <c r="K436" s="5">
        <v>8</v>
      </c>
      <c r="L436" s="5" t="s">
        <v>61</v>
      </c>
      <c r="M436" s="5" t="s">
        <v>62</v>
      </c>
      <c r="N436" s="5" t="s">
        <v>63</v>
      </c>
      <c r="O436" s="5">
        <v>10</v>
      </c>
      <c r="P436" s="5" t="s">
        <v>70</v>
      </c>
      <c r="Q436" s="5">
        <v>24.1</v>
      </c>
      <c r="S436" s="33">
        <f t="shared" si="18"/>
        <v>-4.9093531243955373E-2</v>
      </c>
      <c r="T436" s="33">
        <f t="shared" si="19"/>
        <v>-0.51835602585406737</v>
      </c>
      <c r="U436" s="33">
        <f t="shared" si="20"/>
        <v>-0.44594776762921129</v>
      </c>
      <c r="V436" s="33"/>
      <c r="W436" s="33"/>
      <c r="X436" s="33"/>
      <c r="Y436" s="33"/>
      <c r="Z436" s="33"/>
      <c r="AA436" s="33"/>
      <c r="AB436" s="33"/>
      <c r="AC436" s="33"/>
      <c r="AD436" s="33"/>
      <c r="AE436" s="33"/>
      <c r="AF436" s="33"/>
      <c r="AG436" s="33"/>
      <c r="AH436" s="33"/>
      <c r="AI436" s="33"/>
      <c r="AJ436" s="33"/>
      <c r="AK436" s="33"/>
      <c r="AL436" s="33"/>
    </row>
    <row r="437" spans="1:38" x14ac:dyDescent="0.25">
      <c r="A437" s="6">
        <v>3031</v>
      </c>
      <c r="B437" s="7" t="s">
        <v>43</v>
      </c>
      <c r="C437" s="7">
        <v>0.52</v>
      </c>
      <c r="D437" s="7">
        <v>0.39500000000000002</v>
      </c>
      <c r="E437" s="7">
        <v>0.115</v>
      </c>
      <c r="F437" s="7">
        <v>0.64449999999999996</v>
      </c>
      <c r="G437" s="7">
        <v>0.3155</v>
      </c>
      <c r="H437" s="7">
        <v>0.1245</v>
      </c>
      <c r="I437" s="7">
        <v>0.186</v>
      </c>
      <c r="J437" s="7">
        <v>11</v>
      </c>
      <c r="K437" s="7">
        <v>7</v>
      </c>
      <c r="L437" s="7" t="s">
        <v>67</v>
      </c>
      <c r="M437" s="7" t="s">
        <v>68</v>
      </c>
      <c r="N437" s="7" t="s">
        <v>69</v>
      </c>
      <c r="O437" s="7">
        <v>1</v>
      </c>
      <c r="P437" s="7" t="s">
        <v>36</v>
      </c>
      <c r="Q437" s="7">
        <v>22.1</v>
      </c>
      <c r="S437" s="33">
        <f t="shared" si="18"/>
        <v>0.25063539635071963</v>
      </c>
      <c r="T437" s="33">
        <f t="shared" si="19"/>
        <v>-9.0389484935406397E-2</v>
      </c>
      <c r="U437" s="33">
        <f t="shared" si="20"/>
        <v>-0.18742732262676987</v>
      </c>
      <c r="V437" s="33"/>
      <c r="W437" s="33"/>
      <c r="X437" s="33"/>
      <c r="Y437" s="33"/>
      <c r="Z437" s="33"/>
      <c r="AA437" s="33"/>
      <c r="AB437" s="33"/>
      <c r="AC437" s="33"/>
      <c r="AD437" s="33"/>
      <c r="AE437" s="33"/>
      <c r="AF437" s="33"/>
      <c r="AG437" s="33"/>
      <c r="AH437" s="33"/>
      <c r="AI437" s="33"/>
      <c r="AJ437" s="33"/>
      <c r="AK437" s="33"/>
      <c r="AL437" s="33"/>
    </row>
    <row r="438" spans="1:38" x14ac:dyDescent="0.25">
      <c r="A438" s="4">
        <v>635</v>
      </c>
      <c r="B438" s="5" t="s">
        <v>47</v>
      </c>
      <c r="C438" s="5">
        <v>0.36</v>
      </c>
      <c r="D438" s="5">
        <v>0.29499999999999998</v>
      </c>
      <c r="E438" s="5">
        <v>0.1</v>
      </c>
      <c r="F438" s="5">
        <v>0.21049999999999999</v>
      </c>
      <c r="G438" s="5">
        <v>6.6000000000000003E-2</v>
      </c>
      <c r="H438" s="5">
        <v>5.2499999999999998E-2</v>
      </c>
      <c r="I438" s="5">
        <v>7.4999999999999997E-2</v>
      </c>
      <c r="J438" s="5">
        <v>9</v>
      </c>
      <c r="K438" s="5">
        <v>15</v>
      </c>
      <c r="L438" s="5" t="s">
        <v>81</v>
      </c>
      <c r="M438" s="5" t="s">
        <v>82</v>
      </c>
      <c r="N438" s="5" t="s">
        <v>35</v>
      </c>
      <c r="O438" s="5">
        <v>7</v>
      </c>
      <c r="P438" s="5" t="s">
        <v>74</v>
      </c>
      <c r="Q438" s="5">
        <v>2.5</v>
      </c>
      <c r="S438" s="33">
        <f t="shared" si="18"/>
        <v>-0.34882245883863039</v>
      </c>
      <c r="T438" s="33">
        <f t="shared" si="19"/>
        <v>-1.4598824158751205</v>
      </c>
      <c r="U438" s="33">
        <f t="shared" si="20"/>
        <v>-1.2215091026365348</v>
      </c>
      <c r="V438" s="33"/>
      <c r="W438" s="33"/>
      <c r="X438" s="33"/>
      <c r="Y438" s="33"/>
      <c r="Z438" s="33"/>
      <c r="AA438" s="33"/>
      <c r="AB438" s="33"/>
      <c r="AC438" s="33"/>
      <c r="AD438" s="33"/>
      <c r="AE438" s="33"/>
      <c r="AF438" s="33"/>
      <c r="AG438" s="33"/>
      <c r="AH438" s="33"/>
      <c r="AI438" s="33"/>
      <c r="AJ438" s="33"/>
      <c r="AK438" s="33"/>
      <c r="AL438" s="33"/>
    </row>
    <row r="439" spans="1:38" x14ac:dyDescent="0.25">
      <c r="A439" s="6">
        <v>3387</v>
      </c>
      <c r="B439" s="7" t="s">
        <v>47</v>
      </c>
      <c r="C439" s="7">
        <v>0.51500000000000001</v>
      </c>
      <c r="D439" s="7">
        <v>0.4</v>
      </c>
      <c r="E439" s="7">
        <v>0.125</v>
      </c>
      <c r="F439" s="7">
        <v>0.95499999999999996</v>
      </c>
      <c r="G439" s="7">
        <v>0.34100000000000003</v>
      </c>
      <c r="H439" s="7">
        <v>0.2535</v>
      </c>
      <c r="I439" s="7">
        <v>0.26</v>
      </c>
      <c r="J439" s="7">
        <v>13</v>
      </c>
      <c r="K439" s="7">
        <v>5</v>
      </c>
      <c r="L439" s="7" t="s">
        <v>58</v>
      </c>
      <c r="M439" s="7" t="s">
        <v>59</v>
      </c>
      <c r="N439" s="7" t="s">
        <v>60</v>
      </c>
      <c r="O439" s="7">
        <v>3</v>
      </c>
      <c r="P439" s="7" t="s">
        <v>80</v>
      </c>
      <c r="Q439" s="7">
        <v>3.6</v>
      </c>
      <c r="S439" s="33">
        <f t="shared" si="18"/>
        <v>0.85009325154006965</v>
      </c>
      <c r="T439" s="33">
        <f t="shared" si="19"/>
        <v>-0.1331861390272725</v>
      </c>
      <c r="U439" s="33">
        <f t="shared" si="20"/>
        <v>-0.13572323362628158</v>
      </c>
      <c r="V439" s="33"/>
      <c r="W439" s="33"/>
      <c r="X439" s="33"/>
      <c r="Y439" s="33"/>
      <c r="Z439" s="33"/>
      <c r="AA439" s="33"/>
      <c r="AB439" s="33"/>
      <c r="AC439" s="33"/>
      <c r="AD439" s="33"/>
      <c r="AE439" s="33"/>
      <c r="AF439" s="33"/>
      <c r="AG439" s="33"/>
      <c r="AH439" s="33"/>
      <c r="AI439" s="33"/>
      <c r="AJ439" s="33"/>
      <c r="AK439" s="33"/>
      <c r="AL439" s="33"/>
    </row>
    <row r="440" spans="1:38" x14ac:dyDescent="0.25">
      <c r="A440" s="4">
        <v>1265</v>
      </c>
      <c r="B440" s="5" t="s">
        <v>43</v>
      </c>
      <c r="C440" s="5">
        <v>0.45500000000000002</v>
      </c>
      <c r="D440" s="5">
        <v>0.33</v>
      </c>
      <c r="E440" s="5">
        <v>0.1</v>
      </c>
      <c r="F440" s="5">
        <v>0.372</v>
      </c>
      <c r="G440" s="5">
        <v>0.35799999999999998</v>
      </c>
      <c r="H440" s="5">
        <v>7.7499999999999999E-2</v>
      </c>
      <c r="I440" s="5">
        <v>0.11</v>
      </c>
      <c r="J440" s="5">
        <v>8</v>
      </c>
      <c r="K440" s="5">
        <v>6</v>
      </c>
      <c r="L440" s="5" t="s">
        <v>71</v>
      </c>
      <c r="M440" s="5" t="s">
        <v>72</v>
      </c>
      <c r="N440" s="5" t="s">
        <v>73</v>
      </c>
      <c r="O440" s="5">
        <v>3</v>
      </c>
      <c r="P440" s="5" t="s">
        <v>80</v>
      </c>
      <c r="Q440" s="5">
        <v>3.6</v>
      </c>
      <c r="S440" s="33">
        <f t="shared" si="18"/>
        <v>-0.64855138643330534</v>
      </c>
      <c r="T440" s="33">
        <f t="shared" si="19"/>
        <v>-0.64674598812966511</v>
      </c>
      <c r="U440" s="33">
        <f t="shared" si="20"/>
        <v>-0.8595804796331169</v>
      </c>
      <c r="V440" s="33"/>
      <c r="W440" s="33"/>
      <c r="X440" s="33"/>
      <c r="Y440" s="33"/>
      <c r="Z440" s="33"/>
      <c r="AA440" s="33"/>
      <c r="AB440" s="33"/>
      <c r="AC440" s="33"/>
      <c r="AD440" s="33"/>
      <c r="AE440" s="33"/>
      <c r="AF440" s="33"/>
      <c r="AG440" s="33"/>
      <c r="AH440" s="33"/>
      <c r="AI440" s="33"/>
      <c r="AJ440" s="33"/>
      <c r="AK440" s="33"/>
      <c r="AL440" s="33"/>
    </row>
    <row r="441" spans="1:38" x14ac:dyDescent="0.25">
      <c r="A441" s="6">
        <v>1669</v>
      </c>
      <c r="B441" s="7" t="s">
        <v>47</v>
      </c>
      <c r="C441" s="7">
        <v>0.61</v>
      </c>
      <c r="D441" s="7">
        <v>0.47499999999999998</v>
      </c>
      <c r="E441" s="7">
        <v>0.155</v>
      </c>
      <c r="F441" s="7">
        <v>0.98299999999999998</v>
      </c>
      <c r="G441" s="7">
        <v>0.45650000000000002</v>
      </c>
      <c r="H441" s="7">
        <v>0.22800000000000001</v>
      </c>
      <c r="I441" s="7">
        <v>0.26600000000000001</v>
      </c>
      <c r="J441" s="7">
        <v>10</v>
      </c>
      <c r="K441" s="7">
        <v>14</v>
      </c>
      <c r="L441" s="7" t="s">
        <v>55</v>
      </c>
      <c r="M441" s="7" t="s">
        <v>56</v>
      </c>
      <c r="N441" s="7" t="s">
        <v>57</v>
      </c>
      <c r="O441" s="7">
        <v>7</v>
      </c>
      <c r="P441" s="7" t="s">
        <v>74</v>
      </c>
      <c r="Q441" s="7">
        <v>2.5</v>
      </c>
      <c r="S441" s="33">
        <f t="shared" si="18"/>
        <v>-4.9093531243955373E-2</v>
      </c>
      <c r="T441" s="33">
        <f t="shared" si="19"/>
        <v>0.67995028871818231</v>
      </c>
      <c r="U441" s="33">
        <f t="shared" si="20"/>
        <v>0.63983810138104147</v>
      </c>
      <c r="V441" s="33"/>
      <c r="W441" s="33"/>
      <c r="X441" s="33"/>
      <c r="Y441" s="33"/>
      <c r="Z441" s="33"/>
      <c r="AA441" s="33"/>
      <c r="AB441" s="33"/>
      <c r="AC441" s="33"/>
      <c r="AD441" s="33"/>
      <c r="AE441" s="33"/>
      <c r="AF441" s="33"/>
      <c r="AG441" s="33"/>
      <c r="AH441" s="33"/>
      <c r="AI441" s="33"/>
      <c r="AJ441" s="33"/>
      <c r="AK441" s="33"/>
      <c r="AL441" s="33"/>
    </row>
    <row r="442" spans="1:38" x14ac:dyDescent="0.25">
      <c r="A442" s="4">
        <v>3770</v>
      </c>
      <c r="B442" s="5" t="s">
        <v>32</v>
      </c>
      <c r="C442" s="5">
        <v>0.56000000000000005</v>
      </c>
      <c r="D442" s="5">
        <v>0.43</v>
      </c>
      <c r="E442" s="5">
        <v>0.14499999999999999</v>
      </c>
      <c r="F442" s="5">
        <v>0.89800000000000002</v>
      </c>
      <c r="G442" s="5">
        <v>0.38950000000000001</v>
      </c>
      <c r="H442" s="5">
        <v>0.23250000000000001</v>
      </c>
      <c r="I442" s="5">
        <v>0.245</v>
      </c>
      <c r="J442" s="5">
        <v>9</v>
      </c>
      <c r="K442" s="5">
        <v>9</v>
      </c>
      <c r="L442" s="5" t="s">
        <v>52</v>
      </c>
      <c r="M442" s="5" t="s">
        <v>53</v>
      </c>
      <c r="N442" s="5" t="s">
        <v>54</v>
      </c>
      <c r="O442" s="5">
        <v>1</v>
      </c>
      <c r="P442" s="5" t="s">
        <v>36</v>
      </c>
      <c r="Q442" s="5">
        <v>22.1</v>
      </c>
      <c r="S442" s="33">
        <f t="shared" si="18"/>
        <v>-0.34882245883863039</v>
      </c>
      <c r="T442" s="33">
        <f t="shared" si="19"/>
        <v>0.25198374779952232</v>
      </c>
      <c r="U442" s="33">
        <f t="shared" si="20"/>
        <v>0.17450130037664752</v>
      </c>
      <c r="V442" s="33"/>
      <c r="W442" s="33"/>
      <c r="X442" s="33"/>
      <c r="Y442" s="33"/>
      <c r="Z442" s="33"/>
      <c r="AA442" s="33"/>
      <c r="AB442" s="33"/>
      <c r="AC442" s="33"/>
      <c r="AD442" s="33"/>
      <c r="AE442" s="33"/>
      <c r="AF442" s="33"/>
      <c r="AG442" s="33"/>
      <c r="AH442" s="33"/>
      <c r="AI442" s="33"/>
      <c r="AJ442" s="33"/>
      <c r="AK442" s="33"/>
      <c r="AL442" s="33"/>
    </row>
    <row r="443" spans="1:38" x14ac:dyDescent="0.25">
      <c r="A443" s="6">
        <v>1291</v>
      </c>
      <c r="B443" s="7" t="s">
        <v>43</v>
      </c>
      <c r="C443" s="7">
        <v>0.51500000000000001</v>
      </c>
      <c r="D443" s="7">
        <v>0.38</v>
      </c>
      <c r="E443" s="7">
        <v>0.12</v>
      </c>
      <c r="F443" s="7">
        <v>0.625</v>
      </c>
      <c r="G443" s="7">
        <v>0.32650000000000001</v>
      </c>
      <c r="H443" s="7">
        <v>0.1295</v>
      </c>
      <c r="I443" s="7">
        <v>0.16</v>
      </c>
      <c r="J443" s="7">
        <v>7</v>
      </c>
      <c r="K443" s="7">
        <v>13</v>
      </c>
      <c r="L443" s="7" t="s">
        <v>44</v>
      </c>
      <c r="M443" s="7" t="s">
        <v>45</v>
      </c>
      <c r="N443" s="7" t="s">
        <v>35</v>
      </c>
      <c r="O443" s="7">
        <v>9</v>
      </c>
      <c r="P443" s="7" t="s">
        <v>78</v>
      </c>
      <c r="Q443" s="7">
        <v>1.9</v>
      </c>
      <c r="S443" s="33">
        <f t="shared" si="18"/>
        <v>-0.94828031402798041</v>
      </c>
      <c r="T443" s="33">
        <f t="shared" si="19"/>
        <v>-0.1331861390272725</v>
      </c>
      <c r="U443" s="33">
        <f t="shared" si="20"/>
        <v>-0.34253958962823472</v>
      </c>
      <c r="V443" s="33"/>
      <c r="W443" s="33"/>
      <c r="X443" s="33"/>
      <c r="Y443" s="33"/>
      <c r="Z443" s="33"/>
      <c r="AA443" s="33"/>
      <c r="AB443" s="33"/>
      <c r="AC443" s="33"/>
      <c r="AD443" s="33"/>
      <c r="AE443" s="33"/>
      <c r="AF443" s="33"/>
      <c r="AG443" s="33"/>
      <c r="AH443" s="33"/>
      <c r="AI443" s="33"/>
      <c r="AJ443" s="33"/>
      <c r="AK443" s="33"/>
      <c r="AL443" s="33"/>
    </row>
    <row r="444" spans="1:38" x14ac:dyDescent="0.25">
      <c r="A444" s="4">
        <v>56</v>
      </c>
      <c r="B444" s="5" t="s">
        <v>32</v>
      </c>
      <c r="C444" s="5">
        <v>0.5</v>
      </c>
      <c r="D444" s="5">
        <v>0.4</v>
      </c>
      <c r="E444" s="5">
        <v>0.14000000000000001</v>
      </c>
      <c r="F444" s="5">
        <v>0.66149999999999998</v>
      </c>
      <c r="G444" s="5">
        <v>0.25650000000000001</v>
      </c>
      <c r="H444" s="5">
        <v>0.17549999999999999</v>
      </c>
      <c r="I444" s="5">
        <v>0.22</v>
      </c>
      <c r="J444" s="5">
        <v>8</v>
      </c>
      <c r="K444" s="5">
        <v>1</v>
      </c>
      <c r="L444" s="5" t="s">
        <v>40</v>
      </c>
      <c r="M444" s="5" t="s">
        <v>41</v>
      </c>
      <c r="N444" s="5" t="s">
        <v>35</v>
      </c>
      <c r="O444" s="5">
        <v>8</v>
      </c>
      <c r="P444" s="5" t="s">
        <v>51</v>
      </c>
      <c r="Q444" s="5">
        <v>12.3</v>
      </c>
      <c r="S444" s="33">
        <f t="shared" si="18"/>
        <v>-0.64855138643330534</v>
      </c>
      <c r="T444" s="33">
        <f t="shared" si="19"/>
        <v>-0.26157610130287079</v>
      </c>
      <c r="U444" s="33">
        <f t="shared" si="20"/>
        <v>-0.13572323362628158</v>
      </c>
      <c r="V444" s="33"/>
      <c r="W444" s="33"/>
      <c r="X444" s="33"/>
      <c r="Y444" s="33"/>
      <c r="Z444" s="33"/>
      <c r="AA444" s="33"/>
      <c r="AB444" s="33"/>
      <c r="AC444" s="33"/>
      <c r="AD444" s="33"/>
      <c r="AE444" s="33"/>
      <c r="AF444" s="33"/>
      <c r="AG444" s="33"/>
      <c r="AH444" s="33"/>
      <c r="AI444" s="33"/>
      <c r="AJ444" s="33"/>
      <c r="AK444" s="33"/>
      <c r="AL444" s="33"/>
    </row>
    <row r="445" spans="1:38" x14ac:dyDescent="0.25">
      <c r="A445" s="6">
        <v>2218</v>
      </c>
      <c r="B445" s="7" t="s">
        <v>32</v>
      </c>
      <c r="C445" s="7">
        <v>0.51500000000000001</v>
      </c>
      <c r="D445" s="7">
        <v>0.41499999999999998</v>
      </c>
      <c r="E445" s="7">
        <v>0.13</v>
      </c>
      <c r="F445" s="7">
        <v>0.76400000000000001</v>
      </c>
      <c r="G445" s="7">
        <v>0.27600000000000002</v>
      </c>
      <c r="H445" s="7">
        <v>0.19600000000000001</v>
      </c>
      <c r="I445" s="7">
        <v>0.25</v>
      </c>
      <c r="J445" s="7">
        <v>13</v>
      </c>
      <c r="K445" s="7">
        <v>5</v>
      </c>
      <c r="L445" s="7" t="s">
        <v>58</v>
      </c>
      <c r="M445" s="7" t="s">
        <v>59</v>
      </c>
      <c r="N445" s="7" t="s">
        <v>60</v>
      </c>
      <c r="O445" s="7">
        <v>3</v>
      </c>
      <c r="P445" s="7" t="s">
        <v>80</v>
      </c>
      <c r="Q445" s="7">
        <v>3.6</v>
      </c>
      <c r="S445" s="33">
        <f t="shared" si="18"/>
        <v>0.85009325154006965</v>
      </c>
      <c r="T445" s="33">
        <f t="shared" si="19"/>
        <v>-0.1331861390272725</v>
      </c>
      <c r="U445" s="33">
        <f t="shared" si="20"/>
        <v>1.9389033375182673E-2</v>
      </c>
      <c r="V445" s="33"/>
      <c r="W445" s="33"/>
      <c r="X445" s="33"/>
      <c r="Y445" s="33"/>
      <c r="Z445" s="33"/>
      <c r="AA445" s="33"/>
      <c r="AB445" s="33"/>
      <c r="AC445" s="33"/>
      <c r="AD445" s="33"/>
      <c r="AE445" s="33"/>
      <c r="AF445" s="33"/>
      <c r="AG445" s="33"/>
      <c r="AH445" s="33"/>
      <c r="AI445" s="33"/>
      <c r="AJ445" s="33"/>
      <c r="AK445" s="33"/>
      <c r="AL445" s="33"/>
    </row>
    <row r="446" spans="1:38" x14ac:dyDescent="0.25">
      <c r="A446" s="4">
        <v>4009</v>
      </c>
      <c r="B446" s="5" t="s">
        <v>47</v>
      </c>
      <c r="C446" s="5">
        <v>0.58499999999999996</v>
      </c>
      <c r="D446" s="5">
        <v>0.45500000000000002</v>
      </c>
      <c r="E446" s="5">
        <v>0.155</v>
      </c>
      <c r="F446" s="5">
        <v>1.133</v>
      </c>
      <c r="G446" s="5">
        <v>0.55149999999999999</v>
      </c>
      <c r="H446" s="5">
        <v>0.223</v>
      </c>
      <c r="I446" s="5">
        <v>0.30499999999999999</v>
      </c>
      <c r="J446" s="5">
        <v>12</v>
      </c>
      <c r="K446" s="5">
        <v>9</v>
      </c>
      <c r="L446" s="5" t="s">
        <v>52</v>
      </c>
      <c r="M446" s="5" t="s">
        <v>53</v>
      </c>
      <c r="N446" s="5" t="s">
        <v>54</v>
      </c>
      <c r="O446" s="5">
        <v>5</v>
      </c>
      <c r="P446" s="5" t="s">
        <v>46</v>
      </c>
      <c r="Q446" s="5">
        <v>12.8</v>
      </c>
      <c r="S446" s="33">
        <f t="shared" si="18"/>
        <v>0.55036432394539458</v>
      </c>
      <c r="T446" s="33">
        <f t="shared" si="19"/>
        <v>0.46596701825885184</v>
      </c>
      <c r="U446" s="33">
        <f t="shared" si="20"/>
        <v>0.43302174537908888</v>
      </c>
      <c r="V446" s="33"/>
      <c r="W446" s="33"/>
      <c r="X446" s="33"/>
      <c r="Y446" s="33"/>
      <c r="Z446" s="33"/>
      <c r="AA446" s="33"/>
      <c r="AB446" s="33"/>
      <c r="AC446" s="33"/>
      <c r="AD446" s="33"/>
      <c r="AE446" s="33"/>
      <c r="AF446" s="33"/>
      <c r="AG446" s="33"/>
      <c r="AH446" s="33"/>
      <c r="AI446" s="33"/>
      <c r="AJ446" s="33"/>
      <c r="AK446" s="33"/>
      <c r="AL446" s="33"/>
    </row>
    <row r="447" spans="1:38" x14ac:dyDescent="0.25">
      <c r="A447" s="6">
        <v>2449</v>
      </c>
      <c r="B447" s="7" t="s">
        <v>32</v>
      </c>
      <c r="C447" s="7">
        <v>0.35</v>
      </c>
      <c r="D447" s="7">
        <v>0.26500000000000001</v>
      </c>
      <c r="E447" s="7">
        <v>0.09</v>
      </c>
      <c r="F447" s="7">
        <v>0.1855</v>
      </c>
      <c r="G447" s="7">
        <v>7.4499999999999997E-2</v>
      </c>
      <c r="H447" s="7">
        <v>4.1500000000000002E-2</v>
      </c>
      <c r="I447" s="7">
        <v>0.06</v>
      </c>
      <c r="J447" s="7">
        <v>7</v>
      </c>
      <c r="K447" s="7">
        <v>14</v>
      </c>
      <c r="L447" s="7" t="s">
        <v>55</v>
      </c>
      <c r="M447" s="7" t="s">
        <v>56</v>
      </c>
      <c r="N447" s="7" t="s">
        <v>57</v>
      </c>
      <c r="O447" s="7">
        <v>3</v>
      </c>
      <c r="P447" s="7" t="s">
        <v>80</v>
      </c>
      <c r="Q447" s="7">
        <v>3.6</v>
      </c>
      <c r="S447" s="33">
        <f t="shared" si="18"/>
        <v>-0.94828031402798041</v>
      </c>
      <c r="T447" s="33">
        <f t="shared" si="19"/>
        <v>-1.5454757240588526</v>
      </c>
      <c r="U447" s="33">
        <f t="shared" si="20"/>
        <v>-1.531733636639464</v>
      </c>
      <c r="V447" s="33"/>
      <c r="W447" s="33"/>
      <c r="X447" s="33"/>
      <c r="Y447" s="33"/>
      <c r="Z447" s="33"/>
      <c r="AA447" s="33"/>
      <c r="AB447" s="33"/>
      <c r="AC447" s="33"/>
      <c r="AD447" s="33"/>
      <c r="AE447" s="33"/>
      <c r="AF447" s="33"/>
      <c r="AG447" s="33"/>
      <c r="AH447" s="33"/>
      <c r="AI447" s="33"/>
      <c r="AJ447" s="33"/>
      <c r="AK447" s="33"/>
      <c r="AL447" s="33"/>
    </row>
    <row r="448" spans="1:38" x14ac:dyDescent="0.25">
      <c r="A448" s="4">
        <v>1648</v>
      </c>
      <c r="B448" s="5" t="s">
        <v>32</v>
      </c>
      <c r="C448" s="5">
        <v>0.58499999999999996</v>
      </c>
      <c r="D448" s="5">
        <v>0.44500000000000001</v>
      </c>
      <c r="E448" s="5">
        <v>0.14000000000000001</v>
      </c>
      <c r="F448" s="5">
        <v>0.91300000000000003</v>
      </c>
      <c r="G448" s="5">
        <v>0.43049999999999999</v>
      </c>
      <c r="H448" s="5">
        <v>0.2205</v>
      </c>
      <c r="I448" s="5">
        <v>0.253</v>
      </c>
      <c r="J448" s="5">
        <v>10</v>
      </c>
      <c r="K448" s="5">
        <v>8</v>
      </c>
      <c r="L448" s="5" t="s">
        <v>61</v>
      </c>
      <c r="M448" s="5" t="s">
        <v>62</v>
      </c>
      <c r="N448" s="5" t="s">
        <v>63</v>
      </c>
      <c r="O448" s="5">
        <v>10</v>
      </c>
      <c r="P448" s="5" t="s">
        <v>70</v>
      </c>
      <c r="Q448" s="5">
        <v>24.1</v>
      </c>
      <c r="S448" s="33">
        <f t="shared" si="18"/>
        <v>-4.9093531243955373E-2</v>
      </c>
      <c r="T448" s="33">
        <f t="shared" si="19"/>
        <v>0.46596701825885184</v>
      </c>
      <c r="U448" s="33">
        <f t="shared" si="20"/>
        <v>0.32961356737811237</v>
      </c>
      <c r="V448" s="33"/>
      <c r="W448" s="33"/>
      <c r="X448" s="33"/>
      <c r="Y448" s="33"/>
      <c r="Z448" s="33"/>
      <c r="AA448" s="33"/>
      <c r="AB448" s="33"/>
      <c r="AC448" s="33"/>
      <c r="AD448" s="33"/>
      <c r="AE448" s="33"/>
      <c r="AF448" s="33"/>
      <c r="AG448" s="33"/>
      <c r="AH448" s="33"/>
      <c r="AI448" s="33"/>
      <c r="AJ448" s="33"/>
      <c r="AK448" s="33"/>
      <c r="AL448" s="33"/>
    </row>
    <row r="449" spans="1:38" x14ac:dyDescent="0.25">
      <c r="A449" s="6">
        <v>4</v>
      </c>
      <c r="B449" s="7" t="s">
        <v>47</v>
      </c>
      <c r="C449" s="7">
        <v>0.44</v>
      </c>
      <c r="D449" s="7">
        <v>0.36499999999999999</v>
      </c>
      <c r="E449" s="7">
        <v>0.125</v>
      </c>
      <c r="F449" s="7">
        <v>0.51600000000000001</v>
      </c>
      <c r="G449" s="7">
        <v>0.2155</v>
      </c>
      <c r="H449" s="7">
        <v>0.114</v>
      </c>
      <c r="I449" s="7">
        <v>0.155</v>
      </c>
      <c r="J449" s="7">
        <v>10</v>
      </c>
      <c r="K449" s="7">
        <v>8</v>
      </c>
      <c r="L449" s="7" t="s">
        <v>61</v>
      </c>
      <c r="M449" s="7" t="s">
        <v>62</v>
      </c>
      <c r="N449" s="7" t="s">
        <v>63</v>
      </c>
      <c r="O449" s="7">
        <v>6</v>
      </c>
      <c r="P449" s="7" t="s">
        <v>79</v>
      </c>
      <c r="Q449" s="7">
        <v>14.1</v>
      </c>
      <c r="S449" s="33">
        <f t="shared" si="18"/>
        <v>-4.9093531243955373E-2</v>
      </c>
      <c r="T449" s="33">
        <f t="shared" si="19"/>
        <v>-0.7751359504052634</v>
      </c>
      <c r="U449" s="33">
        <f t="shared" si="20"/>
        <v>-0.49765185662969952</v>
      </c>
      <c r="V449" s="33"/>
      <c r="W449" s="33"/>
      <c r="X449" s="33"/>
      <c r="Y449" s="33"/>
      <c r="Z449" s="33"/>
      <c r="AA449" s="33"/>
      <c r="AB449" s="33"/>
      <c r="AC449" s="33"/>
      <c r="AD449" s="33"/>
      <c r="AE449" s="33"/>
      <c r="AF449" s="33"/>
      <c r="AG449" s="33"/>
      <c r="AH449" s="33"/>
      <c r="AI449" s="33"/>
      <c r="AJ449" s="33"/>
      <c r="AK449" s="33"/>
      <c r="AL449" s="33"/>
    </row>
    <row r="450" spans="1:38" x14ac:dyDescent="0.25">
      <c r="A450" s="4">
        <v>1373</v>
      </c>
      <c r="B450" s="5" t="s">
        <v>32</v>
      </c>
      <c r="C450" s="5">
        <v>0.61499999999999999</v>
      </c>
      <c r="D450" s="5">
        <v>0.47499999999999998</v>
      </c>
      <c r="E450" s="5">
        <v>0.16500000000000001</v>
      </c>
      <c r="F450" s="5">
        <v>1.0229999999999999</v>
      </c>
      <c r="G450" s="5">
        <v>0.49049999999999999</v>
      </c>
      <c r="H450" s="5">
        <v>0.19550000000000001</v>
      </c>
      <c r="I450" s="5">
        <v>0.30349999999999999</v>
      </c>
      <c r="J450" s="5">
        <v>12</v>
      </c>
      <c r="K450" s="5">
        <v>7</v>
      </c>
      <c r="L450" s="5" t="s">
        <v>67</v>
      </c>
      <c r="M450" s="5" t="s">
        <v>68</v>
      </c>
      <c r="N450" s="5" t="s">
        <v>69</v>
      </c>
      <c r="O450" s="5">
        <v>2</v>
      </c>
      <c r="P450" s="5" t="s">
        <v>39</v>
      </c>
      <c r="Q450" s="5">
        <v>18</v>
      </c>
      <c r="S450" s="33">
        <f t="shared" si="18"/>
        <v>0.55036432394539458</v>
      </c>
      <c r="T450" s="33">
        <f t="shared" si="19"/>
        <v>0.72274694281004837</v>
      </c>
      <c r="U450" s="33">
        <f t="shared" si="20"/>
        <v>0.63983810138104147</v>
      </c>
      <c r="V450" s="33"/>
      <c r="W450" s="33"/>
      <c r="X450" s="33"/>
      <c r="Y450" s="33"/>
      <c r="Z450" s="33"/>
      <c r="AA450" s="33"/>
      <c r="AB450" s="33"/>
      <c r="AC450" s="33"/>
      <c r="AD450" s="33"/>
      <c r="AE450" s="33"/>
      <c r="AF450" s="33"/>
      <c r="AG450" s="33"/>
      <c r="AH450" s="33"/>
      <c r="AI450" s="33"/>
      <c r="AJ450" s="33"/>
      <c r="AK450" s="33"/>
      <c r="AL450" s="33"/>
    </row>
    <row r="451" spans="1:38" x14ac:dyDescent="0.25">
      <c r="A451" s="6">
        <v>869</v>
      </c>
      <c r="B451" s="7" t="s">
        <v>32</v>
      </c>
      <c r="C451" s="7">
        <v>0.61499999999999999</v>
      </c>
      <c r="D451" s="7">
        <v>0.52</v>
      </c>
      <c r="E451" s="7">
        <v>0.15</v>
      </c>
      <c r="F451" s="7">
        <v>1.3434999999999999</v>
      </c>
      <c r="G451" s="7">
        <v>0.629</v>
      </c>
      <c r="H451" s="7">
        <v>0.26050000000000001</v>
      </c>
      <c r="I451" s="7">
        <v>0.34499999999999997</v>
      </c>
      <c r="J451" s="7">
        <v>10</v>
      </c>
      <c r="K451" s="7">
        <v>13</v>
      </c>
      <c r="L451" s="7" t="s">
        <v>44</v>
      </c>
      <c r="M451" s="7" t="s">
        <v>45</v>
      </c>
      <c r="N451" s="7" t="s">
        <v>35</v>
      </c>
      <c r="O451" s="7">
        <v>8</v>
      </c>
      <c r="P451" s="7" t="s">
        <v>51</v>
      </c>
      <c r="Q451" s="7">
        <v>12.3</v>
      </c>
      <c r="S451" s="33">
        <f t="shared" ref="S451:S514" si="21">(J451-$J$700)/$J$702</f>
        <v>-4.9093531243955373E-2</v>
      </c>
      <c r="T451" s="33">
        <f t="shared" ref="T451:T514" si="22">(C451-$C$700)/$C$702</f>
        <v>0.72274694281004837</v>
      </c>
      <c r="U451" s="33">
        <f t="shared" ref="U451:U514" si="23">(D451-$D$700)/$D$702</f>
        <v>1.105174902385436</v>
      </c>
      <c r="V451" s="33"/>
      <c r="W451" s="33"/>
      <c r="X451" s="33"/>
      <c r="Y451" s="33"/>
      <c r="Z451" s="33"/>
      <c r="AA451" s="33"/>
      <c r="AB451" s="33"/>
      <c r="AC451" s="33"/>
      <c r="AD451" s="33"/>
      <c r="AE451" s="33"/>
      <c r="AF451" s="33"/>
      <c r="AG451" s="33"/>
      <c r="AH451" s="33"/>
      <c r="AI451" s="33"/>
      <c r="AJ451" s="33"/>
      <c r="AK451" s="33"/>
      <c r="AL451" s="33"/>
    </row>
    <row r="452" spans="1:38" x14ac:dyDescent="0.25">
      <c r="A452" s="4">
        <v>3162</v>
      </c>
      <c r="B452" s="5" t="s">
        <v>32</v>
      </c>
      <c r="C452" s="5">
        <v>0.33500000000000002</v>
      </c>
      <c r="D452" s="5">
        <v>0.22</v>
      </c>
      <c r="E452" s="5">
        <v>7.0000000000000007E-2</v>
      </c>
      <c r="F452" s="5">
        <v>0.17</v>
      </c>
      <c r="G452" s="5">
        <v>7.5999999999999998E-2</v>
      </c>
      <c r="H452" s="5">
        <v>3.6499999999999998E-2</v>
      </c>
      <c r="I452" s="5">
        <v>0.05</v>
      </c>
      <c r="J452" s="5">
        <v>6</v>
      </c>
      <c r="K452" s="5">
        <v>15</v>
      </c>
      <c r="L452" s="5" t="s">
        <v>81</v>
      </c>
      <c r="M452" s="5" t="s">
        <v>82</v>
      </c>
      <c r="N452" s="5" t="s">
        <v>35</v>
      </c>
      <c r="O452" s="5">
        <v>8</v>
      </c>
      <c r="P452" s="5" t="s">
        <v>51</v>
      </c>
      <c r="Q452" s="5">
        <v>12.3</v>
      </c>
      <c r="S452" s="33">
        <f t="shared" si="21"/>
        <v>-1.2480092416226554</v>
      </c>
      <c r="T452" s="33">
        <f t="shared" si="22"/>
        <v>-1.6738656863344503</v>
      </c>
      <c r="U452" s="33">
        <f t="shared" si="23"/>
        <v>-1.9970704376438582</v>
      </c>
      <c r="V452" s="33"/>
      <c r="W452" s="33"/>
      <c r="X452" s="33"/>
      <c r="Y452" s="33"/>
      <c r="Z452" s="33"/>
      <c r="AA452" s="33"/>
      <c r="AB452" s="33"/>
      <c r="AC452" s="33"/>
      <c r="AD452" s="33"/>
      <c r="AE452" s="33"/>
      <c r="AF452" s="33"/>
      <c r="AG452" s="33"/>
      <c r="AH452" s="33"/>
      <c r="AI452" s="33"/>
      <c r="AJ452" s="33"/>
      <c r="AK452" s="33"/>
      <c r="AL452" s="33"/>
    </row>
    <row r="453" spans="1:38" x14ac:dyDescent="0.25">
      <c r="A453" s="6">
        <v>1453</v>
      </c>
      <c r="B453" s="7" t="s">
        <v>43</v>
      </c>
      <c r="C453" s="7">
        <v>0.47</v>
      </c>
      <c r="D453" s="7">
        <v>0.34499999999999997</v>
      </c>
      <c r="E453" s="7">
        <v>0.14000000000000001</v>
      </c>
      <c r="F453" s="7">
        <v>0.46150000000000002</v>
      </c>
      <c r="G453" s="7">
        <v>0.22900000000000001</v>
      </c>
      <c r="H453" s="7">
        <v>0.1105</v>
      </c>
      <c r="I453" s="7">
        <v>0.11600000000000001</v>
      </c>
      <c r="J453" s="7">
        <v>9</v>
      </c>
      <c r="K453" s="7">
        <v>11</v>
      </c>
      <c r="L453" s="7" t="s">
        <v>37</v>
      </c>
      <c r="M453" s="7" t="s">
        <v>38</v>
      </c>
      <c r="N453" s="7" t="s">
        <v>35</v>
      </c>
      <c r="O453" s="7">
        <v>4</v>
      </c>
      <c r="P453" s="7" t="s">
        <v>42</v>
      </c>
      <c r="Q453" s="7">
        <v>6.1</v>
      </c>
      <c r="S453" s="33">
        <f t="shared" si="21"/>
        <v>-0.34882245883863039</v>
      </c>
      <c r="T453" s="33">
        <f t="shared" si="22"/>
        <v>-0.51835602585406737</v>
      </c>
      <c r="U453" s="33">
        <f t="shared" si="23"/>
        <v>-0.70446821263165271</v>
      </c>
      <c r="V453" s="33"/>
      <c r="W453" s="33"/>
      <c r="X453" s="33"/>
      <c r="Y453" s="33"/>
      <c r="Z453" s="33"/>
      <c r="AA453" s="33"/>
      <c r="AB453" s="33"/>
      <c r="AC453" s="33"/>
      <c r="AD453" s="33"/>
      <c r="AE453" s="33"/>
      <c r="AF453" s="33"/>
      <c r="AG453" s="33"/>
      <c r="AH453" s="33"/>
      <c r="AI453" s="33"/>
      <c r="AJ453" s="33"/>
      <c r="AK453" s="33"/>
      <c r="AL453" s="33"/>
    </row>
    <row r="454" spans="1:38" x14ac:dyDescent="0.25">
      <c r="A454" s="4">
        <v>594</v>
      </c>
      <c r="B454" s="5" t="s">
        <v>32</v>
      </c>
      <c r="C454" s="5">
        <v>0.66</v>
      </c>
      <c r="D454" s="5">
        <v>0.52</v>
      </c>
      <c r="E454" s="5">
        <v>0.18</v>
      </c>
      <c r="F454" s="5">
        <v>1.514</v>
      </c>
      <c r="G454" s="5">
        <v>0.52600000000000002</v>
      </c>
      <c r="H454" s="5">
        <v>0.29749999999999999</v>
      </c>
      <c r="I454" s="5">
        <v>0.42</v>
      </c>
      <c r="J454" s="5">
        <v>19</v>
      </c>
      <c r="K454" s="5">
        <v>3</v>
      </c>
      <c r="L454" s="5" t="s">
        <v>75</v>
      </c>
      <c r="M454" s="5" t="s">
        <v>76</v>
      </c>
      <c r="N454" s="5" t="s">
        <v>77</v>
      </c>
      <c r="O454" s="5">
        <v>7</v>
      </c>
      <c r="P454" s="5" t="s">
        <v>74</v>
      </c>
      <c r="Q454" s="5">
        <v>2.5</v>
      </c>
      <c r="S454" s="33">
        <f t="shared" si="21"/>
        <v>2.6484668171081198</v>
      </c>
      <c r="T454" s="33">
        <f t="shared" si="22"/>
        <v>1.1079168296368433</v>
      </c>
      <c r="U454" s="33">
        <f t="shared" si="23"/>
        <v>1.105174902385436</v>
      </c>
      <c r="V454" s="33"/>
      <c r="W454" s="33"/>
      <c r="X454" s="33"/>
      <c r="Y454" s="33"/>
      <c r="Z454" s="33"/>
      <c r="AA454" s="33"/>
      <c r="AB454" s="33"/>
      <c r="AC454" s="33"/>
      <c r="AD454" s="33"/>
      <c r="AE454" s="33"/>
      <c r="AF454" s="33"/>
      <c r="AG454" s="33"/>
      <c r="AH454" s="33"/>
      <c r="AI454" s="33"/>
      <c r="AJ454" s="33"/>
      <c r="AK454" s="33"/>
      <c r="AL454" s="33"/>
    </row>
    <row r="455" spans="1:38" x14ac:dyDescent="0.25">
      <c r="A455" s="6">
        <v>791</v>
      </c>
      <c r="B455" s="7" t="s">
        <v>32</v>
      </c>
      <c r="C455" s="7">
        <v>0.56999999999999995</v>
      </c>
      <c r="D455" s="7">
        <v>0.46500000000000002</v>
      </c>
      <c r="E455" s="7">
        <v>0.16</v>
      </c>
      <c r="F455" s="7">
        <v>0.89349999999999996</v>
      </c>
      <c r="G455" s="7">
        <v>0.3145</v>
      </c>
      <c r="H455" s="7">
        <v>0.25750000000000001</v>
      </c>
      <c r="I455" s="7">
        <v>0.26300000000000001</v>
      </c>
      <c r="J455" s="7">
        <v>10</v>
      </c>
      <c r="K455" s="7">
        <v>14</v>
      </c>
      <c r="L455" s="7" t="s">
        <v>55</v>
      </c>
      <c r="M455" s="7" t="s">
        <v>56</v>
      </c>
      <c r="N455" s="7" t="s">
        <v>57</v>
      </c>
      <c r="O455" s="7">
        <v>10</v>
      </c>
      <c r="P455" s="7" t="s">
        <v>70</v>
      </c>
      <c r="Q455" s="7">
        <v>24.1</v>
      </c>
      <c r="S455" s="33">
        <f t="shared" si="21"/>
        <v>-4.9093531243955373E-2</v>
      </c>
      <c r="T455" s="33">
        <f t="shared" si="22"/>
        <v>0.33757705598325355</v>
      </c>
      <c r="U455" s="33">
        <f t="shared" si="23"/>
        <v>0.53642992338006545</v>
      </c>
      <c r="V455" s="33"/>
      <c r="W455" s="33"/>
      <c r="X455" s="33"/>
      <c r="Y455" s="33"/>
      <c r="Z455" s="33"/>
      <c r="AA455" s="33"/>
      <c r="AB455" s="33"/>
      <c r="AC455" s="33"/>
      <c r="AD455" s="33"/>
      <c r="AE455" s="33"/>
      <c r="AF455" s="33"/>
      <c r="AG455" s="33"/>
      <c r="AH455" s="33"/>
      <c r="AI455" s="33"/>
      <c r="AJ455" s="33"/>
      <c r="AK455" s="33"/>
      <c r="AL455" s="33"/>
    </row>
    <row r="456" spans="1:38" x14ac:dyDescent="0.25">
      <c r="A456" s="4">
        <v>2138</v>
      </c>
      <c r="B456" s="5" t="s">
        <v>32</v>
      </c>
      <c r="C456" s="5">
        <v>0.59</v>
      </c>
      <c r="D456" s="5">
        <v>0.45500000000000002</v>
      </c>
      <c r="E456" s="5">
        <v>0.17499999999999999</v>
      </c>
      <c r="F456" s="5">
        <v>0.96599999999999997</v>
      </c>
      <c r="G456" s="5">
        <v>0.39100000000000001</v>
      </c>
      <c r="H456" s="5">
        <v>0.2455</v>
      </c>
      <c r="I456" s="5">
        <v>0.31</v>
      </c>
      <c r="J456" s="5">
        <v>10</v>
      </c>
      <c r="K456" s="5">
        <v>2</v>
      </c>
      <c r="L456" s="5" t="s">
        <v>64</v>
      </c>
      <c r="M456" s="5" t="s">
        <v>65</v>
      </c>
      <c r="N456" s="5" t="s">
        <v>66</v>
      </c>
      <c r="O456" s="5">
        <v>4</v>
      </c>
      <c r="P456" s="5" t="s">
        <v>42</v>
      </c>
      <c r="Q456" s="5">
        <v>6.1</v>
      </c>
      <c r="S456" s="33">
        <f t="shared" si="21"/>
        <v>-4.9093531243955373E-2</v>
      </c>
      <c r="T456" s="33">
        <f t="shared" si="22"/>
        <v>0.50876367235071795</v>
      </c>
      <c r="U456" s="33">
        <f t="shared" si="23"/>
        <v>0.43302174537908888</v>
      </c>
      <c r="V456" s="33"/>
      <c r="W456" s="33"/>
      <c r="X456" s="33"/>
      <c r="Y456" s="33"/>
      <c r="Z456" s="33"/>
      <c r="AA456" s="33"/>
      <c r="AB456" s="33"/>
      <c r="AC456" s="33"/>
      <c r="AD456" s="33"/>
      <c r="AE456" s="33"/>
      <c r="AF456" s="33"/>
      <c r="AG456" s="33"/>
      <c r="AH456" s="33"/>
      <c r="AI456" s="33"/>
      <c r="AJ456" s="33"/>
      <c r="AK456" s="33"/>
      <c r="AL456" s="33"/>
    </row>
    <row r="457" spans="1:38" x14ac:dyDescent="0.25">
      <c r="A457" s="6">
        <v>2989</v>
      </c>
      <c r="B457" s="7" t="s">
        <v>47</v>
      </c>
      <c r="C457" s="7">
        <v>0.55500000000000005</v>
      </c>
      <c r="D457" s="7">
        <v>0.42499999999999999</v>
      </c>
      <c r="E457" s="7">
        <v>0.15</v>
      </c>
      <c r="F457" s="7">
        <v>0.873</v>
      </c>
      <c r="G457" s="7">
        <v>0.46250000000000002</v>
      </c>
      <c r="H457" s="7">
        <v>0.1845</v>
      </c>
      <c r="I457" s="7">
        <v>0.19650000000000001</v>
      </c>
      <c r="J457" s="7">
        <v>9</v>
      </c>
      <c r="K457" s="7">
        <v>9</v>
      </c>
      <c r="L457" s="7" t="s">
        <v>52</v>
      </c>
      <c r="M457" s="7" t="s">
        <v>53</v>
      </c>
      <c r="N457" s="7" t="s">
        <v>54</v>
      </c>
      <c r="O457" s="7">
        <v>2</v>
      </c>
      <c r="P457" s="7" t="s">
        <v>39</v>
      </c>
      <c r="Q457" s="7">
        <v>18</v>
      </c>
      <c r="S457" s="33">
        <f t="shared" si="21"/>
        <v>-0.34882245883863039</v>
      </c>
      <c r="T457" s="33">
        <f t="shared" si="22"/>
        <v>0.20918709370765626</v>
      </c>
      <c r="U457" s="33">
        <f t="shared" si="23"/>
        <v>0.12279721137615923</v>
      </c>
      <c r="V457" s="33"/>
      <c r="W457" s="33"/>
      <c r="X457" s="33"/>
      <c r="Y457" s="33"/>
      <c r="Z457" s="33"/>
      <c r="AA457" s="33"/>
      <c r="AB457" s="33"/>
      <c r="AC457" s="33"/>
      <c r="AD457" s="33"/>
      <c r="AE457" s="33"/>
      <c r="AF457" s="33"/>
      <c r="AG457" s="33"/>
      <c r="AH457" s="33"/>
      <c r="AI457" s="33"/>
      <c r="AJ457" s="33"/>
      <c r="AK457" s="33"/>
      <c r="AL457" s="33"/>
    </row>
    <row r="458" spans="1:38" x14ac:dyDescent="0.25">
      <c r="A458" s="4">
        <v>1431</v>
      </c>
      <c r="B458" s="5" t="s">
        <v>43</v>
      </c>
      <c r="C458" s="5">
        <v>0.23</v>
      </c>
      <c r="D458" s="5">
        <v>0.16500000000000001</v>
      </c>
      <c r="E458" s="5">
        <v>0.06</v>
      </c>
      <c r="F458" s="5">
        <v>5.1499999999999997E-2</v>
      </c>
      <c r="G458" s="5">
        <v>1.9E-2</v>
      </c>
      <c r="H458" s="5">
        <v>1.4500000000000001E-2</v>
      </c>
      <c r="I458" s="5">
        <v>3.5999999999999997E-2</v>
      </c>
      <c r="J458" s="5">
        <v>4</v>
      </c>
      <c r="K458" s="5">
        <v>7</v>
      </c>
      <c r="L458" s="5" t="s">
        <v>67</v>
      </c>
      <c r="M458" s="5" t="s">
        <v>68</v>
      </c>
      <c r="N458" s="5" t="s">
        <v>69</v>
      </c>
      <c r="O458" s="5">
        <v>9</v>
      </c>
      <c r="P458" s="5" t="s">
        <v>78</v>
      </c>
      <c r="Q458" s="5">
        <v>1.9</v>
      </c>
      <c r="S458" s="33">
        <f t="shared" si="21"/>
        <v>-1.8474670968120053</v>
      </c>
      <c r="T458" s="33">
        <f t="shared" si="22"/>
        <v>-2.572595422263638</v>
      </c>
      <c r="U458" s="33">
        <f t="shared" si="23"/>
        <v>-2.5658154166492286</v>
      </c>
      <c r="V458" s="33"/>
      <c r="W458" s="33"/>
      <c r="X458" s="33"/>
      <c r="Y458" s="33"/>
      <c r="Z458" s="33"/>
      <c r="AA458" s="33"/>
      <c r="AB458" s="33"/>
      <c r="AC458" s="33"/>
      <c r="AD458" s="33"/>
      <c r="AE458" s="33"/>
      <c r="AF458" s="33"/>
      <c r="AG458" s="33"/>
      <c r="AH458" s="33"/>
      <c r="AI458" s="33"/>
      <c r="AJ458" s="33"/>
      <c r="AK458" s="33"/>
      <c r="AL458" s="33"/>
    </row>
    <row r="459" spans="1:38" x14ac:dyDescent="0.25">
      <c r="A459" s="6">
        <v>3423</v>
      </c>
      <c r="B459" s="7" t="s">
        <v>47</v>
      </c>
      <c r="C459" s="7">
        <v>0.61</v>
      </c>
      <c r="D459" s="7">
        <v>0.47</v>
      </c>
      <c r="E459" s="7">
        <v>0.155</v>
      </c>
      <c r="F459" s="7">
        <v>1.0325</v>
      </c>
      <c r="G459" s="7">
        <v>0.497</v>
      </c>
      <c r="H459" s="7">
        <v>0.2175</v>
      </c>
      <c r="I459" s="7">
        <v>0.27850000000000003</v>
      </c>
      <c r="J459" s="7">
        <v>9</v>
      </c>
      <c r="K459" s="7">
        <v>6</v>
      </c>
      <c r="L459" s="7" t="s">
        <v>71</v>
      </c>
      <c r="M459" s="7" t="s">
        <v>72</v>
      </c>
      <c r="N459" s="7" t="s">
        <v>73</v>
      </c>
      <c r="O459" s="7">
        <v>10</v>
      </c>
      <c r="P459" s="7" t="s">
        <v>70</v>
      </c>
      <c r="Q459" s="7">
        <v>24.1</v>
      </c>
      <c r="S459" s="33">
        <f t="shared" si="21"/>
        <v>-0.34882245883863039</v>
      </c>
      <c r="T459" s="33">
        <f t="shared" si="22"/>
        <v>0.67995028871818231</v>
      </c>
      <c r="U459" s="33">
        <f t="shared" si="23"/>
        <v>0.58813401238055318</v>
      </c>
      <c r="V459" s="33"/>
      <c r="W459" s="33"/>
      <c r="X459" s="33"/>
      <c r="Y459" s="33"/>
      <c r="Z459" s="33"/>
      <c r="AA459" s="33"/>
      <c r="AB459" s="33"/>
      <c r="AC459" s="33"/>
      <c r="AD459" s="33"/>
      <c r="AE459" s="33"/>
      <c r="AF459" s="33"/>
      <c r="AG459" s="33"/>
      <c r="AH459" s="33"/>
      <c r="AI459" s="33"/>
      <c r="AJ459" s="33"/>
      <c r="AK459" s="33"/>
      <c r="AL459" s="33"/>
    </row>
    <row r="460" spans="1:38" x14ac:dyDescent="0.25">
      <c r="A460" s="4">
        <v>4042</v>
      </c>
      <c r="B460" s="5" t="s">
        <v>43</v>
      </c>
      <c r="C460" s="5">
        <v>0.57499999999999996</v>
      </c>
      <c r="D460" s="5">
        <v>0.45</v>
      </c>
      <c r="E460" s="5">
        <v>0.15</v>
      </c>
      <c r="F460" s="5">
        <v>0.85799999999999998</v>
      </c>
      <c r="G460" s="5">
        <v>0.44900000000000001</v>
      </c>
      <c r="H460" s="5">
        <v>0.16600000000000001</v>
      </c>
      <c r="I460" s="5">
        <v>0.215</v>
      </c>
      <c r="J460" s="5">
        <v>10</v>
      </c>
      <c r="K460" s="5">
        <v>9</v>
      </c>
      <c r="L460" s="5" t="s">
        <v>52</v>
      </c>
      <c r="M460" s="5" t="s">
        <v>53</v>
      </c>
      <c r="N460" s="5" t="s">
        <v>54</v>
      </c>
      <c r="O460" s="5">
        <v>4</v>
      </c>
      <c r="P460" s="5" t="s">
        <v>42</v>
      </c>
      <c r="Q460" s="5">
        <v>6.1</v>
      </c>
      <c r="S460" s="33">
        <f t="shared" si="21"/>
        <v>-4.9093531243955373E-2</v>
      </c>
      <c r="T460" s="33">
        <f t="shared" si="22"/>
        <v>0.38037371007511966</v>
      </c>
      <c r="U460" s="33">
        <f t="shared" si="23"/>
        <v>0.3813176563786006</v>
      </c>
      <c r="V460" s="33"/>
      <c r="W460" s="33"/>
      <c r="X460" s="33"/>
      <c r="Y460" s="33"/>
      <c r="Z460" s="33"/>
      <c r="AA460" s="33"/>
      <c r="AB460" s="33"/>
      <c r="AC460" s="33"/>
      <c r="AD460" s="33"/>
      <c r="AE460" s="33"/>
      <c r="AF460" s="33"/>
      <c r="AG460" s="33"/>
      <c r="AH460" s="33"/>
      <c r="AI460" s="33"/>
      <c r="AJ460" s="33"/>
      <c r="AK460" s="33"/>
      <c r="AL460" s="33"/>
    </row>
    <row r="461" spans="1:38" x14ac:dyDescent="0.25">
      <c r="A461" s="6">
        <v>1107</v>
      </c>
      <c r="B461" s="7" t="s">
        <v>43</v>
      </c>
      <c r="C461" s="7">
        <v>0.51</v>
      </c>
      <c r="D461" s="7">
        <v>0.4</v>
      </c>
      <c r="E461" s="7">
        <v>0.125</v>
      </c>
      <c r="F461" s="7">
        <v>0.5575</v>
      </c>
      <c r="G461" s="7">
        <v>0.26150000000000001</v>
      </c>
      <c r="H461" s="7">
        <v>0.1195</v>
      </c>
      <c r="I461" s="7">
        <v>0.1525</v>
      </c>
      <c r="J461" s="7">
        <v>9</v>
      </c>
      <c r="K461" s="7">
        <v>2</v>
      </c>
      <c r="L461" s="7" t="s">
        <v>64</v>
      </c>
      <c r="M461" s="7" t="s">
        <v>65</v>
      </c>
      <c r="N461" s="7" t="s">
        <v>66</v>
      </c>
      <c r="O461" s="7">
        <v>1</v>
      </c>
      <c r="P461" s="7" t="s">
        <v>36</v>
      </c>
      <c r="Q461" s="7">
        <v>22.1</v>
      </c>
      <c r="S461" s="33">
        <f t="shared" si="21"/>
        <v>-0.34882245883863039</v>
      </c>
      <c r="T461" s="33">
        <f t="shared" si="22"/>
        <v>-0.17598279311913859</v>
      </c>
      <c r="U461" s="33">
        <f t="shared" si="23"/>
        <v>-0.13572323362628158</v>
      </c>
      <c r="V461" s="33"/>
      <c r="W461" s="33"/>
      <c r="X461" s="33"/>
      <c r="Y461" s="33"/>
      <c r="Z461" s="33"/>
      <c r="AA461" s="33"/>
      <c r="AB461" s="33"/>
      <c r="AC461" s="33"/>
      <c r="AD461" s="33"/>
      <c r="AE461" s="33"/>
      <c r="AF461" s="33"/>
      <c r="AG461" s="33"/>
      <c r="AH461" s="33"/>
      <c r="AI461" s="33"/>
      <c r="AJ461" s="33"/>
      <c r="AK461" s="33"/>
      <c r="AL461" s="33"/>
    </row>
    <row r="462" spans="1:38" x14ac:dyDescent="0.25">
      <c r="A462" s="4">
        <v>943</v>
      </c>
      <c r="B462" s="5" t="s">
        <v>43</v>
      </c>
      <c r="C462" s="5">
        <v>0.46500000000000002</v>
      </c>
      <c r="D462" s="5">
        <v>0.37</v>
      </c>
      <c r="E462" s="5">
        <v>0.115</v>
      </c>
      <c r="F462" s="5">
        <v>0.53400000000000003</v>
      </c>
      <c r="G462" s="5">
        <v>0.26100000000000001</v>
      </c>
      <c r="H462" s="5">
        <v>9.8000000000000004E-2</v>
      </c>
      <c r="I462" s="5">
        <v>0.14299999999999999</v>
      </c>
      <c r="J462" s="5">
        <v>7</v>
      </c>
      <c r="K462" s="5">
        <v>3</v>
      </c>
      <c r="L462" s="5" t="s">
        <v>75</v>
      </c>
      <c r="M462" s="5" t="s">
        <v>76</v>
      </c>
      <c r="N462" s="5" t="s">
        <v>77</v>
      </c>
      <c r="O462" s="5">
        <v>5</v>
      </c>
      <c r="P462" s="5" t="s">
        <v>46</v>
      </c>
      <c r="Q462" s="5">
        <v>12.8</v>
      </c>
      <c r="S462" s="33">
        <f t="shared" si="21"/>
        <v>-0.94828031402798041</v>
      </c>
      <c r="T462" s="33">
        <f t="shared" si="22"/>
        <v>-0.56115267994593299</v>
      </c>
      <c r="U462" s="33">
        <f t="shared" si="23"/>
        <v>-0.44594776762921129</v>
      </c>
      <c r="V462" s="33"/>
      <c r="W462" s="33"/>
      <c r="X462" s="33"/>
      <c r="Y462" s="33"/>
      <c r="Z462" s="33"/>
      <c r="AA462" s="33"/>
      <c r="AB462" s="33"/>
      <c r="AC462" s="33"/>
      <c r="AD462" s="33"/>
      <c r="AE462" s="33"/>
      <c r="AF462" s="33"/>
      <c r="AG462" s="33"/>
      <c r="AH462" s="33"/>
      <c r="AI462" s="33"/>
      <c r="AJ462" s="33"/>
      <c r="AK462" s="33"/>
      <c r="AL462" s="33"/>
    </row>
    <row r="463" spans="1:38" x14ac:dyDescent="0.25">
      <c r="A463" s="6">
        <v>1712</v>
      </c>
      <c r="B463" s="7" t="s">
        <v>47</v>
      </c>
      <c r="C463" s="7">
        <v>0.64500000000000002</v>
      </c>
      <c r="D463" s="7">
        <v>0.51</v>
      </c>
      <c r="E463" s="7">
        <v>0.16</v>
      </c>
      <c r="F463" s="7">
        <v>1.33</v>
      </c>
      <c r="G463" s="7">
        <v>0.66649999999999998</v>
      </c>
      <c r="H463" s="7">
        <v>0.309</v>
      </c>
      <c r="I463" s="7">
        <v>0.317</v>
      </c>
      <c r="J463" s="7">
        <v>9</v>
      </c>
      <c r="K463" s="7">
        <v>1</v>
      </c>
      <c r="L463" s="7" t="s">
        <v>40</v>
      </c>
      <c r="M463" s="7" t="s">
        <v>41</v>
      </c>
      <c r="N463" s="7" t="s">
        <v>35</v>
      </c>
      <c r="O463" s="7">
        <v>4</v>
      </c>
      <c r="P463" s="7" t="s">
        <v>42</v>
      </c>
      <c r="Q463" s="7">
        <v>6.1</v>
      </c>
      <c r="S463" s="33">
        <f t="shared" si="21"/>
        <v>-0.34882245883863039</v>
      </c>
      <c r="T463" s="33">
        <f t="shared" si="22"/>
        <v>0.97952686736124495</v>
      </c>
      <c r="U463" s="33">
        <f t="shared" si="23"/>
        <v>1.0017667243844595</v>
      </c>
      <c r="V463" s="33"/>
      <c r="W463" s="33"/>
      <c r="X463" s="33"/>
      <c r="Y463" s="33"/>
      <c r="Z463" s="33"/>
      <c r="AA463" s="33"/>
      <c r="AB463" s="33"/>
      <c r="AC463" s="33"/>
      <c r="AD463" s="33"/>
      <c r="AE463" s="33"/>
      <c r="AF463" s="33"/>
      <c r="AG463" s="33"/>
      <c r="AH463" s="33"/>
      <c r="AI463" s="33"/>
      <c r="AJ463" s="33"/>
      <c r="AK463" s="33"/>
      <c r="AL463" s="33"/>
    </row>
    <row r="464" spans="1:38" x14ac:dyDescent="0.25">
      <c r="A464" s="4">
        <v>843</v>
      </c>
      <c r="B464" s="5" t="s">
        <v>47</v>
      </c>
      <c r="C464" s="5">
        <v>0.5</v>
      </c>
      <c r="D464" s="5">
        <v>0.4</v>
      </c>
      <c r="E464" s="5">
        <v>0.125</v>
      </c>
      <c r="F464" s="5">
        <v>0.59750000000000003</v>
      </c>
      <c r="G464" s="5">
        <v>0.27</v>
      </c>
      <c r="H464" s="5">
        <v>0.1275</v>
      </c>
      <c r="I464" s="5">
        <v>0.16600000000000001</v>
      </c>
      <c r="J464" s="5">
        <v>9</v>
      </c>
      <c r="K464" s="5">
        <v>4</v>
      </c>
      <c r="L464" s="5" t="s">
        <v>84</v>
      </c>
      <c r="M464" s="5" t="s">
        <v>85</v>
      </c>
      <c r="N464" s="5" t="s">
        <v>86</v>
      </c>
      <c r="O464" s="5">
        <v>4</v>
      </c>
      <c r="P464" s="5" t="s">
        <v>42</v>
      </c>
      <c r="Q464" s="5">
        <v>6.1</v>
      </c>
      <c r="S464" s="33">
        <f t="shared" si="21"/>
        <v>-0.34882245883863039</v>
      </c>
      <c r="T464" s="33">
        <f t="shared" si="22"/>
        <v>-0.26157610130287079</v>
      </c>
      <c r="U464" s="33">
        <f t="shared" si="23"/>
        <v>-0.13572323362628158</v>
      </c>
      <c r="V464" s="33"/>
      <c r="W464" s="33"/>
      <c r="X464" s="33"/>
      <c r="Y464" s="33"/>
      <c r="Z464" s="33"/>
      <c r="AA464" s="33"/>
      <c r="AB464" s="33"/>
      <c r="AC464" s="33"/>
      <c r="AD464" s="33"/>
      <c r="AE464" s="33"/>
      <c r="AF464" s="33"/>
      <c r="AG464" s="33"/>
      <c r="AH464" s="33"/>
      <c r="AI464" s="33"/>
      <c r="AJ464" s="33"/>
      <c r="AK464" s="33"/>
      <c r="AL464" s="33"/>
    </row>
    <row r="465" spans="1:38" x14ac:dyDescent="0.25">
      <c r="A465" s="6">
        <v>1662</v>
      </c>
      <c r="B465" s="7" t="s">
        <v>47</v>
      </c>
      <c r="C465" s="7">
        <v>0.6</v>
      </c>
      <c r="D465" s="7">
        <v>0.47</v>
      </c>
      <c r="E465" s="7">
        <v>0.16</v>
      </c>
      <c r="F465" s="7">
        <v>1.194</v>
      </c>
      <c r="G465" s="7">
        <v>0.5625</v>
      </c>
      <c r="H465" s="7">
        <v>0.30449999999999999</v>
      </c>
      <c r="I465" s="7">
        <v>0.26350000000000001</v>
      </c>
      <c r="J465" s="7">
        <v>10</v>
      </c>
      <c r="K465" s="7">
        <v>11</v>
      </c>
      <c r="L465" s="7" t="s">
        <v>37</v>
      </c>
      <c r="M465" s="7" t="s">
        <v>38</v>
      </c>
      <c r="N465" s="7" t="s">
        <v>35</v>
      </c>
      <c r="O465" s="7">
        <v>6</v>
      </c>
      <c r="P465" s="7" t="s">
        <v>79</v>
      </c>
      <c r="Q465" s="7">
        <v>14.1</v>
      </c>
      <c r="S465" s="33">
        <f t="shared" si="21"/>
        <v>-4.9093531243955373E-2</v>
      </c>
      <c r="T465" s="33">
        <f t="shared" si="22"/>
        <v>0.59435698053445019</v>
      </c>
      <c r="U465" s="33">
        <f t="shared" si="23"/>
        <v>0.58813401238055318</v>
      </c>
      <c r="V465" s="33"/>
      <c r="W465" s="33"/>
      <c r="X465" s="33"/>
      <c r="Y465" s="33"/>
      <c r="Z465" s="33"/>
      <c r="AA465" s="33"/>
      <c r="AB465" s="33"/>
      <c r="AC465" s="33"/>
      <c r="AD465" s="33"/>
      <c r="AE465" s="33"/>
      <c r="AF465" s="33"/>
      <c r="AG465" s="33"/>
      <c r="AH465" s="33"/>
      <c r="AI465" s="33"/>
      <c r="AJ465" s="33"/>
      <c r="AK465" s="33"/>
      <c r="AL465" s="33"/>
    </row>
    <row r="466" spans="1:38" x14ac:dyDescent="0.25">
      <c r="A466" s="4">
        <v>2758</v>
      </c>
      <c r="B466" s="5" t="s">
        <v>43</v>
      </c>
      <c r="C466" s="5">
        <v>0.52500000000000002</v>
      </c>
      <c r="D466" s="5">
        <v>0.375</v>
      </c>
      <c r="E466" s="5">
        <v>0.12</v>
      </c>
      <c r="F466" s="5">
        <v>0.63149999999999995</v>
      </c>
      <c r="G466" s="5">
        <v>0.30449999999999999</v>
      </c>
      <c r="H466" s="5">
        <v>0.114</v>
      </c>
      <c r="I466" s="5">
        <v>0.19</v>
      </c>
      <c r="J466" s="5">
        <v>9</v>
      </c>
      <c r="K466" s="5">
        <v>3</v>
      </c>
      <c r="L466" s="5" t="s">
        <v>75</v>
      </c>
      <c r="M466" s="5" t="s">
        <v>76</v>
      </c>
      <c r="N466" s="5" t="s">
        <v>77</v>
      </c>
      <c r="O466" s="5">
        <v>8</v>
      </c>
      <c r="P466" s="5" t="s">
        <v>51</v>
      </c>
      <c r="Q466" s="5">
        <v>12.3</v>
      </c>
      <c r="S466" s="33">
        <f t="shared" si="21"/>
        <v>-0.34882245883863039</v>
      </c>
      <c r="T466" s="33">
        <f t="shared" si="22"/>
        <v>-4.759283084354031E-2</v>
      </c>
      <c r="U466" s="33">
        <f t="shared" si="23"/>
        <v>-0.394243678628723</v>
      </c>
      <c r="V466" s="33"/>
      <c r="W466" s="33"/>
      <c r="X466" s="33"/>
      <c r="Y466" s="33"/>
      <c r="Z466" s="33"/>
      <c r="AA466" s="33"/>
      <c r="AB466" s="33"/>
      <c r="AC466" s="33"/>
      <c r="AD466" s="33"/>
      <c r="AE466" s="33"/>
      <c r="AF466" s="33"/>
      <c r="AG466" s="33"/>
      <c r="AH466" s="33"/>
      <c r="AI466" s="33"/>
      <c r="AJ466" s="33"/>
      <c r="AK466" s="33"/>
      <c r="AL466" s="33"/>
    </row>
    <row r="467" spans="1:38" x14ac:dyDescent="0.25">
      <c r="A467" s="6">
        <v>614</v>
      </c>
      <c r="B467" s="7" t="s">
        <v>43</v>
      </c>
      <c r="C467" s="7">
        <v>0.495</v>
      </c>
      <c r="D467" s="7">
        <v>0.37</v>
      </c>
      <c r="E467" s="7">
        <v>0.125</v>
      </c>
      <c r="F467" s="7">
        <v>0.47749999999999998</v>
      </c>
      <c r="G467" s="7">
        <v>0.185</v>
      </c>
      <c r="H467" s="7">
        <v>7.0499999999999993E-2</v>
      </c>
      <c r="I467" s="7">
        <v>0.16900000000000001</v>
      </c>
      <c r="J467" s="7">
        <v>18</v>
      </c>
      <c r="K467" s="7">
        <v>6</v>
      </c>
      <c r="L467" s="7" t="s">
        <v>71</v>
      </c>
      <c r="M467" s="7" t="s">
        <v>72</v>
      </c>
      <c r="N467" s="7" t="s">
        <v>73</v>
      </c>
      <c r="O467" s="7">
        <v>10</v>
      </c>
      <c r="P467" s="7" t="s">
        <v>70</v>
      </c>
      <c r="Q467" s="7">
        <v>24.1</v>
      </c>
      <c r="S467" s="33">
        <f t="shared" si="21"/>
        <v>2.3487378895134445</v>
      </c>
      <c r="T467" s="33">
        <f t="shared" si="22"/>
        <v>-0.30437275539473685</v>
      </c>
      <c r="U467" s="33">
        <f t="shared" si="23"/>
        <v>-0.44594776762921129</v>
      </c>
      <c r="V467" s="33"/>
      <c r="W467" s="33"/>
      <c r="X467" s="33"/>
      <c r="Y467" s="33"/>
      <c r="Z467" s="33"/>
      <c r="AA467" s="33"/>
      <c r="AB467" s="33"/>
      <c r="AC467" s="33"/>
      <c r="AD467" s="33"/>
      <c r="AE467" s="33"/>
      <c r="AF467" s="33"/>
      <c r="AG467" s="33"/>
      <c r="AH467" s="33"/>
      <c r="AI467" s="33"/>
      <c r="AJ467" s="33"/>
      <c r="AK467" s="33"/>
      <c r="AL467" s="33"/>
    </row>
    <row r="468" spans="1:38" x14ac:dyDescent="0.25">
      <c r="A468" s="4">
        <v>57</v>
      </c>
      <c r="B468" s="5" t="s">
        <v>47</v>
      </c>
      <c r="C468" s="5">
        <v>0.44500000000000001</v>
      </c>
      <c r="D468" s="5">
        <v>0.35</v>
      </c>
      <c r="E468" s="5">
        <v>0.12</v>
      </c>
      <c r="F468" s="5">
        <v>0.4425</v>
      </c>
      <c r="G468" s="5">
        <v>0.192</v>
      </c>
      <c r="H468" s="5">
        <v>9.5500000000000002E-2</v>
      </c>
      <c r="I468" s="5">
        <v>0.13500000000000001</v>
      </c>
      <c r="J468" s="5">
        <v>8</v>
      </c>
      <c r="K468" s="5">
        <v>8</v>
      </c>
      <c r="L468" s="5" t="s">
        <v>61</v>
      </c>
      <c r="M468" s="5" t="s">
        <v>62</v>
      </c>
      <c r="N468" s="5" t="s">
        <v>63</v>
      </c>
      <c r="O468" s="5">
        <v>6</v>
      </c>
      <c r="P468" s="5" t="s">
        <v>79</v>
      </c>
      <c r="Q468" s="5">
        <v>14.1</v>
      </c>
      <c r="S468" s="33">
        <f t="shared" si="21"/>
        <v>-0.64855138643330534</v>
      </c>
      <c r="T468" s="33">
        <f t="shared" si="22"/>
        <v>-0.73233929631339734</v>
      </c>
      <c r="U468" s="33">
        <f t="shared" si="23"/>
        <v>-0.65276412363116443</v>
      </c>
      <c r="V468" s="33"/>
      <c r="W468" s="33"/>
      <c r="X468" s="33"/>
      <c r="Y468" s="33"/>
      <c r="Z468" s="33"/>
      <c r="AA468" s="33"/>
      <c r="AB468" s="33"/>
      <c r="AC468" s="33"/>
      <c r="AD468" s="33"/>
      <c r="AE468" s="33"/>
      <c r="AF468" s="33"/>
      <c r="AG468" s="33"/>
      <c r="AH468" s="33"/>
      <c r="AI468" s="33"/>
      <c r="AJ468" s="33"/>
      <c r="AK468" s="33"/>
      <c r="AL468" s="33"/>
    </row>
    <row r="469" spans="1:38" x14ac:dyDescent="0.25">
      <c r="A469" s="6">
        <v>4096</v>
      </c>
      <c r="B469" s="7" t="s">
        <v>32</v>
      </c>
      <c r="C469" s="7">
        <v>0.63500000000000001</v>
      </c>
      <c r="D469" s="7">
        <v>0.48499999999999999</v>
      </c>
      <c r="E469" s="7">
        <v>0.155</v>
      </c>
      <c r="F469" s="7">
        <v>1.073</v>
      </c>
      <c r="G469" s="7">
        <v>0.46700000000000003</v>
      </c>
      <c r="H469" s="7">
        <v>0.19750000000000001</v>
      </c>
      <c r="I469" s="7">
        <v>0.35</v>
      </c>
      <c r="J469" s="7">
        <v>11</v>
      </c>
      <c r="K469" s="7">
        <v>11</v>
      </c>
      <c r="L469" s="7" t="s">
        <v>37</v>
      </c>
      <c r="M469" s="7" t="s">
        <v>38</v>
      </c>
      <c r="N469" s="7" t="s">
        <v>35</v>
      </c>
      <c r="O469" s="7">
        <v>9</v>
      </c>
      <c r="P469" s="7" t="s">
        <v>78</v>
      </c>
      <c r="Q469" s="7">
        <v>1.9</v>
      </c>
      <c r="S469" s="33">
        <f t="shared" si="21"/>
        <v>0.25063539635071963</v>
      </c>
      <c r="T469" s="33">
        <f t="shared" si="22"/>
        <v>0.89393355917751283</v>
      </c>
      <c r="U469" s="33">
        <f t="shared" si="23"/>
        <v>0.74324627938201804</v>
      </c>
      <c r="V469" s="33"/>
      <c r="W469" s="33"/>
      <c r="X469" s="33"/>
      <c r="Y469" s="33"/>
      <c r="Z469" s="33"/>
      <c r="AA469" s="33"/>
      <c r="AB469" s="33"/>
      <c r="AC469" s="33"/>
      <c r="AD469" s="33"/>
      <c r="AE469" s="33"/>
      <c r="AF469" s="33"/>
      <c r="AG469" s="33"/>
      <c r="AH469" s="33"/>
      <c r="AI469" s="33"/>
      <c r="AJ469" s="33"/>
      <c r="AK469" s="33"/>
      <c r="AL469" s="33"/>
    </row>
    <row r="470" spans="1:38" x14ac:dyDescent="0.25">
      <c r="A470" s="4">
        <v>1779</v>
      </c>
      <c r="B470" s="5" t="s">
        <v>32</v>
      </c>
      <c r="C470" s="5">
        <v>0.49</v>
      </c>
      <c r="D470" s="5">
        <v>0.35499999999999998</v>
      </c>
      <c r="E470" s="5">
        <v>0.16</v>
      </c>
      <c r="F470" s="5">
        <v>0.87949999999999995</v>
      </c>
      <c r="G470" s="5">
        <v>0.34849999999999998</v>
      </c>
      <c r="H470" s="5">
        <v>0.215</v>
      </c>
      <c r="I470" s="5">
        <v>0.28249999999999997</v>
      </c>
      <c r="J470" s="5">
        <v>8</v>
      </c>
      <c r="K470" s="5">
        <v>3</v>
      </c>
      <c r="L470" s="5" t="s">
        <v>75</v>
      </c>
      <c r="M470" s="5" t="s">
        <v>76</v>
      </c>
      <c r="N470" s="5" t="s">
        <v>77</v>
      </c>
      <c r="O470" s="5">
        <v>10</v>
      </c>
      <c r="P470" s="5" t="s">
        <v>70</v>
      </c>
      <c r="Q470" s="5">
        <v>24.1</v>
      </c>
      <c r="S470" s="33">
        <f t="shared" si="21"/>
        <v>-0.64855138643330534</v>
      </c>
      <c r="T470" s="33">
        <f t="shared" si="22"/>
        <v>-0.34716940948660296</v>
      </c>
      <c r="U470" s="33">
        <f t="shared" si="23"/>
        <v>-0.60106003463067614</v>
      </c>
      <c r="V470" s="33"/>
      <c r="W470" s="33"/>
      <c r="X470" s="33"/>
      <c r="Y470" s="33"/>
      <c r="Z470" s="33"/>
      <c r="AA470" s="33"/>
      <c r="AB470" s="33"/>
      <c r="AC470" s="33"/>
      <c r="AD470" s="33"/>
      <c r="AE470" s="33"/>
      <c r="AF470" s="33"/>
      <c r="AG470" s="33"/>
      <c r="AH470" s="33"/>
      <c r="AI470" s="33"/>
      <c r="AJ470" s="33"/>
      <c r="AK470" s="33"/>
      <c r="AL470" s="33"/>
    </row>
    <row r="471" spans="1:38" x14ac:dyDescent="0.25">
      <c r="A471" s="6">
        <v>2336</v>
      </c>
      <c r="B471" s="7" t="s">
        <v>47</v>
      </c>
      <c r="C471" s="7">
        <v>0.61</v>
      </c>
      <c r="D471" s="7">
        <v>0.49</v>
      </c>
      <c r="E471" s="7">
        <v>0.15</v>
      </c>
      <c r="F471" s="7">
        <v>1.103</v>
      </c>
      <c r="G471" s="7">
        <v>0.42499999999999999</v>
      </c>
      <c r="H471" s="7">
        <v>0.20250000000000001</v>
      </c>
      <c r="I471" s="7">
        <v>0.36</v>
      </c>
      <c r="J471" s="7">
        <v>23</v>
      </c>
      <c r="K471" s="7">
        <v>3</v>
      </c>
      <c r="L471" s="7" t="s">
        <v>75</v>
      </c>
      <c r="M471" s="7" t="s">
        <v>76</v>
      </c>
      <c r="N471" s="7" t="s">
        <v>77</v>
      </c>
      <c r="O471" s="7">
        <v>8</v>
      </c>
      <c r="P471" s="7" t="s">
        <v>51</v>
      </c>
      <c r="Q471" s="7">
        <v>12.3</v>
      </c>
      <c r="S471" s="33">
        <f t="shared" si="21"/>
        <v>3.8473825274868196</v>
      </c>
      <c r="T471" s="33">
        <f t="shared" si="22"/>
        <v>0.67995028871818231</v>
      </c>
      <c r="U471" s="33">
        <f t="shared" si="23"/>
        <v>0.79495036838250632</v>
      </c>
      <c r="V471" s="33"/>
      <c r="W471" s="33"/>
      <c r="X471" s="33"/>
      <c r="Y471" s="33"/>
      <c r="Z471" s="33"/>
      <c r="AA471" s="33"/>
      <c r="AB471" s="33"/>
      <c r="AC471" s="33"/>
      <c r="AD471" s="33"/>
      <c r="AE471" s="33"/>
      <c r="AF471" s="33"/>
      <c r="AG471" s="33"/>
      <c r="AH471" s="33"/>
      <c r="AI471" s="33"/>
      <c r="AJ471" s="33"/>
      <c r="AK471" s="33"/>
      <c r="AL471" s="33"/>
    </row>
    <row r="472" spans="1:38" x14ac:dyDescent="0.25">
      <c r="A472" s="4">
        <v>2817</v>
      </c>
      <c r="B472" s="5" t="s">
        <v>43</v>
      </c>
      <c r="C472" s="5">
        <v>0.32500000000000001</v>
      </c>
      <c r="D472" s="5">
        <v>0.24</v>
      </c>
      <c r="E472" s="5">
        <v>7.4999999999999997E-2</v>
      </c>
      <c r="F472" s="5">
        <v>0.1525</v>
      </c>
      <c r="G472" s="5">
        <v>7.1999999999999995E-2</v>
      </c>
      <c r="H472" s="5">
        <v>6.4500000000000002E-2</v>
      </c>
      <c r="I472" s="5">
        <v>4.2999999999999997E-2</v>
      </c>
      <c r="J472" s="5">
        <v>6</v>
      </c>
      <c r="K472" s="5">
        <v>8</v>
      </c>
      <c r="L472" s="5" t="s">
        <v>61</v>
      </c>
      <c r="M472" s="5" t="s">
        <v>62</v>
      </c>
      <c r="N472" s="5" t="s">
        <v>63</v>
      </c>
      <c r="O472" s="5">
        <v>10</v>
      </c>
      <c r="P472" s="5" t="s">
        <v>70</v>
      </c>
      <c r="Q472" s="5">
        <v>24.1</v>
      </c>
      <c r="S472" s="33">
        <f t="shared" si="21"/>
        <v>-1.2480092416226554</v>
      </c>
      <c r="T472" s="33">
        <f t="shared" si="22"/>
        <v>-1.7594589945181827</v>
      </c>
      <c r="U472" s="33">
        <f t="shared" si="23"/>
        <v>-1.7902540816419055</v>
      </c>
      <c r="V472" s="33"/>
      <c r="W472" s="33"/>
      <c r="X472" s="33"/>
      <c r="Y472" s="33"/>
      <c r="Z472" s="33"/>
      <c r="AA472" s="33"/>
      <c r="AB472" s="33"/>
      <c r="AC472" s="33"/>
      <c r="AD472" s="33"/>
      <c r="AE472" s="33"/>
      <c r="AF472" s="33"/>
      <c r="AG472" s="33"/>
      <c r="AH472" s="33"/>
      <c r="AI472" s="33"/>
      <c r="AJ472" s="33"/>
      <c r="AK472" s="33"/>
      <c r="AL472" s="33"/>
    </row>
    <row r="473" spans="1:38" x14ac:dyDescent="0.25">
      <c r="A473" s="6">
        <v>2498</v>
      </c>
      <c r="B473" s="7" t="s">
        <v>47</v>
      </c>
      <c r="C473" s="7">
        <v>0.505</v>
      </c>
      <c r="D473" s="7">
        <v>0.4</v>
      </c>
      <c r="E473" s="7">
        <v>0.155</v>
      </c>
      <c r="F473" s="7">
        <v>0.84150000000000003</v>
      </c>
      <c r="G473" s="7">
        <v>0.27150000000000002</v>
      </c>
      <c r="H473" s="7">
        <v>0.17749999999999999</v>
      </c>
      <c r="I473" s="7">
        <v>0.28499999999999998</v>
      </c>
      <c r="J473" s="7">
        <v>12</v>
      </c>
      <c r="K473" s="7">
        <v>11</v>
      </c>
      <c r="L473" s="7" t="s">
        <v>37</v>
      </c>
      <c r="M473" s="7" t="s">
        <v>38</v>
      </c>
      <c r="N473" s="7" t="s">
        <v>35</v>
      </c>
      <c r="O473" s="7">
        <v>10</v>
      </c>
      <c r="P473" s="7" t="s">
        <v>70</v>
      </c>
      <c r="Q473" s="7">
        <v>24.1</v>
      </c>
      <c r="S473" s="33">
        <f t="shared" si="21"/>
        <v>0.55036432394539458</v>
      </c>
      <c r="T473" s="33">
        <f t="shared" si="22"/>
        <v>-0.21877944721100467</v>
      </c>
      <c r="U473" s="33">
        <f t="shared" si="23"/>
        <v>-0.13572323362628158</v>
      </c>
      <c r="V473" s="33"/>
      <c r="W473" s="33"/>
      <c r="X473" s="33"/>
      <c r="Y473" s="33"/>
      <c r="Z473" s="33"/>
      <c r="AA473" s="33"/>
      <c r="AB473" s="33"/>
      <c r="AC473" s="33"/>
      <c r="AD473" s="33"/>
      <c r="AE473" s="33"/>
      <c r="AF473" s="33"/>
      <c r="AG473" s="33"/>
      <c r="AH473" s="33"/>
      <c r="AI473" s="33"/>
      <c r="AJ473" s="33"/>
      <c r="AK473" s="33"/>
      <c r="AL473" s="33"/>
    </row>
    <row r="474" spans="1:38" x14ac:dyDescent="0.25">
      <c r="A474" s="4">
        <v>2752</v>
      </c>
      <c r="B474" s="5" t="s">
        <v>32</v>
      </c>
      <c r="C474" s="5">
        <v>0.51500000000000001</v>
      </c>
      <c r="D474" s="5">
        <v>0.39500000000000002</v>
      </c>
      <c r="E474" s="5">
        <v>0.13500000000000001</v>
      </c>
      <c r="F474" s="5">
        <v>0.51600000000000001</v>
      </c>
      <c r="G474" s="5">
        <v>0.20150000000000001</v>
      </c>
      <c r="H474" s="5">
        <v>0.13200000000000001</v>
      </c>
      <c r="I474" s="5">
        <v>0.16200000000000001</v>
      </c>
      <c r="J474" s="5">
        <v>9</v>
      </c>
      <c r="K474" s="5">
        <v>11</v>
      </c>
      <c r="L474" s="5" t="s">
        <v>37</v>
      </c>
      <c r="M474" s="5" t="s">
        <v>38</v>
      </c>
      <c r="N474" s="5" t="s">
        <v>35</v>
      </c>
      <c r="O474" s="5">
        <v>1</v>
      </c>
      <c r="P474" s="5" t="s">
        <v>36</v>
      </c>
      <c r="Q474" s="5">
        <v>22.1</v>
      </c>
      <c r="S474" s="33">
        <f t="shared" si="21"/>
        <v>-0.34882245883863039</v>
      </c>
      <c r="T474" s="33">
        <f t="shared" si="22"/>
        <v>-0.1331861390272725</v>
      </c>
      <c r="U474" s="33">
        <f t="shared" si="23"/>
        <v>-0.18742732262676987</v>
      </c>
      <c r="V474" s="33"/>
      <c r="W474" s="33"/>
      <c r="X474" s="33"/>
      <c r="Y474" s="33"/>
      <c r="Z474" s="33"/>
      <c r="AA474" s="33"/>
      <c r="AB474" s="33"/>
      <c r="AC474" s="33"/>
      <c r="AD474" s="33"/>
      <c r="AE474" s="33"/>
      <c r="AF474" s="33"/>
      <c r="AG474" s="33"/>
      <c r="AH474" s="33"/>
      <c r="AI474" s="33"/>
      <c r="AJ474" s="33"/>
      <c r="AK474" s="33"/>
      <c r="AL474" s="33"/>
    </row>
    <row r="475" spans="1:38" x14ac:dyDescent="0.25">
      <c r="A475" s="6">
        <v>3195</v>
      </c>
      <c r="B475" s="7" t="s">
        <v>32</v>
      </c>
      <c r="C475" s="7">
        <v>0.61</v>
      </c>
      <c r="D475" s="7">
        <v>0.47</v>
      </c>
      <c r="E475" s="7">
        <v>0.16</v>
      </c>
      <c r="F475" s="7">
        <v>1.0169999999999999</v>
      </c>
      <c r="G475" s="7">
        <v>0.42599999999999999</v>
      </c>
      <c r="H475" s="7">
        <v>0.22550000000000001</v>
      </c>
      <c r="I475" s="7">
        <v>0.32</v>
      </c>
      <c r="J475" s="7">
        <v>12</v>
      </c>
      <c r="K475" s="7">
        <v>3</v>
      </c>
      <c r="L475" s="7" t="s">
        <v>75</v>
      </c>
      <c r="M475" s="7" t="s">
        <v>76</v>
      </c>
      <c r="N475" s="7" t="s">
        <v>77</v>
      </c>
      <c r="O475" s="7">
        <v>9</v>
      </c>
      <c r="P475" s="7" t="s">
        <v>78</v>
      </c>
      <c r="Q475" s="7">
        <v>1.9</v>
      </c>
      <c r="S475" s="33">
        <f t="shared" si="21"/>
        <v>0.55036432394539458</v>
      </c>
      <c r="T475" s="33">
        <f t="shared" si="22"/>
        <v>0.67995028871818231</v>
      </c>
      <c r="U475" s="33">
        <f t="shared" si="23"/>
        <v>0.58813401238055318</v>
      </c>
      <c r="V475" s="33"/>
      <c r="W475" s="33"/>
      <c r="X475" s="33"/>
      <c r="Y475" s="33"/>
      <c r="Z475" s="33"/>
      <c r="AA475" s="33"/>
      <c r="AB475" s="33"/>
      <c r="AC475" s="33"/>
      <c r="AD475" s="33"/>
      <c r="AE475" s="33"/>
      <c r="AF475" s="33"/>
      <c r="AG475" s="33"/>
      <c r="AH475" s="33"/>
      <c r="AI475" s="33"/>
      <c r="AJ475" s="33"/>
      <c r="AK475" s="33"/>
      <c r="AL475" s="33"/>
    </row>
    <row r="476" spans="1:38" x14ac:dyDescent="0.25">
      <c r="A476" s="4">
        <v>778</v>
      </c>
      <c r="B476" s="5" t="s">
        <v>47</v>
      </c>
      <c r="C476" s="5">
        <v>0.49</v>
      </c>
      <c r="D476" s="5">
        <v>0.38</v>
      </c>
      <c r="E476" s="5">
        <v>0.14000000000000001</v>
      </c>
      <c r="F476" s="5">
        <v>0.63849999999999996</v>
      </c>
      <c r="G476" s="5">
        <v>0.23050000000000001</v>
      </c>
      <c r="H476" s="5">
        <v>0.14199999999999999</v>
      </c>
      <c r="I476" s="5">
        <v>0.19500000000000001</v>
      </c>
      <c r="J476" s="5">
        <v>13</v>
      </c>
      <c r="K476" s="5">
        <v>10</v>
      </c>
      <c r="L476" s="5" t="s">
        <v>48</v>
      </c>
      <c r="M476" s="5" t="s">
        <v>49</v>
      </c>
      <c r="N476" s="5" t="s">
        <v>50</v>
      </c>
      <c r="O476" s="5">
        <v>5</v>
      </c>
      <c r="P476" s="5" t="s">
        <v>46</v>
      </c>
      <c r="Q476" s="5">
        <v>12.8</v>
      </c>
      <c r="S476" s="33">
        <f t="shared" si="21"/>
        <v>0.85009325154006965</v>
      </c>
      <c r="T476" s="33">
        <f t="shared" si="22"/>
        <v>-0.34716940948660296</v>
      </c>
      <c r="U476" s="33">
        <f t="shared" si="23"/>
        <v>-0.34253958962823472</v>
      </c>
      <c r="V476" s="33"/>
      <c r="W476" s="33"/>
      <c r="X476" s="33"/>
      <c r="Y476" s="33"/>
      <c r="Z476" s="33"/>
      <c r="AA476" s="33"/>
      <c r="AB476" s="33"/>
      <c r="AC476" s="33"/>
      <c r="AD476" s="33"/>
      <c r="AE476" s="33"/>
      <c r="AF476" s="33"/>
      <c r="AG476" s="33"/>
      <c r="AH476" s="33"/>
      <c r="AI476" s="33"/>
      <c r="AJ476" s="33"/>
      <c r="AK476" s="33"/>
      <c r="AL476" s="33"/>
    </row>
    <row r="477" spans="1:38" x14ac:dyDescent="0.25">
      <c r="A477" s="6">
        <v>1930</v>
      </c>
      <c r="B477" s="7" t="s">
        <v>47</v>
      </c>
      <c r="C477" s="7">
        <v>0.61499999999999999</v>
      </c>
      <c r="D477" s="7">
        <v>0.495</v>
      </c>
      <c r="E477" s="7">
        <v>0.2</v>
      </c>
      <c r="F477" s="7">
        <v>1.2190000000000001</v>
      </c>
      <c r="G477" s="7">
        <v>0.56399999999999995</v>
      </c>
      <c r="H477" s="7">
        <v>0.22700000000000001</v>
      </c>
      <c r="I477" s="7">
        <v>0.38850000000000001</v>
      </c>
      <c r="J477" s="7">
        <v>10</v>
      </c>
      <c r="K477" s="7">
        <v>12</v>
      </c>
      <c r="L477" s="7" t="s">
        <v>33</v>
      </c>
      <c r="M477" s="7" t="s">
        <v>34</v>
      </c>
      <c r="N477" s="7" t="s">
        <v>35</v>
      </c>
      <c r="O477" s="7">
        <v>6</v>
      </c>
      <c r="P477" s="7" t="s">
        <v>79</v>
      </c>
      <c r="Q477" s="7">
        <v>14.1</v>
      </c>
      <c r="S477" s="33">
        <f t="shared" si="21"/>
        <v>-4.9093531243955373E-2</v>
      </c>
      <c r="T477" s="33">
        <f t="shared" si="22"/>
        <v>0.72274694281004837</v>
      </c>
      <c r="U477" s="33">
        <f t="shared" si="23"/>
        <v>0.84665445738299461</v>
      </c>
      <c r="V477" s="33"/>
      <c r="W477" s="33"/>
      <c r="X477" s="33"/>
      <c r="Y477" s="33"/>
      <c r="Z477" s="33"/>
      <c r="AA477" s="33"/>
      <c r="AB477" s="33"/>
      <c r="AC477" s="33"/>
      <c r="AD477" s="33"/>
      <c r="AE477" s="33"/>
      <c r="AF477" s="33"/>
      <c r="AG477" s="33"/>
      <c r="AH477" s="33"/>
      <c r="AI477" s="33"/>
      <c r="AJ477" s="33"/>
      <c r="AK477" s="33"/>
      <c r="AL477" s="33"/>
    </row>
    <row r="478" spans="1:38" x14ac:dyDescent="0.25">
      <c r="A478" s="4">
        <v>4161</v>
      </c>
      <c r="B478" s="5" t="s">
        <v>32</v>
      </c>
      <c r="C478" s="5">
        <v>0.58499999999999996</v>
      </c>
      <c r="D478" s="5">
        <v>0.47499999999999998</v>
      </c>
      <c r="E478" s="5">
        <v>0.16500000000000001</v>
      </c>
      <c r="F478" s="5">
        <v>1.0529999999999999</v>
      </c>
      <c r="G478" s="5">
        <v>0.45800000000000002</v>
      </c>
      <c r="H478" s="5">
        <v>0.217</v>
      </c>
      <c r="I478" s="5">
        <v>0.3</v>
      </c>
      <c r="J478" s="5">
        <v>11</v>
      </c>
      <c r="K478" s="5">
        <v>10</v>
      </c>
      <c r="L478" s="5" t="s">
        <v>48</v>
      </c>
      <c r="M478" s="5" t="s">
        <v>49</v>
      </c>
      <c r="N478" s="5" t="s">
        <v>50</v>
      </c>
      <c r="O478" s="5">
        <v>10</v>
      </c>
      <c r="P478" s="5" t="s">
        <v>70</v>
      </c>
      <c r="Q478" s="5">
        <v>24.1</v>
      </c>
      <c r="S478" s="33">
        <f t="shared" si="21"/>
        <v>0.25063539635071963</v>
      </c>
      <c r="T478" s="33">
        <f t="shared" si="22"/>
        <v>0.46596701825885184</v>
      </c>
      <c r="U478" s="33">
        <f t="shared" si="23"/>
        <v>0.63983810138104147</v>
      </c>
      <c r="V478" s="33"/>
      <c r="W478" s="33"/>
      <c r="X478" s="33"/>
      <c r="Y478" s="33"/>
      <c r="Z478" s="33"/>
      <c r="AA478" s="33"/>
      <c r="AB478" s="33"/>
      <c r="AC478" s="33"/>
      <c r="AD478" s="33"/>
      <c r="AE478" s="33"/>
      <c r="AF478" s="33"/>
      <c r="AG478" s="33"/>
      <c r="AH478" s="33"/>
      <c r="AI478" s="33"/>
      <c r="AJ478" s="33"/>
      <c r="AK478" s="33"/>
      <c r="AL478" s="33"/>
    </row>
    <row r="479" spans="1:38" x14ac:dyDescent="0.25">
      <c r="A479" s="6">
        <v>28</v>
      </c>
      <c r="B479" s="7" t="s">
        <v>47</v>
      </c>
      <c r="C479" s="7">
        <v>0.59</v>
      </c>
      <c r="D479" s="7">
        <v>0.44500000000000001</v>
      </c>
      <c r="E479" s="7">
        <v>0.14000000000000001</v>
      </c>
      <c r="F479" s="7">
        <v>0.93100000000000005</v>
      </c>
      <c r="G479" s="7">
        <v>0.35599999999999998</v>
      </c>
      <c r="H479" s="7">
        <v>0.23400000000000001</v>
      </c>
      <c r="I479" s="7">
        <v>0.28000000000000003</v>
      </c>
      <c r="J479" s="7">
        <v>12</v>
      </c>
      <c r="K479" s="7">
        <v>14</v>
      </c>
      <c r="L479" s="7" t="s">
        <v>55</v>
      </c>
      <c r="M479" s="7" t="s">
        <v>56</v>
      </c>
      <c r="N479" s="7" t="s">
        <v>57</v>
      </c>
      <c r="O479" s="7">
        <v>3</v>
      </c>
      <c r="P479" s="7" t="s">
        <v>80</v>
      </c>
      <c r="Q479" s="7">
        <v>3.6</v>
      </c>
      <c r="S479" s="33">
        <f t="shared" si="21"/>
        <v>0.55036432394539458</v>
      </c>
      <c r="T479" s="33">
        <f t="shared" si="22"/>
        <v>0.50876367235071795</v>
      </c>
      <c r="U479" s="33">
        <f t="shared" si="23"/>
        <v>0.32961356737811237</v>
      </c>
      <c r="V479" s="33"/>
      <c r="W479" s="33"/>
      <c r="X479" s="33"/>
      <c r="Y479" s="33"/>
      <c r="Z479" s="33"/>
      <c r="AA479" s="33"/>
      <c r="AB479" s="33"/>
      <c r="AC479" s="33"/>
      <c r="AD479" s="33"/>
      <c r="AE479" s="33"/>
      <c r="AF479" s="33"/>
      <c r="AG479" s="33"/>
      <c r="AH479" s="33"/>
      <c r="AI479" s="33"/>
      <c r="AJ479" s="33"/>
      <c r="AK479" s="33"/>
      <c r="AL479" s="33"/>
    </row>
    <row r="480" spans="1:38" x14ac:dyDescent="0.25">
      <c r="A480" s="4">
        <v>2807</v>
      </c>
      <c r="B480" s="5" t="s">
        <v>32</v>
      </c>
      <c r="C480" s="5">
        <v>0.67500000000000004</v>
      </c>
      <c r="D480" s="5">
        <v>0.52500000000000002</v>
      </c>
      <c r="E480" s="5">
        <v>0.17</v>
      </c>
      <c r="F480" s="5">
        <v>1.7110000000000001</v>
      </c>
      <c r="G480" s="5">
        <v>0.83650000000000002</v>
      </c>
      <c r="H480" s="5">
        <v>0.35199999999999998</v>
      </c>
      <c r="I480" s="5">
        <v>0.47499999999999998</v>
      </c>
      <c r="J480" s="5">
        <v>9</v>
      </c>
      <c r="K480" s="5">
        <v>15</v>
      </c>
      <c r="L480" s="5" t="s">
        <v>81</v>
      </c>
      <c r="M480" s="5" t="s">
        <v>82</v>
      </c>
      <c r="N480" s="5" t="s">
        <v>35</v>
      </c>
      <c r="O480" s="5">
        <v>10</v>
      </c>
      <c r="P480" s="5" t="s">
        <v>70</v>
      </c>
      <c r="Q480" s="5">
        <v>24.1</v>
      </c>
      <c r="S480" s="33">
        <f t="shared" si="21"/>
        <v>-0.34882245883863039</v>
      </c>
      <c r="T480" s="33">
        <f t="shared" si="22"/>
        <v>1.2363067919124415</v>
      </c>
      <c r="U480" s="33">
        <f t="shared" si="23"/>
        <v>1.1568789913859243</v>
      </c>
      <c r="V480" s="33"/>
      <c r="W480" s="33"/>
      <c r="X480" s="33"/>
      <c r="Y480" s="33"/>
      <c r="Z480" s="33"/>
      <c r="AA480" s="33"/>
      <c r="AB480" s="33"/>
      <c r="AC480" s="33"/>
      <c r="AD480" s="33"/>
      <c r="AE480" s="33"/>
      <c r="AF480" s="33"/>
      <c r="AG480" s="33"/>
      <c r="AH480" s="33"/>
      <c r="AI480" s="33"/>
      <c r="AJ480" s="33"/>
      <c r="AK480" s="33"/>
      <c r="AL480" s="33"/>
    </row>
    <row r="481" spans="1:38" x14ac:dyDescent="0.25">
      <c r="A481" s="6">
        <v>1832</v>
      </c>
      <c r="B481" s="7" t="s">
        <v>43</v>
      </c>
      <c r="C481" s="7">
        <v>0.36499999999999999</v>
      </c>
      <c r="D481" s="7">
        <v>0.27</v>
      </c>
      <c r="E481" s="7">
        <v>7.4999999999999997E-2</v>
      </c>
      <c r="F481" s="7">
        <v>0.2215</v>
      </c>
      <c r="G481" s="7">
        <v>9.5000000000000001E-2</v>
      </c>
      <c r="H481" s="7">
        <v>4.4499999999999998E-2</v>
      </c>
      <c r="I481" s="7">
        <v>7.0000000000000007E-2</v>
      </c>
      <c r="J481" s="7">
        <v>6</v>
      </c>
      <c r="K481" s="7">
        <v>13</v>
      </c>
      <c r="L481" s="7" t="s">
        <v>44</v>
      </c>
      <c r="M481" s="7" t="s">
        <v>45</v>
      </c>
      <c r="N481" s="7" t="s">
        <v>35</v>
      </c>
      <c r="O481" s="7">
        <v>7</v>
      </c>
      <c r="P481" s="7" t="s">
        <v>74</v>
      </c>
      <c r="Q481" s="7">
        <v>2.5</v>
      </c>
      <c r="S481" s="33">
        <f t="shared" si="21"/>
        <v>-1.2480092416226554</v>
      </c>
      <c r="T481" s="33">
        <f t="shared" si="22"/>
        <v>-1.4170857617832544</v>
      </c>
      <c r="U481" s="33">
        <f t="shared" si="23"/>
        <v>-1.4800295476389758</v>
      </c>
      <c r="V481" s="33"/>
      <c r="W481" s="33"/>
      <c r="X481" s="33"/>
      <c r="Y481" s="33"/>
      <c r="Z481" s="33"/>
      <c r="AA481" s="33"/>
      <c r="AB481" s="33"/>
      <c r="AC481" s="33"/>
      <c r="AD481" s="33"/>
      <c r="AE481" s="33"/>
      <c r="AF481" s="33"/>
      <c r="AG481" s="33"/>
      <c r="AH481" s="33"/>
      <c r="AI481" s="33"/>
      <c r="AJ481" s="33"/>
      <c r="AK481" s="33"/>
      <c r="AL481" s="33"/>
    </row>
    <row r="482" spans="1:38" x14ac:dyDescent="0.25">
      <c r="A482" s="4">
        <v>474</v>
      </c>
      <c r="B482" s="5" t="s">
        <v>32</v>
      </c>
      <c r="C482" s="5">
        <v>0.52</v>
      </c>
      <c r="D482" s="5">
        <v>0.40500000000000003</v>
      </c>
      <c r="E482" s="5">
        <v>0.12</v>
      </c>
      <c r="F482" s="5">
        <v>0.627</v>
      </c>
      <c r="G482" s="5">
        <v>0.26450000000000001</v>
      </c>
      <c r="H482" s="5">
        <v>0.14149999999999999</v>
      </c>
      <c r="I482" s="5">
        <v>0.18099999999999999</v>
      </c>
      <c r="J482" s="5">
        <v>11</v>
      </c>
      <c r="K482" s="5">
        <v>4</v>
      </c>
      <c r="L482" s="5" t="s">
        <v>84</v>
      </c>
      <c r="M482" s="5" t="s">
        <v>85</v>
      </c>
      <c r="N482" s="5" t="s">
        <v>86</v>
      </c>
      <c r="O482" s="5">
        <v>9</v>
      </c>
      <c r="P482" s="5" t="s">
        <v>78</v>
      </c>
      <c r="Q482" s="5">
        <v>1.9</v>
      </c>
      <c r="S482" s="33">
        <f t="shared" si="21"/>
        <v>0.25063539635071963</v>
      </c>
      <c r="T482" s="33">
        <f t="shared" si="22"/>
        <v>-9.0389484935406397E-2</v>
      </c>
      <c r="U482" s="33">
        <f t="shared" si="23"/>
        <v>-8.401914462579331E-2</v>
      </c>
      <c r="V482" s="33"/>
      <c r="W482" s="33"/>
      <c r="X482" s="33"/>
      <c r="Y482" s="33"/>
      <c r="Z482" s="33"/>
      <c r="AA482" s="33"/>
      <c r="AB482" s="33"/>
      <c r="AC482" s="33"/>
      <c r="AD482" s="33"/>
      <c r="AE482" s="33"/>
      <c r="AF482" s="33"/>
      <c r="AG482" s="33"/>
      <c r="AH482" s="33"/>
      <c r="AI482" s="33"/>
      <c r="AJ482" s="33"/>
      <c r="AK482" s="33"/>
      <c r="AL482" s="33"/>
    </row>
    <row r="483" spans="1:38" x14ac:dyDescent="0.25">
      <c r="A483" s="6">
        <v>856</v>
      </c>
      <c r="B483" s="7" t="s">
        <v>32</v>
      </c>
      <c r="C483" s="7">
        <v>0.57499999999999996</v>
      </c>
      <c r="D483" s="7">
        <v>0.46500000000000002</v>
      </c>
      <c r="E483" s="7">
        <v>0.14000000000000001</v>
      </c>
      <c r="F483" s="7">
        <v>0.95799999999999996</v>
      </c>
      <c r="G483" s="7">
        <v>0.442</v>
      </c>
      <c r="H483" s="7">
        <v>0.18149999999999999</v>
      </c>
      <c r="I483" s="7">
        <v>0.27050000000000002</v>
      </c>
      <c r="J483" s="7">
        <v>9</v>
      </c>
      <c r="K483" s="7">
        <v>5</v>
      </c>
      <c r="L483" s="7" t="s">
        <v>58</v>
      </c>
      <c r="M483" s="7" t="s">
        <v>59</v>
      </c>
      <c r="N483" s="7" t="s">
        <v>60</v>
      </c>
      <c r="O483" s="7">
        <v>4</v>
      </c>
      <c r="P483" s="7" t="s">
        <v>42</v>
      </c>
      <c r="Q483" s="7">
        <v>6.1</v>
      </c>
      <c r="S483" s="33">
        <f t="shared" si="21"/>
        <v>-0.34882245883863039</v>
      </c>
      <c r="T483" s="33">
        <f t="shared" si="22"/>
        <v>0.38037371007511966</v>
      </c>
      <c r="U483" s="33">
        <f t="shared" si="23"/>
        <v>0.53642992338006545</v>
      </c>
      <c r="V483" s="33"/>
      <c r="W483" s="33"/>
      <c r="X483" s="33"/>
      <c r="Y483" s="33"/>
      <c r="Z483" s="33"/>
      <c r="AA483" s="33"/>
      <c r="AB483" s="33"/>
      <c r="AC483" s="33"/>
      <c r="AD483" s="33"/>
      <c r="AE483" s="33"/>
      <c r="AF483" s="33"/>
      <c r="AG483" s="33"/>
      <c r="AH483" s="33"/>
      <c r="AI483" s="33"/>
      <c r="AJ483" s="33"/>
      <c r="AK483" s="33"/>
      <c r="AL483" s="33"/>
    </row>
    <row r="484" spans="1:38" x14ac:dyDescent="0.25">
      <c r="A484" s="4">
        <v>3358</v>
      </c>
      <c r="B484" s="5" t="s">
        <v>43</v>
      </c>
      <c r="C484" s="5">
        <v>0.375</v>
      </c>
      <c r="D484" s="5">
        <v>0.28499999999999998</v>
      </c>
      <c r="E484" s="5">
        <v>0.1</v>
      </c>
      <c r="F484" s="5">
        <v>0.23899999999999999</v>
      </c>
      <c r="G484" s="5">
        <v>0.105</v>
      </c>
      <c r="H484" s="5">
        <v>5.5500000000000001E-2</v>
      </c>
      <c r="I484" s="5">
        <v>7.0000000000000007E-2</v>
      </c>
      <c r="J484" s="5">
        <v>8</v>
      </c>
      <c r="K484" s="5">
        <v>5</v>
      </c>
      <c r="L484" s="5" t="s">
        <v>58</v>
      </c>
      <c r="M484" s="5" t="s">
        <v>59</v>
      </c>
      <c r="N484" s="5" t="s">
        <v>60</v>
      </c>
      <c r="O484" s="5">
        <v>9</v>
      </c>
      <c r="P484" s="5" t="s">
        <v>78</v>
      </c>
      <c r="Q484" s="5">
        <v>1.9</v>
      </c>
      <c r="S484" s="33">
        <f t="shared" si="21"/>
        <v>-0.64855138643330534</v>
      </c>
      <c r="T484" s="33">
        <f t="shared" si="22"/>
        <v>-1.3314924535995221</v>
      </c>
      <c r="U484" s="33">
        <f t="shared" si="23"/>
        <v>-1.3249172806375114</v>
      </c>
      <c r="V484" s="33"/>
      <c r="W484" s="33"/>
      <c r="X484" s="33"/>
      <c r="Y484" s="33"/>
      <c r="Z484" s="33"/>
      <c r="AA484" s="33"/>
      <c r="AB484" s="33"/>
      <c r="AC484" s="33"/>
      <c r="AD484" s="33"/>
      <c r="AE484" s="33"/>
      <c r="AF484" s="33"/>
      <c r="AG484" s="33"/>
      <c r="AH484" s="33"/>
      <c r="AI484" s="33"/>
      <c r="AJ484" s="33"/>
      <c r="AK484" s="33"/>
      <c r="AL484" s="33"/>
    </row>
    <row r="485" spans="1:38" x14ac:dyDescent="0.25">
      <c r="A485" s="6">
        <v>1486</v>
      </c>
      <c r="B485" s="7" t="s">
        <v>32</v>
      </c>
      <c r="C485" s="7">
        <v>0.59</v>
      </c>
      <c r="D485" s="7">
        <v>0.46</v>
      </c>
      <c r="E485" s="7">
        <v>0.14499999999999999</v>
      </c>
      <c r="F485" s="7">
        <v>0.99050000000000005</v>
      </c>
      <c r="G485" s="7">
        <v>0.45300000000000001</v>
      </c>
      <c r="H485" s="7">
        <v>0.2205</v>
      </c>
      <c r="I485" s="7">
        <v>0.27500000000000002</v>
      </c>
      <c r="J485" s="7">
        <v>8</v>
      </c>
      <c r="K485" s="7">
        <v>6</v>
      </c>
      <c r="L485" s="7" t="s">
        <v>71</v>
      </c>
      <c r="M485" s="7" t="s">
        <v>72</v>
      </c>
      <c r="N485" s="7" t="s">
        <v>73</v>
      </c>
      <c r="O485" s="7">
        <v>6</v>
      </c>
      <c r="P485" s="7" t="s">
        <v>79</v>
      </c>
      <c r="Q485" s="7">
        <v>14.1</v>
      </c>
      <c r="S485" s="33">
        <f t="shared" si="21"/>
        <v>-0.64855138643330534</v>
      </c>
      <c r="T485" s="33">
        <f t="shared" si="22"/>
        <v>0.50876367235071795</v>
      </c>
      <c r="U485" s="33">
        <f t="shared" si="23"/>
        <v>0.48472583437957717</v>
      </c>
      <c r="V485" s="33"/>
      <c r="W485" s="33"/>
      <c r="X485" s="33"/>
      <c r="Y485" s="33"/>
      <c r="Z485" s="33"/>
      <c r="AA485" s="33"/>
      <c r="AB485" s="33"/>
      <c r="AC485" s="33"/>
      <c r="AD485" s="33"/>
      <c r="AE485" s="33"/>
      <c r="AF485" s="33"/>
      <c r="AG485" s="33"/>
      <c r="AH485" s="33"/>
      <c r="AI485" s="33"/>
      <c r="AJ485" s="33"/>
      <c r="AK485" s="33"/>
      <c r="AL485" s="33"/>
    </row>
    <row r="486" spans="1:38" x14ac:dyDescent="0.25">
      <c r="A486" s="4">
        <v>419</v>
      </c>
      <c r="B486" s="5" t="s">
        <v>32</v>
      </c>
      <c r="C486" s="5">
        <v>0.63</v>
      </c>
      <c r="D486" s="5">
        <v>0.5</v>
      </c>
      <c r="E486" s="5">
        <v>0.155</v>
      </c>
      <c r="F486" s="5">
        <v>1.0049999999999999</v>
      </c>
      <c r="G486" s="5">
        <v>0.36699999999999999</v>
      </c>
      <c r="H486" s="5">
        <v>0.19900000000000001</v>
      </c>
      <c r="I486" s="5">
        <v>0.36</v>
      </c>
      <c r="J486" s="5">
        <v>16</v>
      </c>
      <c r="K486" s="5">
        <v>1</v>
      </c>
      <c r="L486" s="5" t="s">
        <v>40</v>
      </c>
      <c r="M486" s="5" t="s">
        <v>41</v>
      </c>
      <c r="N486" s="5" t="s">
        <v>35</v>
      </c>
      <c r="O486" s="5">
        <v>10</v>
      </c>
      <c r="P486" s="5" t="s">
        <v>70</v>
      </c>
      <c r="Q486" s="5">
        <v>24.1</v>
      </c>
      <c r="S486" s="33">
        <f t="shared" si="21"/>
        <v>1.7492800343240946</v>
      </c>
      <c r="T486" s="33">
        <f t="shared" si="22"/>
        <v>0.85113690508564666</v>
      </c>
      <c r="U486" s="33">
        <f t="shared" si="23"/>
        <v>0.89835854638348289</v>
      </c>
      <c r="V486" s="33"/>
      <c r="W486" s="33"/>
      <c r="X486" s="33"/>
      <c r="Y486" s="33"/>
      <c r="Z486" s="33"/>
      <c r="AA486" s="33"/>
      <c r="AB486" s="33"/>
      <c r="AC486" s="33"/>
      <c r="AD486" s="33"/>
      <c r="AE486" s="33"/>
      <c r="AF486" s="33"/>
      <c r="AG486" s="33"/>
      <c r="AH486" s="33"/>
      <c r="AI486" s="33"/>
      <c r="AJ486" s="33"/>
      <c r="AK486" s="33"/>
      <c r="AL486" s="33"/>
    </row>
    <row r="487" spans="1:38" x14ac:dyDescent="0.25">
      <c r="A487" s="6">
        <v>3908</v>
      </c>
      <c r="B487" s="7" t="s">
        <v>43</v>
      </c>
      <c r="C487" s="7">
        <v>0.48</v>
      </c>
      <c r="D487" s="7">
        <v>0.39</v>
      </c>
      <c r="E487" s="7">
        <v>0.15</v>
      </c>
      <c r="F487" s="7">
        <v>0.62749999999999995</v>
      </c>
      <c r="G487" s="7">
        <v>0.27600000000000002</v>
      </c>
      <c r="H487" s="7">
        <v>0.13400000000000001</v>
      </c>
      <c r="I487" s="7">
        <v>0.185</v>
      </c>
      <c r="J487" s="7">
        <v>13</v>
      </c>
      <c r="K487" s="7">
        <v>8</v>
      </c>
      <c r="L487" s="7" t="s">
        <v>61</v>
      </c>
      <c r="M487" s="7" t="s">
        <v>62</v>
      </c>
      <c r="N487" s="7" t="s">
        <v>63</v>
      </c>
      <c r="O487" s="7">
        <v>2</v>
      </c>
      <c r="P487" s="7" t="s">
        <v>39</v>
      </c>
      <c r="Q487" s="7">
        <v>18</v>
      </c>
      <c r="S487" s="33">
        <f t="shared" si="21"/>
        <v>0.85009325154006965</v>
      </c>
      <c r="T487" s="33">
        <f t="shared" si="22"/>
        <v>-0.43276271767033514</v>
      </c>
      <c r="U487" s="33">
        <f t="shared" si="23"/>
        <v>-0.23913141162725815</v>
      </c>
      <c r="V487" s="33"/>
      <c r="W487" s="33"/>
      <c r="X487" s="33"/>
      <c r="Y487" s="33"/>
      <c r="Z487" s="33"/>
      <c r="AA487" s="33"/>
      <c r="AB487" s="33"/>
      <c r="AC487" s="33"/>
      <c r="AD487" s="33"/>
      <c r="AE487" s="33"/>
      <c r="AF487" s="33"/>
      <c r="AG487" s="33"/>
      <c r="AH487" s="33"/>
      <c r="AI487" s="33"/>
      <c r="AJ487" s="33"/>
      <c r="AK487" s="33"/>
      <c r="AL487" s="33"/>
    </row>
    <row r="488" spans="1:38" x14ac:dyDescent="0.25">
      <c r="A488" s="4">
        <v>639</v>
      </c>
      <c r="B488" s="5" t="s">
        <v>43</v>
      </c>
      <c r="C488" s="5">
        <v>0.44</v>
      </c>
      <c r="D488" s="5">
        <v>0.34499999999999997</v>
      </c>
      <c r="E488" s="5">
        <v>0.12</v>
      </c>
      <c r="F488" s="5">
        <v>0.48699999999999999</v>
      </c>
      <c r="G488" s="5">
        <v>0.19650000000000001</v>
      </c>
      <c r="H488" s="5">
        <v>0.108</v>
      </c>
      <c r="I488" s="5">
        <v>0.16</v>
      </c>
      <c r="J488" s="5">
        <v>14</v>
      </c>
      <c r="K488" s="5">
        <v>14</v>
      </c>
      <c r="L488" s="5" t="s">
        <v>55</v>
      </c>
      <c r="M488" s="5" t="s">
        <v>56</v>
      </c>
      <c r="N488" s="5" t="s">
        <v>57</v>
      </c>
      <c r="O488" s="5">
        <v>7</v>
      </c>
      <c r="P488" s="5" t="s">
        <v>74</v>
      </c>
      <c r="Q488" s="5">
        <v>2.5</v>
      </c>
      <c r="S488" s="33">
        <f t="shared" si="21"/>
        <v>1.1498221791347447</v>
      </c>
      <c r="T488" s="33">
        <f t="shared" si="22"/>
        <v>-0.7751359504052634</v>
      </c>
      <c r="U488" s="33">
        <f t="shared" si="23"/>
        <v>-0.70446821263165271</v>
      </c>
      <c r="V488" s="33"/>
      <c r="W488" s="33"/>
      <c r="X488" s="33"/>
      <c r="Y488" s="33"/>
      <c r="Z488" s="33"/>
      <c r="AA488" s="33"/>
      <c r="AB488" s="33"/>
      <c r="AC488" s="33"/>
      <c r="AD488" s="33"/>
      <c r="AE488" s="33"/>
      <c r="AF488" s="33"/>
      <c r="AG488" s="33"/>
      <c r="AH488" s="33"/>
      <c r="AI488" s="33"/>
      <c r="AJ488" s="33"/>
      <c r="AK488" s="33"/>
      <c r="AL488" s="33"/>
    </row>
    <row r="489" spans="1:38" x14ac:dyDescent="0.25">
      <c r="A489" s="6">
        <v>2007</v>
      </c>
      <c r="B489" s="7" t="s">
        <v>43</v>
      </c>
      <c r="C489" s="7">
        <v>0.40500000000000003</v>
      </c>
      <c r="D489" s="7">
        <v>0.25</v>
      </c>
      <c r="E489" s="7">
        <v>0.09</v>
      </c>
      <c r="F489" s="7">
        <v>0.28749999999999998</v>
      </c>
      <c r="G489" s="7">
        <v>0.128</v>
      </c>
      <c r="H489" s="7">
        <v>6.3E-2</v>
      </c>
      <c r="I489" s="7">
        <v>8.0500000000000002E-2</v>
      </c>
      <c r="J489" s="7">
        <v>7</v>
      </c>
      <c r="K489" s="7">
        <v>11</v>
      </c>
      <c r="L489" s="7" t="s">
        <v>37</v>
      </c>
      <c r="M489" s="7" t="s">
        <v>38</v>
      </c>
      <c r="N489" s="7" t="s">
        <v>35</v>
      </c>
      <c r="O489" s="7">
        <v>5</v>
      </c>
      <c r="P489" s="7" t="s">
        <v>46</v>
      </c>
      <c r="Q489" s="7">
        <v>12.8</v>
      </c>
      <c r="S489" s="33">
        <f t="shared" si="21"/>
        <v>-0.94828031402798041</v>
      </c>
      <c r="T489" s="33">
        <f t="shared" si="22"/>
        <v>-1.0747125290483255</v>
      </c>
      <c r="U489" s="33">
        <f t="shared" si="23"/>
        <v>-1.6868459036409289</v>
      </c>
      <c r="V489" s="33"/>
      <c r="W489" s="33"/>
      <c r="X489" s="33"/>
      <c r="Y489" s="33"/>
      <c r="Z489" s="33"/>
      <c r="AA489" s="33"/>
      <c r="AB489" s="33"/>
      <c r="AC489" s="33"/>
      <c r="AD489" s="33"/>
      <c r="AE489" s="33"/>
      <c r="AF489" s="33"/>
      <c r="AG489" s="33"/>
      <c r="AH489" s="33"/>
      <c r="AI489" s="33"/>
      <c r="AJ489" s="33"/>
      <c r="AK489" s="33"/>
      <c r="AL489" s="33"/>
    </row>
    <row r="490" spans="1:38" x14ac:dyDescent="0.25">
      <c r="A490" s="4">
        <v>1199</v>
      </c>
      <c r="B490" s="5" t="s">
        <v>47</v>
      </c>
      <c r="C490" s="5">
        <v>0.71499999999999997</v>
      </c>
      <c r="D490" s="5">
        <v>0.53500000000000003</v>
      </c>
      <c r="E490" s="5">
        <v>0.19</v>
      </c>
      <c r="F490" s="5">
        <v>1.6755</v>
      </c>
      <c r="G490" s="5">
        <v>0.88900000000000001</v>
      </c>
      <c r="H490" s="5">
        <v>0.313</v>
      </c>
      <c r="I490" s="5">
        <v>0.42</v>
      </c>
      <c r="J490" s="5">
        <v>10</v>
      </c>
      <c r="K490" s="5">
        <v>5</v>
      </c>
      <c r="L490" s="5" t="s">
        <v>58</v>
      </c>
      <c r="M490" s="5" t="s">
        <v>59</v>
      </c>
      <c r="N490" s="5" t="s">
        <v>60</v>
      </c>
      <c r="O490" s="5">
        <v>5</v>
      </c>
      <c r="P490" s="5" t="s">
        <v>46</v>
      </c>
      <c r="Q490" s="5">
        <v>12.8</v>
      </c>
      <c r="S490" s="33">
        <f t="shared" si="21"/>
        <v>-4.9093531243955373E-2</v>
      </c>
      <c r="T490" s="33">
        <f t="shared" si="22"/>
        <v>1.5786800246473693</v>
      </c>
      <c r="U490" s="33">
        <f t="shared" si="23"/>
        <v>1.2602871693869009</v>
      </c>
      <c r="V490" s="33"/>
      <c r="W490" s="33"/>
      <c r="X490" s="33"/>
      <c r="Y490" s="33"/>
      <c r="Z490" s="33"/>
      <c r="AA490" s="33"/>
      <c r="AB490" s="33"/>
      <c r="AC490" s="33"/>
      <c r="AD490" s="33"/>
      <c r="AE490" s="33"/>
      <c r="AF490" s="33"/>
      <c r="AG490" s="33"/>
      <c r="AH490" s="33"/>
      <c r="AI490" s="33"/>
      <c r="AJ490" s="33"/>
      <c r="AK490" s="33"/>
      <c r="AL490" s="33"/>
    </row>
    <row r="491" spans="1:38" x14ac:dyDescent="0.25">
      <c r="A491" s="6">
        <v>1888</v>
      </c>
      <c r="B491" s="7" t="s">
        <v>43</v>
      </c>
      <c r="C491" s="7">
        <v>0.56000000000000005</v>
      </c>
      <c r="D491" s="7">
        <v>0.44500000000000001</v>
      </c>
      <c r="E491" s="7">
        <v>0.16500000000000001</v>
      </c>
      <c r="F491" s="7">
        <v>0.83199999999999996</v>
      </c>
      <c r="G491" s="7">
        <v>0.34549999999999997</v>
      </c>
      <c r="H491" s="7">
        <v>0.17899999999999999</v>
      </c>
      <c r="I491" s="7">
        <v>0.27900000000000003</v>
      </c>
      <c r="J491" s="7">
        <v>9</v>
      </c>
      <c r="K491" s="7">
        <v>10</v>
      </c>
      <c r="L491" s="7" t="s">
        <v>48</v>
      </c>
      <c r="M491" s="7" t="s">
        <v>49</v>
      </c>
      <c r="N491" s="7" t="s">
        <v>50</v>
      </c>
      <c r="O491" s="7">
        <v>5</v>
      </c>
      <c r="P491" s="7" t="s">
        <v>46</v>
      </c>
      <c r="Q491" s="7">
        <v>12.8</v>
      </c>
      <c r="S491" s="33">
        <f t="shared" si="21"/>
        <v>-0.34882245883863039</v>
      </c>
      <c r="T491" s="33">
        <f t="shared" si="22"/>
        <v>0.25198374779952232</v>
      </c>
      <c r="U491" s="33">
        <f t="shared" si="23"/>
        <v>0.32961356737811237</v>
      </c>
      <c r="V491" s="33"/>
      <c r="W491" s="33"/>
      <c r="X491" s="33"/>
      <c r="Y491" s="33"/>
      <c r="Z491" s="33"/>
      <c r="AA491" s="33"/>
      <c r="AB491" s="33"/>
      <c r="AC491" s="33"/>
      <c r="AD491" s="33"/>
      <c r="AE491" s="33"/>
      <c r="AF491" s="33"/>
      <c r="AG491" s="33"/>
      <c r="AH491" s="33"/>
      <c r="AI491" s="33"/>
      <c r="AJ491" s="33"/>
      <c r="AK491" s="33"/>
      <c r="AL491" s="33"/>
    </row>
    <row r="492" spans="1:38" x14ac:dyDescent="0.25">
      <c r="A492" s="4">
        <v>2060</v>
      </c>
      <c r="B492" s="5" t="s">
        <v>43</v>
      </c>
      <c r="C492" s="5">
        <v>0.49</v>
      </c>
      <c r="D492" s="5">
        <v>0.37</v>
      </c>
      <c r="E492" s="5">
        <v>0.11</v>
      </c>
      <c r="F492" s="5">
        <v>0.53800000000000003</v>
      </c>
      <c r="G492" s="5">
        <v>0.27100000000000002</v>
      </c>
      <c r="H492" s="5">
        <v>0.10349999999999999</v>
      </c>
      <c r="I492" s="5">
        <v>0.13900000000000001</v>
      </c>
      <c r="J492" s="5">
        <v>8</v>
      </c>
      <c r="K492" s="5">
        <v>11</v>
      </c>
      <c r="L492" s="5" t="s">
        <v>37</v>
      </c>
      <c r="M492" s="5" t="s">
        <v>38</v>
      </c>
      <c r="N492" s="5" t="s">
        <v>35</v>
      </c>
      <c r="O492" s="5">
        <v>8</v>
      </c>
      <c r="P492" s="5" t="s">
        <v>51</v>
      </c>
      <c r="Q492" s="5">
        <v>12.3</v>
      </c>
      <c r="S492" s="33">
        <f t="shared" si="21"/>
        <v>-0.64855138643330534</v>
      </c>
      <c r="T492" s="33">
        <f t="shared" si="22"/>
        <v>-0.34716940948660296</v>
      </c>
      <c r="U492" s="33">
        <f t="shared" si="23"/>
        <v>-0.44594776762921129</v>
      </c>
      <c r="V492" s="33"/>
      <c r="W492" s="33"/>
      <c r="X492" s="33"/>
      <c r="Y492" s="33"/>
      <c r="Z492" s="33"/>
      <c r="AA492" s="33"/>
      <c r="AB492" s="33"/>
      <c r="AC492" s="33"/>
      <c r="AD492" s="33"/>
      <c r="AE492" s="33"/>
      <c r="AF492" s="33"/>
      <c r="AG492" s="33"/>
      <c r="AH492" s="33"/>
      <c r="AI492" s="33"/>
      <c r="AJ492" s="33"/>
      <c r="AK492" s="33"/>
      <c r="AL492" s="33"/>
    </row>
    <row r="493" spans="1:38" x14ac:dyDescent="0.25">
      <c r="A493" s="6">
        <v>3795</v>
      </c>
      <c r="B493" s="7" t="s">
        <v>47</v>
      </c>
      <c r="C493" s="7">
        <v>0.67</v>
      </c>
      <c r="D493" s="7">
        <v>0.52</v>
      </c>
      <c r="E493" s="7">
        <v>0.17499999999999999</v>
      </c>
      <c r="F493" s="7">
        <v>1.4755</v>
      </c>
      <c r="G493" s="7">
        <v>0.62749999999999995</v>
      </c>
      <c r="H493" s="7">
        <v>0.379</v>
      </c>
      <c r="I493" s="7">
        <v>0.374</v>
      </c>
      <c r="J493" s="7">
        <v>10</v>
      </c>
      <c r="K493" s="7">
        <v>10</v>
      </c>
      <c r="L493" s="7" t="s">
        <v>48</v>
      </c>
      <c r="M493" s="7" t="s">
        <v>49</v>
      </c>
      <c r="N493" s="7" t="s">
        <v>50</v>
      </c>
      <c r="O493" s="7">
        <v>1</v>
      </c>
      <c r="P493" s="7" t="s">
        <v>36</v>
      </c>
      <c r="Q493" s="7">
        <v>22.1</v>
      </c>
      <c r="S493" s="33">
        <f t="shared" si="21"/>
        <v>-4.9093531243955373E-2</v>
      </c>
      <c r="T493" s="33">
        <f t="shared" si="22"/>
        <v>1.1935101378205755</v>
      </c>
      <c r="U493" s="33">
        <f t="shared" si="23"/>
        <v>1.105174902385436</v>
      </c>
      <c r="V493" s="33"/>
      <c r="W493" s="33"/>
      <c r="X493" s="33"/>
      <c r="Y493" s="33"/>
      <c r="Z493" s="33"/>
      <c r="AA493" s="33"/>
      <c r="AB493" s="33"/>
      <c r="AC493" s="33"/>
      <c r="AD493" s="33"/>
      <c r="AE493" s="33"/>
      <c r="AF493" s="33"/>
      <c r="AG493" s="33"/>
      <c r="AH493" s="33"/>
      <c r="AI493" s="33"/>
      <c r="AJ493" s="33"/>
      <c r="AK493" s="33"/>
      <c r="AL493" s="33"/>
    </row>
    <row r="494" spans="1:38" x14ac:dyDescent="0.25">
      <c r="A494" s="4">
        <v>3435</v>
      </c>
      <c r="B494" s="5" t="s">
        <v>43</v>
      </c>
      <c r="C494" s="5">
        <v>0.37</v>
      </c>
      <c r="D494" s="5">
        <v>0.28000000000000003</v>
      </c>
      <c r="E494" s="5">
        <v>0.09</v>
      </c>
      <c r="F494" s="5">
        <v>0.25650000000000001</v>
      </c>
      <c r="G494" s="5">
        <v>0.1255</v>
      </c>
      <c r="H494" s="5">
        <v>6.4500000000000002E-2</v>
      </c>
      <c r="I494" s="5">
        <v>6.4500000000000002E-2</v>
      </c>
      <c r="J494" s="5">
        <v>6</v>
      </c>
      <c r="K494" s="5">
        <v>5</v>
      </c>
      <c r="L494" s="5" t="s">
        <v>58</v>
      </c>
      <c r="M494" s="5" t="s">
        <v>59</v>
      </c>
      <c r="N494" s="5" t="s">
        <v>60</v>
      </c>
      <c r="O494" s="5">
        <v>8</v>
      </c>
      <c r="P494" s="5" t="s">
        <v>51</v>
      </c>
      <c r="Q494" s="5">
        <v>12.3</v>
      </c>
      <c r="S494" s="33">
        <f t="shared" si="21"/>
        <v>-1.2480092416226554</v>
      </c>
      <c r="T494" s="33">
        <f t="shared" si="22"/>
        <v>-1.3742891076913881</v>
      </c>
      <c r="U494" s="33">
        <f t="shared" si="23"/>
        <v>-1.3766213696379992</v>
      </c>
      <c r="V494" s="33"/>
      <c r="W494" s="33"/>
      <c r="X494" s="33"/>
      <c r="Y494" s="33"/>
      <c r="Z494" s="33"/>
      <c r="AA494" s="33"/>
      <c r="AB494" s="33"/>
      <c r="AC494" s="33"/>
      <c r="AD494" s="33"/>
      <c r="AE494" s="33"/>
      <c r="AF494" s="33"/>
      <c r="AG494" s="33"/>
      <c r="AH494" s="33"/>
      <c r="AI494" s="33"/>
      <c r="AJ494" s="33"/>
      <c r="AK494" s="33"/>
      <c r="AL494" s="33"/>
    </row>
    <row r="495" spans="1:38" x14ac:dyDescent="0.25">
      <c r="A495" s="6">
        <v>4068</v>
      </c>
      <c r="B495" s="7" t="s">
        <v>43</v>
      </c>
      <c r="C495" s="7">
        <v>0.4</v>
      </c>
      <c r="D495" s="7">
        <v>0.3</v>
      </c>
      <c r="E495" s="7">
        <v>0.115</v>
      </c>
      <c r="F495" s="7">
        <v>0.318</v>
      </c>
      <c r="G495" s="7">
        <v>0.13350000000000001</v>
      </c>
      <c r="H495" s="7">
        <v>7.2499999999999995E-2</v>
      </c>
      <c r="I495" s="7">
        <v>9.35E-2</v>
      </c>
      <c r="J495" s="7">
        <v>6</v>
      </c>
      <c r="K495" s="7">
        <v>8</v>
      </c>
      <c r="L495" s="7" t="s">
        <v>61</v>
      </c>
      <c r="M495" s="7" t="s">
        <v>62</v>
      </c>
      <c r="N495" s="7" t="s">
        <v>63</v>
      </c>
      <c r="O495" s="7">
        <v>2</v>
      </c>
      <c r="P495" s="7" t="s">
        <v>39</v>
      </c>
      <c r="Q495" s="7">
        <v>18</v>
      </c>
      <c r="S495" s="33">
        <f t="shared" si="21"/>
        <v>-1.2480092416226554</v>
      </c>
      <c r="T495" s="33">
        <f t="shared" si="22"/>
        <v>-1.1175091831401918</v>
      </c>
      <c r="U495" s="33">
        <f t="shared" si="23"/>
        <v>-1.1698050136360465</v>
      </c>
      <c r="V495" s="33"/>
      <c r="W495" s="33"/>
      <c r="X495" s="33"/>
      <c r="Y495" s="33"/>
      <c r="Z495" s="33"/>
      <c r="AA495" s="33"/>
      <c r="AB495" s="33"/>
      <c r="AC495" s="33"/>
      <c r="AD495" s="33"/>
      <c r="AE495" s="33"/>
      <c r="AF495" s="33"/>
      <c r="AG495" s="33"/>
      <c r="AH495" s="33"/>
      <c r="AI495" s="33"/>
      <c r="AJ495" s="33"/>
      <c r="AK495" s="33"/>
      <c r="AL495" s="33"/>
    </row>
    <row r="496" spans="1:38" x14ac:dyDescent="0.25">
      <c r="A496" s="4">
        <v>3063</v>
      </c>
      <c r="B496" s="5" t="s">
        <v>32</v>
      </c>
      <c r="C496" s="5">
        <v>0.63500000000000001</v>
      </c>
      <c r="D496" s="5">
        <v>0.505</v>
      </c>
      <c r="E496" s="5">
        <v>0.16500000000000001</v>
      </c>
      <c r="F496" s="5">
        <v>1.2509999999999999</v>
      </c>
      <c r="G496" s="5">
        <v>0.57699999999999996</v>
      </c>
      <c r="H496" s="5">
        <v>0.22700000000000001</v>
      </c>
      <c r="I496" s="5">
        <v>0.38250000000000001</v>
      </c>
      <c r="J496" s="5">
        <v>11</v>
      </c>
      <c r="K496" s="5">
        <v>14</v>
      </c>
      <c r="L496" s="5" t="s">
        <v>55</v>
      </c>
      <c r="M496" s="5" t="s">
        <v>56</v>
      </c>
      <c r="N496" s="5" t="s">
        <v>57</v>
      </c>
      <c r="O496" s="5">
        <v>5</v>
      </c>
      <c r="P496" s="5" t="s">
        <v>46</v>
      </c>
      <c r="Q496" s="5">
        <v>12.8</v>
      </c>
      <c r="S496" s="33">
        <f t="shared" si="21"/>
        <v>0.25063539635071963</v>
      </c>
      <c r="T496" s="33">
        <f t="shared" si="22"/>
        <v>0.89393355917751283</v>
      </c>
      <c r="U496" s="33">
        <f t="shared" si="23"/>
        <v>0.95006263538397118</v>
      </c>
      <c r="V496" s="33"/>
      <c r="W496" s="33"/>
      <c r="X496" s="33"/>
      <c r="Y496" s="33"/>
      <c r="Z496" s="33"/>
      <c r="AA496" s="33"/>
      <c r="AB496" s="33"/>
      <c r="AC496" s="33"/>
      <c r="AD496" s="33"/>
      <c r="AE496" s="33"/>
      <c r="AF496" s="33"/>
      <c r="AG496" s="33"/>
      <c r="AH496" s="33"/>
      <c r="AI496" s="33"/>
      <c r="AJ496" s="33"/>
      <c r="AK496" s="33"/>
      <c r="AL496" s="33"/>
    </row>
    <row r="497" spans="1:38" x14ac:dyDescent="0.25">
      <c r="A497" s="6">
        <v>3628</v>
      </c>
      <c r="B497" s="7" t="s">
        <v>47</v>
      </c>
      <c r="C497" s="7">
        <v>0.71499999999999997</v>
      </c>
      <c r="D497" s="7">
        <v>0.52500000000000002</v>
      </c>
      <c r="E497" s="7">
        <v>0.2</v>
      </c>
      <c r="F497" s="7">
        <v>1.89</v>
      </c>
      <c r="G497" s="7">
        <v>0.95</v>
      </c>
      <c r="H497" s="7">
        <v>0.436</v>
      </c>
      <c r="I497" s="7">
        <v>0.43049999999999999</v>
      </c>
      <c r="J497" s="7">
        <v>10</v>
      </c>
      <c r="K497" s="7">
        <v>12</v>
      </c>
      <c r="L497" s="7" t="s">
        <v>33</v>
      </c>
      <c r="M497" s="7" t="s">
        <v>34</v>
      </c>
      <c r="N497" s="7" t="s">
        <v>35</v>
      </c>
      <c r="O497" s="7">
        <v>9</v>
      </c>
      <c r="P497" s="7" t="s">
        <v>78</v>
      </c>
      <c r="Q497" s="7">
        <v>1.9</v>
      </c>
      <c r="S497" s="33">
        <f t="shared" si="21"/>
        <v>-4.9093531243955373E-2</v>
      </c>
      <c r="T497" s="33">
        <f t="shared" si="22"/>
        <v>1.5786800246473693</v>
      </c>
      <c r="U497" s="33">
        <f t="shared" si="23"/>
        <v>1.1568789913859243</v>
      </c>
      <c r="V497" s="33"/>
      <c r="W497" s="33"/>
      <c r="X497" s="33"/>
      <c r="Y497" s="33"/>
      <c r="Z497" s="33"/>
      <c r="AA497" s="33"/>
      <c r="AB497" s="33"/>
      <c r="AC497" s="33"/>
      <c r="AD497" s="33"/>
      <c r="AE497" s="33"/>
      <c r="AF497" s="33"/>
      <c r="AG497" s="33"/>
      <c r="AH497" s="33"/>
      <c r="AI497" s="33"/>
      <c r="AJ497" s="33"/>
      <c r="AK497" s="33"/>
      <c r="AL497" s="33"/>
    </row>
    <row r="498" spans="1:38" x14ac:dyDescent="0.25">
      <c r="A498" s="4">
        <v>4131</v>
      </c>
      <c r="B498" s="5" t="s">
        <v>47</v>
      </c>
      <c r="C498" s="5">
        <v>0.57999999999999996</v>
      </c>
      <c r="D498" s="5">
        <v>0.45</v>
      </c>
      <c r="E498" s="5">
        <v>0.14000000000000001</v>
      </c>
      <c r="F498" s="5">
        <v>0.82399999999999995</v>
      </c>
      <c r="G498" s="5">
        <v>0.34649999999999997</v>
      </c>
      <c r="H498" s="5">
        <v>0.17649999999999999</v>
      </c>
      <c r="I498" s="5">
        <v>0.26300000000000001</v>
      </c>
      <c r="J498" s="5">
        <v>10</v>
      </c>
      <c r="K498" s="5">
        <v>6</v>
      </c>
      <c r="L498" s="5" t="s">
        <v>71</v>
      </c>
      <c r="M498" s="5" t="s">
        <v>72</v>
      </c>
      <c r="N498" s="5" t="s">
        <v>73</v>
      </c>
      <c r="O498" s="5">
        <v>1</v>
      </c>
      <c r="P498" s="5" t="s">
        <v>36</v>
      </c>
      <c r="Q498" s="5">
        <v>22.1</v>
      </c>
      <c r="S498" s="33">
        <f t="shared" si="21"/>
        <v>-4.9093531243955373E-2</v>
      </c>
      <c r="T498" s="33">
        <f t="shared" si="22"/>
        <v>0.42317036416698578</v>
      </c>
      <c r="U498" s="33">
        <f t="shared" si="23"/>
        <v>0.3813176563786006</v>
      </c>
      <c r="V498" s="33"/>
      <c r="W498" s="33"/>
      <c r="X498" s="33"/>
      <c r="Y498" s="33"/>
      <c r="Z498" s="33"/>
      <c r="AA498" s="33"/>
      <c r="AB498" s="33"/>
      <c r="AC498" s="33"/>
      <c r="AD498" s="33"/>
      <c r="AE498" s="33"/>
      <c r="AF498" s="33"/>
      <c r="AG498" s="33"/>
      <c r="AH498" s="33"/>
      <c r="AI498" s="33"/>
      <c r="AJ498" s="33"/>
      <c r="AK498" s="33"/>
      <c r="AL498" s="33"/>
    </row>
    <row r="499" spans="1:38" x14ac:dyDescent="0.25">
      <c r="A499" s="6">
        <v>2997</v>
      </c>
      <c r="B499" s="7" t="s">
        <v>32</v>
      </c>
      <c r="C499" s="7">
        <v>0.62</v>
      </c>
      <c r="D499" s="7">
        <v>0.5</v>
      </c>
      <c r="E499" s="7">
        <v>0.17</v>
      </c>
      <c r="F499" s="7">
        <v>1.1479999999999999</v>
      </c>
      <c r="G499" s="7">
        <v>0.54749999999999999</v>
      </c>
      <c r="H499" s="7">
        <v>0.22</v>
      </c>
      <c r="I499" s="7">
        <v>0.33150000000000002</v>
      </c>
      <c r="J499" s="7">
        <v>10</v>
      </c>
      <c r="K499" s="7">
        <v>3</v>
      </c>
      <c r="L499" s="7" t="s">
        <v>75</v>
      </c>
      <c r="M499" s="7" t="s">
        <v>76</v>
      </c>
      <c r="N499" s="7" t="s">
        <v>77</v>
      </c>
      <c r="O499" s="7">
        <v>3</v>
      </c>
      <c r="P499" s="7" t="s">
        <v>80</v>
      </c>
      <c r="Q499" s="7">
        <v>3.6</v>
      </c>
      <c r="S499" s="33">
        <f t="shared" si="21"/>
        <v>-4.9093531243955373E-2</v>
      </c>
      <c r="T499" s="33">
        <f t="shared" si="22"/>
        <v>0.76554359690191454</v>
      </c>
      <c r="U499" s="33">
        <f t="shared" si="23"/>
        <v>0.89835854638348289</v>
      </c>
      <c r="V499" s="33"/>
      <c r="W499" s="33"/>
      <c r="X499" s="33"/>
      <c r="Y499" s="33"/>
      <c r="Z499" s="33"/>
      <c r="AA499" s="33"/>
      <c r="AB499" s="33"/>
      <c r="AC499" s="33"/>
      <c r="AD499" s="33"/>
      <c r="AE499" s="33"/>
      <c r="AF499" s="33"/>
      <c r="AG499" s="33"/>
      <c r="AH499" s="33"/>
      <c r="AI499" s="33"/>
      <c r="AJ499" s="33"/>
      <c r="AK499" s="33"/>
      <c r="AL499" s="33"/>
    </row>
    <row r="500" spans="1:38" x14ac:dyDescent="0.25">
      <c r="A500" s="4">
        <v>2304</v>
      </c>
      <c r="B500" s="5" t="s">
        <v>32</v>
      </c>
      <c r="C500" s="5">
        <v>0.57999999999999996</v>
      </c>
      <c r="D500" s="5">
        <v>0.45500000000000002</v>
      </c>
      <c r="E500" s="5">
        <v>0.12</v>
      </c>
      <c r="F500" s="5">
        <v>0.94</v>
      </c>
      <c r="G500" s="5">
        <v>0.39900000000000002</v>
      </c>
      <c r="H500" s="5">
        <v>0.25700000000000001</v>
      </c>
      <c r="I500" s="5">
        <v>0.26500000000000001</v>
      </c>
      <c r="J500" s="5">
        <v>11</v>
      </c>
      <c r="K500" s="5">
        <v>12</v>
      </c>
      <c r="L500" s="5" t="s">
        <v>33</v>
      </c>
      <c r="M500" s="5" t="s">
        <v>34</v>
      </c>
      <c r="N500" s="5" t="s">
        <v>35</v>
      </c>
      <c r="O500" s="5">
        <v>9</v>
      </c>
      <c r="P500" s="5" t="s">
        <v>78</v>
      </c>
      <c r="Q500" s="5">
        <v>1.9</v>
      </c>
      <c r="S500" s="33">
        <f t="shared" si="21"/>
        <v>0.25063539635071963</v>
      </c>
      <c r="T500" s="33">
        <f t="shared" si="22"/>
        <v>0.42317036416698578</v>
      </c>
      <c r="U500" s="33">
        <f t="shared" si="23"/>
        <v>0.43302174537908888</v>
      </c>
      <c r="V500" s="33"/>
      <c r="W500" s="33"/>
      <c r="X500" s="33"/>
      <c r="Y500" s="33"/>
      <c r="Z500" s="33"/>
      <c r="AA500" s="33"/>
      <c r="AB500" s="33"/>
      <c r="AC500" s="33"/>
      <c r="AD500" s="33"/>
      <c r="AE500" s="33"/>
      <c r="AF500" s="33"/>
      <c r="AG500" s="33"/>
      <c r="AH500" s="33"/>
      <c r="AI500" s="33"/>
      <c r="AJ500" s="33"/>
      <c r="AK500" s="33"/>
      <c r="AL500" s="33"/>
    </row>
    <row r="501" spans="1:38" x14ac:dyDescent="0.25">
      <c r="A501" s="6">
        <v>2354</v>
      </c>
      <c r="B501" s="7" t="s">
        <v>32</v>
      </c>
      <c r="C501" s="7">
        <v>0.72</v>
      </c>
      <c r="D501" s="7">
        <v>0.56000000000000005</v>
      </c>
      <c r="E501" s="7">
        <v>0.17499999999999999</v>
      </c>
      <c r="F501" s="7">
        <v>1.7264999999999999</v>
      </c>
      <c r="G501" s="7">
        <v>0.63700000000000001</v>
      </c>
      <c r="H501" s="7">
        <v>0.34150000000000003</v>
      </c>
      <c r="I501" s="7">
        <v>0.52500000000000002</v>
      </c>
      <c r="J501" s="7">
        <v>17</v>
      </c>
      <c r="K501" s="7">
        <v>3</v>
      </c>
      <c r="L501" s="7" t="s">
        <v>75</v>
      </c>
      <c r="M501" s="7" t="s">
        <v>76</v>
      </c>
      <c r="N501" s="7" t="s">
        <v>77</v>
      </c>
      <c r="O501" s="7">
        <v>4</v>
      </c>
      <c r="P501" s="7" t="s">
        <v>42</v>
      </c>
      <c r="Q501" s="7">
        <v>6.1</v>
      </c>
      <c r="S501" s="33">
        <f t="shared" si="21"/>
        <v>2.0490089619187697</v>
      </c>
      <c r="T501" s="33">
        <f t="shared" si="22"/>
        <v>1.6214766787392354</v>
      </c>
      <c r="U501" s="33">
        <f t="shared" si="23"/>
        <v>1.5188076143893421</v>
      </c>
      <c r="V501" s="33"/>
      <c r="W501" s="33"/>
      <c r="X501" s="33"/>
      <c r="Y501" s="33"/>
      <c r="Z501" s="33"/>
      <c r="AA501" s="33"/>
      <c r="AB501" s="33"/>
      <c r="AC501" s="33"/>
      <c r="AD501" s="33"/>
      <c r="AE501" s="33"/>
      <c r="AF501" s="33"/>
      <c r="AG501" s="33"/>
      <c r="AH501" s="33"/>
      <c r="AI501" s="33"/>
      <c r="AJ501" s="33"/>
      <c r="AK501" s="33"/>
      <c r="AL501" s="33"/>
    </row>
    <row r="502" spans="1:38" x14ac:dyDescent="0.25">
      <c r="A502" s="4">
        <v>170</v>
      </c>
      <c r="B502" s="5" t="s">
        <v>32</v>
      </c>
      <c r="C502" s="5">
        <v>0.68</v>
      </c>
      <c r="D502" s="5">
        <v>0.51500000000000001</v>
      </c>
      <c r="E502" s="5">
        <v>0.17499999999999999</v>
      </c>
      <c r="F502" s="5">
        <v>1.6185</v>
      </c>
      <c r="G502" s="5">
        <v>0.51249999999999996</v>
      </c>
      <c r="H502" s="5">
        <v>0.40899999999999997</v>
      </c>
      <c r="I502" s="5">
        <v>0.62</v>
      </c>
      <c r="J502" s="5">
        <v>12</v>
      </c>
      <c r="K502" s="5">
        <v>9</v>
      </c>
      <c r="L502" s="5" t="s">
        <v>52</v>
      </c>
      <c r="M502" s="5" t="s">
        <v>53</v>
      </c>
      <c r="N502" s="5" t="s">
        <v>54</v>
      </c>
      <c r="O502" s="5">
        <v>10</v>
      </c>
      <c r="P502" s="5" t="s">
        <v>70</v>
      </c>
      <c r="Q502" s="5">
        <v>24.1</v>
      </c>
      <c r="S502" s="33">
        <f t="shared" si="21"/>
        <v>0.55036432394539458</v>
      </c>
      <c r="T502" s="33">
        <f t="shared" si="22"/>
        <v>1.2791034460043076</v>
      </c>
      <c r="U502" s="33">
        <f t="shared" si="23"/>
        <v>1.0534708133849477</v>
      </c>
      <c r="V502" s="33"/>
      <c r="W502" s="33"/>
      <c r="X502" s="33"/>
      <c r="Y502" s="33"/>
      <c r="Z502" s="33"/>
      <c r="AA502" s="33"/>
      <c r="AB502" s="33"/>
      <c r="AC502" s="33"/>
      <c r="AD502" s="33"/>
      <c r="AE502" s="33"/>
      <c r="AF502" s="33"/>
      <c r="AG502" s="33"/>
      <c r="AH502" s="33"/>
      <c r="AI502" s="33"/>
      <c r="AJ502" s="33"/>
      <c r="AK502" s="33"/>
      <c r="AL502" s="33"/>
    </row>
    <row r="503" spans="1:38" x14ac:dyDescent="0.25">
      <c r="A503" s="6">
        <v>2812</v>
      </c>
      <c r="B503" s="7" t="s">
        <v>47</v>
      </c>
      <c r="C503" s="7">
        <v>0.72499999999999998</v>
      </c>
      <c r="D503" s="7">
        <v>0.56999999999999995</v>
      </c>
      <c r="E503" s="7">
        <v>0.19</v>
      </c>
      <c r="F503" s="7">
        <v>2.3304999999999998</v>
      </c>
      <c r="G503" s="7">
        <v>1.2529999999999999</v>
      </c>
      <c r="H503" s="7">
        <v>0.54100000000000004</v>
      </c>
      <c r="I503" s="7">
        <v>0.52</v>
      </c>
      <c r="J503" s="7">
        <v>9</v>
      </c>
      <c r="K503" s="7">
        <v>12</v>
      </c>
      <c r="L503" s="7" t="s">
        <v>33</v>
      </c>
      <c r="M503" s="7" t="s">
        <v>34</v>
      </c>
      <c r="N503" s="7" t="s">
        <v>35</v>
      </c>
      <c r="O503" s="7">
        <v>1</v>
      </c>
      <c r="P503" s="7" t="s">
        <v>36</v>
      </c>
      <c r="Q503" s="7">
        <v>22.1</v>
      </c>
      <c r="S503" s="33">
        <f t="shared" si="21"/>
        <v>-0.34882245883863039</v>
      </c>
      <c r="T503" s="33">
        <f t="shared" si="22"/>
        <v>1.6642733328311015</v>
      </c>
      <c r="U503" s="33">
        <f t="shared" si="23"/>
        <v>1.6222157923903175</v>
      </c>
      <c r="V503" s="33"/>
      <c r="W503" s="33"/>
      <c r="X503" s="33"/>
      <c r="Y503" s="33"/>
      <c r="Z503" s="33"/>
      <c r="AA503" s="33"/>
      <c r="AB503" s="33"/>
      <c r="AC503" s="33"/>
      <c r="AD503" s="33"/>
      <c r="AE503" s="33"/>
      <c r="AF503" s="33"/>
      <c r="AG503" s="33"/>
      <c r="AH503" s="33"/>
      <c r="AI503" s="33"/>
      <c r="AJ503" s="33"/>
      <c r="AK503" s="33"/>
      <c r="AL503" s="33"/>
    </row>
    <row r="504" spans="1:38" x14ac:dyDescent="0.25">
      <c r="A504" s="4">
        <v>1575</v>
      </c>
      <c r="B504" s="5" t="s">
        <v>47</v>
      </c>
      <c r="C504" s="5">
        <v>0.48</v>
      </c>
      <c r="D504" s="5">
        <v>0.35499999999999998</v>
      </c>
      <c r="E504" s="5">
        <v>0.16</v>
      </c>
      <c r="F504" s="5">
        <v>0.46400000000000002</v>
      </c>
      <c r="G504" s="5">
        <v>0.221</v>
      </c>
      <c r="H504" s="5">
        <v>0.106</v>
      </c>
      <c r="I504" s="5">
        <v>0.23899999999999999</v>
      </c>
      <c r="J504" s="5">
        <v>8</v>
      </c>
      <c r="K504" s="5">
        <v>4</v>
      </c>
      <c r="L504" s="5" t="s">
        <v>84</v>
      </c>
      <c r="M504" s="5" t="s">
        <v>85</v>
      </c>
      <c r="N504" s="5" t="s">
        <v>86</v>
      </c>
      <c r="O504" s="5">
        <v>2</v>
      </c>
      <c r="P504" s="5" t="s">
        <v>39</v>
      </c>
      <c r="Q504" s="5">
        <v>18</v>
      </c>
      <c r="S504" s="33">
        <f t="shared" si="21"/>
        <v>-0.64855138643330534</v>
      </c>
      <c r="T504" s="33">
        <f t="shared" si="22"/>
        <v>-0.43276271767033514</v>
      </c>
      <c r="U504" s="33">
        <f t="shared" si="23"/>
        <v>-0.60106003463067614</v>
      </c>
      <c r="V504" s="33"/>
      <c r="W504" s="33"/>
      <c r="X504" s="33"/>
      <c r="Y504" s="33"/>
      <c r="Z504" s="33"/>
      <c r="AA504" s="33"/>
      <c r="AB504" s="33"/>
      <c r="AC504" s="33"/>
      <c r="AD504" s="33"/>
      <c r="AE504" s="33"/>
      <c r="AF504" s="33"/>
      <c r="AG504" s="33"/>
      <c r="AH504" s="33"/>
      <c r="AI504" s="33"/>
      <c r="AJ504" s="33"/>
      <c r="AK504" s="33"/>
      <c r="AL504" s="33"/>
    </row>
    <row r="505" spans="1:38" x14ac:dyDescent="0.25">
      <c r="A505" s="6">
        <v>2943</v>
      </c>
      <c r="B505" s="7" t="s">
        <v>47</v>
      </c>
      <c r="C505" s="7">
        <v>0.63</v>
      </c>
      <c r="D505" s="7">
        <v>0.53</v>
      </c>
      <c r="E505" s="7">
        <v>0.18</v>
      </c>
      <c r="F505" s="7">
        <v>1.2795000000000001</v>
      </c>
      <c r="G505" s="7">
        <v>0.61799999999999999</v>
      </c>
      <c r="H505" s="7">
        <v>0.25600000000000001</v>
      </c>
      <c r="I505" s="7">
        <v>0.315</v>
      </c>
      <c r="J505" s="7">
        <v>9</v>
      </c>
      <c r="K505" s="7">
        <v>14</v>
      </c>
      <c r="L505" s="7" t="s">
        <v>55</v>
      </c>
      <c r="M505" s="7" t="s">
        <v>56</v>
      </c>
      <c r="N505" s="7" t="s">
        <v>57</v>
      </c>
      <c r="O505" s="7">
        <v>9</v>
      </c>
      <c r="P505" s="7" t="s">
        <v>78</v>
      </c>
      <c r="Q505" s="7">
        <v>1.9</v>
      </c>
      <c r="S505" s="33">
        <f t="shared" si="21"/>
        <v>-0.34882245883863039</v>
      </c>
      <c r="T505" s="33">
        <f t="shared" si="22"/>
        <v>0.85113690508564666</v>
      </c>
      <c r="U505" s="33">
        <f t="shared" si="23"/>
        <v>1.2085830803864126</v>
      </c>
      <c r="V505" s="33"/>
      <c r="W505" s="33"/>
      <c r="X505" s="33"/>
      <c r="Y505" s="33"/>
      <c r="Z505" s="33"/>
      <c r="AA505" s="33"/>
      <c r="AB505" s="33"/>
      <c r="AC505" s="33"/>
      <c r="AD505" s="33"/>
      <c r="AE505" s="33"/>
      <c r="AF505" s="33"/>
      <c r="AG505" s="33"/>
      <c r="AH505" s="33"/>
      <c r="AI505" s="33"/>
      <c r="AJ505" s="33"/>
      <c r="AK505" s="33"/>
      <c r="AL505" s="33"/>
    </row>
    <row r="506" spans="1:38" x14ac:dyDescent="0.25">
      <c r="A506" s="4">
        <v>1691</v>
      </c>
      <c r="B506" s="5" t="s">
        <v>47</v>
      </c>
      <c r="C506" s="5">
        <v>0.625</v>
      </c>
      <c r="D506" s="5">
        <v>0.5</v>
      </c>
      <c r="E506" s="5">
        <v>0.17</v>
      </c>
      <c r="F506" s="5">
        <v>1.0985</v>
      </c>
      <c r="G506" s="5">
        <v>0.46450000000000002</v>
      </c>
      <c r="H506" s="5">
        <v>0.22</v>
      </c>
      <c r="I506" s="5">
        <v>0.35399999999999998</v>
      </c>
      <c r="J506" s="5">
        <v>9</v>
      </c>
      <c r="K506" s="5">
        <v>12</v>
      </c>
      <c r="L506" s="5" t="s">
        <v>33</v>
      </c>
      <c r="M506" s="5" t="s">
        <v>34</v>
      </c>
      <c r="N506" s="5" t="s">
        <v>35</v>
      </c>
      <c r="O506" s="5">
        <v>2</v>
      </c>
      <c r="P506" s="5" t="s">
        <v>39</v>
      </c>
      <c r="Q506" s="5">
        <v>18</v>
      </c>
      <c r="S506" s="33">
        <f t="shared" si="21"/>
        <v>-0.34882245883863039</v>
      </c>
      <c r="T506" s="33">
        <f t="shared" si="22"/>
        <v>0.8083402509937806</v>
      </c>
      <c r="U506" s="33">
        <f t="shared" si="23"/>
        <v>0.89835854638348289</v>
      </c>
      <c r="V506" s="33"/>
      <c r="W506" s="33"/>
      <c r="X506" s="33"/>
      <c r="Y506" s="33"/>
      <c r="Z506" s="33"/>
      <c r="AA506" s="33"/>
      <c r="AB506" s="33"/>
      <c r="AC506" s="33"/>
      <c r="AD506" s="33"/>
      <c r="AE506" s="33"/>
      <c r="AF506" s="33"/>
      <c r="AG506" s="33"/>
      <c r="AH506" s="33"/>
      <c r="AI506" s="33"/>
      <c r="AJ506" s="33"/>
      <c r="AK506" s="33"/>
      <c r="AL506" s="33"/>
    </row>
    <row r="507" spans="1:38" x14ac:dyDescent="0.25">
      <c r="A507" s="6">
        <v>3480</v>
      </c>
      <c r="B507" s="7" t="s">
        <v>43</v>
      </c>
      <c r="C507" s="7">
        <v>0.44</v>
      </c>
      <c r="D507" s="7">
        <v>0.33</v>
      </c>
      <c r="E507" s="7">
        <v>0.11</v>
      </c>
      <c r="F507" s="7">
        <v>0.38</v>
      </c>
      <c r="G507" s="7">
        <v>0.19700000000000001</v>
      </c>
      <c r="H507" s="7">
        <v>7.9000000000000001E-2</v>
      </c>
      <c r="I507" s="7">
        <v>0.09</v>
      </c>
      <c r="J507" s="7">
        <v>7</v>
      </c>
      <c r="K507" s="7">
        <v>15</v>
      </c>
      <c r="L507" s="7" t="s">
        <v>81</v>
      </c>
      <c r="M507" s="7" t="s">
        <v>82</v>
      </c>
      <c r="N507" s="7" t="s">
        <v>35</v>
      </c>
      <c r="O507" s="7">
        <v>9</v>
      </c>
      <c r="P507" s="7" t="s">
        <v>78</v>
      </c>
      <c r="Q507" s="7">
        <v>1.9</v>
      </c>
      <c r="S507" s="33">
        <f t="shared" si="21"/>
        <v>-0.94828031402798041</v>
      </c>
      <c r="T507" s="33">
        <f t="shared" si="22"/>
        <v>-0.7751359504052634</v>
      </c>
      <c r="U507" s="33">
        <f t="shared" si="23"/>
        <v>-0.8595804796331169</v>
      </c>
      <c r="V507" s="33"/>
      <c r="W507" s="33"/>
      <c r="X507" s="33"/>
      <c r="Y507" s="33"/>
      <c r="Z507" s="33"/>
      <c r="AA507" s="33"/>
      <c r="AB507" s="33"/>
      <c r="AC507" s="33"/>
      <c r="AD507" s="33"/>
      <c r="AE507" s="33"/>
      <c r="AF507" s="33"/>
      <c r="AG507" s="33"/>
      <c r="AH507" s="33"/>
      <c r="AI507" s="33"/>
      <c r="AJ507" s="33"/>
      <c r="AK507" s="33"/>
      <c r="AL507" s="33"/>
    </row>
    <row r="508" spans="1:38" x14ac:dyDescent="0.25">
      <c r="A508" s="4">
        <v>3656</v>
      </c>
      <c r="B508" s="5" t="s">
        <v>47</v>
      </c>
      <c r="C508" s="5">
        <v>0.53</v>
      </c>
      <c r="D508" s="5">
        <v>0.41</v>
      </c>
      <c r="E508" s="5">
        <v>0.125</v>
      </c>
      <c r="F508" s="5">
        <v>0.76900000000000002</v>
      </c>
      <c r="G508" s="5">
        <v>0.34599999999999997</v>
      </c>
      <c r="H508" s="5">
        <v>0.17299999999999999</v>
      </c>
      <c r="I508" s="5">
        <v>0.215</v>
      </c>
      <c r="J508" s="5">
        <v>9</v>
      </c>
      <c r="K508" s="5">
        <v>7</v>
      </c>
      <c r="L508" s="5" t="s">
        <v>67</v>
      </c>
      <c r="M508" s="5" t="s">
        <v>68</v>
      </c>
      <c r="N508" s="5" t="s">
        <v>69</v>
      </c>
      <c r="O508" s="5">
        <v>3</v>
      </c>
      <c r="P508" s="5" t="s">
        <v>80</v>
      </c>
      <c r="Q508" s="5">
        <v>3.6</v>
      </c>
      <c r="S508" s="33">
        <f t="shared" si="21"/>
        <v>-0.34882245883863039</v>
      </c>
      <c r="T508" s="33">
        <f t="shared" si="22"/>
        <v>-4.7961767516742143E-3</v>
      </c>
      <c r="U508" s="33">
        <f t="shared" si="23"/>
        <v>-3.2315055625305608E-2</v>
      </c>
      <c r="V508" s="33"/>
      <c r="W508" s="33"/>
      <c r="X508" s="33"/>
      <c r="Y508" s="33"/>
      <c r="Z508" s="33"/>
      <c r="AA508" s="33"/>
      <c r="AB508" s="33"/>
      <c r="AC508" s="33"/>
      <c r="AD508" s="33"/>
      <c r="AE508" s="33"/>
      <c r="AF508" s="33"/>
      <c r="AG508" s="33"/>
      <c r="AH508" s="33"/>
      <c r="AI508" s="33"/>
      <c r="AJ508" s="33"/>
      <c r="AK508" s="33"/>
      <c r="AL508" s="33"/>
    </row>
    <row r="509" spans="1:38" x14ac:dyDescent="0.25">
      <c r="A509" s="6">
        <v>201</v>
      </c>
      <c r="B509" s="7" t="s">
        <v>32</v>
      </c>
      <c r="C509" s="7">
        <v>0.45</v>
      </c>
      <c r="D509" s="7">
        <v>0.34499999999999997</v>
      </c>
      <c r="E509" s="7">
        <v>0.12</v>
      </c>
      <c r="F509" s="7">
        <v>0.41649999999999998</v>
      </c>
      <c r="G509" s="7">
        <v>0.16550000000000001</v>
      </c>
      <c r="H509" s="7">
        <v>9.5000000000000001E-2</v>
      </c>
      <c r="I509" s="7">
        <v>0.13500000000000001</v>
      </c>
      <c r="J509" s="7">
        <v>9</v>
      </c>
      <c r="K509" s="7">
        <v>13</v>
      </c>
      <c r="L509" s="7" t="s">
        <v>44</v>
      </c>
      <c r="M509" s="7" t="s">
        <v>45</v>
      </c>
      <c r="N509" s="7" t="s">
        <v>35</v>
      </c>
      <c r="O509" s="7">
        <v>2</v>
      </c>
      <c r="P509" s="7" t="s">
        <v>39</v>
      </c>
      <c r="Q509" s="7">
        <v>18</v>
      </c>
      <c r="S509" s="33">
        <f t="shared" si="21"/>
        <v>-0.34882245883863039</v>
      </c>
      <c r="T509" s="33">
        <f t="shared" si="22"/>
        <v>-0.68954264222153117</v>
      </c>
      <c r="U509" s="33">
        <f t="shared" si="23"/>
        <v>-0.70446821263165271</v>
      </c>
      <c r="V509" s="33"/>
      <c r="W509" s="33"/>
      <c r="X509" s="33"/>
      <c r="Y509" s="33"/>
      <c r="Z509" s="33"/>
      <c r="AA509" s="33"/>
      <c r="AB509" s="33"/>
      <c r="AC509" s="33"/>
      <c r="AD509" s="33"/>
      <c r="AE509" s="33"/>
      <c r="AF509" s="33"/>
      <c r="AG509" s="33"/>
      <c r="AH509" s="33"/>
      <c r="AI509" s="33"/>
      <c r="AJ509" s="33"/>
      <c r="AK509" s="33"/>
      <c r="AL509" s="33"/>
    </row>
    <row r="510" spans="1:38" x14ac:dyDescent="0.25">
      <c r="A510" s="4">
        <v>862</v>
      </c>
      <c r="B510" s="5" t="s">
        <v>32</v>
      </c>
      <c r="C510" s="5">
        <v>0.59499999999999997</v>
      </c>
      <c r="D510" s="5">
        <v>0.46500000000000002</v>
      </c>
      <c r="E510" s="5">
        <v>0.14000000000000001</v>
      </c>
      <c r="F510" s="5">
        <v>1.113</v>
      </c>
      <c r="G510" s="5">
        <v>0.51749999999999996</v>
      </c>
      <c r="H510" s="5">
        <v>0.24399999999999999</v>
      </c>
      <c r="I510" s="5">
        <v>0.30499999999999999</v>
      </c>
      <c r="J510" s="5">
        <v>12</v>
      </c>
      <c r="K510" s="5">
        <v>1</v>
      </c>
      <c r="L510" s="5" t="s">
        <v>40</v>
      </c>
      <c r="M510" s="5" t="s">
        <v>41</v>
      </c>
      <c r="N510" s="5" t="s">
        <v>35</v>
      </c>
      <c r="O510" s="5">
        <v>1</v>
      </c>
      <c r="P510" s="5" t="s">
        <v>36</v>
      </c>
      <c r="Q510" s="5">
        <v>22.1</v>
      </c>
      <c r="S510" s="33">
        <f t="shared" si="21"/>
        <v>0.55036432394539458</v>
      </c>
      <c r="T510" s="33">
        <f t="shared" si="22"/>
        <v>0.55156032644258401</v>
      </c>
      <c r="U510" s="33">
        <f t="shared" si="23"/>
        <v>0.53642992338006545</v>
      </c>
      <c r="V510" s="33"/>
      <c r="W510" s="33"/>
      <c r="X510" s="33"/>
      <c r="Y510" s="33"/>
      <c r="Z510" s="33"/>
      <c r="AA510" s="33"/>
      <c r="AB510" s="33"/>
      <c r="AC510" s="33"/>
      <c r="AD510" s="33"/>
      <c r="AE510" s="33"/>
      <c r="AF510" s="33"/>
      <c r="AG510" s="33"/>
      <c r="AH510" s="33"/>
      <c r="AI510" s="33"/>
      <c r="AJ510" s="33"/>
      <c r="AK510" s="33"/>
      <c r="AL510" s="33"/>
    </row>
    <row r="511" spans="1:38" x14ac:dyDescent="0.25">
      <c r="A511" s="6">
        <v>261</v>
      </c>
      <c r="B511" s="7" t="s">
        <v>32</v>
      </c>
      <c r="C511" s="7">
        <v>0.54</v>
      </c>
      <c r="D511" s="7">
        <v>0.47499999999999998</v>
      </c>
      <c r="E511" s="7">
        <v>0.155</v>
      </c>
      <c r="F511" s="7">
        <v>0.92800000000000005</v>
      </c>
      <c r="G511" s="7">
        <v>0.39400000000000002</v>
      </c>
      <c r="H511" s="7">
        <v>0.19400000000000001</v>
      </c>
      <c r="I511" s="7">
        <v>0.26</v>
      </c>
      <c r="J511" s="7">
        <v>11</v>
      </c>
      <c r="K511" s="7">
        <v>10</v>
      </c>
      <c r="L511" s="7" t="s">
        <v>48</v>
      </c>
      <c r="M511" s="7" t="s">
        <v>49</v>
      </c>
      <c r="N511" s="7" t="s">
        <v>50</v>
      </c>
      <c r="O511" s="7">
        <v>10</v>
      </c>
      <c r="P511" s="7" t="s">
        <v>70</v>
      </c>
      <c r="Q511" s="7">
        <v>24.1</v>
      </c>
      <c r="S511" s="33">
        <f t="shared" si="21"/>
        <v>0.25063539635071963</v>
      </c>
      <c r="T511" s="33">
        <f t="shared" si="22"/>
        <v>8.0797131432057967E-2</v>
      </c>
      <c r="U511" s="33">
        <f t="shared" si="23"/>
        <v>0.63983810138104147</v>
      </c>
      <c r="V511" s="33"/>
      <c r="W511" s="33"/>
      <c r="X511" s="33"/>
      <c r="Y511" s="33"/>
      <c r="Z511" s="33"/>
      <c r="AA511" s="33"/>
      <c r="AB511" s="33"/>
      <c r="AC511" s="33"/>
      <c r="AD511" s="33"/>
      <c r="AE511" s="33"/>
      <c r="AF511" s="33"/>
      <c r="AG511" s="33"/>
      <c r="AH511" s="33"/>
      <c r="AI511" s="33"/>
      <c r="AJ511" s="33"/>
      <c r="AK511" s="33"/>
      <c r="AL511" s="33"/>
    </row>
    <row r="512" spans="1:38" x14ac:dyDescent="0.25">
      <c r="A512" s="4">
        <v>2467</v>
      </c>
      <c r="B512" s="5" t="s">
        <v>47</v>
      </c>
      <c r="C512" s="5">
        <v>0.42499999999999999</v>
      </c>
      <c r="D512" s="5">
        <v>0.32500000000000001</v>
      </c>
      <c r="E512" s="5">
        <v>0.12</v>
      </c>
      <c r="F512" s="5">
        <v>0.3755</v>
      </c>
      <c r="G512" s="5">
        <v>0.14199999999999999</v>
      </c>
      <c r="H512" s="5">
        <v>0.1065</v>
      </c>
      <c r="I512" s="5">
        <v>0.105</v>
      </c>
      <c r="J512" s="5">
        <v>9</v>
      </c>
      <c r="K512" s="5">
        <v>14</v>
      </c>
      <c r="L512" s="5" t="s">
        <v>55</v>
      </c>
      <c r="M512" s="5" t="s">
        <v>56</v>
      </c>
      <c r="N512" s="5" t="s">
        <v>57</v>
      </c>
      <c r="O512" s="5">
        <v>8</v>
      </c>
      <c r="P512" s="5" t="s">
        <v>51</v>
      </c>
      <c r="Q512" s="5">
        <v>12.3</v>
      </c>
      <c r="S512" s="33">
        <f t="shared" si="21"/>
        <v>-0.34882245883863039</v>
      </c>
      <c r="T512" s="33">
        <f t="shared" si="22"/>
        <v>-0.90352591268086169</v>
      </c>
      <c r="U512" s="33">
        <f t="shared" si="23"/>
        <v>-0.91128456863360519</v>
      </c>
      <c r="V512" s="33"/>
      <c r="W512" s="33"/>
      <c r="X512" s="33"/>
      <c r="Y512" s="33"/>
      <c r="Z512" s="33"/>
      <c r="AA512" s="33"/>
      <c r="AB512" s="33"/>
      <c r="AC512" s="33"/>
      <c r="AD512" s="33"/>
      <c r="AE512" s="33"/>
      <c r="AF512" s="33"/>
      <c r="AG512" s="33"/>
      <c r="AH512" s="33"/>
      <c r="AI512" s="33"/>
      <c r="AJ512" s="33"/>
      <c r="AK512" s="33"/>
      <c r="AL512" s="33"/>
    </row>
    <row r="513" spans="1:38" x14ac:dyDescent="0.25">
      <c r="A513" s="6">
        <v>3723</v>
      </c>
      <c r="B513" s="7" t="s">
        <v>43</v>
      </c>
      <c r="C513" s="7">
        <v>0.46500000000000002</v>
      </c>
      <c r="D513" s="7">
        <v>0.36</v>
      </c>
      <c r="E513" s="7">
        <v>0.105</v>
      </c>
      <c r="F513" s="7">
        <v>0.45200000000000001</v>
      </c>
      <c r="G513" s="7">
        <v>0.22</v>
      </c>
      <c r="H513" s="7">
        <v>0.159</v>
      </c>
      <c r="I513" s="7">
        <v>0.10349999999999999</v>
      </c>
      <c r="J513" s="7">
        <v>9</v>
      </c>
      <c r="K513" s="7">
        <v>4</v>
      </c>
      <c r="L513" s="7" t="s">
        <v>84</v>
      </c>
      <c r="M513" s="7" t="s">
        <v>85</v>
      </c>
      <c r="N513" s="7" t="s">
        <v>86</v>
      </c>
      <c r="O513" s="7">
        <v>2</v>
      </c>
      <c r="P513" s="7" t="s">
        <v>39</v>
      </c>
      <c r="Q513" s="7">
        <v>18</v>
      </c>
      <c r="S513" s="33">
        <f t="shared" si="21"/>
        <v>-0.34882245883863039</v>
      </c>
      <c r="T513" s="33">
        <f t="shared" si="22"/>
        <v>-0.56115267994593299</v>
      </c>
      <c r="U513" s="33">
        <f t="shared" si="23"/>
        <v>-0.54935594563018786</v>
      </c>
      <c r="V513" s="33"/>
      <c r="W513" s="33"/>
      <c r="X513" s="33"/>
      <c r="Y513" s="33"/>
      <c r="Z513" s="33"/>
      <c r="AA513" s="33"/>
      <c r="AB513" s="33"/>
      <c r="AC513" s="33"/>
      <c r="AD513" s="33"/>
      <c r="AE513" s="33"/>
      <c r="AF513" s="33"/>
      <c r="AG513" s="33"/>
      <c r="AH513" s="33"/>
      <c r="AI513" s="33"/>
      <c r="AJ513" s="33"/>
      <c r="AK513" s="33"/>
      <c r="AL513" s="33"/>
    </row>
    <row r="514" spans="1:38" x14ac:dyDescent="0.25">
      <c r="A514" s="4">
        <v>3648</v>
      </c>
      <c r="B514" s="5" t="s">
        <v>43</v>
      </c>
      <c r="C514" s="5">
        <v>0.48499999999999999</v>
      </c>
      <c r="D514" s="5">
        <v>0.36499999999999999</v>
      </c>
      <c r="E514" s="5">
        <v>0.125</v>
      </c>
      <c r="F514" s="5">
        <v>0.42599999999999999</v>
      </c>
      <c r="G514" s="5">
        <v>0.16300000000000001</v>
      </c>
      <c r="H514" s="5">
        <v>9.6500000000000002E-2</v>
      </c>
      <c r="I514" s="5">
        <v>0.151</v>
      </c>
      <c r="J514" s="5">
        <v>8</v>
      </c>
      <c r="K514" s="5">
        <v>13</v>
      </c>
      <c r="L514" s="5" t="s">
        <v>44</v>
      </c>
      <c r="M514" s="5" t="s">
        <v>45</v>
      </c>
      <c r="N514" s="5" t="s">
        <v>35</v>
      </c>
      <c r="O514" s="5">
        <v>2</v>
      </c>
      <c r="P514" s="5" t="s">
        <v>39</v>
      </c>
      <c r="Q514" s="5">
        <v>18</v>
      </c>
      <c r="S514" s="33">
        <f t="shared" si="21"/>
        <v>-0.64855138643330534</v>
      </c>
      <c r="T514" s="33">
        <f t="shared" si="22"/>
        <v>-0.38996606357846902</v>
      </c>
      <c r="U514" s="33">
        <f t="shared" si="23"/>
        <v>-0.49765185662969952</v>
      </c>
      <c r="V514" s="33"/>
      <c r="W514" s="33"/>
      <c r="X514" s="33"/>
      <c r="Y514" s="33"/>
      <c r="Z514" s="33"/>
      <c r="AA514" s="33"/>
      <c r="AB514" s="33"/>
      <c r="AC514" s="33"/>
      <c r="AD514" s="33"/>
      <c r="AE514" s="33"/>
      <c r="AF514" s="33"/>
      <c r="AG514" s="33"/>
      <c r="AH514" s="33"/>
      <c r="AI514" s="33"/>
      <c r="AJ514" s="33"/>
      <c r="AK514" s="33"/>
      <c r="AL514" s="33"/>
    </row>
    <row r="515" spans="1:38" x14ac:dyDescent="0.25">
      <c r="A515" s="6">
        <v>3118</v>
      </c>
      <c r="B515" s="7" t="s">
        <v>32</v>
      </c>
      <c r="C515" s="7">
        <v>0.47</v>
      </c>
      <c r="D515" s="7">
        <v>0.36</v>
      </c>
      <c r="E515" s="7">
        <v>0.1</v>
      </c>
      <c r="F515" s="7">
        <v>0.47049999999999997</v>
      </c>
      <c r="G515" s="7">
        <v>0.16350000000000001</v>
      </c>
      <c r="H515" s="7">
        <v>8.8999999999999996E-2</v>
      </c>
      <c r="I515" s="7">
        <v>0.13850000000000001</v>
      </c>
      <c r="J515" s="7">
        <v>8</v>
      </c>
      <c r="K515" s="7">
        <v>13</v>
      </c>
      <c r="L515" s="7" t="s">
        <v>44</v>
      </c>
      <c r="M515" s="7" t="s">
        <v>45</v>
      </c>
      <c r="N515" s="7" t="s">
        <v>35</v>
      </c>
      <c r="O515" s="7">
        <v>5</v>
      </c>
      <c r="P515" s="7" t="s">
        <v>46</v>
      </c>
      <c r="Q515" s="7">
        <v>12.8</v>
      </c>
      <c r="S515" s="33">
        <f t="shared" ref="S515:S578" si="24">(J515-$J$700)/$J$702</f>
        <v>-0.64855138643330534</v>
      </c>
      <c r="T515" s="33">
        <f t="shared" ref="T515:T578" si="25">(C515-$C$700)/$C$702</f>
        <v>-0.51835602585406737</v>
      </c>
      <c r="U515" s="33">
        <f t="shared" ref="U515:U578" si="26">(D515-$D$700)/$D$702</f>
        <v>-0.54935594563018786</v>
      </c>
      <c r="V515" s="33"/>
      <c r="W515" s="33"/>
      <c r="X515" s="33"/>
      <c r="Y515" s="33"/>
      <c r="Z515" s="33"/>
      <c r="AA515" s="33"/>
      <c r="AB515" s="33"/>
      <c r="AC515" s="33"/>
      <c r="AD515" s="33"/>
      <c r="AE515" s="33"/>
      <c r="AF515" s="33"/>
      <c r="AG515" s="33"/>
      <c r="AH515" s="33"/>
      <c r="AI515" s="33"/>
      <c r="AJ515" s="33"/>
      <c r="AK515" s="33"/>
      <c r="AL515" s="33"/>
    </row>
    <row r="516" spans="1:38" x14ac:dyDescent="0.25">
      <c r="A516" s="4">
        <v>1305</v>
      </c>
      <c r="B516" s="5" t="s">
        <v>47</v>
      </c>
      <c r="C516" s="5">
        <v>0.53500000000000003</v>
      </c>
      <c r="D516" s="5">
        <v>0.435</v>
      </c>
      <c r="E516" s="5">
        <v>0.15</v>
      </c>
      <c r="F516" s="5">
        <v>0.71699999999999997</v>
      </c>
      <c r="G516" s="5">
        <v>0.34749999999999998</v>
      </c>
      <c r="H516" s="5">
        <v>0.14449999999999999</v>
      </c>
      <c r="I516" s="5">
        <v>0.19400000000000001</v>
      </c>
      <c r="J516" s="5">
        <v>9</v>
      </c>
      <c r="K516" s="5">
        <v>12</v>
      </c>
      <c r="L516" s="5" t="s">
        <v>33</v>
      </c>
      <c r="M516" s="5" t="s">
        <v>34</v>
      </c>
      <c r="N516" s="5" t="s">
        <v>35</v>
      </c>
      <c r="O516" s="5">
        <v>9</v>
      </c>
      <c r="P516" s="5" t="s">
        <v>78</v>
      </c>
      <c r="Q516" s="5">
        <v>1.9</v>
      </c>
      <c r="S516" s="33">
        <f t="shared" si="24"/>
        <v>-0.34882245883863039</v>
      </c>
      <c r="T516" s="33">
        <f t="shared" si="25"/>
        <v>3.8000477340191879E-2</v>
      </c>
      <c r="U516" s="33">
        <f t="shared" si="26"/>
        <v>0.2262053893771358</v>
      </c>
      <c r="V516" s="33"/>
      <c r="W516" s="33"/>
      <c r="X516" s="33"/>
      <c r="Y516" s="33"/>
      <c r="Z516" s="33"/>
      <c r="AA516" s="33"/>
      <c r="AB516" s="33"/>
      <c r="AC516" s="33"/>
      <c r="AD516" s="33"/>
      <c r="AE516" s="33"/>
      <c r="AF516" s="33"/>
      <c r="AG516" s="33"/>
      <c r="AH516" s="33"/>
      <c r="AI516" s="33"/>
      <c r="AJ516" s="33"/>
      <c r="AK516" s="33"/>
      <c r="AL516" s="33"/>
    </row>
    <row r="517" spans="1:38" x14ac:dyDescent="0.25">
      <c r="A517" s="6">
        <v>968</v>
      </c>
      <c r="B517" s="7" t="s">
        <v>43</v>
      </c>
      <c r="C517" s="7">
        <v>0.51</v>
      </c>
      <c r="D517" s="7">
        <v>0.40500000000000003</v>
      </c>
      <c r="E517" s="7">
        <v>0.13500000000000001</v>
      </c>
      <c r="F517" s="7">
        <v>0.76900000000000002</v>
      </c>
      <c r="G517" s="7">
        <v>0.36549999999999999</v>
      </c>
      <c r="H517" s="7">
        <v>0.1585</v>
      </c>
      <c r="I517" s="7">
        <v>0.18</v>
      </c>
      <c r="J517" s="7">
        <v>7</v>
      </c>
      <c r="K517" s="7">
        <v>15</v>
      </c>
      <c r="L517" s="7" t="s">
        <v>81</v>
      </c>
      <c r="M517" s="7" t="s">
        <v>82</v>
      </c>
      <c r="N517" s="7" t="s">
        <v>35</v>
      </c>
      <c r="O517" s="7">
        <v>7</v>
      </c>
      <c r="P517" s="7" t="s">
        <v>74</v>
      </c>
      <c r="Q517" s="7">
        <v>2.5</v>
      </c>
      <c r="S517" s="33">
        <f t="shared" si="24"/>
        <v>-0.94828031402798041</v>
      </c>
      <c r="T517" s="33">
        <f t="shared" si="25"/>
        <v>-0.17598279311913859</v>
      </c>
      <c r="U517" s="33">
        <f t="shared" si="26"/>
        <v>-8.401914462579331E-2</v>
      </c>
      <c r="V517" s="33"/>
      <c r="W517" s="33"/>
      <c r="X517" s="33"/>
      <c r="Y517" s="33"/>
      <c r="Z517" s="33"/>
      <c r="AA517" s="33"/>
      <c r="AB517" s="33"/>
      <c r="AC517" s="33"/>
      <c r="AD517" s="33"/>
      <c r="AE517" s="33"/>
      <c r="AF517" s="33"/>
      <c r="AG517" s="33"/>
      <c r="AH517" s="33"/>
      <c r="AI517" s="33"/>
      <c r="AJ517" s="33"/>
      <c r="AK517" s="33"/>
      <c r="AL517" s="33"/>
    </row>
    <row r="518" spans="1:38" x14ac:dyDescent="0.25">
      <c r="A518" s="4">
        <v>3986</v>
      </c>
      <c r="B518" s="5" t="s">
        <v>47</v>
      </c>
      <c r="C518" s="5">
        <v>0.63</v>
      </c>
      <c r="D518" s="5">
        <v>0.48</v>
      </c>
      <c r="E518" s="5">
        <v>0.185</v>
      </c>
      <c r="F518" s="5">
        <v>1.21</v>
      </c>
      <c r="G518" s="5">
        <v>0.53</v>
      </c>
      <c r="H518" s="5">
        <v>0.2555</v>
      </c>
      <c r="I518" s="5">
        <v>0.32200000000000001</v>
      </c>
      <c r="J518" s="5">
        <v>11</v>
      </c>
      <c r="K518" s="5">
        <v>5</v>
      </c>
      <c r="L518" s="5" t="s">
        <v>58</v>
      </c>
      <c r="M518" s="5" t="s">
        <v>59</v>
      </c>
      <c r="N518" s="5" t="s">
        <v>60</v>
      </c>
      <c r="O518" s="5">
        <v>8</v>
      </c>
      <c r="P518" s="5" t="s">
        <v>51</v>
      </c>
      <c r="Q518" s="5">
        <v>12.3</v>
      </c>
      <c r="S518" s="33">
        <f t="shared" si="24"/>
        <v>0.25063539635071963</v>
      </c>
      <c r="T518" s="33">
        <f t="shared" si="25"/>
        <v>0.85113690508564666</v>
      </c>
      <c r="U518" s="33">
        <f t="shared" si="26"/>
        <v>0.69154219038152975</v>
      </c>
      <c r="V518" s="33"/>
      <c r="W518" s="33"/>
      <c r="X518" s="33"/>
      <c r="Y518" s="33"/>
      <c r="Z518" s="33"/>
      <c r="AA518" s="33"/>
      <c r="AB518" s="33"/>
      <c r="AC518" s="33"/>
      <c r="AD518" s="33"/>
      <c r="AE518" s="33"/>
      <c r="AF518" s="33"/>
      <c r="AG518" s="33"/>
      <c r="AH518" s="33"/>
      <c r="AI518" s="33"/>
      <c r="AJ518" s="33"/>
      <c r="AK518" s="33"/>
      <c r="AL518" s="33"/>
    </row>
    <row r="519" spans="1:38" x14ac:dyDescent="0.25">
      <c r="A519" s="6">
        <v>3729</v>
      </c>
      <c r="B519" s="7" t="s">
        <v>43</v>
      </c>
      <c r="C519" s="7">
        <v>0.51</v>
      </c>
      <c r="D519" s="7">
        <v>0.375</v>
      </c>
      <c r="E519" s="7">
        <v>0.15</v>
      </c>
      <c r="F519" s="7">
        <v>0.84150000000000003</v>
      </c>
      <c r="G519" s="7">
        <v>0.38450000000000001</v>
      </c>
      <c r="H519" s="7">
        <v>0.156</v>
      </c>
      <c r="I519" s="7">
        <v>0.255</v>
      </c>
      <c r="J519" s="7">
        <v>10</v>
      </c>
      <c r="K519" s="7">
        <v>4</v>
      </c>
      <c r="L519" s="7" t="s">
        <v>84</v>
      </c>
      <c r="M519" s="7" t="s">
        <v>85</v>
      </c>
      <c r="N519" s="7" t="s">
        <v>86</v>
      </c>
      <c r="O519" s="7">
        <v>10</v>
      </c>
      <c r="P519" s="7" t="s">
        <v>70</v>
      </c>
      <c r="Q519" s="7">
        <v>24.1</v>
      </c>
      <c r="S519" s="33">
        <f t="shared" si="24"/>
        <v>-4.9093531243955373E-2</v>
      </c>
      <c r="T519" s="33">
        <f t="shared" si="25"/>
        <v>-0.17598279311913859</v>
      </c>
      <c r="U519" s="33">
        <f t="shared" si="26"/>
        <v>-0.394243678628723</v>
      </c>
      <c r="V519" s="33"/>
      <c r="W519" s="33"/>
      <c r="X519" s="33"/>
      <c r="Y519" s="33"/>
      <c r="Z519" s="33"/>
      <c r="AA519" s="33"/>
      <c r="AB519" s="33"/>
      <c r="AC519" s="33"/>
      <c r="AD519" s="33"/>
      <c r="AE519" s="33"/>
      <c r="AF519" s="33"/>
      <c r="AG519" s="33"/>
      <c r="AH519" s="33"/>
      <c r="AI519" s="33"/>
      <c r="AJ519" s="33"/>
      <c r="AK519" s="33"/>
      <c r="AL519" s="33"/>
    </row>
    <row r="520" spans="1:38" x14ac:dyDescent="0.25">
      <c r="A520" s="4">
        <v>3075</v>
      </c>
      <c r="B520" s="5" t="s">
        <v>47</v>
      </c>
      <c r="C520" s="5">
        <v>0.67500000000000004</v>
      </c>
      <c r="D520" s="5">
        <v>0.52</v>
      </c>
      <c r="E520" s="5">
        <v>0.14499999999999999</v>
      </c>
      <c r="F520" s="5">
        <v>1.3645</v>
      </c>
      <c r="G520" s="5">
        <v>0.55700000000000005</v>
      </c>
      <c r="H520" s="5">
        <v>0.34050000000000002</v>
      </c>
      <c r="I520" s="5">
        <v>0.38500000000000001</v>
      </c>
      <c r="J520" s="5">
        <v>11</v>
      </c>
      <c r="K520" s="5">
        <v>7</v>
      </c>
      <c r="L520" s="5" t="s">
        <v>67</v>
      </c>
      <c r="M520" s="5" t="s">
        <v>68</v>
      </c>
      <c r="N520" s="5" t="s">
        <v>69</v>
      </c>
      <c r="O520" s="5">
        <v>5</v>
      </c>
      <c r="P520" s="5" t="s">
        <v>46</v>
      </c>
      <c r="Q520" s="5">
        <v>12.8</v>
      </c>
      <c r="S520" s="33">
        <f t="shared" si="24"/>
        <v>0.25063539635071963</v>
      </c>
      <c r="T520" s="33">
        <f t="shared" si="25"/>
        <v>1.2363067919124415</v>
      </c>
      <c r="U520" s="33">
        <f t="shared" si="26"/>
        <v>1.105174902385436</v>
      </c>
      <c r="V520" s="33"/>
      <c r="W520" s="33"/>
      <c r="X520" s="33"/>
      <c r="Y520" s="33"/>
      <c r="Z520" s="33"/>
      <c r="AA520" s="33"/>
      <c r="AB520" s="33"/>
      <c r="AC520" s="33"/>
      <c r="AD520" s="33"/>
      <c r="AE520" s="33"/>
      <c r="AF520" s="33"/>
      <c r="AG520" s="33"/>
      <c r="AH520" s="33"/>
      <c r="AI520" s="33"/>
      <c r="AJ520" s="33"/>
      <c r="AK520" s="33"/>
      <c r="AL520" s="33"/>
    </row>
    <row r="521" spans="1:38" x14ac:dyDescent="0.25">
      <c r="A521" s="6">
        <v>1144</v>
      </c>
      <c r="B521" s="7" t="s">
        <v>47</v>
      </c>
      <c r="C521" s="7">
        <v>0.57499999999999996</v>
      </c>
      <c r="D521" s="7">
        <v>0.44500000000000001</v>
      </c>
      <c r="E521" s="7">
        <v>0.14499999999999999</v>
      </c>
      <c r="F521" s="7">
        <v>0.84699999999999998</v>
      </c>
      <c r="G521" s="7">
        <v>0.41499999999999998</v>
      </c>
      <c r="H521" s="7">
        <v>0.19450000000000001</v>
      </c>
      <c r="I521" s="7">
        <v>0.22</v>
      </c>
      <c r="J521" s="7">
        <v>9</v>
      </c>
      <c r="K521" s="7">
        <v>8</v>
      </c>
      <c r="L521" s="7" t="s">
        <v>61</v>
      </c>
      <c r="M521" s="7" t="s">
        <v>62</v>
      </c>
      <c r="N521" s="7" t="s">
        <v>63</v>
      </c>
      <c r="O521" s="7">
        <v>5</v>
      </c>
      <c r="P521" s="7" t="s">
        <v>46</v>
      </c>
      <c r="Q521" s="7">
        <v>12.8</v>
      </c>
      <c r="S521" s="33">
        <f t="shared" si="24"/>
        <v>-0.34882245883863039</v>
      </c>
      <c r="T521" s="33">
        <f t="shared" si="25"/>
        <v>0.38037371007511966</v>
      </c>
      <c r="U521" s="33">
        <f t="shared" si="26"/>
        <v>0.32961356737811237</v>
      </c>
      <c r="V521" s="33"/>
      <c r="W521" s="33"/>
      <c r="X521" s="33"/>
      <c r="Y521" s="33"/>
      <c r="Z521" s="33"/>
      <c r="AA521" s="33"/>
      <c r="AB521" s="33"/>
      <c r="AC521" s="33"/>
      <c r="AD521" s="33"/>
      <c r="AE521" s="33"/>
      <c r="AF521" s="33"/>
      <c r="AG521" s="33"/>
      <c r="AH521" s="33"/>
      <c r="AI521" s="33"/>
      <c r="AJ521" s="33"/>
      <c r="AK521" s="33"/>
      <c r="AL521" s="33"/>
    </row>
    <row r="522" spans="1:38" x14ac:dyDescent="0.25">
      <c r="A522" s="4">
        <v>2032</v>
      </c>
      <c r="B522" s="5" t="s">
        <v>32</v>
      </c>
      <c r="C522" s="5">
        <v>0.6</v>
      </c>
      <c r="D522" s="5">
        <v>0.45</v>
      </c>
      <c r="E522" s="5">
        <v>0.14000000000000001</v>
      </c>
      <c r="F522" s="5">
        <v>0.83699999999999997</v>
      </c>
      <c r="G522" s="5">
        <v>0.37</v>
      </c>
      <c r="H522" s="5">
        <v>0.17699999999999999</v>
      </c>
      <c r="I522" s="5">
        <v>0.24249999999999999</v>
      </c>
      <c r="J522" s="5">
        <v>10</v>
      </c>
      <c r="K522" s="5">
        <v>12</v>
      </c>
      <c r="L522" s="5" t="s">
        <v>33</v>
      </c>
      <c r="M522" s="5" t="s">
        <v>34</v>
      </c>
      <c r="N522" s="5" t="s">
        <v>35</v>
      </c>
      <c r="O522" s="5">
        <v>1</v>
      </c>
      <c r="P522" s="5" t="s">
        <v>36</v>
      </c>
      <c r="Q522" s="5">
        <v>22.1</v>
      </c>
      <c r="S522" s="33">
        <f t="shared" si="24"/>
        <v>-4.9093531243955373E-2</v>
      </c>
      <c r="T522" s="33">
        <f t="shared" si="25"/>
        <v>0.59435698053445019</v>
      </c>
      <c r="U522" s="33">
        <f t="shared" si="26"/>
        <v>0.3813176563786006</v>
      </c>
      <c r="V522" s="33"/>
      <c r="W522" s="33"/>
      <c r="X522" s="33"/>
      <c r="Y522" s="33"/>
      <c r="Z522" s="33"/>
      <c r="AA522" s="33"/>
      <c r="AB522" s="33"/>
      <c r="AC522" s="33"/>
      <c r="AD522" s="33"/>
      <c r="AE522" s="33"/>
      <c r="AF522" s="33"/>
      <c r="AG522" s="33"/>
      <c r="AH522" s="33"/>
      <c r="AI522" s="33"/>
      <c r="AJ522" s="33"/>
      <c r="AK522" s="33"/>
      <c r="AL522" s="33"/>
    </row>
    <row r="523" spans="1:38" x14ac:dyDescent="0.25">
      <c r="A523" s="6">
        <v>3303</v>
      </c>
      <c r="B523" s="7" t="s">
        <v>32</v>
      </c>
      <c r="C523" s="7">
        <v>0.71</v>
      </c>
      <c r="D523" s="7">
        <v>0.57499999999999996</v>
      </c>
      <c r="E523" s="7">
        <v>0.17499999999999999</v>
      </c>
      <c r="F523" s="7">
        <v>1.5549999999999999</v>
      </c>
      <c r="G523" s="7">
        <v>0.64649999999999996</v>
      </c>
      <c r="H523" s="7">
        <v>0.3705</v>
      </c>
      <c r="I523" s="7">
        <v>0.52</v>
      </c>
      <c r="J523" s="7">
        <v>15</v>
      </c>
      <c r="K523" s="7">
        <v>2</v>
      </c>
      <c r="L523" s="7" t="s">
        <v>64</v>
      </c>
      <c r="M523" s="7" t="s">
        <v>65</v>
      </c>
      <c r="N523" s="7" t="s">
        <v>66</v>
      </c>
      <c r="O523" s="7">
        <v>4</v>
      </c>
      <c r="P523" s="7" t="s">
        <v>42</v>
      </c>
      <c r="Q523" s="7">
        <v>6.1</v>
      </c>
      <c r="S523" s="33">
        <f t="shared" si="24"/>
        <v>1.4495511067294196</v>
      </c>
      <c r="T523" s="33">
        <f t="shared" si="25"/>
        <v>1.5358833705555033</v>
      </c>
      <c r="U523" s="33">
        <f t="shared" si="26"/>
        <v>1.6739198813908058</v>
      </c>
      <c r="V523" s="33"/>
      <c r="W523" s="33"/>
      <c r="X523" s="33"/>
      <c r="Y523" s="33"/>
      <c r="Z523" s="33"/>
      <c r="AA523" s="33"/>
      <c r="AB523" s="33"/>
      <c r="AC523" s="33"/>
      <c r="AD523" s="33"/>
      <c r="AE523" s="33"/>
      <c r="AF523" s="33"/>
      <c r="AG523" s="33"/>
      <c r="AH523" s="33"/>
      <c r="AI523" s="33"/>
      <c r="AJ523" s="33"/>
      <c r="AK523" s="33"/>
      <c r="AL523" s="33"/>
    </row>
    <row r="524" spans="1:38" x14ac:dyDescent="0.25">
      <c r="A524" s="4">
        <v>4152</v>
      </c>
      <c r="B524" s="5" t="s">
        <v>43</v>
      </c>
      <c r="C524" s="5">
        <v>0.35</v>
      </c>
      <c r="D524" s="5">
        <v>0.25</v>
      </c>
      <c r="E524" s="5">
        <v>7.4999999999999997E-2</v>
      </c>
      <c r="F524" s="5">
        <v>0.16950000000000001</v>
      </c>
      <c r="G524" s="5">
        <v>8.3500000000000005E-2</v>
      </c>
      <c r="H524" s="5">
        <v>3.5499999999999997E-2</v>
      </c>
      <c r="I524" s="5">
        <v>4.1000000000000002E-2</v>
      </c>
      <c r="J524" s="5">
        <v>6</v>
      </c>
      <c r="K524" s="5">
        <v>1</v>
      </c>
      <c r="L524" s="5" t="s">
        <v>40</v>
      </c>
      <c r="M524" s="5" t="s">
        <v>41</v>
      </c>
      <c r="N524" s="5" t="s">
        <v>35</v>
      </c>
      <c r="O524" s="5">
        <v>7</v>
      </c>
      <c r="P524" s="5" t="s">
        <v>74</v>
      </c>
      <c r="Q524" s="5">
        <v>2.5</v>
      </c>
      <c r="S524" s="33">
        <f t="shared" si="24"/>
        <v>-1.2480092416226554</v>
      </c>
      <c r="T524" s="33">
        <f t="shared" si="25"/>
        <v>-1.5454757240588526</v>
      </c>
      <c r="U524" s="33">
        <f t="shared" si="26"/>
        <v>-1.6868459036409289</v>
      </c>
      <c r="V524" s="33"/>
      <c r="W524" s="33"/>
      <c r="X524" s="33"/>
      <c r="Y524" s="33"/>
      <c r="Z524" s="33"/>
      <c r="AA524" s="33"/>
      <c r="AB524" s="33"/>
      <c r="AC524" s="33"/>
      <c r="AD524" s="33"/>
      <c r="AE524" s="33"/>
      <c r="AF524" s="33"/>
      <c r="AG524" s="33"/>
      <c r="AH524" s="33"/>
      <c r="AI524" s="33"/>
      <c r="AJ524" s="33"/>
      <c r="AK524" s="33"/>
      <c r="AL524" s="33"/>
    </row>
    <row r="525" spans="1:38" x14ac:dyDescent="0.25">
      <c r="A525" s="6">
        <v>3171</v>
      </c>
      <c r="B525" s="7" t="s">
        <v>32</v>
      </c>
      <c r="C525" s="7">
        <v>0.56999999999999995</v>
      </c>
      <c r="D525" s="7">
        <v>0.46500000000000002</v>
      </c>
      <c r="E525" s="7">
        <v>0.155</v>
      </c>
      <c r="F525" s="7">
        <v>0.872</v>
      </c>
      <c r="G525" s="7">
        <v>0.32450000000000001</v>
      </c>
      <c r="H525" s="7">
        <v>0.23899999999999999</v>
      </c>
      <c r="I525" s="7">
        <v>0.28499999999999998</v>
      </c>
      <c r="J525" s="7">
        <v>14</v>
      </c>
      <c r="K525" s="7">
        <v>7</v>
      </c>
      <c r="L525" s="7" t="s">
        <v>67</v>
      </c>
      <c r="M525" s="7" t="s">
        <v>68</v>
      </c>
      <c r="N525" s="7" t="s">
        <v>69</v>
      </c>
      <c r="O525" s="7">
        <v>6</v>
      </c>
      <c r="P525" s="7" t="s">
        <v>79</v>
      </c>
      <c r="Q525" s="7">
        <v>14.1</v>
      </c>
      <c r="S525" s="33">
        <f t="shared" si="24"/>
        <v>1.1498221791347447</v>
      </c>
      <c r="T525" s="33">
        <f t="shared" si="25"/>
        <v>0.33757705598325355</v>
      </c>
      <c r="U525" s="33">
        <f t="shared" si="26"/>
        <v>0.53642992338006545</v>
      </c>
      <c r="V525" s="33"/>
      <c r="W525" s="33"/>
      <c r="X525" s="33"/>
      <c r="Y525" s="33"/>
      <c r="Z525" s="33"/>
      <c r="AA525" s="33"/>
      <c r="AB525" s="33"/>
      <c r="AC525" s="33"/>
      <c r="AD525" s="33"/>
      <c r="AE525" s="33"/>
      <c r="AF525" s="33"/>
      <c r="AG525" s="33"/>
      <c r="AH525" s="33"/>
      <c r="AI525" s="33"/>
      <c r="AJ525" s="33"/>
      <c r="AK525" s="33"/>
      <c r="AL525" s="33"/>
    </row>
    <row r="526" spans="1:38" x14ac:dyDescent="0.25">
      <c r="A526" s="4">
        <v>1308</v>
      </c>
      <c r="B526" s="5" t="s">
        <v>43</v>
      </c>
      <c r="C526" s="5">
        <v>0.54500000000000004</v>
      </c>
      <c r="D526" s="5">
        <v>0.435</v>
      </c>
      <c r="E526" s="5">
        <v>0.13500000000000001</v>
      </c>
      <c r="F526" s="5">
        <v>0.77149999999999996</v>
      </c>
      <c r="G526" s="5">
        <v>0.372</v>
      </c>
      <c r="H526" s="5">
        <v>0.14799999999999999</v>
      </c>
      <c r="I526" s="5">
        <v>0.22700000000000001</v>
      </c>
      <c r="J526" s="5">
        <v>8</v>
      </c>
      <c r="K526" s="5">
        <v>12</v>
      </c>
      <c r="L526" s="5" t="s">
        <v>33</v>
      </c>
      <c r="M526" s="5" t="s">
        <v>34</v>
      </c>
      <c r="N526" s="5" t="s">
        <v>35</v>
      </c>
      <c r="O526" s="5">
        <v>5</v>
      </c>
      <c r="P526" s="5" t="s">
        <v>46</v>
      </c>
      <c r="Q526" s="5">
        <v>12.8</v>
      </c>
      <c r="S526" s="33">
        <f t="shared" si="24"/>
        <v>-0.64855138643330534</v>
      </c>
      <c r="T526" s="33">
        <f t="shared" si="25"/>
        <v>0.12359378552392407</v>
      </c>
      <c r="U526" s="33">
        <f t="shared" si="26"/>
        <v>0.2262053893771358</v>
      </c>
      <c r="V526" s="33"/>
      <c r="W526" s="33"/>
      <c r="X526" s="33"/>
      <c r="Y526" s="33"/>
      <c r="Z526" s="33"/>
      <c r="AA526" s="33"/>
      <c r="AB526" s="33"/>
      <c r="AC526" s="33"/>
      <c r="AD526" s="33"/>
      <c r="AE526" s="33"/>
      <c r="AF526" s="33"/>
      <c r="AG526" s="33"/>
      <c r="AH526" s="33"/>
      <c r="AI526" s="33"/>
      <c r="AJ526" s="33"/>
      <c r="AK526" s="33"/>
      <c r="AL526" s="33"/>
    </row>
    <row r="527" spans="1:38" x14ac:dyDescent="0.25">
      <c r="A527" s="6">
        <v>1377</v>
      </c>
      <c r="B527" s="7" t="s">
        <v>47</v>
      </c>
      <c r="C527" s="7">
        <v>0.62</v>
      </c>
      <c r="D527" s="7">
        <v>0.51</v>
      </c>
      <c r="E527" s="7">
        <v>0.17499999999999999</v>
      </c>
      <c r="F527" s="7">
        <v>1.2815000000000001</v>
      </c>
      <c r="G527" s="7">
        <v>0.57150000000000001</v>
      </c>
      <c r="H527" s="7">
        <v>0.23849999999999999</v>
      </c>
      <c r="I527" s="7">
        <v>0.39</v>
      </c>
      <c r="J527" s="7">
        <v>10</v>
      </c>
      <c r="K527" s="7">
        <v>9</v>
      </c>
      <c r="L527" s="7" t="s">
        <v>52</v>
      </c>
      <c r="M527" s="7" t="s">
        <v>53</v>
      </c>
      <c r="N527" s="7" t="s">
        <v>54</v>
      </c>
      <c r="O527" s="7">
        <v>9</v>
      </c>
      <c r="P527" s="7" t="s">
        <v>78</v>
      </c>
      <c r="Q527" s="7">
        <v>1.9</v>
      </c>
      <c r="S527" s="33">
        <f t="shared" si="24"/>
        <v>-4.9093531243955373E-2</v>
      </c>
      <c r="T527" s="33">
        <f t="shared" si="25"/>
        <v>0.76554359690191454</v>
      </c>
      <c r="U527" s="33">
        <f t="shared" si="26"/>
        <v>1.0017667243844595</v>
      </c>
      <c r="V527" s="33"/>
      <c r="W527" s="33"/>
      <c r="X527" s="33"/>
      <c r="Y527" s="33"/>
      <c r="Z527" s="33"/>
      <c r="AA527" s="33"/>
      <c r="AB527" s="33"/>
      <c r="AC527" s="33"/>
      <c r="AD527" s="33"/>
      <c r="AE527" s="33"/>
      <c r="AF527" s="33"/>
      <c r="AG527" s="33"/>
      <c r="AH527" s="33"/>
      <c r="AI527" s="33"/>
      <c r="AJ527" s="33"/>
      <c r="AK527" s="33"/>
      <c r="AL527" s="33"/>
    </row>
    <row r="528" spans="1:38" x14ac:dyDescent="0.25">
      <c r="A528" s="4">
        <v>510</v>
      </c>
      <c r="B528" s="5" t="s">
        <v>43</v>
      </c>
      <c r="C528" s="5">
        <v>0.56000000000000005</v>
      </c>
      <c r="D528" s="5">
        <v>0.44500000000000001</v>
      </c>
      <c r="E528" s="5">
        <v>0.155</v>
      </c>
      <c r="F528" s="5">
        <v>0.87350000000000005</v>
      </c>
      <c r="G528" s="5">
        <v>0.30049999999999999</v>
      </c>
      <c r="H528" s="5">
        <v>0.20899999999999999</v>
      </c>
      <c r="I528" s="5">
        <v>0.27500000000000002</v>
      </c>
      <c r="J528" s="5">
        <v>16</v>
      </c>
      <c r="K528" s="5">
        <v>6</v>
      </c>
      <c r="L528" s="5" t="s">
        <v>71</v>
      </c>
      <c r="M528" s="5" t="s">
        <v>72</v>
      </c>
      <c r="N528" s="5" t="s">
        <v>73</v>
      </c>
      <c r="O528" s="5">
        <v>3</v>
      </c>
      <c r="P528" s="5" t="s">
        <v>80</v>
      </c>
      <c r="Q528" s="5">
        <v>3.6</v>
      </c>
      <c r="S528" s="33">
        <f t="shared" si="24"/>
        <v>1.7492800343240946</v>
      </c>
      <c r="T528" s="33">
        <f t="shared" si="25"/>
        <v>0.25198374779952232</v>
      </c>
      <c r="U528" s="33">
        <f t="shared" si="26"/>
        <v>0.32961356737811237</v>
      </c>
      <c r="V528" s="33"/>
      <c r="W528" s="33"/>
      <c r="X528" s="33"/>
      <c r="Y528" s="33"/>
      <c r="Z528" s="33"/>
      <c r="AA528" s="33"/>
      <c r="AB528" s="33"/>
      <c r="AC528" s="33"/>
      <c r="AD528" s="33"/>
      <c r="AE528" s="33"/>
      <c r="AF528" s="33"/>
      <c r="AG528" s="33"/>
      <c r="AH528" s="33"/>
      <c r="AI528" s="33"/>
      <c r="AJ528" s="33"/>
      <c r="AK528" s="33"/>
      <c r="AL528" s="33"/>
    </row>
    <row r="529" spans="1:38" x14ac:dyDescent="0.25">
      <c r="A529" s="6">
        <v>2647</v>
      </c>
      <c r="B529" s="7" t="s">
        <v>43</v>
      </c>
      <c r="C529" s="7">
        <v>0.495</v>
      </c>
      <c r="D529" s="7">
        <v>0.38</v>
      </c>
      <c r="E529" s="7">
        <v>0.12</v>
      </c>
      <c r="F529" s="7">
        <v>0.51200000000000001</v>
      </c>
      <c r="G529" s="7">
        <v>0.23300000000000001</v>
      </c>
      <c r="H529" s="7">
        <v>0.1205</v>
      </c>
      <c r="I529" s="7">
        <v>0.13600000000000001</v>
      </c>
      <c r="J529" s="7">
        <v>7</v>
      </c>
      <c r="K529" s="7">
        <v>14</v>
      </c>
      <c r="L529" s="7" t="s">
        <v>55</v>
      </c>
      <c r="M529" s="7" t="s">
        <v>56</v>
      </c>
      <c r="N529" s="7" t="s">
        <v>57</v>
      </c>
      <c r="O529" s="7">
        <v>8</v>
      </c>
      <c r="P529" s="7" t="s">
        <v>51</v>
      </c>
      <c r="Q529" s="7">
        <v>12.3</v>
      </c>
      <c r="S529" s="33">
        <f t="shared" si="24"/>
        <v>-0.94828031402798041</v>
      </c>
      <c r="T529" s="33">
        <f t="shared" si="25"/>
        <v>-0.30437275539473685</v>
      </c>
      <c r="U529" s="33">
        <f t="shared" si="26"/>
        <v>-0.34253958962823472</v>
      </c>
      <c r="V529" s="33"/>
      <c r="W529" s="33"/>
      <c r="X529" s="33"/>
      <c r="Y529" s="33"/>
      <c r="Z529" s="33"/>
      <c r="AA529" s="33"/>
      <c r="AB529" s="33"/>
      <c r="AC529" s="33"/>
      <c r="AD529" s="33"/>
      <c r="AE529" s="33"/>
      <c r="AF529" s="33"/>
      <c r="AG529" s="33"/>
      <c r="AH529" s="33"/>
      <c r="AI529" s="33"/>
      <c r="AJ529" s="33"/>
      <c r="AK529" s="33"/>
      <c r="AL529" s="33"/>
    </row>
    <row r="530" spans="1:38" x14ac:dyDescent="0.25">
      <c r="A530" s="4">
        <v>3472</v>
      </c>
      <c r="B530" s="5" t="s">
        <v>32</v>
      </c>
      <c r="C530" s="5">
        <v>0.72499999999999998</v>
      </c>
      <c r="D530" s="5">
        <v>0.57999999999999996</v>
      </c>
      <c r="E530" s="5">
        <v>0.185</v>
      </c>
      <c r="F530" s="5">
        <v>1.5229999999999999</v>
      </c>
      <c r="G530" s="5">
        <v>0.80449999999999999</v>
      </c>
      <c r="H530" s="5">
        <v>0.35949999999999999</v>
      </c>
      <c r="I530" s="5">
        <v>0.4375</v>
      </c>
      <c r="J530" s="5">
        <v>9</v>
      </c>
      <c r="K530" s="5">
        <v>14</v>
      </c>
      <c r="L530" s="5" t="s">
        <v>55</v>
      </c>
      <c r="M530" s="5" t="s">
        <v>56</v>
      </c>
      <c r="N530" s="5" t="s">
        <v>57</v>
      </c>
      <c r="O530" s="5">
        <v>5</v>
      </c>
      <c r="P530" s="5" t="s">
        <v>46</v>
      </c>
      <c r="Q530" s="5">
        <v>12.8</v>
      </c>
      <c r="S530" s="33">
        <f t="shared" si="24"/>
        <v>-0.34882245883863039</v>
      </c>
      <c r="T530" s="33">
        <f t="shared" si="25"/>
        <v>1.6642733328311015</v>
      </c>
      <c r="U530" s="33">
        <f t="shared" si="26"/>
        <v>1.7256239703912941</v>
      </c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</row>
    <row r="531" spans="1:38" x14ac:dyDescent="0.25">
      <c r="A531" s="6">
        <v>1611</v>
      </c>
      <c r="B531" s="7" t="s">
        <v>43</v>
      </c>
      <c r="C531" s="7">
        <v>0.54500000000000004</v>
      </c>
      <c r="D531" s="7">
        <v>0.42</v>
      </c>
      <c r="E531" s="7">
        <v>0.125</v>
      </c>
      <c r="F531" s="7">
        <v>0.71699999999999997</v>
      </c>
      <c r="G531" s="7">
        <v>0.35799999999999998</v>
      </c>
      <c r="H531" s="7">
        <v>0.112</v>
      </c>
      <c r="I531" s="7">
        <v>0.22</v>
      </c>
      <c r="J531" s="7">
        <v>8</v>
      </c>
      <c r="K531" s="7">
        <v>4</v>
      </c>
      <c r="L531" s="7" t="s">
        <v>84</v>
      </c>
      <c r="M531" s="7" t="s">
        <v>85</v>
      </c>
      <c r="N531" s="7" t="s">
        <v>86</v>
      </c>
      <c r="O531" s="7">
        <v>10</v>
      </c>
      <c r="P531" s="7" t="s">
        <v>70</v>
      </c>
      <c r="Q531" s="7">
        <v>24.1</v>
      </c>
      <c r="S531" s="33">
        <f t="shared" si="24"/>
        <v>-0.64855138643330534</v>
      </c>
      <c r="T531" s="33">
        <f t="shared" si="25"/>
        <v>0.12359378552392407</v>
      </c>
      <c r="U531" s="33">
        <f t="shared" si="26"/>
        <v>7.1093122375670947E-2</v>
      </c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</row>
    <row r="532" spans="1:38" x14ac:dyDescent="0.25">
      <c r="A532" s="4">
        <v>1398</v>
      </c>
      <c r="B532" s="5" t="s">
        <v>47</v>
      </c>
      <c r="C532" s="5">
        <v>0.64500000000000002</v>
      </c>
      <c r="D532" s="5">
        <v>0.5</v>
      </c>
      <c r="E532" s="5">
        <v>0.19500000000000001</v>
      </c>
      <c r="F532" s="5">
        <v>1.401</v>
      </c>
      <c r="G532" s="5">
        <v>0.61650000000000005</v>
      </c>
      <c r="H532" s="5">
        <v>0.35149999999999998</v>
      </c>
      <c r="I532" s="5">
        <v>0.3725</v>
      </c>
      <c r="J532" s="5">
        <v>10</v>
      </c>
      <c r="K532" s="5">
        <v>3</v>
      </c>
      <c r="L532" s="5" t="s">
        <v>75</v>
      </c>
      <c r="M532" s="5" t="s">
        <v>76</v>
      </c>
      <c r="N532" s="5" t="s">
        <v>77</v>
      </c>
      <c r="O532" s="5">
        <v>1</v>
      </c>
      <c r="P532" s="5" t="s">
        <v>36</v>
      </c>
      <c r="Q532" s="5">
        <v>22.1</v>
      </c>
      <c r="S532" s="33">
        <f t="shared" si="24"/>
        <v>-4.9093531243955373E-2</v>
      </c>
      <c r="T532" s="33">
        <f t="shared" si="25"/>
        <v>0.97952686736124495</v>
      </c>
      <c r="U532" s="33">
        <f t="shared" si="26"/>
        <v>0.89835854638348289</v>
      </c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</row>
    <row r="533" spans="1:38" x14ac:dyDescent="0.25">
      <c r="A533" s="6">
        <v>2668</v>
      </c>
      <c r="B533" s="7" t="s">
        <v>32</v>
      </c>
      <c r="C533" s="7">
        <v>0.58499999999999996</v>
      </c>
      <c r="D533" s="7">
        <v>0.45</v>
      </c>
      <c r="E533" s="7">
        <v>0.15</v>
      </c>
      <c r="F533" s="7">
        <v>0.93799999999999994</v>
      </c>
      <c r="G533" s="7">
        <v>0.46700000000000003</v>
      </c>
      <c r="H533" s="7">
        <v>0.20300000000000001</v>
      </c>
      <c r="I533" s="7">
        <v>0.22500000000000001</v>
      </c>
      <c r="J533" s="7">
        <v>7</v>
      </c>
      <c r="K533" s="7">
        <v>5</v>
      </c>
      <c r="L533" s="7" t="s">
        <v>58</v>
      </c>
      <c r="M533" s="7" t="s">
        <v>59</v>
      </c>
      <c r="N533" s="7" t="s">
        <v>60</v>
      </c>
      <c r="O533" s="7">
        <v>9</v>
      </c>
      <c r="P533" s="7" t="s">
        <v>78</v>
      </c>
      <c r="Q533" s="7">
        <v>1.9</v>
      </c>
      <c r="S533" s="33">
        <f t="shared" si="24"/>
        <v>-0.94828031402798041</v>
      </c>
      <c r="T533" s="33">
        <f t="shared" si="25"/>
        <v>0.46596701825885184</v>
      </c>
      <c r="U533" s="33">
        <f t="shared" si="26"/>
        <v>0.3813176563786006</v>
      </c>
      <c r="V533" s="33"/>
      <c r="W533" s="33"/>
      <c r="X533" s="33"/>
      <c r="Y533" s="33"/>
      <c r="Z533" s="33"/>
      <c r="AA533" s="33"/>
      <c r="AB533" s="33"/>
      <c r="AC533" s="33"/>
      <c r="AD533" s="33"/>
      <c r="AE533" s="33"/>
      <c r="AF533" s="33"/>
      <c r="AG533" s="33"/>
      <c r="AH533" s="33"/>
      <c r="AI533" s="33"/>
      <c r="AJ533" s="33"/>
      <c r="AK533" s="33"/>
      <c r="AL533" s="33"/>
    </row>
    <row r="534" spans="1:38" x14ac:dyDescent="0.25">
      <c r="A534" s="4">
        <v>3055</v>
      </c>
      <c r="B534" s="5" t="s">
        <v>47</v>
      </c>
      <c r="C534" s="5">
        <v>0.6</v>
      </c>
      <c r="D534" s="5">
        <v>0.45</v>
      </c>
      <c r="E534" s="5">
        <v>0.15</v>
      </c>
      <c r="F534" s="5">
        <v>0.86650000000000005</v>
      </c>
      <c r="G534" s="5">
        <v>0.3695</v>
      </c>
      <c r="H534" s="5">
        <v>0.19550000000000001</v>
      </c>
      <c r="I534" s="5">
        <v>0.255</v>
      </c>
      <c r="J534" s="5">
        <v>12</v>
      </c>
      <c r="K534" s="5">
        <v>6</v>
      </c>
      <c r="L534" s="5" t="s">
        <v>71</v>
      </c>
      <c r="M534" s="5" t="s">
        <v>72</v>
      </c>
      <c r="N534" s="5" t="s">
        <v>73</v>
      </c>
      <c r="O534" s="5">
        <v>4</v>
      </c>
      <c r="P534" s="5" t="s">
        <v>42</v>
      </c>
      <c r="Q534" s="5">
        <v>6.1</v>
      </c>
      <c r="S534" s="33">
        <f t="shared" si="24"/>
        <v>0.55036432394539458</v>
      </c>
      <c r="T534" s="33">
        <f t="shared" si="25"/>
        <v>0.59435698053445019</v>
      </c>
      <c r="U534" s="33">
        <f t="shared" si="26"/>
        <v>0.3813176563786006</v>
      </c>
      <c r="V534" s="33"/>
      <c r="W534" s="33"/>
      <c r="X534" s="33"/>
      <c r="Y534" s="33"/>
      <c r="Z534" s="33"/>
      <c r="AA534" s="33"/>
      <c r="AB534" s="33"/>
      <c r="AC534" s="33"/>
      <c r="AD534" s="33"/>
      <c r="AE534" s="33"/>
      <c r="AF534" s="33"/>
      <c r="AG534" s="33"/>
      <c r="AH534" s="33"/>
      <c r="AI534" s="33"/>
      <c r="AJ534" s="33"/>
      <c r="AK534" s="33"/>
      <c r="AL534" s="33"/>
    </row>
    <row r="535" spans="1:38" x14ac:dyDescent="0.25">
      <c r="A535" s="6">
        <v>1225</v>
      </c>
      <c r="B535" s="7" t="s">
        <v>43</v>
      </c>
      <c r="C535" s="7">
        <v>0.34499999999999997</v>
      </c>
      <c r="D535" s="7">
        <v>0.255</v>
      </c>
      <c r="E535" s="7">
        <v>9.5000000000000001E-2</v>
      </c>
      <c r="F535" s="7">
        <v>0.19450000000000001</v>
      </c>
      <c r="G535" s="7">
        <v>9.2499999999999999E-2</v>
      </c>
      <c r="H535" s="7">
        <v>3.6999999999999998E-2</v>
      </c>
      <c r="I535" s="7">
        <v>5.5E-2</v>
      </c>
      <c r="J535" s="7">
        <v>6</v>
      </c>
      <c r="K535" s="7">
        <v>7</v>
      </c>
      <c r="L535" s="7" t="s">
        <v>67</v>
      </c>
      <c r="M535" s="7" t="s">
        <v>68</v>
      </c>
      <c r="N535" s="7" t="s">
        <v>69</v>
      </c>
      <c r="O535" s="7">
        <v>10</v>
      </c>
      <c r="P535" s="7" t="s">
        <v>70</v>
      </c>
      <c r="Q535" s="7">
        <v>24.1</v>
      </c>
      <c r="S535" s="33">
        <f t="shared" si="24"/>
        <v>-1.2480092416226554</v>
      </c>
      <c r="T535" s="33">
        <f t="shared" si="25"/>
        <v>-1.5882723781507186</v>
      </c>
      <c r="U535" s="33">
        <f t="shared" si="26"/>
        <v>-1.6351418146404406</v>
      </c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</row>
    <row r="536" spans="1:38" x14ac:dyDescent="0.25">
      <c r="A536" s="4">
        <v>766</v>
      </c>
      <c r="B536" s="5" t="s">
        <v>47</v>
      </c>
      <c r="C536" s="5">
        <v>0.54500000000000004</v>
      </c>
      <c r="D536" s="5">
        <v>0.45</v>
      </c>
      <c r="E536" s="5">
        <v>0.15</v>
      </c>
      <c r="F536" s="5">
        <v>0.97799999999999998</v>
      </c>
      <c r="G536" s="5">
        <v>0.33650000000000002</v>
      </c>
      <c r="H536" s="5">
        <v>0.1905</v>
      </c>
      <c r="I536" s="5">
        <v>0.3</v>
      </c>
      <c r="J536" s="5">
        <v>11</v>
      </c>
      <c r="K536" s="5">
        <v>13</v>
      </c>
      <c r="L536" s="5" t="s">
        <v>44</v>
      </c>
      <c r="M536" s="5" t="s">
        <v>45</v>
      </c>
      <c r="N536" s="5" t="s">
        <v>35</v>
      </c>
      <c r="O536" s="5">
        <v>7</v>
      </c>
      <c r="P536" s="5" t="s">
        <v>74</v>
      </c>
      <c r="Q536" s="5">
        <v>2.5</v>
      </c>
      <c r="S536" s="33">
        <f t="shared" si="24"/>
        <v>0.25063539635071963</v>
      </c>
      <c r="T536" s="33">
        <f t="shared" si="25"/>
        <v>0.12359378552392407</v>
      </c>
      <c r="U536" s="33">
        <f t="shared" si="26"/>
        <v>0.3813176563786006</v>
      </c>
      <c r="V536" s="33"/>
      <c r="W536" s="33"/>
      <c r="X536" s="33"/>
      <c r="Y536" s="33"/>
      <c r="Z536" s="33"/>
      <c r="AA536" s="33"/>
      <c r="AB536" s="33"/>
      <c r="AC536" s="33"/>
      <c r="AD536" s="33"/>
      <c r="AE536" s="33"/>
      <c r="AF536" s="33"/>
      <c r="AG536" s="33"/>
      <c r="AH536" s="33"/>
      <c r="AI536" s="33"/>
      <c r="AJ536" s="33"/>
      <c r="AK536" s="33"/>
      <c r="AL536" s="33"/>
    </row>
    <row r="537" spans="1:38" x14ac:dyDescent="0.25">
      <c r="A537" s="6">
        <v>1159</v>
      </c>
      <c r="B537" s="7" t="s">
        <v>47</v>
      </c>
      <c r="C537" s="7">
        <v>0.60499999999999998</v>
      </c>
      <c r="D537" s="7">
        <v>0.47499999999999998</v>
      </c>
      <c r="E537" s="7">
        <v>0.14000000000000001</v>
      </c>
      <c r="F537" s="7">
        <v>1.1174999999999999</v>
      </c>
      <c r="G537" s="7">
        <v>0.55500000000000005</v>
      </c>
      <c r="H537" s="7">
        <v>0.25700000000000001</v>
      </c>
      <c r="I537" s="7">
        <v>0.27400000000000002</v>
      </c>
      <c r="J537" s="7">
        <v>9</v>
      </c>
      <c r="K537" s="7">
        <v>7</v>
      </c>
      <c r="L537" s="7" t="s">
        <v>67</v>
      </c>
      <c r="M537" s="7" t="s">
        <v>68</v>
      </c>
      <c r="N537" s="7" t="s">
        <v>69</v>
      </c>
      <c r="O537" s="7">
        <v>5</v>
      </c>
      <c r="P537" s="7" t="s">
        <v>46</v>
      </c>
      <c r="Q537" s="7">
        <v>12.8</v>
      </c>
      <c r="S537" s="33">
        <f t="shared" si="24"/>
        <v>-0.34882245883863039</v>
      </c>
      <c r="T537" s="33">
        <f t="shared" si="25"/>
        <v>0.63715363462631625</v>
      </c>
      <c r="U537" s="33">
        <f t="shared" si="26"/>
        <v>0.63983810138104147</v>
      </c>
      <c r="V537" s="33"/>
      <c r="W537" s="33"/>
      <c r="X537" s="33"/>
      <c r="Y537" s="33"/>
      <c r="Z537" s="33"/>
      <c r="AA537" s="33"/>
      <c r="AB537" s="33"/>
      <c r="AC537" s="33"/>
      <c r="AD537" s="33"/>
      <c r="AE537" s="33"/>
      <c r="AF537" s="33"/>
      <c r="AG537" s="33"/>
      <c r="AH537" s="33"/>
      <c r="AI537" s="33"/>
      <c r="AJ537" s="33"/>
      <c r="AK537" s="33"/>
      <c r="AL537" s="33"/>
    </row>
    <row r="538" spans="1:38" x14ac:dyDescent="0.25">
      <c r="A538" s="4">
        <v>2359</v>
      </c>
      <c r="B538" s="5" t="s">
        <v>32</v>
      </c>
      <c r="C538" s="5">
        <v>0.61</v>
      </c>
      <c r="D538" s="5">
        <v>0.48499999999999999</v>
      </c>
      <c r="E538" s="5">
        <v>0.21</v>
      </c>
      <c r="F538" s="5">
        <v>1.3445</v>
      </c>
      <c r="G538" s="5">
        <v>0.53500000000000003</v>
      </c>
      <c r="H538" s="5">
        <v>0.2205</v>
      </c>
      <c r="I538" s="5">
        <v>0.51500000000000001</v>
      </c>
      <c r="J538" s="5">
        <v>20</v>
      </c>
      <c r="K538" s="5">
        <v>8</v>
      </c>
      <c r="L538" s="5" t="s">
        <v>61</v>
      </c>
      <c r="M538" s="5" t="s">
        <v>62</v>
      </c>
      <c r="N538" s="5" t="s">
        <v>63</v>
      </c>
      <c r="O538" s="5">
        <v>1</v>
      </c>
      <c r="P538" s="5" t="s">
        <v>36</v>
      </c>
      <c r="Q538" s="5">
        <v>22.1</v>
      </c>
      <c r="S538" s="33">
        <f t="shared" si="24"/>
        <v>2.9481957447027947</v>
      </c>
      <c r="T538" s="33">
        <f t="shared" si="25"/>
        <v>0.67995028871818231</v>
      </c>
      <c r="U538" s="33">
        <f t="shared" si="26"/>
        <v>0.74324627938201804</v>
      </c>
      <c r="V538" s="33"/>
      <c r="W538" s="33"/>
      <c r="X538" s="33"/>
      <c r="Y538" s="33"/>
      <c r="Z538" s="33"/>
      <c r="AA538" s="33"/>
      <c r="AB538" s="33"/>
      <c r="AC538" s="33"/>
      <c r="AD538" s="33"/>
      <c r="AE538" s="33"/>
      <c r="AF538" s="33"/>
      <c r="AG538" s="33"/>
      <c r="AH538" s="33"/>
      <c r="AI538" s="33"/>
      <c r="AJ538" s="33"/>
      <c r="AK538" s="33"/>
      <c r="AL538" s="33"/>
    </row>
    <row r="539" spans="1:38" x14ac:dyDescent="0.25">
      <c r="A539" s="6">
        <v>1065</v>
      </c>
      <c r="B539" s="7" t="s">
        <v>43</v>
      </c>
      <c r="C539" s="7">
        <v>0.3</v>
      </c>
      <c r="D539" s="7">
        <v>0.22</v>
      </c>
      <c r="E539" s="7">
        <v>0.08</v>
      </c>
      <c r="F539" s="7">
        <v>0.1255</v>
      </c>
      <c r="G539" s="7">
        <v>5.5E-2</v>
      </c>
      <c r="H539" s="7">
        <v>2.6499999999999999E-2</v>
      </c>
      <c r="I539" s="7">
        <v>3.9E-2</v>
      </c>
      <c r="J539" s="7">
        <v>6</v>
      </c>
      <c r="K539" s="7">
        <v>12</v>
      </c>
      <c r="L539" s="7" t="s">
        <v>33</v>
      </c>
      <c r="M539" s="7" t="s">
        <v>34</v>
      </c>
      <c r="N539" s="7" t="s">
        <v>35</v>
      </c>
      <c r="O539" s="7">
        <v>3</v>
      </c>
      <c r="P539" s="7" t="s">
        <v>80</v>
      </c>
      <c r="Q539" s="7">
        <v>3.6</v>
      </c>
      <c r="S539" s="33">
        <f t="shared" si="24"/>
        <v>-1.2480092416226554</v>
      </c>
      <c r="T539" s="33">
        <f t="shared" si="25"/>
        <v>-1.973442264977513</v>
      </c>
      <c r="U539" s="33">
        <f t="shared" si="26"/>
        <v>-1.9970704376438582</v>
      </c>
      <c r="V539" s="33"/>
      <c r="W539" s="33"/>
      <c r="X539" s="33"/>
      <c r="Y539" s="33"/>
      <c r="Z539" s="33"/>
      <c r="AA539" s="33"/>
      <c r="AB539" s="33"/>
      <c r="AC539" s="33"/>
      <c r="AD539" s="33"/>
      <c r="AE539" s="33"/>
      <c r="AF539" s="33"/>
      <c r="AG539" s="33"/>
      <c r="AH539" s="33"/>
      <c r="AI539" s="33"/>
      <c r="AJ539" s="33"/>
      <c r="AK539" s="33"/>
      <c r="AL539" s="33"/>
    </row>
    <row r="540" spans="1:38" x14ac:dyDescent="0.25">
      <c r="A540" s="4">
        <v>406</v>
      </c>
      <c r="B540" s="5" t="s">
        <v>32</v>
      </c>
      <c r="C540" s="5">
        <v>0.52500000000000002</v>
      </c>
      <c r="D540" s="5">
        <v>0.44</v>
      </c>
      <c r="E540" s="5">
        <v>0.15</v>
      </c>
      <c r="F540" s="5">
        <v>0.84250000000000003</v>
      </c>
      <c r="G540" s="5">
        <v>0.36849999999999999</v>
      </c>
      <c r="H540" s="5">
        <v>0.19850000000000001</v>
      </c>
      <c r="I540" s="5">
        <v>0.24</v>
      </c>
      <c r="J540" s="5">
        <v>12</v>
      </c>
      <c r="K540" s="5">
        <v>12</v>
      </c>
      <c r="L540" s="5" t="s">
        <v>33</v>
      </c>
      <c r="M540" s="5" t="s">
        <v>34</v>
      </c>
      <c r="N540" s="5" t="s">
        <v>35</v>
      </c>
      <c r="O540" s="5">
        <v>2</v>
      </c>
      <c r="P540" s="5" t="s">
        <v>39</v>
      </c>
      <c r="Q540" s="5">
        <v>18</v>
      </c>
      <c r="S540" s="33">
        <f t="shared" si="24"/>
        <v>0.55036432394539458</v>
      </c>
      <c r="T540" s="33">
        <f t="shared" si="25"/>
        <v>-4.759283084354031E-2</v>
      </c>
      <c r="U540" s="33">
        <f t="shared" si="26"/>
        <v>0.27790947837762409</v>
      </c>
      <c r="V540" s="33"/>
      <c r="W540" s="33"/>
      <c r="X540" s="33"/>
      <c r="Y540" s="33"/>
      <c r="Z540" s="33"/>
      <c r="AA540" s="33"/>
      <c r="AB540" s="33"/>
      <c r="AC540" s="33"/>
      <c r="AD540" s="33"/>
      <c r="AE540" s="33"/>
      <c r="AF540" s="33"/>
      <c r="AG540" s="33"/>
      <c r="AH540" s="33"/>
      <c r="AI540" s="33"/>
      <c r="AJ540" s="33"/>
      <c r="AK540" s="33"/>
      <c r="AL540" s="33"/>
    </row>
    <row r="541" spans="1:38" x14ac:dyDescent="0.25">
      <c r="A541" s="6">
        <v>717</v>
      </c>
      <c r="B541" s="7" t="s">
        <v>43</v>
      </c>
      <c r="C541" s="7">
        <v>0.28999999999999998</v>
      </c>
      <c r="D541" s="7">
        <v>0.20499999999999999</v>
      </c>
      <c r="E541" s="7">
        <v>7.0000000000000007E-2</v>
      </c>
      <c r="F541" s="7">
        <v>9.7500000000000003E-2</v>
      </c>
      <c r="G541" s="7">
        <v>3.5999999999999997E-2</v>
      </c>
      <c r="H541" s="7">
        <v>1.9E-2</v>
      </c>
      <c r="I541" s="7">
        <v>3.5000000000000003E-2</v>
      </c>
      <c r="J541" s="7">
        <v>8</v>
      </c>
      <c r="K541" s="7">
        <v>6</v>
      </c>
      <c r="L541" s="7" t="s">
        <v>71</v>
      </c>
      <c r="M541" s="7" t="s">
        <v>72</v>
      </c>
      <c r="N541" s="7" t="s">
        <v>73</v>
      </c>
      <c r="O541" s="7">
        <v>6</v>
      </c>
      <c r="P541" s="7" t="s">
        <v>79</v>
      </c>
      <c r="Q541" s="7">
        <v>14.1</v>
      </c>
      <c r="S541" s="33">
        <f t="shared" si="24"/>
        <v>-0.64855138643330534</v>
      </c>
      <c r="T541" s="33">
        <f t="shared" si="25"/>
        <v>-2.0590355731612453</v>
      </c>
      <c r="U541" s="33">
        <f t="shared" si="26"/>
        <v>-2.1521827046453232</v>
      </c>
      <c r="V541" s="33"/>
      <c r="W541" s="33"/>
      <c r="X541" s="33"/>
      <c r="Y541" s="33"/>
      <c r="Z541" s="33"/>
      <c r="AA541" s="33"/>
      <c r="AB541" s="33"/>
      <c r="AC541" s="33"/>
      <c r="AD541" s="33"/>
      <c r="AE541" s="33"/>
      <c r="AF541" s="33"/>
      <c r="AG541" s="33"/>
      <c r="AH541" s="33"/>
      <c r="AI541" s="33"/>
      <c r="AJ541" s="33"/>
      <c r="AK541" s="33"/>
      <c r="AL541" s="33"/>
    </row>
    <row r="542" spans="1:38" x14ac:dyDescent="0.25">
      <c r="A542" s="4">
        <v>3263</v>
      </c>
      <c r="B542" s="5" t="s">
        <v>32</v>
      </c>
      <c r="C542" s="5">
        <v>0.59499999999999997</v>
      </c>
      <c r="D542" s="5">
        <v>0.48499999999999999</v>
      </c>
      <c r="E542" s="5">
        <v>0.14499999999999999</v>
      </c>
      <c r="F542" s="5">
        <v>1.2515000000000001</v>
      </c>
      <c r="G542" s="5">
        <v>0.50349999999999995</v>
      </c>
      <c r="H542" s="5">
        <v>0.29249999999999998</v>
      </c>
      <c r="I542" s="5">
        <v>0.33</v>
      </c>
      <c r="J542" s="5">
        <v>14</v>
      </c>
      <c r="K542" s="5">
        <v>10</v>
      </c>
      <c r="L542" s="5" t="s">
        <v>48</v>
      </c>
      <c r="M542" s="5" t="s">
        <v>49</v>
      </c>
      <c r="N542" s="5" t="s">
        <v>50</v>
      </c>
      <c r="O542" s="5">
        <v>8</v>
      </c>
      <c r="P542" s="5" t="s">
        <v>51</v>
      </c>
      <c r="Q542" s="5">
        <v>12.3</v>
      </c>
      <c r="S542" s="33">
        <f t="shared" si="24"/>
        <v>1.1498221791347447</v>
      </c>
      <c r="T542" s="33">
        <f t="shared" si="25"/>
        <v>0.55156032644258401</v>
      </c>
      <c r="U542" s="33">
        <f t="shared" si="26"/>
        <v>0.74324627938201804</v>
      </c>
      <c r="V542" s="33"/>
      <c r="W542" s="33"/>
      <c r="X542" s="33"/>
      <c r="Y542" s="33"/>
      <c r="Z542" s="33"/>
      <c r="AA542" s="33"/>
      <c r="AB542" s="33"/>
      <c r="AC542" s="33"/>
      <c r="AD542" s="33"/>
      <c r="AE542" s="33"/>
      <c r="AF542" s="33"/>
      <c r="AG542" s="33"/>
      <c r="AH542" s="33"/>
      <c r="AI542" s="33"/>
      <c r="AJ542" s="33"/>
      <c r="AK542" s="33"/>
      <c r="AL542" s="33"/>
    </row>
    <row r="543" spans="1:38" x14ac:dyDescent="0.25">
      <c r="A543" s="6">
        <v>1098</v>
      </c>
      <c r="B543" s="7" t="s">
        <v>43</v>
      </c>
      <c r="C543" s="7">
        <v>0.48</v>
      </c>
      <c r="D543" s="7">
        <v>0.38</v>
      </c>
      <c r="E543" s="7">
        <v>0.125</v>
      </c>
      <c r="F543" s="7">
        <v>0.62450000000000006</v>
      </c>
      <c r="G543" s="7">
        <v>0.33950000000000002</v>
      </c>
      <c r="H543" s="7">
        <v>0.1085</v>
      </c>
      <c r="I543" s="7">
        <v>0.16650000000000001</v>
      </c>
      <c r="J543" s="7">
        <v>8</v>
      </c>
      <c r="K543" s="7">
        <v>5</v>
      </c>
      <c r="L543" s="7" t="s">
        <v>58</v>
      </c>
      <c r="M543" s="7" t="s">
        <v>59</v>
      </c>
      <c r="N543" s="7" t="s">
        <v>60</v>
      </c>
      <c r="O543" s="7">
        <v>4</v>
      </c>
      <c r="P543" s="7" t="s">
        <v>42</v>
      </c>
      <c r="Q543" s="7">
        <v>6.1</v>
      </c>
      <c r="S543" s="33">
        <f t="shared" si="24"/>
        <v>-0.64855138643330534</v>
      </c>
      <c r="T543" s="33">
        <f t="shared" si="25"/>
        <v>-0.43276271767033514</v>
      </c>
      <c r="U543" s="33">
        <f t="shared" si="26"/>
        <v>-0.34253958962823472</v>
      </c>
      <c r="V543" s="33"/>
      <c r="W543" s="33"/>
      <c r="X543" s="33"/>
      <c r="Y543" s="33"/>
      <c r="Z543" s="33"/>
      <c r="AA543" s="33"/>
      <c r="AB543" s="33"/>
      <c r="AC543" s="33"/>
      <c r="AD543" s="33"/>
      <c r="AE543" s="33"/>
      <c r="AF543" s="33"/>
      <c r="AG543" s="33"/>
      <c r="AH543" s="33"/>
      <c r="AI543" s="33"/>
      <c r="AJ543" s="33"/>
      <c r="AK543" s="33"/>
      <c r="AL543" s="33"/>
    </row>
    <row r="544" spans="1:38" x14ac:dyDescent="0.25">
      <c r="A544" s="4">
        <v>4055</v>
      </c>
      <c r="B544" s="5" t="s">
        <v>32</v>
      </c>
      <c r="C544" s="5">
        <v>0.63500000000000001</v>
      </c>
      <c r="D544" s="5">
        <v>0.5</v>
      </c>
      <c r="E544" s="5">
        <v>0.18</v>
      </c>
      <c r="F544" s="5">
        <v>1.2565</v>
      </c>
      <c r="G544" s="5">
        <v>0.53900000000000003</v>
      </c>
      <c r="H544" s="5">
        <v>0.29199999999999998</v>
      </c>
      <c r="I544" s="5">
        <v>0.35</v>
      </c>
      <c r="J544" s="5">
        <v>10</v>
      </c>
      <c r="K544" s="5">
        <v>4</v>
      </c>
      <c r="L544" s="5" t="s">
        <v>84</v>
      </c>
      <c r="M544" s="5" t="s">
        <v>85</v>
      </c>
      <c r="N544" s="5" t="s">
        <v>86</v>
      </c>
      <c r="O544" s="5">
        <v>2</v>
      </c>
      <c r="P544" s="5" t="s">
        <v>39</v>
      </c>
      <c r="Q544" s="5">
        <v>18</v>
      </c>
      <c r="S544" s="33">
        <f t="shared" si="24"/>
        <v>-4.9093531243955373E-2</v>
      </c>
      <c r="T544" s="33">
        <f t="shared" si="25"/>
        <v>0.89393355917751283</v>
      </c>
      <c r="U544" s="33">
        <f t="shared" si="26"/>
        <v>0.89835854638348289</v>
      </c>
      <c r="V544" s="33"/>
      <c r="W544" s="33"/>
      <c r="X544" s="33"/>
      <c r="Y544" s="33"/>
      <c r="Z544" s="33"/>
      <c r="AA544" s="33"/>
      <c r="AB544" s="33"/>
      <c r="AC544" s="33"/>
      <c r="AD544" s="33"/>
      <c r="AE544" s="33"/>
      <c r="AF544" s="33"/>
      <c r="AG544" s="33"/>
      <c r="AH544" s="33"/>
      <c r="AI544" s="33"/>
      <c r="AJ544" s="33"/>
      <c r="AK544" s="33"/>
      <c r="AL544" s="33"/>
    </row>
    <row r="545" spans="1:38" x14ac:dyDescent="0.25">
      <c r="A545" s="6">
        <v>4129</v>
      </c>
      <c r="B545" s="7" t="s">
        <v>47</v>
      </c>
      <c r="C545" s="7">
        <v>0.55500000000000005</v>
      </c>
      <c r="D545" s="7">
        <v>0.435</v>
      </c>
      <c r="E545" s="7">
        <v>0.14499999999999999</v>
      </c>
      <c r="F545" s="7">
        <v>0.92049999999999998</v>
      </c>
      <c r="G545" s="7">
        <v>0.40400000000000003</v>
      </c>
      <c r="H545" s="7">
        <v>0.22750000000000001</v>
      </c>
      <c r="I545" s="7">
        <v>0.255</v>
      </c>
      <c r="J545" s="7">
        <v>8</v>
      </c>
      <c r="K545" s="7">
        <v>10</v>
      </c>
      <c r="L545" s="7" t="s">
        <v>48</v>
      </c>
      <c r="M545" s="7" t="s">
        <v>49</v>
      </c>
      <c r="N545" s="7" t="s">
        <v>50</v>
      </c>
      <c r="O545" s="7">
        <v>4</v>
      </c>
      <c r="P545" s="7" t="s">
        <v>42</v>
      </c>
      <c r="Q545" s="7">
        <v>6.1</v>
      </c>
      <c r="S545" s="33">
        <f t="shared" si="24"/>
        <v>-0.64855138643330534</v>
      </c>
      <c r="T545" s="33">
        <f t="shared" si="25"/>
        <v>0.20918709370765626</v>
      </c>
      <c r="U545" s="33">
        <f t="shared" si="26"/>
        <v>0.2262053893771358</v>
      </c>
      <c r="V545" s="33"/>
      <c r="W545" s="33"/>
      <c r="X545" s="33"/>
      <c r="Y545" s="33"/>
      <c r="Z545" s="33"/>
      <c r="AA545" s="33"/>
      <c r="AB545" s="33"/>
      <c r="AC545" s="33"/>
      <c r="AD545" s="33"/>
      <c r="AE545" s="33"/>
      <c r="AF545" s="33"/>
      <c r="AG545" s="33"/>
      <c r="AH545" s="33"/>
      <c r="AI545" s="33"/>
      <c r="AJ545" s="33"/>
      <c r="AK545" s="33"/>
      <c r="AL545" s="33"/>
    </row>
    <row r="546" spans="1:38" x14ac:dyDescent="0.25">
      <c r="A546" s="4">
        <v>2143</v>
      </c>
      <c r="B546" s="5" t="s">
        <v>43</v>
      </c>
      <c r="C546" s="5">
        <v>0.46</v>
      </c>
      <c r="D546" s="5">
        <v>0.35</v>
      </c>
      <c r="E546" s="5">
        <v>0.11</v>
      </c>
      <c r="F546" s="5">
        <v>0.39450000000000002</v>
      </c>
      <c r="G546" s="5">
        <v>0.16850000000000001</v>
      </c>
      <c r="H546" s="5">
        <v>8.6499999999999994E-2</v>
      </c>
      <c r="I546" s="5">
        <v>0.125</v>
      </c>
      <c r="J546" s="5">
        <v>9</v>
      </c>
      <c r="K546" s="5">
        <v>2</v>
      </c>
      <c r="L546" s="5" t="s">
        <v>64</v>
      </c>
      <c r="M546" s="5" t="s">
        <v>65</v>
      </c>
      <c r="N546" s="5" t="s">
        <v>66</v>
      </c>
      <c r="O546" s="5">
        <v>6</v>
      </c>
      <c r="P546" s="5" t="s">
        <v>79</v>
      </c>
      <c r="Q546" s="5">
        <v>14.1</v>
      </c>
      <c r="S546" s="33">
        <f t="shared" si="24"/>
        <v>-0.34882245883863039</v>
      </c>
      <c r="T546" s="33">
        <f t="shared" si="25"/>
        <v>-0.60394933403779905</v>
      </c>
      <c r="U546" s="33">
        <f t="shared" si="26"/>
        <v>-0.65276412363116443</v>
      </c>
      <c r="V546" s="33"/>
      <c r="W546" s="33"/>
      <c r="X546" s="33"/>
      <c r="Y546" s="33"/>
      <c r="Z546" s="33"/>
      <c r="AA546" s="33"/>
      <c r="AB546" s="33"/>
      <c r="AC546" s="33"/>
      <c r="AD546" s="33"/>
      <c r="AE546" s="33"/>
      <c r="AF546" s="33"/>
      <c r="AG546" s="33"/>
      <c r="AH546" s="33"/>
      <c r="AI546" s="33"/>
      <c r="AJ546" s="33"/>
      <c r="AK546" s="33"/>
      <c r="AL546" s="33"/>
    </row>
    <row r="547" spans="1:38" x14ac:dyDescent="0.25">
      <c r="A547" s="6">
        <v>1310</v>
      </c>
      <c r="B547" s="7" t="s">
        <v>43</v>
      </c>
      <c r="C547" s="7">
        <v>0.54500000000000004</v>
      </c>
      <c r="D547" s="7">
        <v>0.43</v>
      </c>
      <c r="E547" s="7">
        <v>0.15</v>
      </c>
      <c r="F547" s="7">
        <v>0.72850000000000004</v>
      </c>
      <c r="G547" s="7">
        <v>0.30199999999999999</v>
      </c>
      <c r="H547" s="7">
        <v>0.13150000000000001</v>
      </c>
      <c r="I547" s="7">
        <v>0.2545</v>
      </c>
      <c r="J547" s="7">
        <v>10</v>
      </c>
      <c r="K547" s="7">
        <v>8</v>
      </c>
      <c r="L547" s="7" t="s">
        <v>61</v>
      </c>
      <c r="M547" s="7" t="s">
        <v>62</v>
      </c>
      <c r="N547" s="7" t="s">
        <v>63</v>
      </c>
      <c r="O547" s="7">
        <v>4</v>
      </c>
      <c r="P547" s="7" t="s">
        <v>42</v>
      </c>
      <c r="Q547" s="7">
        <v>6.1</v>
      </c>
      <c r="S547" s="33">
        <f t="shared" si="24"/>
        <v>-4.9093531243955373E-2</v>
      </c>
      <c r="T547" s="33">
        <f t="shared" si="25"/>
        <v>0.12359378552392407</v>
      </c>
      <c r="U547" s="33">
        <f t="shared" si="26"/>
        <v>0.17450130037664752</v>
      </c>
      <c r="V547" s="33"/>
      <c r="W547" s="33"/>
      <c r="X547" s="33"/>
      <c r="Y547" s="33"/>
      <c r="Z547" s="33"/>
      <c r="AA547" s="33"/>
      <c r="AB547" s="33"/>
      <c r="AC547" s="33"/>
      <c r="AD547" s="33"/>
      <c r="AE547" s="33"/>
      <c r="AF547" s="33"/>
      <c r="AG547" s="33"/>
      <c r="AH547" s="33"/>
      <c r="AI547" s="33"/>
      <c r="AJ547" s="33"/>
      <c r="AK547" s="33"/>
      <c r="AL547" s="33"/>
    </row>
    <row r="548" spans="1:38" x14ac:dyDescent="0.25">
      <c r="A548" s="4">
        <v>1429</v>
      </c>
      <c r="B548" s="5" t="s">
        <v>32</v>
      </c>
      <c r="C548" s="5">
        <v>0.81499999999999995</v>
      </c>
      <c r="D548" s="5">
        <v>0.65</v>
      </c>
      <c r="E548" s="5">
        <v>0.25</v>
      </c>
      <c r="F548" s="5">
        <v>2.2549999999999999</v>
      </c>
      <c r="G548" s="5">
        <v>0.89049999999999996</v>
      </c>
      <c r="H548" s="5">
        <v>0.42</v>
      </c>
      <c r="I548" s="5">
        <v>0.79749999999999999</v>
      </c>
      <c r="J548" s="5">
        <v>14</v>
      </c>
      <c r="K548" s="5">
        <v>12</v>
      </c>
      <c r="L548" s="5" t="s">
        <v>33</v>
      </c>
      <c r="M548" s="5" t="s">
        <v>34</v>
      </c>
      <c r="N548" s="5" t="s">
        <v>35</v>
      </c>
      <c r="O548" s="5">
        <v>4</v>
      </c>
      <c r="P548" s="5" t="s">
        <v>42</v>
      </c>
      <c r="Q548" s="5">
        <v>6.1</v>
      </c>
      <c r="S548" s="33">
        <f t="shared" si="24"/>
        <v>1.1498221791347447</v>
      </c>
      <c r="T548" s="33">
        <f t="shared" si="25"/>
        <v>2.4346131064846901</v>
      </c>
      <c r="U548" s="33">
        <f t="shared" si="26"/>
        <v>2.4494812163981301</v>
      </c>
      <c r="V548" s="33"/>
      <c r="W548" s="33"/>
      <c r="X548" s="33"/>
      <c r="Y548" s="33"/>
      <c r="Z548" s="33"/>
      <c r="AA548" s="33"/>
      <c r="AB548" s="33"/>
      <c r="AC548" s="33"/>
      <c r="AD548" s="33"/>
      <c r="AE548" s="33"/>
      <c r="AF548" s="33"/>
      <c r="AG548" s="33"/>
      <c r="AH548" s="33"/>
      <c r="AI548" s="33"/>
      <c r="AJ548" s="33"/>
      <c r="AK548" s="33"/>
      <c r="AL548" s="33"/>
    </row>
    <row r="549" spans="1:38" x14ac:dyDescent="0.25">
      <c r="A549" s="6">
        <v>442</v>
      </c>
      <c r="B549" s="7" t="s">
        <v>43</v>
      </c>
      <c r="C549" s="7">
        <v>0.33500000000000002</v>
      </c>
      <c r="D549" s="7">
        <v>0.26</v>
      </c>
      <c r="E549" s="7">
        <v>0.1</v>
      </c>
      <c r="F549" s="7">
        <v>0.192</v>
      </c>
      <c r="G549" s="7">
        <v>7.85E-2</v>
      </c>
      <c r="H549" s="7">
        <v>5.8500000000000003E-2</v>
      </c>
      <c r="I549" s="7">
        <v>7.0000000000000007E-2</v>
      </c>
      <c r="J549" s="7">
        <v>8</v>
      </c>
      <c r="K549" s="7">
        <v>15</v>
      </c>
      <c r="L549" s="7" t="s">
        <v>81</v>
      </c>
      <c r="M549" s="7" t="s">
        <v>82</v>
      </c>
      <c r="N549" s="7" t="s">
        <v>35</v>
      </c>
      <c r="O549" s="7">
        <v>9</v>
      </c>
      <c r="P549" s="7" t="s">
        <v>78</v>
      </c>
      <c r="Q549" s="7">
        <v>1.9</v>
      </c>
      <c r="S549" s="33">
        <f t="shared" si="24"/>
        <v>-0.64855138643330534</v>
      </c>
      <c r="T549" s="33">
        <f t="shared" si="25"/>
        <v>-1.6738656863344503</v>
      </c>
      <c r="U549" s="33">
        <f t="shared" si="26"/>
        <v>-1.5834377256399523</v>
      </c>
      <c r="V549" s="33"/>
      <c r="W549" s="33"/>
      <c r="X549" s="33"/>
      <c r="Y549" s="33"/>
      <c r="Z549" s="33"/>
      <c r="AA549" s="33"/>
      <c r="AB549" s="33"/>
      <c r="AC549" s="33"/>
      <c r="AD549" s="33"/>
      <c r="AE549" s="33"/>
      <c r="AF549" s="33"/>
      <c r="AG549" s="33"/>
      <c r="AH549" s="33"/>
      <c r="AI549" s="33"/>
      <c r="AJ549" s="33"/>
      <c r="AK549" s="33"/>
      <c r="AL549" s="33"/>
    </row>
    <row r="550" spans="1:38" x14ac:dyDescent="0.25">
      <c r="A550" s="4">
        <v>72</v>
      </c>
      <c r="B550" s="5" t="s">
        <v>32</v>
      </c>
      <c r="C550" s="5">
        <v>0.4</v>
      </c>
      <c r="D550" s="5">
        <v>0.32</v>
      </c>
      <c r="E550" s="5">
        <v>0.11</v>
      </c>
      <c r="F550" s="5">
        <v>0.35299999999999998</v>
      </c>
      <c r="G550" s="5">
        <v>0.14050000000000001</v>
      </c>
      <c r="H550" s="5">
        <v>9.8500000000000004E-2</v>
      </c>
      <c r="I550" s="5">
        <v>0.1</v>
      </c>
      <c r="J550" s="5">
        <v>8</v>
      </c>
      <c r="K550" s="5">
        <v>9</v>
      </c>
      <c r="L550" s="5" t="s">
        <v>52</v>
      </c>
      <c r="M550" s="5" t="s">
        <v>53</v>
      </c>
      <c r="N550" s="5" t="s">
        <v>54</v>
      </c>
      <c r="O550" s="5">
        <v>1</v>
      </c>
      <c r="P550" s="5" t="s">
        <v>36</v>
      </c>
      <c r="Q550" s="5">
        <v>22.1</v>
      </c>
      <c r="S550" s="33">
        <f t="shared" si="24"/>
        <v>-0.64855138643330534</v>
      </c>
      <c r="T550" s="33">
        <f t="shared" si="25"/>
        <v>-1.1175091831401918</v>
      </c>
      <c r="U550" s="33">
        <f t="shared" si="26"/>
        <v>-0.96298865763409347</v>
      </c>
      <c r="V550" s="33"/>
      <c r="W550" s="33"/>
      <c r="X550" s="33"/>
      <c r="Y550" s="33"/>
      <c r="Z550" s="33"/>
      <c r="AA550" s="33"/>
      <c r="AB550" s="33"/>
      <c r="AC550" s="33"/>
      <c r="AD550" s="33"/>
      <c r="AE550" s="33"/>
      <c r="AF550" s="33"/>
      <c r="AG550" s="33"/>
      <c r="AH550" s="33"/>
      <c r="AI550" s="33"/>
      <c r="AJ550" s="33"/>
      <c r="AK550" s="33"/>
      <c r="AL550" s="33"/>
    </row>
    <row r="551" spans="1:38" x14ac:dyDescent="0.25">
      <c r="A551" s="6">
        <v>1538</v>
      </c>
      <c r="B551" s="7" t="s">
        <v>43</v>
      </c>
      <c r="C551" s="7">
        <v>0.35</v>
      </c>
      <c r="D551" s="7">
        <v>0.26</v>
      </c>
      <c r="E551" s="7">
        <v>7.4999999999999997E-2</v>
      </c>
      <c r="F551" s="7">
        <v>0.18</v>
      </c>
      <c r="G551" s="7">
        <v>0.09</v>
      </c>
      <c r="H551" s="7">
        <v>2.4500000000000001E-2</v>
      </c>
      <c r="I551" s="7">
        <v>5.5E-2</v>
      </c>
      <c r="J551" s="7">
        <v>5</v>
      </c>
      <c r="K551" s="7">
        <v>8</v>
      </c>
      <c r="L551" s="7" t="s">
        <v>61</v>
      </c>
      <c r="M551" s="7" t="s">
        <v>62</v>
      </c>
      <c r="N551" s="7" t="s">
        <v>63</v>
      </c>
      <c r="O551" s="7">
        <v>10</v>
      </c>
      <c r="P551" s="7" t="s">
        <v>70</v>
      </c>
      <c r="Q551" s="7">
        <v>24.1</v>
      </c>
      <c r="S551" s="33">
        <f t="shared" si="24"/>
        <v>-1.5477381692173304</v>
      </c>
      <c r="T551" s="33">
        <f t="shared" si="25"/>
        <v>-1.5454757240588526</v>
      </c>
      <c r="U551" s="33">
        <f t="shared" si="26"/>
        <v>-1.5834377256399523</v>
      </c>
      <c r="V551" s="33"/>
      <c r="W551" s="33"/>
      <c r="X551" s="33"/>
      <c r="Y551" s="33"/>
      <c r="Z551" s="33"/>
      <c r="AA551" s="33"/>
      <c r="AB551" s="33"/>
      <c r="AC551" s="33"/>
      <c r="AD551" s="33"/>
      <c r="AE551" s="33"/>
      <c r="AF551" s="33"/>
      <c r="AG551" s="33"/>
      <c r="AH551" s="33"/>
      <c r="AI551" s="33"/>
      <c r="AJ551" s="33"/>
      <c r="AK551" s="33"/>
      <c r="AL551" s="33"/>
    </row>
    <row r="552" spans="1:38" x14ac:dyDescent="0.25">
      <c r="A552" s="4">
        <v>4172</v>
      </c>
      <c r="B552" s="5" t="s">
        <v>47</v>
      </c>
      <c r="C552" s="5">
        <v>0.56000000000000005</v>
      </c>
      <c r="D552" s="5">
        <v>0.43</v>
      </c>
      <c r="E552" s="5">
        <v>0.155</v>
      </c>
      <c r="F552" s="5">
        <v>0.86750000000000005</v>
      </c>
      <c r="G552" s="5">
        <v>0.4</v>
      </c>
      <c r="H552" s="5">
        <v>0.17199999999999999</v>
      </c>
      <c r="I552" s="5">
        <v>0.22900000000000001</v>
      </c>
      <c r="J552" s="5">
        <v>8</v>
      </c>
      <c r="K552" s="5">
        <v>9</v>
      </c>
      <c r="L552" s="5" t="s">
        <v>52</v>
      </c>
      <c r="M552" s="5" t="s">
        <v>53</v>
      </c>
      <c r="N552" s="5" t="s">
        <v>54</v>
      </c>
      <c r="O552" s="5">
        <v>6</v>
      </c>
      <c r="P552" s="5" t="s">
        <v>79</v>
      </c>
      <c r="Q552" s="5">
        <v>14.1</v>
      </c>
      <c r="S552" s="33">
        <f t="shared" si="24"/>
        <v>-0.64855138643330534</v>
      </c>
      <c r="T552" s="33">
        <f t="shared" si="25"/>
        <v>0.25198374779952232</v>
      </c>
      <c r="U552" s="33">
        <f t="shared" si="26"/>
        <v>0.17450130037664752</v>
      </c>
      <c r="V552" s="33"/>
      <c r="W552" s="33"/>
      <c r="X552" s="33"/>
      <c r="Y552" s="33"/>
      <c r="Z552" s="33"/>
      <c r="AA552" s="33"/>
      <c r="AB552" s="33"/>
      <c r="AC552" s="33"/>
      <c r="AD552" s="33"/>
      <c r="AE552" s="33"/>
      <c r="AF552" s="33"/>
      <c r="AG552" s="33"/>
      <c r="AH552" s="33"/>
      <c r="AI552" s="33"/>
      <c r="AJ552" s="33"/>
      <c r="AK552" s="33"/>
      <c r="AL552" s="33"/>
    </row>
    <row r="553" spans="1:38" x14ac:dyDescent="0.25">
      <c r="A553" s="6">
        <v>987</v>
      </c>
      <c r="B553" s="7" t="s">
        <v>32</v>
      </c>
      <c r="C553" s="7">
        <v>0.56999999999999995</v>
      </c>
      <c r="D553" s="7">
        <v>0.45500000000000002</v>
      </c>
      <c r="E553" s="7">
        <v>0.15</v>
      </c>
      <c r="F553" s="7">
        <v>1.107</v>
      </c>
      <c r="G553" s="7">
        <v>0.54</v>
      </c>
      <c r="H553" s="7">
        <v>0.255</v>
      </c>
      <c r="I553" s="7">
        <v>0.27</v>
      </c>
      <c r="J553" s="7">
        <v>8</v>
      </c>
      <c r="K553" s="7">
        <v>13</v>
      </c>
      <c r="L553" s="7" t="s">
        <v>44</v>
      </c>
      <c r="M553" s="7" t="s">
        <v>45</v>
      </c>
      <c r="N553" s="7" t="s">
        <v>35</v>
      </c>
      <c r="O553" s="7">
        <v>6</v>
      </c>
      <c r="P553" s="7" t="s">
        <v>79</v>
      </c>
      <c r="Q553" s="7">
        <v>14.1</v>
      </c>
      <c r="S553" s="33">
        <f t="shared" si="24"/>
        <v>-0.64855138643330534</v>
      </c>
      <c r="T553" s="33">
        <f t="shared" si="25"/>
        <v>0.33757705598325355</v>
      </c>
      <c r="U553" s="33">
        <f t="shared" si="26"/>
        <v>0.43302174537908888</v>
      </c>
      <c r="V553" s="33"/>
      <c r="W553" s="33"/>
      <c r="X553" s="33"/>
      <c r="Y553" s="33"/>
      <c r="Z553" s="33"/>
      <c r="AA553" s="33"/>
      <c r="AB553" s="33"/>
      <c r="AC553" s="33"/>
      <c r="AD553" s="33"/>
      <c r="AE553" s="33"/>
      <c r="AF553" s="33"/>
      <c r="AG553" s="33"/>
      <c r="AH553" s="33"/>
      <c r="AI553" s="33"/>
      <c r="AJ553" s="33"/>
      <c r="AK553" s="33"/>
      <c r="AL553" s="33"/>
    </row>
    <row r="554" spans="1:38" x14ac:dyDescent="0.25">
      <c r="A554" s="4">
        <v>163</v>
      </c>
      <c r="B554" s="5" t="s">
        <v>47</v>
      </c>
      <c r="C554" s="5">
        <v>0.61</v>
      </c>
      <c r="D554" s="5">
        <v>0.48499999999999999</v>
      </c>
      <c r="E554" s="5">
        <v>0.17499999999999999</v>
      </c>
      <c r="F554" s="5">
        <v>1.2444999999999999</v>
      </c>
      <c r="G554" s="5">
        <v>0.54400000000000004</v>
      </c>
      <c r="H554" s="5">
        <v>0.29699999999999999</v>
      </c>
      <c r="I554" s="5">
        <v>0.34499999999999997</v>
      </c>
      <c r="J554" s="5">
        <v>12</v>
      </c>
      <c r="K554" s="5">
        <v>7</v>
      </c>
      <c r="L554" s="5" t="s">
        <v>67</v>
      </c>
      <c r="M554" s="5" t="s">
        <v>68</v>
      </c>
      <c r="N554" s="5" t="s">
        <v>69</v>
      </c>
      <c r="O554" s="5">
        <v>10</v>
      </c>
      <c r="P554" s="5" t="s">
        <v>70</v>
      </c>
      <c r="Q554" s="5">
        <v>24.1</v>
      </c>
      <c r="S554" s="33">
        <f t="shared" si="24"/>
        <v>0.55036432394539458</v>
      </c>
      <c r="T554" s="33">
        <f t="shared" si="25"/>
        <v>0.67995028871818231</v>
      </c>
      <c r="U554" s="33">
        <f t="shared" si="26"/>
        <v>0.74324627938201804</v>
      </c>
      <c r="V554" s="33"/>
      <c r="W554" s="33"/>
      <c r="X554" s="33"/>
      <c r="Y554" s="33"/>
      <c r="Z554" s="33"/>
      <c r="AA554" s="33"/>
      <c r="AB554" s="33"/>
      <c r="AC554" s="33"/>
      <c r="AD554" s="33"/>
      <c r="AE554" s="33"/>
      <c r="AF554" s="33"/>
      <c r="AG554" s="33"/>
      <c r="AH554" s="33"/>
      <c r="AI554" s="33"/>
      <c r="AJ554" s="33"/>
      <c r="AK554" s="33"/>
      <c r="AL554" s="33"/>
    </row>
    <row r="555" spans="1:38" x14ac:dyDescent="0.25">
      <c r="A555" s="6">
        <v>371</v>
      </c>
      <c r="B555" s="7" t="s">
        <v>32</v>
      </c>
      <c r="C555" s="7">
        <v>0.65</v>
      </c>
      <c r="D555" s="7">
        <v>0.54500000000000004</v>
      </c>
      <c r="E555" s="7">
        <v>0.16500000000000001</v>
      </c>
      <c r="F555" s="7">
        <v>1.5660000000000001</v>
      </c>
      <c r="G555" s="7">
        <v>0.66449999999999998</v>
      </c>
      <c r="H555" s="7">
        <v>0.34549999999999997</v>
      </c>
      <c r="I555" s="7">
        <v>0.41499999999999998</v>
      </c>
      <c r="J555" s="7">
        <v>16</v>
      </c>
      <c r="K555" s="7">
        <v>9</v>
      </c>
      <c r="L555" s="7" t="s">
        <v>52</v>
      </c>
      <c r="M555" s="7" t="s">
        <v>53</v>
      </c>
      <c r="N555" s="7" t="s">
        <v>54</v>
      </c>
      <c r="O555" s="7">
        <v>2</v>
      </c>
      <c r="P555" s="7" t="s">
        <v>39</v>
      </c>
      <c r="Q555" s="7">
        <v>18</v>
      </c>
      <c r="S555" s="33">
        <f t="shared" si="24"/>
        <v>1.7492800343240946</v>
      </c>
      <c r="T555" s="33">
        <f t="shared" si="25"/>
        <v>1.022323521453111</v>
      </c>
      <c r="U555" s="33">
        <f t="shared" si="26"/>
        <v>1.3636953473878775</v>
      </c>
      <c r="V555" s="33"/>
      <c r="W555" s="33"/>
      <c r="X555" s="33"/>
      <c r="Y555" s="33"/>
      <c r="Z555" s="33"/>
      <c r="AA555" s="33"/>
      <c r="AB555" s="33"/>
      <c r="AC555" s="33"/>
      <c r="AD555" s="33"/>
      <c r="AE555" s="33"/>
      <c r="AF555" s="33"/>
      <c r="AG555" s="33"/>
      <c r="AH555" s="33"/>
      <c r="AI555" s="33"/>
      <c r="AJ555" s="33"/>
      <c r="AK555" s="33"/>
      <c r="AL555" s="33"/>
    </row>
    <row r="556" spans="1:38" x14ac:dyDescent="0.25">
      <c r="A556" s="4">
        <v>3997</v>
      </c>
      <c r="B556" s="5" t="s">
        <v>43</v>
      </c>
      <c r="C556" s="5">
        <v>0.315</v>
      </c>
      <c r="D556" s="5">
        <v>0.23</v>
      </c>
      <c r="E556" s="5">
        <v>0</v>
      </c>
      <c r="F556" s="5">
        <v>0.13400000000000001</v>
      </c>
      <c r="G556" s="5">
        <v>5.7500000000000002E-2</v>
      </c>
      <c r="H556" s="5">
        <v>2.8500000000000001E-2</v>
      </c>
      <c r="I556" s="5">
        <v>0.35049999999999998</v>
      </c>
      <c r="J556" s="5">
        <v>6</v>
      </c>
      <c r="K556" s="5">
        <v>9</v>
      </c>
      <c r="L556" s="5" t="s">
        <v>52</v>
      </c>
      <c r="M556" s="5" t="s">
        <v>53</v>
      </c>
      <c r="N556" s="5" t="s">
        <v>54</v>
      </c>
      <c r="O556" s="5">
        <v>5</v>
      </c>
      <c r="P556" s="5" t="s">
        <v>46</v>
      </c>
      <c r="Q556" s="5">
        <v>12.8</v>
      </c>
      <c r="S556" s="33">
        <f t="shared" si="24"/>
        <v>-1.2480092416226554</v>
      </c>
      <c r="T556" s="33">
        <f t="shared" si="25"/>
        <v>-1.8450523027019148</v>
      </c>
      <c r="U556" s="33">
        <f t="shared" si="26"/>
        <v>-1.8936622596428816</v>
      </c>
      <c r="V556" s="33"/>
      <c r="W556" s="33"/>
      <c r="X556" s="33"/>
      <c r="Y556" s="33"/>
      <c r="Z556" s="33"/>
      <c r="AA556" s="33"/>
      <c r="AB556" s="33"/>
      <c r="AC556" s="33"/>
      <c r="AD556" s="33"/>
      <c r="AE556" s="33"/>
      <c r="AF556" s="33"/>
      <c r="AG556" s="33"/>
      <c r="AH556" s="33"/>
      <c r="AI556" s="33"/>
      <c r="AJ556" s="33"/>
      <c r="AK556" s="33"/>
      <c r="AL556" s="33"/>
    </row>
    <row r="557" spans="1:38" x14ac:dyDescent="0.25">
      <c r="A557" s="6">
        <v>1133</v>
      </c>
      <c r="B557" s="7" t="s">
        <v>32</v>
      </c>
      <c r="C557" s="7">
        <v>0.56499999999999995</v>
      </c>
      <c r="D557" s="7">
        <v>0.45</v>
      </c>
      <c r="E557" s="7">
        <v>0.17499999999999999</v>
      </c>
      <c r="F557" s="7">
        <v>1.0095000000000001</v>
      </c>
      <c r="G557" s="7">
        <v>0.44700000000000001</v>
      </c>
      <c r="H557" s="7">
        <v>0.23749999999999999</v>
      </c>
      <c r="I557" s="7">
        <v>0.26450000000000001</v>
      </c>
      <c r="J557" s="7">
        <v>9</v>
      </c>
      <c r="K557" s="7">
        <v>6</v>
      </c>
      <c r="L557" s="7" t="s">
        <v>71</v>
      </c>
      <c r="M557" s="7" t="s">
        <v>72</v>
      </c>
      <c r="N557" s="7" t="s">
        <v>73</v>
      </c>
      <c r="O557" s="7">
        <v>4</v>
      </c>
      <c r="P557" s="7" t="s">
        <v>42</v>
      </c>
      <c r="Q557" s="7">
        <v>6.1</v>
      </c>
      <c r="S557" s="33">
        <f t="shared" si="24"/>
        <v>-0.34882245883863039</v>
      </c>
      <c r="T557" s="33">
        <f t="shared" si="25"/>
        <v>0.29478040189138749</v>
      </c>
      <c r="U557" s="33">
        <f t="shared" si="26"/>
        <v>0.3813176563786006</v>
      </c>
      <c r="V557" s="33"/>
      <c r="W557" s="33"/>
      <c r="X557" s="33"/>
      <c r="Y557" s="33"/>
      <c r="Z557" s="33"/>
      <c r="AA557" s="33"/>
      <c r="AB557" s="33"/>
      <c r="AC557" s="33"/>
      <c r="AD557" s="33"/>
      <c r="AE557" s="33"/>
      <c r="AF557" s="33"/>
      <c r="AG557" s="33"/>
      <c r="AH557" s="33"/>
      <c r="AI557" s="33"/>
      <c r="AJ557" s="33"/>
      <c r="AK557" s="33"/>
      <c r="AL557" s="33"/>
    </row>
    <row r="558" spans="1:38" x14ac:dyDescent="0.25">
      <c r="A558" s="4">
        <v>1450</v>
      </c>
      <c r="B558" s="5" t="s">
        <v>47</v>
      </c>
      <c r="C558" s="5">
        <v>0.45</v>
      </c>
      <c r="D558" s="5">
        <v>0.33500000000000002</v>
      </c>
      <c r="E558" s="5">
        <v>0.125</v>
      </c>
      <c r="F558" s="5">
        <v>0.44750000000000001</v>
      </c>
      <c r="G558" s="5">
        <v>0.2165</v>
      </c>
      <c r="H558" s="5">
        <v>0.126</v>
      </c>
      <c r="I558" s="5">
        <v>0.11</v>
      </c>
      <c r="J558" s="5">
        <v>6</v>
      </c>
      <c r="K558" s="5">
        <v>9</v>
      </c>
      <c r="L558" s="5" t="s">
        <v>52</v>
      </c>
      <c r="M558" s="5" t="s">
        <v>53</v>
      </c>
      <c r="N558" s="5" t="s">
        <v>54</v>
      </c>
      <c r="O558" s="5">
        <v>8</v>
      </c>
      <c r="P558" s="5" t="s">
        <v>51</v>
      </c>
      <c r="Q558" s="5">
        <v>12.3</v>
      </c>
      <c r="S558" s="33">
        <f t="shared" si="24"/>
        <v>-1.2480092416226554</v>
      </c>
      <c r="T558" s="33">
        <f t="shared" si="25"/>
        <v>-0.68954264222153117</v>
      </c>
      <c r="U558" s="33">
        <f t="shared" si="26"/>
        <v>-0.80787639063262862</v>
      </c>
      <c r="V558" s="33"/>
      <c r="W558" s="33"/>
      <c r="X558" s="33"/>
      <c r="Y558" s="33"/>
      <c r="Z558" s="33"/>
      <c r="AA558" s="33"/>
      <c r="AB558" s="33"/>
      <c r="AC558" s="33"/>
      <c r="AD558" s="33"/>
      <c r="AE558" s="33"/>
      <c r="AF558" s="33"/>
      <c r="AG558" s="33"/>
      <c r="AH558" s="33"/>
      <c r="AI558" s="33"/>
      <c r="AJ558" s="33"/>
      <c r="AK558" s="33"/>
      <c r="AL558" s="33"/>
    </row>
    <row r="559" spans="1:38" x14ac:dyDescent="0.25">
      <c r="A559" s="6">
        <v>354</v>
      </c>
      <c r="B559" s="7" t="s">
        <v>47</v>
      </c>
      <c r="C559" s="7">
        <v>0.57999999999999996</v>
      </c>
      <c r="D559" s="7">
        <v>0.45500000000000002</v>
      </c>
      <c r="E559" s="7">
        <v>0.17</v>
      </c>
      <c r="F559" s="7">
        <v>0.93</v>
      </c>
      <c r="G559" s="7">
        <v>0.40799999999999997</v>
      </c>
      <c r="H559" s="7">
        <v>0.25900000000000001</v>
      </c>
      <c r="I559" s="7">
        <v>0.22</v>
      </c>
      <c r="J559" s="7">
        <v>9</v>
      </c>
      <c r="K559" s="7">
        <v>2</v>
      </c>
      <c r="L559" s="7" t="s">
        <v>64</v>
      </c>
      <c r="M559" s="7" t="s">
        <v>65</v>
      </c>
      <c r="N559" s="7" t="s">
        <v>66</v>
      </c>
      <c r="O559" s="7">
        <v>1</v>
      </c>
      <c r="P559" s="7" t="s">
        <v>36</v>
      </c>
      <c r="Q559" s="7">
        <v>22.1</v>
      </c>
      <c r="S559" s="33">
        <f t="shared" si="24"/>
        <v>-0.34882245883863039</v>
      </c>
      <c r="T559" s="33">
        <f t="shared" si="25"/>
        <v>0.42317036416698578</v>
      </c>
      <c r="U559" s="33">
        <f t="shared" si="26"/>
        <v>0.43302174537908888</v>
      </c>
      <c r="V559" s="33"/>
      <c r="W559" s="33"/>
      <c r="X559" s="33"/>
      <c r="Y559" s="33"/>
      <c r="Z559" s="33"/>
      <c r="AA559" s="33"/>
      <c r="AB559" s="33"/>
      <c r="AC559" s="33"/>
      <c r="AD559" s="33"/>
      <c r="AE559" s="33"/>
      <c r="AF559" s="33"/>
      <c r="AG559" s="33"/>
      <c r="AH559" s="33"/>
      <c r="AI559" s="33"/>
      <c r="AJ559" s="33"/>
      <c r="AK559" s="33"/>
      <c r="AL559" s="33"/>
    </row>
    <row r="560" spans="1:38" x14ac:dyDescent="0.25">
      <c r="A560" s="4">
        <v>585</v>
      </c>
      <c r="B560" s="5" t="s">
        <v>32</v>
      </c>
      <c r="C560" s="5">
        <v>0.41</v>
      </c>
      <c r="D560" s="5">
        <v>0.30499999999999999</v>
      </c>
      <c r="E560" s="5">
        <v>0.1</v>
      </c>
      <c r="F560" s="5">
        <v>0.36299999999999999</v>
      </c>
      <c r="G560" s="5">
        <v>0.17349999999999999</v>
      </c>
      <c r="H560" s="5">
        <v>6.5000000000000002E-2</v>
      </c>
      <c r="I560" s="5">
        <v>0.11</v>
      </c>
      <c r="J560" s="5">
        <v>11</v>
      </c>
      <c r="K560" s="5">
        <v>12</v>
      </c>
      <c r="L560" s="5" t="s">
        <v>33</v>
      </c>
      <c r="M560" s="5" t="s">
        <v>34</v>
      </c>
      <c r="N560" s="5" t="s">
        <v>35</v>
      </c>
      <c r="O560" s="5">
        <v>10</v>
      </c>
      <c r="P560" s="5" t="s">
        <v>70</v>
      </c>
      <c r="Q560" s="5">
        <v>24.1</v>
      </c>
      <c r="S560" s="33">
        <f t="shared" si="24"/>
        <v>0.25063539635071963</v>
      </c>
      <c r="T560" s="33">
        <f t="shared" si="25"/>
        <v>-1.0319158749564599</v>
      </c>
      <c r="U560" s="33">
        <f t="shared" si="26"/>
        <v>-1.1181009246355582</v>
      </c>
      <c r="V560" s="33"/>
      <c r="W560" s="33"/>
      <c r="X560" s="33"/>
      <c r="Y560" s="33"/>
      <c r="Z560" s="33"/>
      <c r="AA560" s="33"/>
      <c r="AB560" s="33"/>
      <c r="AC560" s="33"/>
      <c r="AD560" s="33"/>
      <c r="AE560" s="33"/>
      <c r="AF560" s="33"/>
      <c r="AG560" s="33"/>
      <c r="AH560" s="33"/>
      <c r="AI560" s="33"/>
      <c r="AJ560" s="33"/>
      <c r="AK560" s="33"/>
      <c r="AL560" s="33"/>
    </row>
    <row r="561" spans="1:38" x14ac:dyDescent="0.25">
      <c r="A561" s="6">
        <v>1981</v>
      </c>
      <c r="B561" s="7" t="s">
        <v>32</v>
      </c>
      <c r="C561" s="7">
        <v>0.70499999999999996</v>
      </c>
      <c r="D561" s="7">
        <v>0.53500000000000003</v>
      </c>
      <c r="E561" s="7">
        <v>0.22</v>
      </c>
      <c r="F561" s="7">
        <v>1.8660000000000001</v>
      </c>
      <c r="G561" s="7">
        <v>0.92900000000000005</v>
      </c>
      <c r="H561" s="7">
        <v>0.38350000000000001</v>
      </c>
      <c r="I561" s="7">
        <v>0.4395</v>
      </c>
      <c r="J561" s="7">
        <v>10</v>
      </c>
      <c r="K561" s="7">
        <v>3</v>
      </c>
      <c r="L561" s="7" t="s">
        <v>75</v>
      </c>
      <c r="M561" s="7" t="s">
        <v>76</v>
      </c>
      <c r="N561" s="7" t="s">
        <v>77</v>
      </c>
      <c r="O561" s="7">
        <v>1</v>
      </c>
      <c r="P561" s="7" t="s">
        <v>36</v>
      </c>
      <c r="Q561" s="7">
        <v>22.1</v>
      </c>
      <c r="S561" s="33">
        <f t="shared" si="24"/>
        <v>-4.9093531243955373E-2</v>
      </c>
      <c r="T561" s="33">
        <f t="shared" si="25"/>
        <v>1.4930867164636372</v>
      </c>
      <c r="U561" s="33">
        <f t="shared" si="26"/>
        <v>1.2602871693869009</v>
      </c>
      <c r="V561" s="33"/>
      <c r="W561" s="33"/>
      <c r="X561" s="33"/>
      <c r="Y561" s="33"/>
      <c r="Z561" s="33"/>
      <c r="AA561" s="33"/>
      <c r="AB561" s="33"/>
      <c r="AC561" s="33"/>
      <c r="AD561" s="33"/>
      <c r="AE561" s="33"/>
      <c r="AF561" s="33"/>
      <c r="AG561" s="33"/>
      <c r="AH561" s="33"/>
      <c r="AI561" s="33"/>
      <c r="AJ561" s="33"/>
      <c r="AK561" s="33"/>
      <c r="AL561" s="33"/>
    </row>
    <row r="562" spans="1:38" x14ac:dyDescent="0.25">
      <c r="A562" s="4">
        <v>1448</v>
      </c>
      <c r="B562" s="5" t="s">
        <v>47</v>
      </c>
      <c r="C562" s="5">
        <v>0.44</v>
      </c>
      <c r="D562" s="5">
        <v>0.32</v>
      </c>
      <c r="E562" s="5">
        <v>0.12</v>
      </c>
      <c r="F562" s="5">
        <v>0.45650000000000002</v>
      </c>
      <c r="G562" s="5">
        <v>0.24349999999999999</v>
      </c>
      <c r="H562" s="5">
        <v>9.1999999999999998E-2</v>
      </c>
      <c r="I562" s="5">
        <v>0.10249999999999999</v>
      </c>
      <c r="J562" s="5">
        <v>8</v>
      </c>
      <c r="K562" s="5">
        <v>6</v>
      </c>
      <c r="L562" s="5" t="s">
        <v>71</v>
      </c>
      <c r="M562" s="5" t="s">
        <v>72</v>
      </c>
      <c r="N562" s="5" t="s">
        <v>73</v>
      </c>
      <c r="O562" s="5">
        <v>8</v>
      </c>
      <c r="P562" s="5" t="s">
        <v>51</v>
      </c>
      <c r="Q562" s="5">
        <v>12.3</v>
      </c>
      <c r="S562" s="33">
        <f t="shared" si="24"/>
        <v>-0.64855138643330534</v>
      </c>
      <c r="T562" s="33">
        <f t="shared" si="25"/>
        <v>-0.7751359504052634</v>
      </c>
      <c r="U562" s="33">
        <f t="shared" si="26"/>
        <v>-0.96298865763409347</v>
      </c>
      <c r="V562" s="33"/>
      <c r="W562" s="33"/>
      <c r="X562" s="33"/>
      <c r="Y562" s="33"/>
      <c r="Z562" s="33"/>
      <c r="AA562" s="33"/>
      <c r="AB562" s="33"/>
      <c r="AC562" s="33"/>
      <c r="AD562" s="33"/>
      <c r="AE562" s="33"/>
      <c r="AF562" s="33"/>
      <c r="AG562" s="33"/>
      <c r="AH562" s="33"/>
      <c r="AI562" s="33"/>
      <c r="AJ562" s="33"/>
      <c r="AK562" s="33"/>
      <c r="AL562" s="33"/>
    </row>
    <row r="563" spans="1:38" x14ac:dyDescent="0.25">
      <c r="A563" s="6">
        <v>2800</v>
      </c>
      <c r="B563" s="7" t="s">
        <v>47</v>
      </c>
      <c r="C563" s="7">
        <v>0.64</v>
      </c>
      <c r="D563" s="7">
        <v>0.495</v>
      </c>
      <c r="E563" s="7">
        <v>0.17</v>
      </c>
      <c r="F563" s="7">
        <v>1.139</v>
      </c>
      <c r="G563" s="7">
        <v>0.53949999999999998</v>
      </c>
      <c r="H563" s="7">
        <v>0.28199999999999997</v>
      </c>
      <c r="I563" s="7">
        <v>0.28499999999999998</v>
      </c>
      <c r="J563" s="7">
        <v>10</v>
      </c>
      <c r="K563" s="7">
        <v>5</v>
      </c>
      <c r="L563" s="7" t="s">
        <v>58</v>
      </c>
      <c r="M563" s="7" t="s">
        <v>59</v>
      </c>
      <c r="N563" s="7" t="s">
        <v>60</v>
      </c>
      <c r="O563" s="7">
        <v>8</v>
      </c>
      <c r="P563" s="7" t="s">
        <v>51</v>
      </c>
      <c r="Q563" s="7">
        <v>12.3</v>
      </c>
      <c r="S563" s="33">
        <f t="shared" si="24"/>
        <v>-4.9093531243955373E-2</v>
      </c>
      <c r="T563" s="33">
        <f t="shared" si="25"/>
        <v>0.93673021326937889</v>
      </c>
      <c r="U563" s="33">
        <f t="shared" si="26"/>
        <v>0.84665445738299461</v>
      </c>
      <c r="V563" s="33"/>
      <c r="W563" s="33"/>
      <c r="X563" s="33"/>
      <c r="Y563" s="33"/>
      <c r="Z563" s="33"/>
      <c r="AA563" s="33"/>
      <c r="AB563" s="33"/>
      <c r="AC563" s="33"/>
      <c r="AD563" s="33"/>
      <c r="AE563" s="33"/>
      <c r="AF563" s="33"/>
      <c r="AG563" s="33"/>
      <c r="AH563" s="33"/>
      <c r="AI563" s="33"/>
      <c r="AJ563" s="33"/>
      <c r="AK563" s="33"/>
      <c r="AL563" s="33"/>
    </row>
    <row r="564" spans="1:38" x14ac:dyDescent="0.25">
      <c r="A564" s="4">
        <v>2474</v>
      </c>
      <c r="B564" s="5" t="s">
        <v>32</v>
      </c>
      <c r="C564" s="5">
        <v>0.61499999999999999</v>
      </c>
      <c r="D564" s="5">
        <v>0.47</v>
      </c>
      <c r="E564" s="5">
        <v>0.17499999999999999</v>
      </c>
      <c r="F564" s="5">
        <v>1.2985</v>
      </c>
      <c r="G564" s="5">
        <v>0.51349999999999996</v>
      </c>
      <c r="H564" s="5">
        <v>0.34300000000000003</v>
      </c>
      <c r="I564" s="5">
        <v>0.32</v>
      </c>
      <c r="J564" s="5">
        <v>14</v>
      </c>
      <c r="K564" s="5">
        <v>9</v>
      </c>
      <c r="L564" s="5" t="s">
        <v>52</v>
      </c>
      <c r="M564" s="5" t="s">
        <v>53</v>
      </c>
      <c r="N564" s="5" t="s">
        <v>54</v>
      </c>
      <c r="O564" s="5">
        <v>3</v>
      </c>
      <c r="P564" s="5" t="s">
        <v>80</v>
      </c>
      <c r="Q564" s="5">
        <v>3.6</v>
      </c>
      <c r="S564" s="33">
        <f t="shared" si="24"/>
        <v>1.1498221791347447</v>
      </c>
      <c r="T564" s="33">
        <f t="shared" si="25"/>
        <v>0.72274694281004837</v>
      </c>
      <c r="U564" s="33">
        <f t="shared" si="26"/>
        <v>0.58813401238055318</v>
      </c>
      <c r="V564" s="33"/>
      <c r="W564" s="33"/>
      <c r="X564" s="33"/>
      <c r="Y564" s="33"/>
      <c r="Z564" s="33"/>
      <c r="AA564" s="33"/>
      <c r="AB564" s="33"/>
      <c r="AC564" s="33"/>
      <c r="AD564" s="33"/>
      <c r="AE564" s="33"/>
      <c r="AF564" s="33"/>
      <c r="AG564" s="33"/>
      <c r="AH564" s="33"/>
      <c r="AI564" s="33"/>
      <c r="AJ564" s="33"/>
      <c r="AK564" s="33"/>
      <c r="AL564" s="33"/>
    </row>
    <row r="565" spans="1:38" x14ac:dyDescent="0.25">
      <c r="A565" s="6">
        <v>468</v>
      </c>
      <c r="B565" s="7" t="s">
        <v>47</v>
      </c>
      <c r="C565" s="7">
        <v>0.65500000000000003</v>
      </c>
      <c r="D565" s="7">
        <v>0.53</v>
      </c>
      <c r="E565" s="7">
        <v>0.19500000000000001</v>
      </c>
      <c r="F565" s="7">
        <v>1.3879999999999999</v>
      </c>
      <c r="G565" s="7">
        <v>0.56699999999999995</v>
      </c>
      <c r="H565" s="7">
        <v>0.27350000000000002</v>
      </c>
      <c r="I565" s="7">
        <v>0.41</v>
      </c>
      <c r="J565" s="7">
        <v>13</v>
      </c>
      <c r="K565" s="7">
        <v>15</v>
      </c>
      <c r="L565" s="7" t="s">
        <v>81</v>
      </c>
      <c r="M565" s="7" t="s">
        <v>82</v>
      </c>
      <c r="N565" s="7" t="s">
        <v>35</v>
      </c>
      <c r="O565" s="7">
        <v>9</v>
      </c>
      <c r="P565" s="7" t="s">
        <v>78</v>
      </c>
      <c r="Q565" s="7">
        <v>1.9</v>
      </c>
      <c r="S565" s="33">
        <f t="shared" si="24"/>
        <v>0.85009325154006965</v>
      </c>
      <c r="T565" s="33">
        <f t="shared" si="25"/>
        <v>1.0651201755449771</v>
      </c>
      <c r="U565" s="33">
        <f t="shared" si="26"/>
        <v>1.2085830803864126</v>
      </c>
      <c r="V565" s="33"/>
      <c r="W565" s="33"/>
      <c r="X565" s="33"/>
      <c r="Y565" s="33"/>
      <c r="Z565" s="33"/>
      <c r="AA565" s="33"/>
      <c r="AB565" s="33"/>
      <c r="AC565" s="33"/>
      <c r="AD565" s="33"/>
      <c r="AE565" s="33"/>
      <c r="AF565" s="33"/>
      <c r="AG565" s="33"/>
      <c r="AH565" s="33"/>
      <c r="AI565" s="33"/>
      <c r="AJ565" s="33"/>
      <c r="AK565" s="33"/>
      <c r="AL565" s="33"/>
    </row>
    <row r="566" spans="1:38" x14ac:dyDescent="0.25">
      <c r="A566" s="4">
        <v>3005</v>
      </c>
      <c r="B566" s="5" t="s">
        <v>32</v>
      </c>
      <c r="C566" s="5">
        <v>0.67</v>
      </c>
      <c r="D566" s="5">
        <v>0.51500000000000001</v>
      </c>
      <c r="E566" s="5">
        <v>0.17</v>
      </c>
      <c r="F566" s="5">
        <v>1.4265000000000001</v>
      </c>
      <c r="G566" s="5">
        <v>0.66049999999999998</v>
      </c>
      <c r="H566" s="5">
        <v>0.33950000000000002</v>
      </c>
      <c r="I566" s="5">
        <v>0.37</v>
      </c>
      <c r="J566" s="5">
        <v>11</v>
      </c>
      <c r="K566" s="5">
        <v>3</v>
      </c>
      <c r="L566" s="5" t="s">
        <v>75</v>
      </c>
      <c r="M566" s="5" t="s">
        <v>76</v>
      </c>
      <c r="N566" s="5" t="s">
        <v>77</v>
      </c>
      <c r="O566" s="5">
        <v>1</v>
      </c>
      <c r="P566" s="5" t="s">
        <v>36</v>
      </c>
      <c r="Q566" s="5">
        <v>22.1</v>
      </c>
      <c r="S566" s="33">
        <f t="shared" si="24"/>
        <v>0.25063539635071963</v>
      </c>
      <c r="T566" s="33">
        <f t="shared" si="25"/>
        <v>1.1935101378205755</v>
      </c>
      <c r="U566" s="33">
        <f t="shared" si="26"/>
        <v>1.0534708133849477</v>
      </c>
      <c r="V566" s="33"/>
      <c r="W566" s="33"/>
      <c r="X566" s="33"/>
      <c r="Y566" s="33"/>
      <c r="Z566" s="33"/>
      <c r="AA566" s="33"/>
      <c r="AB566" s="33"/>
      <c r="AC566" s="33"/>
      <c r="AD566" s="33"/>
      <c r="AE566" s="33"/>
      <c r="AF566" s="33"/>
      <c r="AG566" s="33"/>
      <c r="AH566" s="33"/>
      <c r="AI566" s="33"/>
      <c r="AJ566" s="33"/>
      <c r="AK566" s="33"/>
      <c r="AL566" s="33"/>
    </row>
    <row r="567" spans="1:38" x14ac:dyDescent="0.25">
      <c r="A567" s="6">
        <v>2145</v>
      </c>
      <c r="B567" s="7" t="s">
        <v>47</v>
      </c>
      <c r="C567" s="7">
        <v>0.45500000000000002</v>
      </c>
      <c r="D567" s="7">
        <v>0.35</v>
      </c>
      <c r="E567" s="7">
        <v>0.105</v>
      </c>
      <c r="F567" s="7">
        <v>0.40100000000000002</v>
      </c>
      <c r="G567" s="7">
        <v>0.1575</v>
      </c>
      <c r="H567" s="7">
        <v>8.3000000000000004E-2</v>
      </c>
      <c r="I567" s="7">
        <v>0.13500000000000001</v>
      </c>
      <c r="J567" s="7">
        <v>9</v>
      </c>
      <c r="K567" s="7">
        <v>13</v>
      </c>
      <c r="L567" s="7" t="s">
        <v>44</v>
      </c>
      <c r="M567" s="7" t="s">
        <v>45</v>
      </c>
      <c r="N567" s="7" t="s">
        <v>35</v>
      </c>
      <c r="O567" s="7">
        <v>6</v>
      </c>
      <c r="P567" s="7" t="s">
        <v>79</v>
      </c>
      <c r="Q567" s="7">
        <v>14.1</v>
      </c>
      <c r="S567" s="33">
        <f t="shared" si="24"/>
        <v>-0.34882245883863039</v>
      </c>
      <c r="T567" s="33">
        <f t="shared" si="25"/>
        <v>-0.64674598812966511</v>
      </c>
      <c r="U567" s="33">
        <f t="shared" si="26"/>
        <v>-0.65276412363116443</v>
      </c>
      <c r="V567" s="33"/>
      <c r="W567" s="33"/>
      <c r="X567" s="33"/>
      <c r="Y567" s="33"/>
      <c r="Z567" s="33"/>
      <c r="AA567" s="33"/>
      <c r="AB567" s="33"/>
      <c r="AC567" s="33"/>
      <c r="AD567" s="33"/>
      <c r="AE567" s="33"/>
      <c r="AF567" s="33"/>
      <c r="AG567" s="33"/>
      <c r="AH567" s="33"/>
      <c r="AI567" s="33"/>
      <c r="AJ567" s="33"/>
      <c r="AK567" s="33"/>
      <c r="AL567" s="33"/>
    </row>
    <row r="568" spans="1:38" x14ac:dyDescent="0.25">
      <c r="A568" s="4">
        <v>40</v>
      </c>
      <c r="B568" s="5" t="s">
        <v>47</v>
      </c>
      <c r="C568" s="5">
        <v>0.35499999999999998</v>
      </c>
      <c r="D568" s="5">
        <v>0.28999999999999998</v>
      </c>
      <c r="E568" s="5">
        <v>0.09</v>
      </c>
      <c r="F568" s="5">
        <v>0.32750000000000001</v>
      </c>
      <c r="G568" s="5">
        <v>0.13400000000000001</v>
      </c>
      <c r="H568" s="5">
        <v>8.5999999999999993E-2</v>
      </c>
      <c r="I568" s="5">
        <v>0.09</v>
      </c>
      <c r="J568" s="5">
        <v>9</v>
      </c>
      <c r="K568" s="5">
        <v>8</v>
      </c>
      <c r="L568" s="5" t="s">
        <v>61</v>
      </c>
      <c r="M568" s="5" t="s">
        <v>62</v>
      </c>
      <c r="N568" s="5" t="s">
        <v>63</v>
      </c>
      <c r="O568" s="5">
        <v>4</v>
      </c>
      <c r="P568" s="5" t="s">
        <v>42</v>
      </c>
      <c r="Q568" s="5">
        <v>6.1</v>
      </c>
      <c r="S568" s="33">
        <f t="shared" si="24"/>
        <v>-0.34882245883863039</v>
      </c>
      <c r="T568" s="33">
        <f t="shared" si="25"/>
        <v>-1.5026790699669865</v>
      </c>
      <c r="U568" s="33">
        <f t="shared" si="26"/>
        <v>-1.2732131916370231</v>
      </c>
      <c r="V568" s="33"/>
      <c r="W568" s="33"/>
      <c r="X568" s="33"/>
      <c r="Y568" s="33"/>
      <c r="Z568" s="33"/>
      <c r="AA568" s="33"/>
      <c r="AB568" s="33"/>
      <c r="AC568" s="33"/>
      <c r="AD568" s="33"/>
      <c r="AE568" s="33"/>
      <c r="AF568" s="33"/>
      <c r="AG568" s="33"/>
      <c r="AH568" s="33"/>
      <c r="AI568" s="33"/>
      <c r="AJ568" s="33"/>
      <c r="AK568" s="33"/>
      <c r="AL568" s="33"/>
    </row>
    <row r="569" spans="1:38" x14ac:dyDescent="0.25">
      <c r="A569" s="6">
        <v>332</v>
      </c>
      <c r="B569" s="7" t="s">
        <v>32</v>
      </c>
      <c r="C569" s="7">
        <v>0.4</v>
      </c>
      <c r="D569" s="7">
        <v>0.32500000000000001</v>
      </c>
      <c r="E569" s="7">
        <v>0.12</v>
      </c>
      <c r="F569" s="7">
        <v>0.31850000000000001</v>
      </c>
      <c r="G569" s="7">
        <v>0.13400000000000001</v>
      </c>
      <c r="H569" s="7">
        <v>5.6500000000000002E-2</v>
      </c>
      <c r="I569" s="7">
        <v>9.5000000000000001E-2</v>
      </c>
      <c r="J569" s="7">
        <v>8</v>
      </c>
      <c r="K569" s="7">
        <v>11</v>
      </c>
      <c r="L569" s="7" t="s">
        <v>37</v>
      </c>
      <c r="M569" s="7" t="s">
        <v>38</v>
      </c>
      <c r="N569" s="7" t="s">
        <v>35</v>
      </c>
      <c r="O569" s="7">
        <v>3</v>
      </c>
      <c r="P569" s="7" t="s">
        <v>80</v>
      </c>
      <c r="Q569" s="7">
        <v>3.6</v>
      </c>
      <c r="S569" s="33">
        <f t="shared" si="24"/>
        <v>-0.64855138643330534</v>
      </c>
      <c r="T569" s="33">
        <f t="shared" si="25"/>
        <v>-1.1175091831401918</v>
      </c>
      <c r="U569" s="33">
        <f t="shared" si="26"/>
        <v>-0.91128456863360519</v>
      </c>
      <c r="V569" s="33"/>
      <c r="W569" s="33"/>
      <c r="X569" s="33"/>
      <c r="Y569" s="33"/>
      <c r="Z569" s="33"/>
      <c r="AA569" s="33"/>
      <c r="AB569" s="33"/>
      <c r="AC569" s="33"/>
      <c r="AD569" s="33"/>
      <c r="AE569" s="33"/>
      <c r="AF569" s="33"/>
      <c r="AG569" s="33"/>
      <c r="AH569" s="33"/>
      <c r="AI569" s="33"/>
      <c r="AJ569" s="33"/>
      <c r="AK569" s="33"/>
      <c r="AL569" s="33"/>
    </row>
    <row r="570" spans="1:38" x14ac:dyDescent="0.25">
      <c r="A570" s="4">
        <v>1894</v>
      </c>
      <c r="B570" s="5" t="s">
        <v>43</v>
      </c>
      <c r="C570" s="5">
        <v>0.56499999999999995</v>
      </c>
      <c r="D570" s="5">
        <v>0.46</v>
      </c>
      <c r="E570" s="5">
        <v>0.155</v>
      </c>
      <c r="F570" s="5">
        <v>0.87150000000000005</v>
      </c>
      <c r="G570" s="5">
        <v>0.3755</v>
      </c>
      <c r="H570" s="5">
        <v>0.215</v>
      </c>
      <c r="I570" s="5">
        <v>0.25</v>
      </c>
      <c r="J570" s="5">
        <v>10</v>
      </c>
      <c r="K570" s="5">
        <v>5</v>
      </c>
      <c r="L570" s="5" t="s">
        <v>58</v>
      </c>
      <c r="M570" s="5" t="s">
        <v>59</v>
      </c>
      <c r="N570" s="5" t="s">
        <v>60</v>
      </c>
      <c r="O570" s="5">
        <v>6</v>
      </c>
      <c r="P570" s="5" t="s">
        <v>79</v>
      </c>
      <c r="Q570" s="5">
        <v>14.1</v>
      </c>
      <c r="S570" s="33">
        <f t="shared" si="24"/>
        <v>-4.9093531243955373E-2</v>
      </c>
      <c r="T570" s="33">
        <f t="shared" si="25"/>
        <v>0.29478040189138749</v>
      </c>
      <c r="U570" s="33">
        <f t="shared" si="26"/>
        <v>0.48472583437957717</v>
      </c>
      <c r="V570" s="33"/>
      <c r="W570" s="33"/>
      <c r="X570" s="33"/>
      <c r="Y570" s="33"/>
      <c r="Z570" s="33"/>
      <c r="AA570" s="33"/>
      <c r="AB570" s="33"/>
      <c r="AC570" s="33"/>
      <c r="AD570" s="33"/>
      <c r="AE570" s="33"/>
      <c r="AF570" s="33"/>
      <c r="AG570" s="33"/>
      <c r="AH570" s="33"/>
      <c r="AI570" s="33"/>
      <c r="AJ570" s="33"/>
      <c r="AK570" s="33"/>
      <c r="AL570" s="33"/>
    </row>
    <row r="571" spans="1:38" x14ac:dyDescent="0.25">
      <c r="A571" s="6">
        <v>2017</v>
      </c>
      <c r="B571" s="7" t="s">
        <v>47</v>
      </c>
      <c r="C571" s="7">
        <v>0.505</v>
      </c>
      <c r="D571" s="7">
        <v>0.39</v>
      </c>
      <c r="E571" s="7">
        <v>0.12</v>
      </c>
      <c r="F571" s="7">
        <v>0.65300000000000002</v>
      </c>
      <c r="G571" s="7">
        <v>0.33150000000000002</v>
      </c>
      <c r="H571" s="7">
        <v>0.13850000000000001</v>
      </c>
      <c r="I571" s="7">
        <v>0.16700000000000001</v>
      </c>
      <c r="J571" s="7">
        <v>9</v>
      </c>
      <c r="K571" s="7">
        <v>11</v>
      </c>
      <c r="L571" s="7" t="s">
        <v>37</v>
      </c>
      <c r="M571" s="7" t="s">
        <v>38</v>
      </c>
      <c r="N571" s="7" t="s">
        <v>35</v>
      </c>
      <c r="O571" s="7">
        <v>3</v>
      </c>
      <c r="P571" s="7" t="s">
        <v>80</v>
      </c>
      <c r="Q571" s="7">
        <v>3.6</v>
      </c>
      <c r="S571" s="33">
        <f t="shared" si="24"/>
        <v>-0.34882245883863039</v>
      </c>
      <c r="T571" s="33">
        <f t="shared" si="25"/>
        <v>-0.21877944721100467</v>
      </c>
      <c r="U571" s="33">
        <f t="shared" si="26"/>
        <v>-0.23913141162725815</v>
      </c>
      <c r="V571" s="33"/>
      <c r="W571" s="33"/>
      <c r="X571" s="33"/>
      <c r="Y571" s="33"/>
      <c r="Z571" s="33"/>
      <c r="AA571" s="33"/>
      <c r="AB571" s="33"/>
      <c r="AC571" s="33"/>
      <c r="AD571" s="33"/>
      <c r="AE571" s="33"/>
      <c r="AF571" s="33"/>
      <c r="AG571" s="33"/>
      <c r="AH571" s="33"/>
      <c r="AI571" s="33"/>
      <c r="AJ571" s="33"/>
      <c r="AK571" s="33"/>
      <c r="AL571" s="33"/>
    </row>
    <row r="572" spans="1:38" x14ac:dyDescent="0.25">
      <c r="A572" s="4">
        <v>844</v>
      </c>
      <c r="B572" s="5" t="s">
        <v>47</v>
      </c>
      <c r="C572" s="5">
        <v>0.505</v>
      </c>
      <c r="D572" s="5">
        <v>0.44</v>
      </c>
      <c r="E572" s="5">
        <v>0.14000000000000001</v>
      </c>
      <c r="F572" s="5">
        <v>0.82750000000000001</v>
      </c>
      <c r="G572" s="5">
        <v>0.34150000000000003</v>
      </c>
      <c r="H572" s="5">
        <v>0.1855</v>
      </c>
      <c r="I572" s="5">
        <v>0.23899999999999999</v>
      </c>
      <c r="J572" s="5">
        <v>8</v>
      </c>
      <c r="K572" s="5">
        <v>13</v>
      </c>
      <c r="L572" s="5" t="s">
        <v>44</v>
      </c>
      <c r="M572" s="5" t="s">
        <v>45</v>
      </c>
      <c r="N572" s="5" t="s">
        <v>35</v>
      </c>
      <c r="O572" s="5">
        <v>2</v>
      </c>
      <c r="P572" s="5" t="s">
        <v>39</v>
      </c>
      <c r="Q572" s="5">
        <v>18</v>
      </c>
      <c r="S572" s="33">
        <f t="shared" si="24"/>
        <v>-0.64855138643330534</v>
      </c>
      <c r="T572" s="33">
        <f t="shared" si="25"/>
        <v>-0.21877944721100467</v>
      </c>
      <c r="U572" s="33">
        <f t="shared" si="26"/>
        <v>0.27790947837762409</v>
      </c>
      <c r="V572" s="33"/>
      <c r="W572" s="33"/>
      <c r="X572" s="33"/>
      <c r="Y572" s="33"/>
      <c r="Z572" s="33"/>
      <c r="AA572" s="33"/>
      <c r="AB572" s="33"/>
      <c r="AC572" s="33"/>
      <c r="AD572" s="33"/>
      <c r="AE572" s="33"/>
      <c r="AF572" s="33"/>
      <c r="AG572" s="33"/>
      <c r="AH572" s="33"/>
      <c r="AI572" s="33"/>
      <c r="AJ572" s="33"/>
      <c r="AK572" s="33"/>
      <c r="AL572" s="33"/>
    </row>
    <row r="573" spans="1:38" x14ac:dyDescent="0.25">
      <c r="A573" s="6">
        <v>3264</v>
      </c>
      <c r="B573" s="7" t="s">
        <v>47</v>
      </c>
      <c r="C573" s="7">
        <v>0.56499999999999995</v>
      </c>
      <c r="D573" s="7">
        <v>0.45</v>
      </c>
      <c r="E573" s="7">
        <v>0.115</v>
      </c>
      <c r="F573" s="7">
        <v>0.90849999999999997</v>
      </c>
      <c r="G573" s="7">
        <v>0.39800000000000002</v>
      </c>
      <c r="H573" s="7">
        <v>0.19700000000000001</v>
      </c>
      <c r="I573" s="7">
        <v>0.28999999999999998</v>
      </c>
      <c r="J573" s="7">
        <v>17</v>
      </c>
      <c r="K573" s="7">
        <v>3</v>
      </c>
      <c r="L573" s="7" t="s">
        <v>75</v>
      </c>
      <c r="M573" s="7" t="s">
        <v>76</v>
      </c>
      <c r="N573" s="7" t="s">
        <v>77</v>
      </c>
      <c r="O573" s="7">
        <v>9</v>
      </c>
      <c r="P573" s="7" t="s">
        <v>78</v>
      </c>
      <c r="Q573" s="7">
        <v>1.9</v>
      </c>
      <c r="S573" s="33">
        <f t="shared" si="24"/>
        <v>2.0490089619187697</v>
      </c>
      <c r="T573" s="33">
        <f t="shared" si="25"/>
        <v>0.29478040189138749</v>
      </c>
      <c r="U573" s="33">
        <f t="shared" si="26"/>
        <v>0.3813176563786006</v>
      </c>
      <c r="V573" s="33"/>
      <c r="W573" s="33"/>
      <c r="X573" s="33"/>
      <c r="Y573" s="33"/>
      <c r="Z573" s="33"/>
      <c r="AA573" s="33"/>
      <c r="AB573" s="33"/>
      <c r="AC573" s="33"/>
      <c r="AD573" s="33"/>
      <c r="AE573" s="33"/>
      <c r="AF573" s="33"/>
      <c r="AG573" s="33"/>
      <c r="AH573" s="33"/>
      <c r="AI573" s="33"/>
      <c r="AJ573" s="33"/>
      <c r="AK573" s="33"/>
      <c r="AL573" s="33"/>
    </row>
    <row r="574" spans="1:38" x14ac:dyDescent="0.25">
      <c r="A574" s="4">
        <v>235</v>
      </c>
      <c r="B574" s="5" t="s">
        <v>43</v>
      </c>
      <c r="C574" s="5">
        <v>0.44</v>
      </c>
      <c r="D574" s="5">
        <v>0.35</v>
      </c>
      <c r="E574" s="5">
        <v>0.13500000000000001</v>
      </c>
      <c r="F574" s="5">
        <v>0.435</v>
      </c>
      <c r="G574" s="5">
        <v>0.18149999999999999</v>
      </c>
      <c r="H574" s="5">
        <v>8.3000000000000004E-2</v>
      </c>
      <c r="I574" s="5">
        <v>0.125</v>
      </c>
      <c r="J574" s="5">
        <v>12</v>
      </c>
      <c r="K574" s="5">
        <v>5</v>
      </c>
      <c r="L574" s="5" t="s">
        <v>58</v>
      </c>
      <c r="M574" s="5" t="s">
        <v>59</v>
      </c>
      <c r="N574" s="5" t="s">
        <v>60</v>
      </c>
      <c r="O574" s="5">
        <v>5</v>
      </c>
      <c r="P574" s="5" t="s">
        <v>46</v>
      </c>
      <c r="Q574" s="5">
        <v>12.8</v>
      </c>
      <c r="S574" s="33">
        <f t="shared" si="24"/>
        <v>0.55036432394539458</v>
      </c>
      <c r="T574" s="33">
        <f t="shared" si="25"/>
        <v>-0.7751359504052634</v>
      </c>
      <c r="U574" s="33">
        <f t="shared" si="26"/>
        <v>-0.65276412363116443</v>
      </c>
      <c r="V574" s="33"/>
      <c r="W574" s="33"/>
      <c r="X574" s="33"/>
      <c r="Y574" s="33"/>
      <c r="Z574" s="33"/>
      <c r="AA574" s="33"/>
      <c r="AB574" s="33"/>
      <c r="AC574" s="33"/>
      <c r="AD574" s="33"/>
      <c r="AE574" s="33"/>
      <c r="AF574" s="33"/>
      <c r="AG574" s="33"/>
      <c r="AH574" s="33"/>
      <c r="AI574" s="33"/>
      <c r="AJ574" s="33"/>
      <c r="AK574" s="33"/>
      <c r="AL574" s="33"/>
    </row>
    <row r="575" spans="1:38" x14ac:dyDescent="0.25">
      <c r="A575" s="6">
        <v>2634</v>
      </c>
      <c r="B575" s="7" t="s">
        <v>43</v>
      </c>
      <c r="C575" s="7">
        <v>0.42499999999999999</v>
      </c>
      <c r="D575" s="7">
        <v>0.33</v>
      </c>
      <c r="E575" s="7">
        <v>0.115</v>
      </c>
      <c r="F575" s="7">
        <v>0.32650000000000001</v>
      </c>
      <c r="G575" s="7">
        <v>0.13150000000000001</v>
      </c>
      <c r="H575" s="7">
        <v>7.6999999999999999E-2</v>
      </c>
      <c r="I575" s="7">
        <v>0.10299999999999999</v>
      </c>
      <c r="J575" s="7">
        <v>6</v>
      </c>
      <c r="K575" s="7">
        <v>8</v>
      </c>
      <c r="L575" s="7" t="s">
        <v>61</v>
      </c>
      <c r="M575" s="7" t="s">
        <v>62</v>
      </c>
      <c r="N575" s="7" t="s">
        <v>63</v>
      </c>
      <c r="O575" s="7">
        <v>4</v>
      </c>
      <c r="P575" s="7" t="s">
        <v>42</v>
      </c>
      <c r="Q575" s="7">
        <v>6.1</v>
      </c>
      <c r="S575" s="33">
        <f t="shared" si="24"/>
        <v>-1.2480092416226554</v>
      </c>
      <c r="T575" s="33">
        <f t="shared" si="25"/>
        <v>-0.90352591268086169</v>
      </c>
      <c r="U575" s="33">
        <f t="shared" si="26"/>
        <v>-0.8595804796331169</v>
      </c>
      <c r="V575" s="33"/>
      <c r="W575" s="33"/>
      <c r="X575" s="33"/>
      <c r="Y575" s="33"/>
      <c r="Z575" s="33"/>
      <c r="AA575" s="33"/>
      <c r="AB575" s="33"/>
      <c r="AC575" s="33"/>
      <c r="AD575" s="33"/>
      <c r="AE575" s="33"/>
      <c r="AF575" s="33"/>
      <c r="AG575" s="33"/>
      <c r="AH575" s="33"/>
      <c r="AI575" s="33"/>
      <c r="AJ575" s="33"/>
      <c r="AK575" s="33"/>
      <c r="AL575" s="33"/>
    </row>
    <row r="576" spans="1:38" x14ac:dyDescent="0.25">
      <c r="A576" s="4">
        <v>2532</v>
      </c>
      <c r="B576" s="5" t="s">
        <v>47</v>
      </c>
      <c r="C576" s="5">
        <v>0.60499999999999998</v>
      </c>
      <c r="D576" s="5">
        <v>0.47499999999999998</v>
      </c>
      <c r="E576" s="5">
        <v>0.17499999999999999</v>
      </c>
      <c r="F576" s="5">
        <v>1.2010000000000001</v>
      </c>
      <c r="G576" s="5">
        <v>0.53949999999999998</v>
      </c>
      <c r="H576" s="5">
        <v>0.27500000000000002</v>
      </c>
      <c r="I576" s="5">
        <v>0.309</v>
      </c>
      <c r="J576" s="5">
        <v>10</v>
      </c>
      <c r="K576" s="5">
        <v>10</v>
      </c>
      <c r="L576" s="5" t="s">
        <v>48</v>
      </c>
      <c r="M576" s="5" t="s">
        <v>49</v>
      </c>
      <c r="N576" s="5" t="s">
        <v>50</v>
      </c>
      <c r="O576" s="5">
        <v>10</v>
      </c>
      <c r="P576" s="5" t="s">
        <v>70</v>
      </c>
      <c r="Q576" s="5">
        <v>24.1</v>
      </c>
      <c r="S576" s="33">
        <f t="shared" si="24"/>
        <v>-4.9093531243955373E-2</v>
      </c>
      <c r="T576" s="33">
        <f t="shared" si="25"/>
        <v>0.63715363462631625</v>
      </c>
      <c r="U576" s="33">
        <f t="shared" si="26"/>
        <v>0.63983810138104147</v>
      </c>
      <c r="V576" s="33"/>
      <c r="W576" s="33"/>
      <c r="X576" s="33"/>
      <c r="Y576" s="33"/>
      <c r="Z576" s="33"/>
      <c r="AA576" s="33"/>
      <c r="AB576" s="33"/>
      <c r="AC576" s="33"/>
      <c r="AD576" s="33"/>
      <c r="AE576" s="33"/>
      <c r="AF576" s="33"/>
      <c r="AG576" s="33"/>
      <c r="AH576" s="33"/>
      <c r="AI576" s="33"/>
      <c r="AJ576" s="33"/>
      <c r="AK576" s="33"/>
      <c r="AL576" s="33"/>
    </row>
    <row r="577" spans="1:38" x14ac:dyDescent="0.25">
      <c r="A577" s="6">
        <v>2505</v>
      </c>
      <c r="B577" s="7" t="s">
        <v>43</v>
      </c>
      <c r="C577" s="7">
        <v>0.31</v>
      </c>
      <c r="D577" s="7">
        <v>0.24</v>
      </c>
      <c r="E577" s="7">
        <v>0.105</v>
      </c>
      <c r="F577" s="7">
        <v>0.28849999999999998</v>
      </c>
      <c r="G577" s="7">
        <v>0.11799999999999999</v>
      </c>
      <c r="H577" s="7">
        <v>6.5000000000000002E-2</v>
      </c>
      <c r="I577" s="7">
        <v>8.3000000000000004E-2</v>
      </c>
      <c r="J577" s="7">
        <v>6</v>
      </c>
      <c r="K577" s="7">
        <v>7</v>
      </c>
      <c r="L577" s="7" t="s">
        <v>67</v>
      </c>
      <c r="M577" s="7" t="s">
        <v>68</v>
      </c>
      <c r="N577" s="7" t="s">
        <v>69</v>
      </c>
      <c r="O577" s="7">
        <v>9</v>
      </c>
      <c r="P577" s="7" t="s">
        <v>78</v>
      </c>
      <c r="Q577" s="7">
        <v>1.9</v>
      </c>
      <c r="S577" s="33">
        <f t="shared" si="24"/>
        <v>-1.2480092416226554</v>
      </c>
      <c r="T577" s="33">
        <f t="shared" si="25"/>
        <v>-1.8878489567937808</v>
      </c>
      <c r="U577" s="33">
        <f t="shared" si="26"/>
        <v>-1.7902540816419055</v>
      </c>
      <c r="V577" s="33"/>
      <c r="W577" s="33"/>
      <c r="X577" s="33"/>
      <c r="Y577" s="33"/>
      <c r="Z577" s="33"/>
      <c r="AA577" s="33"/>
      <c r="AB577" s="33"/>
      <c r="AC577" s="33"/>
      <c r="AD577" s="33"/>
      <c r="AE577" s="33"/>
      <c r="AF577" s="33"/>
      <c r="AG577" s="33"/>
      <c r="AH577" s="33"/>
      <c r="AI577" s="33"/>
      <c r="AJ577" s="33"/>
      <c r="AK577" s="33"/>
      <c r="AL577" s="33"/>
    </row>
    <row r="578" spans="1:38" x14ac:dyDescent="0.25">
      <c r="A578" s="4">
        <v>537</v>
      </c>
      <c r="B578" s="5" t="s">
        <v>43</v>
      </c>
      <c r="C578" s="5">
        <v>0.52</v>
      </c>
      <c r="D578" s="5">
        <v>0.40500000000000003</v>
      </c>
      <c r="E578" s="5">
        <v>0.14000000000000001</v>
      </c>
      <c r="F578" s="5">
        <v>0.57750000000000001</v>
      </c>
      <c r="G578" s="5">
        <v>0.2</v>
      </c>
      <c r="H578" s="5">
        <v>0.14499999999999999</v>
      </c>
      <c r="I578" s="5">
        <v>0.17899999999999999</v>
      </c>
      <c r="J578" s="5">
        <v>11</v>
      </c>
      <c r="K578" s="5">
        <v>5</v>
      </c>
      <c r="L578" s="5" t="s">
        <v>58</v>
      </c>
      <c r="M578" s="5" t="s">
        <v>59</v>
      </c>
      <c r="N578" s="5" t="s">
        <v>60</v>
      </c>
      <c r="O578" s="5">
        <v>5</v>
      </c>
      <c r="P578" s="5" t="s">
        <v>46</v>
      </c>
      <c r="Q578" s="5">
        <v>12.8</v>
      </c>
      <c r="S578" s="33">
        <f t="shared" si="24"/>
        <v>0.25063539635071963</v>
      </c>
      <c r="T578" s="33">
        <f t="shared" si="25"/>
        <v>-9.0389484935406397E-2</v>
      </c>
      <c r="U578" s="33">
        <f t="shared" si="26"/>
        <v>-8.401914462579331E-2</v>
      </c>
      <c r="V578" s="33"/>
      <c r="W578" s="33"/>
      <c r="X578" s="33"/>
      <c r="Y578" s="33"/>
      <c r="Z578" s="33"/>
      <c r="AA578" s="33"/>
      <c r="AB578" s="33"/>
      <c r="AC578" s="33"/>
      <c r="AD578" s="33"/>
      <c r="AE578" s="33"/>
      <c r="AF578" s="33"/>
      <c r="AG578" s="33"/>
      <c r="AH578" s="33"/>
      <c r="AI578" s="33"/>
      <c r="AJ578" s="33"/>
      <c r="AK578" s="33"/>
      <c r="AL578" s="33"/>
    </row>
    <row r="579" spans="1:38" x14ac:dyDescent="0.25">
      <c r="A579" s="6">
        <v>1458</v>
      </c>
      <c r="B579" s="7" t="s">
        <v>32</v>
      </c>
      <c r="C579" s="7">
        <v>0.47499999999999998</v>
      </c>
      <c r="D579" s="7">
        <v>0.36499999999999999</v>
      </c>
      <c r="E579" s="7">
        <v>0.115</v>
      </c>
      <c r="F579" s="7">
        <v>0.56599999999999995</v>
      </c>
      <c r="G579" s="7">
        <v>0.28100000000000003</v>
      </c>
      <c r="H579" s="7">
        <v>0.11700000000000001</v>
      </c>
      <c r="I579" s="7">
        <v>0.13350000000000001</v>
      </c>
      <c r="J579" s="7">
        <v>7</v>
      </c>
      <c r="K579" s="7">
        <v>1</v>
      </c>
      <c r="L579" s="7" t="s">
        <v>40</v>
      </c>
      <c r="M579" s="7" t="s">
        <v>41</v>
      </c>
      <c r="N579" s="7" t="s">
        <v>35</v>
      </c>
      <c r="O579" s="7">
        <v>10</v>
      </c>
      <c r="P579" s="7" t="s">
        <v>70</v>
      </c>
      <c r="Q579" s="7">
        <v>24.1</v>
      </c>
      <c r="S579" s="33">
        <f t="shared" ref="S579:S642" si="27">(J579-$J$700)/$J$702</f>
        <v>-0.94828031402798041</v>
      </c>
      <c r="T579" s="33">
        <f t="shared" ref="T579:T642" si="28">(C579-$C$700)/$C$702</f>
        <v>-0.47555937176220126</v>
      </c>
      <c r="U579" s="33">
        <f t="shared" ref="U579:U642" si="29">(D579-$D$700)/$D$702</f>
        <v>-0.49765185662969952</v>
      </c>
      <c r="V579" s="33"/>
      <c r="W579" s="33"/>
      <c r="X579" s="33"/>
      <c r="Y579" s="33"/>
      <c r="Z579" s="33"/>
      <c r="AA579" s="33"/>
      <c r="AB579" s="33"/>
      <c r="AC579" s="33"/>
      <c r="AD579" s="33"/>
      <c r="AE579" s="33"/>
      <c r="AF579" s="33"/>
      <c r="AG579" s="33"/>
      <c r="AH579" s="33"/>
      <c r="AI579" s="33"/>
      <c r="AJ579" s="33"/>
      <c r="AK579" s="33"/>
      <c r="AL579" s="33"/>
    </row>
    <row r="580" spans="1:38" x14ac:dyDescent="0.25">
      <c r="A580" s="4">
        <v>3345</v>
      </c>
      <c r="B580" s="5" t="s">
        <v>43</v>
      </c>
      <c r="C580" s="5">
        <v>0.495</v>
      </c>
      <c r="D580" s="5">
        <v>0.38</v>
      </c>
      <c r="E580" s="5">
        <v>0.14499999999999999</v>
      </c>
      <c r="F580" s="5">
        <v>0.51500000000000001</v>
      </c>
      <c r="G580" s="5">
        <v>0.17499999999999999</v>
      </c>
      <c r="H580" s="5">
        <v>9.8000000000000004E-2</v>
      </c>
      <c r="I580" s="5">
        <v>0.21199999999999999</v>
      </c>
      <c r="J580" s="5">
        <v>13</v>
      </c>
      <c r="K580" s="5">
        <v>15</v>
      </c>
      <c r="L580" s="5" t="s">
        <v>81</v>
      </c>
      <c r="M580" s="5" t="s">
        <v>82</v>
      </c>
      <c r="N580" s="5" t="s">
        <v>35</v>
      </c>
      <c r="O580" s="5">
        <v>8</v>
      </c>
      <c r="P580" s="5" t="s">
        <v>51</v>
      </c>
      <c r="Q580" s="5">
        <v>12.3</v>
      </c>
      <c r="S580" s="33">
        <f t="shared" si="27"/>
        <v>0.85009325154006965</v>
      </c>
      <c r="T580" s="33">
        <f t="shared" si="28"/>
        <v>-0.30437275539473685</v>
      </c>
      <c r="U580" s="33">
        <f t="shared" si="29"/>
        <v>-0.34253958962823472</v>
      </c>
      <c r="V580" s="33"/>
      <c r="W580" s="33"/>
      <c r="X580" s="33"/>
      <c r="Y580" s="33"/>
      <c r="Z580" s="33"/>
      <c r="AA580" s="33"/>
      <c r="AB580" s="33"/>
      <c r="AC580" s="33"/>
      <c r="AD580" s="33"/>
      <c r="AE580" s="33"/>
      <c r="AF580" s="33"/>
      <c r="AG580" s="33"/>
      <c r="AH580" s="33"/>
      <c r="AI580" s="33"/>
      <c r="AJ580" s="33"/>
      <c r="AK580" s="33"/>
      <c r="AL580" s="33"/>
    </row>
    <row r="581" spans="1:38" x14ac:dyDescent="0.25">
      <c r="A581" s="6">
        <v>3792</v>
      </c>
      <c r="B581" s="7" t="s">
        <v>32</v>
      </c>
      <c r="C581" s="7">
        <v>0.65</v>
      </c>
      <c r="D581" s="7">
        <v>0.495</v>
      </c>
      <c r="E581" s="7">
        <v>0.17499999999999999</v>
      </c>
      <c r="F581" s="7">
        <v>1.2270000000000001</v>
      </c>
      <c r="G581" s="7">
        <v>0.52800000000000002</v>
      </c>
      <c r="H581" s="7">
        <v>0.25800000000000001</v>
      </c>
      <c r="I581" s="7">
        <v>0.37</v>
      </c>
      <c r="J581" s="7">
        <v>11</v>
      </c>
      <c r="K581" s="7">
        <v>14</v>
      </c>
      <c r="L581" s="7" t="s">
        <v>55</v>
      </c>
      <c r="M581" s="7" t="s">
        <v>56</v>
      </c>
      <c r="N581" s="7" t="s">
        <v>57</v>
      </c>
      <c r="O581" s="7">
        <v>5</v>
      </c>
      <c r="P581" s="7" t="s">
        <v>46</v>
      </c>
      <c r="Q581" s="7">
        <v>12.8</v>
      </c>
      <c r="S581" s="33">
        <f t="shared" si="27"/>
        <v>0.25063539635071963</v>
      </c>
      <c r="T581" s="33">
        <f t="shared" si="28"/>
        <v>1.022323521453111</v>
      </c>
      <c r="U581" s="33">
        <f t="shared" si="29"/>
        <v>0.84665445738299461</v>
      </c>
      <c r="V581" s="33"/>
      <c r="W581" s="33"/>
      <c r="X581" s="33"/>
      <c r="Y581" s="33"/>
      <c r="Z581" s="33"/>
      <c r="AA581" s="33"/>
      <c r="AB581" s="33"/>
      <c r="AC581" s="33"/>
      <c r="AD581" s="33"/>
      <c r="AE581" s="33"/>
      <c r="AF581" s="33"/>
      <c r="AG581" s="33"/>
      <c r="AH581" s="33"/>
      <c r="AI581" s="33"/>
      <c r="AJ581" s="33"/>
      <c r="AK581" s="33"/>
      <c r="AL581" s="33"/>
    </row>
    <row r="582" spans="1:38" x14ac:dyDescent="0.25">
      <c r="A582" s="4">
        <v>2567</v>
      </c>
      <c r="B582" s="5" t="s">
        <v>32</v>
      </c>
      <c r="C582" s="5">
        <v>0.45500000000000002</v>
      </c>
      <c r="D582" s="5">
        <v>0.35</v>
      </c>
      <c r="E582" s="5">
        <v>0.12</v>
      </c>
      <c r="F582" s="5">
        <v>0.45550000000000002</v>
      </c>
      <c r="G582" s="5">
        <v>0.19450000000000001</v>
      </c>
      <c r="H582" s="5">
        <v>0.1045</v>
      </c>
      <c r="I582" s="5">
        <v>0.13750000000000001</v>
      </c>
      <c r="J582" s="5">
        <v>7</v>
      </c>
      <c r="K582" s="5">
        <v>1</v>
      </c>
      <c r="L582" s="5" t="s">
        <v>40</v>
      </c>
      <c r="M582" s="5" t="s">
        <v>41</v>
      </c>
      <c r="N582" s="5" t="s">
        <v>35</v>
      </c>
      <c r="O582" s="5">
        <v>3</v>
      </c>
      <c r="P582" s="5" t="s">
        <v>80</v>
      </c>
      <c r="Q582" s="5">
        <v>3.6</v>
      </c>
      <c r="S582" s="33">
        <f t="shared" si="27"/>
        <v>-0.94828031402798041</v>
      </c>
      <c r="T582" s="33">
        <f t="shared" si="28"/>
        <v>-0.64674598812966511</v>
      </c>
      <c r="U582" s="33">
        <f t="shared" si="29"/>
        <v>-0.65276412363116443</v>
      </c>
      <c r="V582" s="33"/>
      <c r="W582" s="33"/>
      <c r="X582" s="33"/>
      <c r="Y582" s="33"/>
      <c r="Z582" s="33"/>
      <c r="AA582" s="33"/>
      <c r="AB582" s="33"/>
      <c r="AC582" s="33"/>
      <c r="AD582" s="33"/>
      <c r="AE582" s="33"/>
      <c r="AF582" s="33"/>
      <c r="AG582" s="33"/>
      <c r="AH582" s="33"/>
      <c r="AI582" s="33"/>
      <c r="AJ582" s="33"/>
      <c r="AK582" s="33"/>
      <c r="AL582" s="33"/>
    </row>
    <row r="583" spans="1:38" x14ac:dyDescent="0.25">
      <c r="A583" s="6">
        <v>2315</v>
      </c>
      <c r="B583" s="7" t="s">
        <v>32</v>
      </c>
      <c r="C583" s="7">
        <v>0.57999999999999996</v>
      </c>
      <c r="D583" s="7">
        <v>0.47499999999999998</v>
      </c>
      <c r="E583" s="7">
        <v>0.13500000000000001</v>
      </c>
      <c r="F583" s="7">
        <v>0.92500000000000004</v>
      </c>
      <c r="G583" s="7">
        <v>0.39100000000000001</v>
      </c>
      <c r="H583" s="7">
        <v>0.16500000000000001</v>
      </c>
      <c r="I583" s="7">
        <v>0.27500000000000002</v>
      </c>
      <c r="J583" s="7">
        <v>14</v>
      </c>
      <c r="K583" s="7">
        <v>10</v>
      </c>
      <c r="L583" s="7" t="s">
        <v>48</v>
      </c>
      <c r="M583" s="7" t="s">
        <v>49</v>
      </c>
      <c r="N583" s="7" t="s">
        <v>50</v>
      </c>
      <c r="O583" s="7">
        <v>6</v>
      </c>
      <c r="P583" s="7" t="s">
        <v>79</v>
      </c>
      <c r="Q583" s="7">
        <v>14.1</v>
      </c>
      <c r="S583" s="33">
        <f t="shared" si="27"/>
        <v>1.1498221791347447</v>
      </c>
      <c r="T583" s="33">
        <f t="shared" si="28"/>
        <v>0.42317036416698578</v>
      </c>
      <c r="U583" s="33">
        <f t="shared" si="29"/>
        <v>0.63983810138104147</v>
      </c>
      <c r="V583" s="33"/>
      <c r="W583" s="33"/>
      <c r="X583" s="33"/>
      <c r="Y583" s="33"/>
      <c r="Z583" s="33"/>
      <c r="AA583" s="33"/>
      <c r="AB583" s="33"/>
      <c r="AC583" s="33"/>
      <c r="AD583" s="33"/>
      <c r="AE583" s="33"/>
      <c r="AF583" s="33"/>
      <c r="AG583" s="33"/>
      <c r="AH583" s="33"/>
      <c r="AI583" s="33"/>
      <c r="AJ583" s="33"/>
      <c r="AK583" s="33"/>
      <c r="AL583" s="33"/>
    </row>
    <row r="584" spans="1:38" x14ac:dyDescent="0.25">
      <c r="A584" s="4">
        <v>3021</v>
      </c>
      <c r="B584" s="5" t="s">
        <v>43</v>
      </c>
      <c r="C584" s="5">
        <v>0.45</v>
      </c>
      <c r="D584" s="5">
        <v>0.34</v>
      </c>
      <c r="E584" s="5">
        <v>0.125</v>
      </c>
      <c r="F584" s="5">
        <v>0.40450000000000003</v>
      </c>
      <c r="G584" s="5">
        <v>0.17100000000000001</v>
      </c>
      <c r="H584" s="5">
        <v>7.0000000000000007E-2</v>
      </c>
      <c r="I584" s="5">
        <v>0.13450000000000001</v>
      </c>
      <c r="J584" s="5">
        <v>8</v>
      </c>
      <c r="K584" s="5">
        <v>15</v>
      </c>
      <c r="L584" s="5" t="s">
        <v>81</v>
      </c>
      <c r="M584" s="5" t="s">
        <v>82</v>
      </c>
      <c r="N584" s="5" t="s">
        <v>35</v>
      </c>
      <c r="O584" s="5">
        <v>10</v>
      </c>
      <c r="P584" s="5" t="s">
        <v>70</v>
      </c>
      <c r="Q584" s="5">
        <v>24.1</v>
      </c>
      <c r="S584" s="33">
        <f t="shared" si="27"/>
        <v>-0.64855138643330534</v>
      </c>
      <c r="T584" s="33">
        <f t="shared" si="28"/>
        <v>-0.68954264222153117</v>
      </c>
      <c r="U584" s="33">
        <f t="shared" si="29"/>
        <v>-0.75617230163214033</v>
      </c>
      <c r="V584" s="33"/>
      <c r="W584" s="33"/>
      <c r="X584" s="33"/>
      <c r="Y584" s="33"/>
      <c r="Z584" s="33"/>
      <c r="AA584" s="33"/>
      <c r="AB584" s="33"/>
      <c r="AC584" s="33"/>
      <c r="AD584" s="33"/>
      <c r="AE584" s="33"/>
      <c r="AF584" s="33"/>
      <c r="AG584" s="33"/>
      <c r="AH584" s="33"/>
      <c r="AI584" s="33"/>
      <c r="AJ584" s="33"/>
      <c r="AK584" s="33"/>
      <c r="AL584" s="33"/>
    </row>
    <row r="585" spans="1:38" x14ac:dyDescent="0.25">
      <c r="A585" s="6">
        <v>232</v>
      </c>
      <c r="B585" s="7" t="s">
        <v>47</v>
      </c>
      <c r="C585" s="7">
        <v>0.56499999999999995</v>
      </c>
      <c r="D585" s="7">
        <v>0.44</v>
      </c>
      <c r="E585" s="7">
        <v>0.17499999999999999</v>
      </c>
      <c r="F585" s="7">
        <v>0.90249999999999997</v>
      </c>
      <c r="G585" s="7">
        <v>0.31</v>
      </c>
      <c r="H585" s="7">
        <v>0.193</v>
      </c>
      <c r="I585" s="7">
        <v>0.32500000000000001</v>
      </c>
      <c r="J585" s="7">
        <v>14</v>
      </c>
      <c r="K585" s="7">
        <v>5</v>
      </c>
      <c r="L585" s="7" t="s">
        <v>58</v>
      </c>
      <c r="M585" s="7" t="s">
        <v>59</v>
      </c>
      <c r="N585" s="7" t="s">
        <v>60</v>
      </c>
      <c r="O585" s="7">
        <v>7</v>
      </c>
      <c r="P585" s="7" t="s">
        <v>74</v>
      </c>
      <c r="Q585" s="7">
        <v>2.5</v>
      </c>
      <c r="S585" s="33">
        <f t="shared" si="27"/>
        <v>1.1498221791347447</v>
      </c>
      <c r="T585" s="33">
        <f t="shared" si="28"/>
        <v>0.29478040189138749</v>
      </c>
      <c r="U585" s="33">
        <f t="shared" si="29"/>
        <v>0.27790947837762409</v>
      </c>
      <c r="V585" s="33"/>
      <c r="W585" s="33"/>
      <c r="X585" s="33"/>
      <c r="Y585" s="33"/>
      <c r="Z585" s="33"/>
      <c r="AA585" s="33"/>
      <c r="AB585" s="33"/>
      <c r="AC585" s="33"/>
      <c r="AD585" s="33"/>
      <c r="AE585" s="33"/>
      <c r="AF585" s="33"/>
      <c r="AG585" s="33"/>
      <c r="AH585" s="33"/>
      <c r="AI585" s="33"/>
      <c r="AJ585" s="33"/>
      <c r="AK585" s="33"/>
      <c r="AL585" s="33"/>
    </row>
    <row r="586" spans="1:38" x14ac:dyDescent="0.25">
      <c r="A586" s="4">
        <v>25</v>
      </c>
      <c r="B586" s="5" t="s">
        <v>32</v>
      </c>
      <c r="C586" s="5">
        <v>0.61499999999999999</v>
      </c>
      <c r="D586" s="5">
        <v>0.48</v>
      </c>
      <c r="E586" s="5">
        <v>0.16500000000000001</v>
      </c>
      <c r="F586" s="5">
        <v>1.1615</v>
      </c>
      <c r="G586" s="5">
        <v>0.51300000000000001</v>
      </c>
      <c r="H586" s="5">
        <v>0.30099999999999999</v>
      </c>
      <c r="I586" s="5">
        <v>0.30499999999999999</v>
      </c>
      <c r="J586" s="5">
        <v>10</v>
      </c>
      <c r="K586" s="5">
        <v>3</v>
      </c>
      <c r="L586" s="5" t="s">
        <v>75</v>
      </c>
      <c r="M586" s="5" t="s">
        <v>76</v>
      </c>
      <c r="N586" s="5" t="s">
        <v>77</v>
      </c>
      <c r="O586" s="5">
        <v>2</v>
      </c>
      <c r="P586" s="5" t="s">
        <v>39</v>
      </c>
      <c r="Q586" s="5">
        <v>18</v>
      </c>
      <c r="S586" s="33">
        <f t="shared" si="27"/>
        <v>-4.9093531243955373E-2</v>
      </c>
      <c r="T586" s="33">
        <f t="shared" si="28"/>
        <v>0.72274694281004837</v>
      </c>
      <c r="U586" s="33">
        <f t="shared" si="29"/>
        <v>0.69154219038152975</v>
      </c>
      <c r="V586" s="33"/>
      <c r="W586" s="33"/>
      <c r="X586" s="33"/>
      <c r="Y586" s="33"/>
      <c r="Z586" s="33"/>
      <c r="AA586" s="33"/>
      <c r="AB586" s="33"/>
      <c r="AC586" s="33"/>
      <c r="AD586" s="33"/>
      <c r="AE586" s="33"/>
      <c r="AF586" s="33"/>
      <c r="AG586" s="33"/>
      <c r="AH586" s="33"/>
      <c r="AI586" s="33"/>
      <c r="AJ586" s="33"/>
      <c r="AK586" s="33"/>
      <c r="AL586" s="33"/>
    </row>
    <row r="587" spans="1:38" x14ac:dyDescent="0.25">
      <c r="A587" s="6">
        <v>55</v>
      </c>
      <c r="B587" s="7" t="s">
        <v>47</v>
      </c>
      <c r="C587" s="7">
        <v>0.40500000000000003</v>
      </c>
      <c r="D587" s="7">
        <v>0.31</v>
      </c>
      <c r="E587" s="7">
        <v>0.1</v>
      </c>
      <c r="F587" s="7">
        <v>0.38500000000000001</v>
      </c>
      <c r="G587" s="7">
        <v>0.17299999999999999</v>
      </c>
      <c r="H587" s="7">
        <v>9.1499999999999998E-2</v>
      </c>
      <c r="I587" s="7">
        <v>0.11</v>
      </c>
      <c r="J587" s="7">
        <v>7</v>
      </c>
      <c r="K587" s="7">
        <v>4</v>
      </c>
      <c r="L587" s="7" t="s">
        <v>84</v>
      </c>
      <c r="M587" s="7" t="s">
        <v>85</v>
      </c>
      <c r="N587" s="7" t="s">
        <v>86</v>
      </c>
      <c r="O587" s="7">
        <v>7</v>
      </c>
      <c r="P587" s="7" t="s">
        <v>74</v>
      </c>
      <c r="Q587" s="7">
        <v>2.5</v>
      </c>
      <c r="S587" s="33">
        <f t="shared" si="27"/>
        <v>-0.94828031402798041</v>
      </c>
      <c r="T587" s="33">
        <f t="shared" si="28"/>
        <v>-1.0747125290483255</v>
      </c>
      <c r="U587" s="33">
        <f t="shared" si="29"/>
        <v>-1.0663968356350699</v>
      </c>
      <c r="V587" s="33"/>
      <c r="W587" s="33"/>
      <c r="X587" s="33"/>
      <c r="Y587" s="33"/>
      <c r="Z587" s="33"/>
      <c r="AA587" s="33"/>
      <c r="AB587" s="33"/>
      <c r="AC587" s="33"/>
      <c r="AD587" s="33"/>
      <c r="AE587" s="33"/>
      <c r="AF587" s="33"/>
      <c r="AG587" s="33"/>
      <c r="AH587" s="33"/>
      <c r="AI587" s="33"/>
      <c r="AJ587" s="33"/>
      <c r="AK587" s="33"/>
      <c r="AL587" s="33"/>
    </row>
    <row r="588" spans="1:38" x14ac:dyDescent="0.25">
      <c r="A588" s="4">
        <v>2414</v>
      </c>
      <c r="B588" s="5" t="s">
        <v>32</v>
      </c>
      <c r="C588" s="5">
        <v>0.505</v>
      </c>
      <c r="D588" s="5">
        <v>0.38</v>
      </c>
      <c r="E588" s="5">
        <v>0.14499999999999999</v>
      </c>
      <c r="F588" s="5">
        <v>0.65100000000000002</v>
      </c>
      <c r="G588" s="5">
        <v>0.29349999999999998</v>
      </c>
      <c r="H588" s="5">
        <v>0.19</v>
      </c>
      <c r="I588" s="5">
        <v>0.17</v>
      </c>
      <c r="J588" s="5">
        <v>12</v>
      </c>
      <c r="K588" s="5">
        <v>12</v>
      </c>
      <c r="L588" s="5" t="s">
        <v>33</v>
      </c>
      <c r="M588" s="5" t="s">
        <v>34</v>
      </c>
      <c r="N588" s="5" t="s">
        <v>35</v>
      </c>
      <c r="O588" s="5">
        <v>4</v>
      </c>
      <c r="P588" s="5" t="s">
        <v>42</v>
      </c>
      <c r="Q588" s="5">
        <v>6.1</v>
      </c>
      <c r="S588" s="33">
        <f t="shared" si="27"/>
        <v>0.55036432394539458</v>
      </c>
      <c r="T588" s="33">
        <f t="shared" si="28"/>
        <v>-0.21877944721100467</v>
      </c>
      <c r="U588" s="33">
        <f t="shared" si="29"/>
        <v>-0.34253958962823472</v>
      </c>
      <c r="V588" s="33"/>
      <c r="W588" s="33"/>
      <c r="X588" s="33"/>
      <c r="Y588" s="33"/>
      <c r="Z588" s="33"/>
      <c r="AA588" s="33"/>
      <c r="AB588" s="33"/>
      <c r="AC588" s="33"/>
      <c r="AD588" s="33"/>
      <c r="AE588" s="33"/>
      <c r="AF588" s="33"/>
      <c r="AG588" s="33"/>
      <c r="AH588" s="33"/>
      <c r="AI588" s="33"/>
      <c r="AJ588" s="33"/>
      <c r="AK588" s="33"/>
      <c r="AL588" s="33"/>
    </row>
    <row r="589" spans="1:38" x14ac:dyDescent="0.25">
      <c r="A589" s="6">
        <v>3320</v>
      </c>
      <c r="B589" s="7" t="s">
        <v>32</v>
      </c>
      <c r="C589" s="7">
        <v>0.70499999999999996</v>
      </c>
      <c r="D589" s="7">
        <v>0.55500000000000005</v>
      </c>
      <c r="E589" s="7">
        <v>0.2</v>
      </c>
      <c r="F589" s="7">
        <v>1.4684999999999999</v>
      </c>
      <c r="G589" s="7">
        <v>0.47149999999999997</v>
      </c>
      <c r="H589" s="7">
        <v>0.32350000000000001</v>
      </c>
      <c r="I589" s="7">
        <v>0.52</v>
      </c>
      <c r="J589" s="7">
        <v>19</v>
      </c>
      <c r="K589" s="7">
        <v>10</v>
      </c>
      <c r="L589" s="7" t="s">
        <v>48</v>
      </c>
      <c r="M589" s="7" t="s">
        <v>49</v>
      </c>
      <c r="N589" s="7" t="s">
        <v>50</v>
      </c>
      <c r="O589" s="7">
        <v>4</v>
      </c>
      <c r="P589" s="7" t="s">
        <v>42</v>
      </c>
      <c r="Q589" s="7">
        <v>6.1</v>
      </c>
      <c r="S589" s="33">
        <f t="shared" si="27"/>
        <v>2.6484668171081198</v>
      </c>
      <c r="T589" s="33">
        <f t="shared" si="28"/>
        <v>1.4930867164636372</v>
      </c>
      <c r="U589" s="33">
        <f t="shared" si="29"/>
        <v>1.467103525388854</v>
      </c>
      <c r="V589" s="33"/>
      <c r="W589" s="33"/>
      <c r="X589" s="33"/>
      <c r="Y589" s="33"/>
      <c r="Z589" s="33"/>
      <c r="AA589" s="33"/>
      <c r="AB589" s="33"/>
      <c r="AC589" s="33"/>
      <c r="AD589" s="33"/>
      <c r="AE589" s="33"/>
      <c r="AF589" s="33"/>
      <c r="AG589" s="33"/>
      <c r="AH589" s="33"/>
      <c r="AI589" s="33"/>
      <c r="AJ589" s="33"/>
      <c r="AK589" s="33"/>
      <c r="AL589" s="33"/>
    </row>
    <row r="590" spans="1:38" x14ac:dyDescent="0.25">
      <c r="A590" s="4">
        <v>1528</v>
      </c>
      <c r="B590" s="5" t="s">
        <v>47</v>
      </c>
      <c r="C590" s="5">
        <v>0.72</v>
      </c>
      <c r="D590" s="5">
        <v>0.56499999999999995</v>
      </c>
      <c r="E590" s="5">
        <v>0.2</v>
      </c>
      <c r="F590" s="5">
        <v>2.1055000000000001</v>
      </c>
      <c r="G590" s="5">
        <v>1.0169999999999999</v>
      </c>
      <c r="H590" s="5">
        <v>0.36299999999999999</v>
      </c>
      <c r="I590" s="5">
        <v>0.49399999999999999</v>
      </c>
      <c r="J590" s="5">
        <v>12</v>
      </c>
      <c r="K590" s="5">
        <v>6</v>
      </c>
      <c r="L590" s="5" t="s">
        <v>71</v>
      </c>
      <c r="M590" s="5" t="s">
        <v>72</v>
      </c>
      <c r="N590" s="5" t="s">
        <v>73</v>
      </c>
      <c r="O590" s="5">
        <v>8</v>
      </c>
      <c r="P590" s="5" t="s">
        <v>51</v>
      </c>
      <c r="Q590" s="5">
        <v>12.3</v>
      </c>
      <c r="S590" s="33">
        <f t="shared" si="27"/>
        <v>0.55036432394539458</v>
      </c>
      <c r="T590" s="33">
        <f t="shared" si="28"/>
        <v>1.6214766787392354</v>
      </c>
      <c r="U590" s="33">
        <f t="shared" si="29"/>
        <v>1.5705117033898293</v>
      </c>
      <c r="V590" s="33"/>
      <c r="W590" s="33"/>
      <c r="X590" s="33"/>
      <c r="Y590" s="33"/>
      <c r="Z590" s="33"/>
      <c r="AA590" s="33"/>
      <c r="AB590" s="33"/>
      <c r="AC590" s="33"/>
      <c r="AD590" s="33"/>
      <c r="AE590" s="33"/>
      <c r="AF590" s="33"/>
      <c r="AG590" s="33"/>
      <c r="AH590" s="33"/>
      <c r="AI590" s="33"/>
      <c r="AJ590" s="33"/>
      <c r="AK590" s="33"/>
      <c r="AL590" s="33"/>
    </row>
    <row r="591" spans="1:38" x14ac:dyDescent="0.25">
      <c r="A591" s="6">
        <v>3011</v>
      </c>
      <c r="B591" s="7" t="s">
        <v>43</v>
      </c>
      <c r="C591" s="7">
        <v>0.375</v>
      </c>
      <c r="D591" s="7">
        <v>0.26</v>
      </c>
      <c r="E591" s="7">
        <v>0.08</v>
      </c>
      <c r="F591" s="7">
        <v>0.20749999999999999</v>
      </c>
      <c r="G591" s="7">
        <v>0.09</v>
      </c>
      <c r="H591" s="7">
        <v>4.1500000000000002E-2</v>
      </c>
      <c r="I591" s="7">
        <v>7.0000000000000007E-2</v>
      </c>
      <c r="J591" s="7">
        <v>6</v>
      </c>
      <c r="K591" s="7">
        <v>1</v>
      </c>
      <c r="L591" s="7" t="s">
        <v>40</v>
      </c>
      <c r="M591" s="7" t="s">
        <v>41</v>
      </c>
      <c r="N591" s="7" t="s">
        <v>35</v>
      </c>
      <c r="O591" s="7">
        <v>7</v>
      </c>
      <c r="P591" s="7" t="s">
        <v>74</v>
      </c>
      <c r="Q591" s="7">
        <v>2.5</v>
      </c>
      <c r="S591" s="33">
        <f t="shared" si="27"/>
        <v>-1.2480092416226554</v>
      </c>
      <c r="T591" s="33">
        <f t="shared" si="28"/>
        <v>-1.3314924535995221</v>
      </c>
      <c r="U591" s="33">
        <f t="shared" si="29"/>
        <v>-1.5834377256399523</v>
      </c>
      <c r="V591" s="33"/>
      <c r="W591" s="33"/>
      <c r="X591" s="33"/>
      <c r="Y591" s="33"/>
      <c r="Z591" s="33"/>
      <c r="AA591" s="33"/>
      <c r="AB591" s="33"/>
      <c r="AC591" s="33"/>
      <c r="AD591" s="33"/>
      <c r="AE591" s="33"/>
      <c r="AF591" s="33"/>
      <c r="AG591" s="33"/>
      <c r="AH591" s="33"/>
      <c r="AI591" s="33"/>
      <c r="AJ591" s="33"/>
      <c r="AK591" s="33"/>
      <c r="AL591" s="33"/>
    </row>
    <row r="592" spans="1:38" x14ac:dyDescent="0.25">
      <c r="A592" s="4">
        <v>653</v>
      </c>
      <c r="B592" s="5" t="s">
        <v>43</v>
      </c>
      <c r="C592" s="5">
        <v>0.47</v>
      </c>
      <c r="D592" s="5">
        <v>0.35</v>
      </c>
      <c r="E592" s="5">
        <v>0.13</v>
      </c>
      <c r="F592" s="5">
        <v>0.46600000000000003</v>
      </c>
      <c r="G592" s="5">
        <v>0.1845</v>
      </c>
      <c r="H592" s="5">
        <v>9.9000000000000005E-2</v>
      </c>
      <c r="I592" s="5">
        <v>0.14499999999999999</v>
      </c>
      <c r="J592" s="5">
        <v>11</v>
      </c>
      <c r="K592" s="5">
        <v>5</v>
      </c>
      <c r="L592" s="5" t="s">
        <v>58</v>
      </c>
      <c r="M592" s="5" t="s">
        <v>59</v>
      </c>
      <c r="N592" s="5" t="s">
        <v>60</v>
      </c>
      <c r="O592" s="5">
        <v>4</v>
      </c>
      <c r="P592" s="5" t="s">
        <v>42</v>
      </c>
      <c r="Q592" s="5">
        <v>6.1</v>
      </c>
      <c r="S592" s="33">
        <f t="shared" si="27"/>
        <v>0.25063539635071963</v>
      </c>
      <c r="T592" s="33">
        <f t="shared" si="28"/>
        <v>-0.51835602585406737</v>
      </c>
      <c r="U592" s="33">
        <f t="shared" si="29"/>
        <v>-0.65276412363116443</v>
      </c>
      <c r="V592" s="33"/>
      <c r="W592" s="33"/>
      <c r="X592" s="33"/>
      <c r="Y592" s="33"/>
      <c r="Z592" s="33"/>
      <c r="AA592" s="33"/>
      <c r="AB592" s="33"/>
      <c r="AC592" s="33"/>
      <c r="AD592" s="33"/>
      <c r="AE592" s="33"/>
      <c r="AF592" s="33"/>
      <c r="AG592" s="33"/>
      <c r="AH592" s="33"/>
      <c r="AI592" s="33"/>
      <c r="AJ592" s="33"/>
      <c r="AK592" s="33"/>
      <c r="AL592" s="33"/>
    </row>
    <row r="593" spans="1:38" x14ac:dyDescent="0.25">
      <c r="A593" s="6">
        <v>238</v>
      </c>
      <c r="B593" s="7" t="s">
        <v>43</v>
      </c>
      <c r="C593" s="7">
        <v>0.13</v>
      </c>
      <c r="D593" s="7">
        <v>0.1</v>
      </c>
      <c r="E593" s="7">
        <v>0.03</v>
      </c>
      <c r="F593" s="7">
        <v>1.2999999999999999E-2</v>
      </c>
      <c r="G593" s="7">
        <v>4.4999999999999997E-3</v>
      </c>
      <c r="H593" s="7">
        <v>3.0000000000000001E-3</v>
      </c>
      <c r="I593" s="7">
        <v>4.0000000000000001E-3</v>
      </c>
      <c r="J593" s="7">
        <v>3</v>
      </c>
      <c r="K593" s="7">
        <v>1</v>
      </c>
      <c r="L593" s="7" t="s">
        <v>40</v>
      </c>
      <c r="M593" s="7" t="s">
        <v>41</v>
      </c>
      <c r="N593" s="7" t="s">
        <v>35</v>
      </c>
      <c r="O593" s="7">
        <v>6</v>
      </c>
      <c r="P593" s="7" t="s">
        <v>79</v>
      </c>
      <c r="Q593" s="7">
        <v>14.1</v>
      </c>
      <c r="S593" s="33">
        <f t="shared" si="27"/>
        <v>-2.1471960244066803</v>
      </c>
      <c r="T593" s="33">
        <f t="shared" si="28"/>
        <v>-3.4285285041009588</v>
      </c>
      <c r="U593" s="33">
        <f t="shared" si="29"/>
        <v>-3.2379685736555754</v>
      </c>
      <c r="V593" s="33"/>
      <c r="W593" s="33"/>
      <c r="X593" s="33"/>
      <c r="Y593" s="33"/>
      <c r="Z593" s="33"/>
      <c r="AA593" s="33"/>
      <c r="AB593" s="33"/>
      <c r="AC593" s="33"/>
      <c r="AD593" s="33"/>
      <c r="AE593" s="33"/>
      <c r="AF593" s="33"/>
      <c r="AG593" s="33"/>
      <c r="AH593" s="33"/>
      <c r="AI593" s="33"/>
      <c r="AJ593" s="33"/>
      <c r="AK593" s="33"/>
      <c r="AL593" s="33"/>
    </row>
    <row r="594" spans="1:38" x14ac:dyDescent="0.25">
      <c r="A594" s="4">
        <v>2005</v>
      </c>
      <c r="B594" s="5" t="s">
        <v>43</v>
      </c>
      <c r="C594" s="5">
        <v>0.375</v>
      </c>
      <c r="D594" s="5">
        <v>0.27500000000000002</v>
      </c>
      <c r="E594" s="5">
        <v>8.5000000000000006E-2</v>
      </c>
      <c r="F594" s="5">
        <v>0.22</v>
      </c>
      <c r="G594" s="5">
        <v>0.109</v>
      </c>
      <c r="H594" s="5">
        <v>0.05</v>
      </c>
      <c r="I594" s="5">
        <v>6.0499999999999998E-2</v>
      </c>
      <c r="J594" s="5">
        <v>7</v>
      </c>
      <c r="K594" s="5">
        <v>15</v>
      </c>
      <c r="L594" s="5" t="s">
        <v>81</v>
      </c>
      <c r="M594" s="5" t="s">
        <v>82</v>
      </c>
      <c r="N594" s="5" t="s">
        <v>35</v>
      </c>
      <c r="O594" s="5">
        <v>9</v>
      </c>
      <c r="P594" s="5" t="s">
        <v>78</v>
      </c>
      <c r="Q594" s="5">
        <v>1.9</v>
      </c>
      <c r="S594" s="33">
        <f t="shared" si="27"/>
        <v>-0.94828031402798041</v>
      </c>
      <c r="T594" s="33">
        <f t="shared" si="28"/>
        <v>-1.3314924535995221</v>
      </c>
      <c r="U594" s="33">
        <f t="shared" si="29"/>
        <v>-1.4283254586384875</v>
      </c>
      <c r="V594" s="33"/>
      <c r="W594" s="33"/>
      <c r="X594" s="33"/>
      <c r="Y594" s="33"/>
      <c r="Z594" s="33"/>
      <c r="AA594" s="33"/>
      <c r="AB594" s="33"/>
      <c r="AC594" s="33"/>
      <c r="AD594" s="33"/>
      <c r="AE594" s="33"/>
      <c r="AF594" s="33"/>
      <c r="AG594" s="33"/>
      <c r="AH594" s="33"/>
      <c r="AI594" s="33"/>
      <c r="AJ594" s="33"/>
      <c r="AK594" s="33"/>
      <c r="AL594" s="33"/>
    </row>
    <row r="595" spans="1:38" x14ac:dyDescent="0.25">
      <c r="A595" s="6">
        <v>1451</v>
      </c>
      <c r="B595" s="7" t="s">
        <v>43</v>
      </c>
      <c r="C595" s="7">
        <v>0.45500000000000002</v>
      </c>
      <c r="D595" s="7">
        <v>0.33500000000000002</v>
      </c>
      <c r="E595" s="7">
        <v>0.13500000000000001</v>
      </c>
      <c r="F595" s="7">
        <v>0.501</v>
      </c>
      <c r="G595" s="7">
        <v>0.27400000000000002</v>
      </c>
      <c r="H595" s="7">
        <v>9.9500000000000005E-2</v>
      </c>
      <c r="I595" s="7">
        <v>0.1065</v>
      </c>
      <c r="J595" s="7">
        <v>7</v>
      </c>
      <c r="K595" s="7">
        <v>12</v>
      </c>
      <c r="L595" s="7" t="s">
        <v>33</v>
      </c>
      <c r="M595" s="7" t="s">
        <v>34</v>
      </c>
      <c r="N595" s="7" t="s">
        <v>35</v>
      </c>
      <c r="O595" s="7">
        <v>1</v>
      </c>
      <c r="P595" s="7" t="s">
        <v>36</v>
      </c>
      <c r="Q595" s="7">
        <v>22.1</v>
      </c>
      <c r="S595" s="33">
        <f t="shared" si="27"/>
        <v>-0.94828031402798041</v>
      </c>
      <c r="T595" s="33">
        <f t="shared" si="28"/>
        <v>-0.64674598812966511</v>
      </c>
      <c r="U595" s="33">
        <f t="shared" si="29"/>
        <v>-0.80787639063262862</v>
      </c>
      <c r="V595" s="33"/>
      <c r="W595" s="33"/>
      <c r="X595" s="33"/>
      <c r="Y595" s="33"/>
      <c r="Z595" s="33"/>
      <c r="AA595" s="33"/>
      <c r="AB595" s="33"/>
      <c r="AC595" s="33"/>
      <c r="AD595" s="33"/>
      <c r="AE595" s="33"/>
      <c r="AF595" s="33"/>
      <c r="AG595" s="33"/>
      <c r="AH595" s="33"/>
      <c r="AI595" s="33"/>
      <c r="AJ595" s="33"/>
      <c r="AK595" s="33"/>
      <c r="AL595" s="33"/>
    </row>
    <row r="596" spans="1:38" x14ac:dyDescent="0.25">
      <c r="A596" s="4">
        <v>1087</v>
      </c>
      <c r="B596" s="5" t="s">
        <v>43</v>
      </c>
      <c r="C596" s="5">
        <v>0.44500000000000001</v>
      </c>
      <c r="D596" s="5">
        <v>0.33500000000000002</v>
      </c>
      <c r="E596" s="5">
        <v>0.11</v>
      </c>
      <c r="F596" s="5">
        <v>0.41099999999999998</v>
      </c>
      <c r="G596" s="5">
        <v>0.19850000000000001</v>
      </c>
      <c r="H596" s="5">
        <v>9.35E-2</v>
      </c>
      <c r="I596" s="5">
        <v>0.109</v>
      </c>
      <c r="J596" s="5">
        <v>8</v>
      </c>
      <c r="K596" s="5">
        <v>10</v>
      </c>
      <c r="L596" s="5" t="s">
        <v>48</v>
      </c>
      <c r="M596" s="5" t="s">
        <v>49</v>
      </c>
      <c r="N596" s="5" t="s">
        <v>50</v>
      </c>
      <c r="O596" s="5">
        <v>7</v>
      </c>
      <c r="P596" s="5" t="s">
        <v>74</v>
      </c>
      <c r="Q596" s="5">
        <v>2.5</v>
      </c>
      <c r="S596" s="33">
        <f t="shared" si="27"/>
        <v>-0.64855138643330534</v>
      </c>
      <c r="T596" s="33">
        <f t="shared" si="28"/>
        <v>-0.73233929631339734</v>
      </c>
      <c r="U596" s="33">
        <f t="shared" si="29"/>
        <v>-0.80787639063262862</v>
      </c>
      <c r="V596" s="33"/>
      <c r="W596" s="33"/>
      <c r="X596" s="33"/>
      <c r="Y596" s="33"/>
      <c r="Z596" s="33"/>
      <c r="AA596" s="33"/>
      <c r="AB596" s="33"/>
      <c r="AC596" s="33"/>
      <c r="AD596" s="33"/>
      <c r="AE596" s="33"/>
      <c r="AF596" s="33"/>
      <c r="AG596" s="33"/>
      <c r="AH596" s="33"/>
      <c r="AI596" s="33"/>
      <c r="AJ596" s="33"/>
      <c r="AK596" s="33"/>
      <c r="AL596" s="33"/>
    </row>
    <row r="597" spans="1:38" x14ac:dyDescent="0.25">
      <c r="A597" s="6">
        <v>1672</v>
      </c>
      <c r="B597" s="7" t="s">
        <v>47</v>
      </c>
      <c r="C597" s="7">
        <v>0.61</v>
      </c>
      <c r="D597" s="7">
        <v>0.47</v>
      </c>
      <c r="E597" s="7">
        <v>0.16</v>
      </c>
      <c r="F597" s="7">
        <v>1.022</v>
      </c>
      <c r="G597" s="7">
        <v>0.44900000000000001</v>
      </c>
      <c r="H597" s="7">
        <v>0.23449999999999999</v>
      </c>
      <c r="I597" s="7">
        <v>0.29449999999999998</v>
      </c>
      <c r="J597" s="7">
        <v>9</v>
      </c>
      <c r="K597" s="7">
        <v>9</v>
      </c>
      <c r="L597" s="7" t="s">
        <v>52</v>
      </c>
      <c r="M597" s="7" t="s">
        <v>53</v>
      </c>
      <c r="N597" s="7" t="s">
        <v>54</v>
      </c>
      <c r="O597" s="7">
        <v>10</v>
      </c>
      <c r="P597" s="7" t="s">
        <v>70</v>
      </c>
      <c r="Q597" s="7">
        <v>24.1</v>
      </c>
      <c r="S597" s="33">
        <f t="shared" si="27"/>
        <v>-0.34882245883863039</v>
      </c>
      <c r="T597" s="33">
        <f t="shared" si="28"/>
        <v>0.67995028871818231</v>
      </c>
      <c r="U597" s="33">
        <f t="shared" si="29"/>
        <v>0.58813401238055318</v>
      </c>
      <c r="V597" s="33"/>
      <c r="W597" s="33"/>
      <c r="X597" s="33"/>
      <c r="Y597" s="33"/>
      <c r="Z597" s="33"/>
      <c r="AA597" s="33"/>
      <c r="AB597" s="33"/>
      <c r="AC597" s="33"/>
      <c r="AD597" s="33"/>
      <c r="AE597" s="33"/>
      <c r="AF597" s="33"/>
      <c r="AG597" s="33"/>
      <c r="AH597" s="33"/>
      <c r="AI597" s="33"/>
      <c r="AJ597" s="33"/>
      <c r="AK597" s="33"/>
      <c r="AL597" s="33"/>
    </row>
    <row r="598" spans="1:38" x14ac:dyDescent="0.25">
      <c r="A598" s="4">
        <v>1920</v>
      </c>
      <c r="B598" s="5" t="s">
        <v>43</v>
      </c>
      <c r="C598" s="5">
        <v>0.60499999999999998</v>
      </c>
      <c r="D598" s="5">
        <v>0.49</v>
      </c>
      <c r="E598" s="5">
        <v>0.16500000000000001</v>
      </c>
      <c r="F598" s="5">
        <v>1.071</v>
      </c>
      <c r="G598" s="5">
        <v>0.48199999999999998</v>
      </c>
      <c r="H598" s="5">
        <v>0.19350000000000001</v>
      </c>
      <c r="I598" s="5">
        <v>0.35199999999999998</v>
      </c>
      <c r="J598" s="5">
        <v>10</v>
      </c>
      <c r="K598" s="5">
        <v>2</v>
      </c>
      <c r="L598" s="5" t="s">
        <v>64</v>
      </c>
      <c r="M598" s="5" t="s">
        <v>65</v>
      </c>
      <c r="N598" s="5" t="s">
        <v>66</v>
      </c>
      <c r="O598" s="5">
        <v>10</v>
      </c>
      <c r="P598" s="5" t="s">
        <v>70</v>
      </c>
      <c r="Q598" s="5">
        <v>24.1</v>
      </c>
      <c r="S598" s="33">
        <f t="shared" si="27"/>
        <v>-4.9093531243955373E-2</v>
      </c>
      <c r="T598" s="33">
        <f t="shared" si="28"/>
        <v>0.63715363462631625</v>
      </c>
      <c r="U598" s="33">
        <f t="shared" si="29"/>
        <v>0.79495036838250632</v>
      </c>
      <c r="V598" s="33"/>
      <c r="W598" s="33"/>
      <c r="X598" s="33"/>
      <c r="Y598" s="33"/>
      <c r="Z598" s="33"/>
      <c r="AA598" s="33"/>
      <c r="AB598" s="33"/>
      <c r="AC598" s="33"/>
      <c r="AD598" s="33"/>
      <c r="AE598" s="33"/>
      <c r="AF598" s="33"/>
      <c r="AG598" s="33"/>
      <c r="AH598" s="33"/>
      <c r="AI598" s="33"/>
      <c r="AJ598" s="33"/>
      <c r="AK598" s="33"/>
      <c r="AL598" s="33"/>
    </row>
    <row r="599" spans="1:38" x14ac:dyDescent="0.25">
      <c r="A599" s="6">
        <v>1356</v>
      </c>
      <c r="B599" s="7" t="s">
        <v>32</v>
      </c>
      <c r="C599" s="7">
        <v>0.6</v>
      </c>
      <c r="D599" s="7">
        <v>0.46500000000000002</v>
      </c>
      <c r="E599" s="7">
        <v>0.155</v>
      </c>
      <c r="F599" s="7">
        <v>1.04</v>
      </c>
      <c r="G599" s="7">
        <v>0.47549999999999998</v>
      </c>
      <c r="H599" s="7">
        <v>0.25</v>
      </c>
      <c r="I599" s="7">
        <v>0.28000000000000003</v>
      </c>
      <c r="J599" s="7">
        <v>11</v>
      </c>
      <c r="K599" s="7">
        <v>9</v>
      </c>
      <c r="L599" s="7" t="s">
        <v>52</v>
      </c>
      <c r="M599" s="7" t="s">
        <v>53</v>
      </c>
      <c r="N599" s="7" t="s">
        <v>54</v>
      </c>
      <c r="O599" s="7">
        <v>4</v>
      </c>
      <c r="P599" s="7" t="s">
        <v>42</v>
      </c>
      <c r="Q599" s="7">
        <v>6.1</v>
      </c>
      <c r="S599" s="33">
        <f t="shared" si="27"/>
        <v>0.25063539635071963</v>
      </c>
      <c r="T599" s="33">
        <f t="shared" si="28"/>
        <v>0.59435698053445019</v>
      </c>
      <c r="U599" s="33">
        <f t="shared" si="29"/>
        <v>0.53642992338006545</v>
      </c>
      <c r="V599" s="33"/>
      <c r="W599" s="33"/>
      <c r="X599" s="33"/>
      <c r="Y599" s="33"/>
      <c r="Z599" s="33"/>
      <c r="AA599" s="33"/>
      <c r="AB599" s="33"/>
      <c r="AC599" s="33"/>
      <c r="AD599" s="33"/>
      <c r="AE599" s="33"/>
      <c r="AF599" s="33"/>
      <c r="AG599" s="33"/>
      <c r="AH599" s="33"/>
      <c r="AI599" s="33"/>
      <c r="AJ599" s="33"/>
      <c r="AK599" s="33"/>
      <c r="AL599" s="33"/>
    </row>
    <row r="600" spans="1:38" x14ac:dyDescent="0.25">
      <c r="A600" s="4">
        <v>3567</v>
      </c>
      <c r="B600" s="5" t="s">
        <v>47</v>
      </c>
      <c r="C600" s="5">
        <v>0.57499999999999996</v>
      </c>
      <c r="D600" s="5">
        <v>0.45</v>
      </c>
      <c r="E600" s="5">
        <v>0.155</v>
      </c>
      <c r="F600" s="5">
        <v>0.88600000000000001</v>
      </c>
      <c r="G600" s="5">
        <v>0.36049999999999999</v>
      </c>
      <c r="H600" s="5">
        <v>0.21099999999999999</v>
      </c>
      <c r="I600" s="5">
        <v>0.25750000000000001</v>
      </c>
      <c r="J600" s="5">
        <v>9</v>
      </c>
      <c r="K600" s="5">
        <v>13</v>
      </c>
      <c r="L600" s="5" t="s">
        <v>44</v>
      </c>
      <c r="M600" s="5" t="s">
        <v>45</v>
      </c>
      <c r="N600" s="5" t="s">
        <v>35</v>
      </c>
      <c r="O600" s="5">
        <v>4</v>
      </c>
      <c r="P600" s="5" t="s">
        <v>42</v>
      </c>
      <c r="Q600" s="5">
        <v>6.1</v>
      </c>
      <c r="S600" s="33">
        <f t="shared" si="27"/>
        <v>-0.34882245883863039</v>
      </c>
      <c r="T600" s="33">
        <f t="shared" si="28"/>
        <v>0.38037371007511966</v>
      </c>
      <c r="U600" s="33">
        <f t="shared" si="29"/>
        <v>0.3813176563786006</v>
      </c>
      <c r="V600" s="33"/>
      <c r="W600" s="33"/>
      <c r="X600" s="33"/>
      <c r="Y600" s="33"/>
      <c r="Z600" s="33"/>
      <c r="AA600" s="33"/>
      <c r="AB600" s="33"/>
      <c r="AC600" s="33"/>
      <c r="AD600" s="33"/>
      <c r="AE600" s="33"/>
      <c r="AF600" s="33"/>
      <c r="AG600" s="33"/>
      <c r="AH600" s="33"/>
      <c r="AI600" s="33"/>
      <c r="AJ600" s="33"/>
      <c r="AK600" s="33"/>
      <c r="AL600" s="33"/>
    </row>
    <row r="601" spans="1:38" x14ac:dyDescent="0.25">
      <c r="A601" s="6">
        <v>230</v>
      </c>
      <c r="B601" s="7" t="s">
        <v>32</v>
      </c>
      <c r="C601" s="7">
        <v>0.53</v>
      </c>
      <c r="D601" s="7">
        <v>0.41499999999999998</v>
      </c>
      <c r="E601" s="7">
        <v>0.16</v>
      </c>
      <c r="F601" s="7">
        <v>0.78300000000000003</v>
      </c>
      <c r="G601" s="7">
        <v>0.29349999999999998</v>
      </c>
      <c r="H601" s="7">
        <v>0.158</v>
      </c>
      <c r="I601" s="7">
        <v>0.245</v>
      </c>
      <c r="J601" s="7">
        <v>15</v>
      </c>
      <c r="K601" s="7">
        <v>12</v>
      </c>
      <c r="L601" s="7" t="s">
        <v>33</v>
      </c>
      <c r="M601" s="7" t="s">
        <v>34</v>
      </c>
      <c r="N601" s="7" t="s">
        <v>35</v>
      </c>
      <c r="O601" s="7">
        <v>4</v>
      </c>
      <c r="P601" s="7" t="s">
        <v>42</v>
      </c>
      <c r="Q601" s="7">
        <v>6.1</v>
      </c>
      <c r="S601" s="33">
        <f t="shared" si="27"/>
        <v>1.4495511067294196</v>
      </c>
      <c r="T601" s="33">
        <f t="shared" si="28"/>
        <v>-4.7961767516742143E-3</v>
      </c>
      <c r="U601" s="33">
        <f t="shared" si="29"/>
        <v>1.9389033375182673E-2</v>
      </c>
      <c r="V601" s="33"/>
      <c r="W601" s="33"/>
      <c r="X601" s="33"/>
      <c r="Y601" s="33"/>
      <c r="Z601" s="33"/>
      <c r="AA601" s="33"/>
      <c r="AB601" s="33"/>
      <c r="AC601" s="33"/>
      <c r="AD601" s="33"/>
      <c r="AE601" s="33"/>
      <c r="AF601" s="33"/>
      <c r="AG601" s="33"/>
      <c r="AH601" s="33"/>
      <c r="AI601" s="33"/>
      <c r="AJ601" s="33"/>
      <c r="AK601" s="33"/>
      <c r="AL601" s="33"/>
    </row>
    <row r="602" spans="1:38" x14ac:dyDescent="0.25">
      <c r="A602" s="4">
        <v>2654</v>
      </c>
      <c r="B602" s="5" t="s">
        <v>43</v>
      </c>
      <c r="C602" s="5">
        <v>0.52</v>
      </c>
      <c r="D602" s="5">
        <v>0.39500000000000002</v>
      </c>
      <c r="E602" s="5">
        <v>0.13500000000000001</v>
      </c>
      <c r="F602" s="5">
        <v>0.63300000000000001</v>
      </c>
      <c r="G602" s="5">
        <v>0.29849999999999999</v>
      </c>
      <c r="H602" s="5">
        <v>0.1295</v>
      </c>
      <c r="I602" s="5">
        <v>0.17499999999999999</v>
      </c>
      <c r="J602" s="5">
        <v>9</v>
      </c>
      <c r="K602" s="5">
        <v>6</v>
      </c>
      <c r="L602" s="5" t="s">
        <v>71</v>
      </c>
      <c r="M602" s="5" t="s">
        <v>72</v>
      </c>
      <c r="N602" s="5" t="s">
        <v>73</v>
      </c>
      <c r="O602" s="5">
        <v>2</v>
      </c>
      <c r="P602" s="5" t="s">
        <v>39</v>
      </c>
      <c r="Q602" s="5">
        <v>18</v>
      </c>
      <c r="S602" s="33">
        <f t="shared" si="27"/>
        <v>-0.34882245883863039</v>
      </c>
      <c r="T602" s="33">
        <f t="shared" si="28"/>
        <v>-9.0389484935406397E-2</v>
      </c>
      <c r="U602" s="33">
        <f t="shared" si="29"/>
        <v>-0.18742732262676987</v>
      </c>
      <c r="V602" s="33"/>
      <c r="W602" s="33"/>
      <c r="X602" s="33"/>
      <c r="Y602" s="33"/>
      <c r="Z602" s="33"/>
      <c r="AA602" s="33"/>
      <c r="AB602" s="33"/>
      <c r="AC602" s="33"/>
      <c r="AD602" s="33"/>
      <c r="AE602" s="33"/>
      <c r="AF602" s="33"/>
      <c r="AG602" s="33"/>
      <c r="AH602" s="33"/>
      <c r="AI602" s="33"/>
      <c r="AJ602" s="33"/>
      <c r="AK602" s="33"/>
      <c r="AL602" s="33"/>
    </row>
    <row r="603" spans="1:38" x14ac:dyDescent="0.25">
      <c r="A603" s="6">
        <v>885</v>
      </c>
      <c r="B603" s="7" t="s">
        <v>47</v>
      </c>
      <c r="C603" s="7">
        <v>0.66</v>
      </c>
      <c r="D603" s="7">
        <v>0.52</v>
      </c>
      <c r="E603" s="7">
        <v>0.19</v>
      </c>
      <c r="F603" s="7">
        <v>1.5580000000000001</v>
      </c>
      <c r="G603" s="7">
        <v>0.755</v>
      </c>
      <c r="H603" s="7">
        <v>0.29799999999999999</v>
      </c>
      <c r="I603" s="7">
        <v>0.4</v>
      </c>
      <c r="J603" s="7">
        <v>10</v>
      </c>
      <c r="K603" s="7">
        <v>14</v>
      </c>
      <c r="L603" s="7" t="s">
        <v>55</v>
      </c>
      <c r="M603" s="7" t="s">
        <v>56</v>
      </c>
      <c r="N603" s="7" t="s">
        <v>57</v>
      </c>
      <c r="O603" s="7">
        <v>6</v>
      </c>
      <c r="P603" s="7" t="s">
        <v>79</v>
      </c>
      <c r="Q603" s="7">
        <v>14.1</v>
      </c>
      <c r="S603" s="33">
        <f t="shared" si="27"/>
        <v>-4.9093531243955373E-2</v>
      </c>
      <c r="T603" s="33">
        <f t="shared" si="28"/>
        <v>1.1079168296368433</v>
      </c>
      <c r="U603" s="33">
        <f t="shared" si="29"/>
        <v>1.105174902385436</v>
      </c>
      <c r="V603" s="33"/>
      <c r="W603" s="33"/>
      <c r="X603" s="33"/>
      <c r="Y603" s="33"/>
      <c r="Z603" s="33"/>
      <c r="AA603" s="33"/>
      <c r="AB603" s="33"/>
      <c r="AC603" s="33"/>
      <c r="AD603" s="33"/>
      <c r="AE603" s="33"/>
      <c r="AF603" s="33"/>
      <c r="AG603" s="33"/>
      <c r="AH603" s="33"/>
      <c r="AI603" s="33"/>
      <c r="AJ603" s="33"/>
      <c r="AK603" s="33"/>
      <c r="AL603" s="33"/>
    </row>
    <row r="604" spans="1:38" x14ac:dyDescent="0.25">
      <c r="A604" s="4">
        <v>528</v>
      </c>
      <c r="B604" s="5" t="s">
        <v>32</v>
      </c>
      <c r="C604" s="5">
        <v>0.56999999999999995</v>
      </c>
      <c r="D604" s="5">
        <v>0.44500000000000001</v>
      </c>
      <c r="E604" s="5">
        <v>0.155</v>
      </c>
      <c r="F604" s="5">
        <v>0.73299999999999998</v>
      </c>
      <c r="G604" s="5">
        <v>0.28199999999999997</v>
      </c>
      <c r="H604" s="5">
        <v>0.159</v>
      </c>
      <c r="I604" s="5">
        <v>0.23499999999999999</v>
      </c>
      <c r="J604" s="5">
        <v>14</v>
      </c>
      <c r="K604" s="5">
        <v>13</v>
      </c>
      <c r="L604" s="5" t="s">
        <v>44</v>
      </c>
      <c r="M604" s="5" t="s">
        <v>45</v>
      </c>
      <c r="N604" s="5" t="s">
        <v>35</v>
      </c>
      <c r="O604" s="5">
        <v>4</v>
      </c>
      <c r="P604" s="5" t="s">
        <v>42</v>
      </c>
      <c r="Q604" s="5">
        <v>6.1</v>
      </c>
      <c r="S604" s="33">
        <f t="shared" si="27"/>
        <v>1.1498221791347447</v>
      </c>
      <c r="T604" s="33">
        <f t="shared" si="28"/>
        <v>0.33757705598325355</v>
      </c>
      <c r="U604" s="33">
        <f t="shared" si="29"/>
        <v>0.32961356737811237</v>
      </c>
      <c r="V604" s="33"/>
      <c r="W604" s="33"/>
      <c r="X604" s="33"/>
      <c r="Y604" s="33"/>
      <c r="Z604" s="33"/>
      <c r="AA604" s="33"/>
      <c r="AB604" s="33"/>
      <c r="AC604" s="33"/>
      <c r="AD604" s="33"/>
      <c r="AE604" s="33"/>
      <c r="AF604" s="33"/>
      <c r="AG604" s="33"/>
      <c r="AH604" s="33"/>
      <c r="AI604" s="33"/>
      <c r="AJ604" s="33"/>
      <c r="AK604" s="33"/>
      <c r="AL604" s="33"/>
    </row>
    <row r="605" spans="1:38" x14ac:dyDescent="0.25">
      <c r="A605" s="6">
        <v>2023</v>
      </c>
      <c r="B605" s="7" t="s">
        <v>32</v>
      </c>
      <c r="C605" s="7">
        <v>0.53</v>
      </c>
      <c r="D605" s="7">
        <v>0.43</v>
      </c>
      <c r="E605" s="7">
        <v>0.15</v>
      </c>
      <c r="F605" s="7">
        <v>0.74099999999999999</v>
      </c>
      <c r="G605" s="7">
        <v>0.32500000000000001</v>
      </c>
      <c r="H605" s="7">
        <v>0.1855</v>
      </c>
      <c r="I605" s="7">
        <v>0.19600000000000001</v>
      </c>
      <c r="J605" s="7">
        <v>9</v>
      </c>
      <c r="K605" s="7">
        <v>4</v>
      </c>
      <c r="L605" s="7" t="s">
        <v>84</v>
      </c>
      <c r="M605" s="7" t="s">
        <v>85</v>
      </c>
      <c r="N605" s="7" t="s">
        <v>86</v>
      </c>
      <c r="O605" s="7">
        <v>3</v>
      </c>
      <c r="P605" s="7" t="s">
        <v>80</v>
      </c>
      <c r="Q605" s="7">
        <v>3.6</v>
      </c>
      <c r="S605" s="33">
        <f t="shared" si="27"/>
        <v>-0.34882245883863039</v>
      </c>
      <c r="T605" s="33">
        <f t="shared" si="28"/>
        <v>-4.7961767516742143E-3</v>
      </c>
      <c r="U605" s="33">
        <f t="shared" si="29"/>
        <v>0.17450130037664752</v>
      </c>
      <c r="V605" s="33"/>
      <c r="W605" s="33"/>
      <c r="X605" s="33"/>
      <c r="Y605" s="33"/>
      <c r="Z605" s="33"/>
      <c r="AA605" s="33"/>
      <c r="AB605" s="33"/>
      <c r="AC605" s="33"/>
      <c r="AD605" s="33"/>
      <c r="AE605" s="33"/>
      <c r="AF605" s="33"/>
      <c r="AG605" s="33"/>
      <c r="AH605" s="33"/>
      <c r="AI605" s="33"/>
      <c r="AJ605" s="33"/>
      <c r="AK605" s="33"/>
      <c r="AL605" s="33"/>
    </row>
    <row r="606" spans="1:38" x14ac:dyDescent="0.25">
      <c r="A606" s="4">
        <v>854</v>
      </c>
      <c r="B606" s="5" t="s">
        <v>47</v>
      </c>
      <c r="C606" s="5">
        <v>0.56999999999999995</v>
      </c>
      <c r="D606" s="5">
        <v>0.45500000000000002</v>
      </c>
      <c r="E606" s="5">
        <v>0.15</v>
      </c>
      <c r="F606" s="5">
        <v>0.95199999999999996</v>
      </c>
      <c r="G606" s="5">
        <v>0.38950000000000001</v>
      </c>
      <c r="H606" s="5">
        <v>0.2155</v>
      </c>
      <c r="I606" s="5">
        <v>0.27450000000000002</v>
      </c>
      <c r="J606" s="5">
        <v>9</v>
      </c>
      <c r="K606" s="5">
        <v>14</v>
      </c>
      <c r="L606" s="5" t="s">
        <v>55</v>
      </c>
      <c r="M606" s="5" t="s">
        <v>56</v>
      </c>
      <c r="N606" s="5" t="s">
        <v>57</v>
      </c>
      <c r="O606" s="5">
        <v>5</v>
      </c>
      <c r="P606" s="5" t="s">
        <v>46</v>
      </c>
      <c r="Q606" s="5">
        <v>12.8</v>
      </c>
      <c r="S606" s="33">
        <f t="shared" si="27"/>
        <v>-0.34882245883863039</v>
      </c>
      <c r="T606" s="33">
        <f t="shared" si="28"/>
        <v>0.33757705598325355</v>
      </c>
      <c r="U606" s="33">
        <f t="shared" si="29"/>
        <v>0.43302174537908888</v>
      </c>
      <c r="V606" s="33"/>
      <c r="W606" s="33"/>
      <c r="X606" s="33"/>
      <c r="Y606" s="33"/>
      <c r="Z606" s="33"/>
      <c r="AA606" s="33"/>
      <c r="AB606" s="33"/>
      <c r="AC606" s="33"/>
      <c r="AD606" s="33"/>
      <c r="AE606" s="33"/>
      <c r="AF606" s="33"/>
      <c r="AG606" s="33"/>
      <c r="AH606" s="33"/>
      <c r="AI606" s="33"/>
      <c r="AJ606" s="33"/>
      <c r="AK606" s="33"/>
      <c r="AL606" s="33"/>
    </row>
    <row r="607" spans="1:38" x14ac:dyDescent="0.25">
      <c r="A607" s="6">
        <v>2649</v>
      </c>
      <c r="B607" s="7" t="s">
        <v>47</v>
      </c>
      <c r="C607" s="7">
        <v>0.5</v>
      </c>
      <c r="D607" s="7">
        <v>0.38</v>
      </c>
      <c r="E607" s="7">
        <v>0.12</v>
      </c>
      <c r="F607" s="7">
        <v>0.57650000000000001</v>
      </c>
      <c r="G607" s="7">
        <v>0.27300000000000002</v>
      </c>
      <c r="H607" s="7">
        <v>0.13500000000000001</v>
      </c>
      <c r="I607" s="7">
        <v>0.14499999999999999</v>
      </c>
      <c r="J607" s="7">
        <v>9</v>
      </c>
      <c r="K607" s="7">
        <v>12</v>
      </c>
      <c r="L607" s="7" t="s">
        <v>33</v>
      </c>
      <c r="M607" s="7" t="s">
        <v>34</v>
      </c>
      <c r="N607" s="7" t="s">
        <v>35</v>
      </c>
      <c r="O607" s="7">
        <v>7</v>
      </c>
      <c r="P607" s="7" t="s">
        <v>74</v>
      </c>
      <c r="Q607" s="7">
        <v>2.5</v>
      </c>
      <c r="S607" s="33">
        <f t="shared" si="27"/>
        <v>-0.34882245883863039</v>
      </c>
      <c r="T607" s="33">
        <f t="shared" si="28"/>
        <v>-0.26157610130287079</v>
      </c>
      <c r="U607" s="33">
        <f t="shared" si="29"/>
        <v>-0.34253958962823472</v>
      </c>
      <c r="V607" s="33"/>
      <c r="W607" s="33"/>
      <c r="X607" s="33"/>
      <c r="Y607" s="33"/>
      <c r="Z607" s="33"/>
      <c r="AA607" s="33"/>
      <c r="AB607" s="33"/>
      <c r="AC607" s="33"/>
      <c r="AD607" s="33"/>
      <c r="AE607" s="33"/>
      <c r="AF607" s="33"/>
      <c r="AG607" s="33"/>
      <c r="AH607" s="33"/>
      <c r="AI607" s="33"/>
      <c r="AJ607" s="33"/>
      <c r="AK607" s="33"/>
      <c r="AL607" s="33"/>
    </row>
    <row r="608" spans="1:38" x14ac:dyDescent="0.25">
      <c r="A608" s="4">
        <v>2603</v>
      </c>
      <c r="B608" s="5" t="s">
        <v>47</v>
      </c>
      <c r="C608" s="5">
        <v>0.61499999999999999</v>
      </c>
      <c r="D608" s="5">
        <v>0.47</v>
      </c>
      <c r="E608" s="5">
        <v>0.155</v>
      </c>
      <c r="F608" s="5">
        <v>1.2</v>
      </c>
      <c r="G608" s="5">
        <v>0.50849999999999995</v>
      </c>
      <c r="H608" s="5">
        <v>0.32</v>
      </c>
      <c r="I608" s="5">
        <v>0.29199999999999998</v>
      </c>
      <c r="J608" s="5">
        <v>8</v>
      </c>
      <c r="K608" s="5">
        <v>10</v>
      </c>
      <c r="L608" s="5" t="s">
        <v>48</v>
      </c>
      <c r="M608" s="5" t="s">
        <v>49</v>
      </c>
      <c r="N608" s="5" t="s">
        <v>50</v>
      </c>
      <c r="O608" s="5">
        <v>6</v>
      </c>
      <c r="P608" s="5" t="s">
        <v>79</v>
      </c>
      <c r="Q608" s="5">
        <v>14.1</v>
      </c>
      <c r="S608" s="33">
        <f t="shared" si="27"/>
        <v>-0.64855138643330534</v>
      </c>
      <c r="T608" s="33">
        <f t="shared" si="28"/>
        <v>0.72274694281004837</v>
      </c>
      <c r="U608" s="33">
        <f t="shared" si="29"/>
        <v>0.58813401238055318</v>
      </c>
      <c r="V608" s="33"/>
      <c r="W608" s="33"/>
      <c r="X608" s="33"/>
      <c r="Y608" s="33"/>
      <c r="Z608" s="33"/>
      <c r="AA608" s="33"/>
      <c r="AB608" s="33"/>
      <c r="AC608" s="33"/>
      <c r="AD608" s="33"/>
      <c r="AE608" s="33"/>
      <c r="AF608" s="33"/>
      <c r="AG608" s="33"/>
      <c r="AH608" s="33"/>
      <c r="AI608" s="33"/>
      <c r="AJ608" s="33"/>
      <c r="AK608" s="33"/>
      <c r="AL608" s="33"/>
    </row>
    <row r="609" spans="1:38" x14ac:dyDescent="0.25">
      <c r="A609" s="6">
        <v>2557</v>
      </c>
      <c r="B609" s="7" t="s">
        <v>43</v>
      </c>
      <c r="C609" s="7">
        <v>0.38</v>
      </c>
      <c r="D609" s="7">
        <v>0.28499999999999998</v>
      </c>
      <c r="E609" s="7">
        <v>8.5000000000000006E-2</v>
      </c>
      <c r="F609" s="7">
        <v>0.23699999999999999</v>
      </c>
      <c r="G609" s="7">
        <v>0.115</v>
      </c>
      <c r="H609" s="7">
        <v>4.0500000000000001E-2</v>
      </c>
      <c r="I609" s="7">
        <v>7.0000000000000007E-2</v>
      </c>
      <c r="J609" s="7">
        <v>6</v>
      </c>
      <c r="K609" s="7">
        <v>4</v>
      </c>
      <c r="L609" s="7" t="s">
        <v>84</v>
      </c>
      <c r="M609" s="7" t="s">
        <v>85</v>
      </c>
      <c r="N609" s="7" t="s">
        <v>86</v>
      </c>
      <c r="O609" s="7">
        <v>5</v>
      </c>
      <c r="P609" s="7" t="s">
        <v>46</v>
      </c>
      <c r="Q609" s="7">
        <v>12.8</v>
      </c>
      <c r="S609" s="33">
        <f t="shared" si="27"/>
        <v>-1.2480092416226554</v>
      </c>
      <c r="T609" s="33">
        <f t="shared" si="28"/>
        <v>-1.288695799507656</v>
      </c>
      <c r="U609" s="33">
        <f t="shared" si="29"/>
        <v>-1.3249172806375114</v>
      </c>
      <c r="V609" s="33"/>
      <c r="W609" s="33"/>
      <c r="X609" s="33"/>
      <c r="Y609" s="33"/>
      <c r="Z609" s="33"/>
      <c r="AA609" s="33"/>
      <c r="AB609" s="33"/>
      <c r="AC609" s="33"/>
      <c r="AD609" s="33"/>
      <c r="AE609" s="33"/>
      <c r="AF609" s="33"/>
      <c r="AG609" s="33"/>
      <c r="AH609" s="33"/>
      <c r="AI609" s="33"/>
      <c r="AJ609" s="33"/>
      <c r="AK609" s="33"/>
      <c r="AL609" s="33"/>
    </row>
    <row r="610" spans="1:38" x14ac:dyDescent="0.25">
      <c r="A610" s="4">
        <v>936</v>
      </c>
      <c r="B610" s="5" t="s">
        <v>43</v>
      </c>
      <c r="C610" s="5">
        <v>0.45</v>
      </c>
      <c r="D610" s="5">
        <v>0.34499999999999997</v>
      </c>
      <c r="E610" s="5">
        <v>0.11</v>
      </c>
      <c r="F610" s="5">
        <v>0.47</v>
      </c>
      <c r="G610" s="5">
        <v>0.23549999999999999</v>
      </c>
      <c r="H610" s="5">
        <v>8.5500000000000007E-2</v>
      </c>
      <c r="I610" s="5">
        <v>0.1135</v>
      </c>
      <c r="J610" s="5">
        <v>7</v>
      </c>
      <c r="K610" s="5">
        <v>5</v>
      </c>
      <c r="L610" s="5" t="s">
        <v>58</v>
      </c>
      <c r="M610" s="5" t="s">
        <v>59</v>
      </c>
      <c r="N610" s="5" t="s">
        <v>60</v>
      </c>
      <c r="O610" s="5">
        <v>2</v>
      </c>
      <c r="P610" s="5" t="s">
        <v>39</v>
      </c>
      <c r="Q610" s="5">
        <v>18</v>
      </c>
      <c r="S610" s="33">
        <f t="shared" si="27"/>
        <v>-0.94828031402798041</v>
      </c>
      <c r="T610" s="33">
        <f t="shared" si="28"/>
        <v>-0.68954264222153117</v>
      </c>
      <c r="U610" s="33">
        <f t="shared" si="29"/>
        <v>-0.70446821263165271</v>
      </c>
      <c r="V610" s="33"/>
      <c r="W610" s="33"/>
      <c r="X610" s="33"/>
      <c r="Y610" s="33"/>
      <c r="Z610" s="33"/>
      <c r="AA610" s="33"/>
      <c r="AB610" s="33"/>
      <c r="AC610" s="33"/>
      <c r="AD610" s="33"/>
      <c r="AE610" s="33"/>
      <c r="AF610" s="33"/>
      <c r="AG610" s="33"/>
      <c r="AH610" s="33"/>
      <c r="AI610" s="33"/>
      <c r="AJ610" s="33"/>
      <c r="AK610" s="33"/>
      <c r="AL610" s="33"/>
    </row>
    <row r="611" spans="1:38" x14ac:dyDescent="0.25">
      <c r="A611" s="6">
        <v>768</v>
      </c>
      <c r="B611" s="7" t="s">
        <v>47</v>
      </c>
      <c r="C611" s="7">
        <v>0.34499999999999997</v>
      </c>
      <c r="D611" s="7">
        <v>0.27</v>
      </c>
      <c r="E611" s="7">
        <v>9.5000000000000001E-2</v>
      </c>
      <c r="F611" s="7">
        <v>0.19700000000000001</v>
      </c>
      <c r="G611" s="7">
        <v>6.6500000000000004E-2</v>
      </c>
      <c r="H611" s="7">
        <v>0.05</v>
      </c>
      <c r="I611" s="7">
        <v>7.0000000000000007E-2</v>
      </c>
      <c r="J611" s="7">
        <v>9</v>
      </c>
      <c r="K611" s="7">
        <v>14</v>
      </c>
      <c r="L611" s="7" t="s">
        <v>55</v>
      </c>
      <c r="M611" s="7" t="s">
        <v>56</v>
      </c>
      <c r="N611" s="7" t="s">
        <v>57</v>
      </c>
      <c r="O611" s="7">
        <v>9</v>
      </c>
      <c r="P611" s="7" t="s">
        <v>78</v>
      </c>
      <c r="Q611" s="7">
        <v>1.9</v>
      </c>
      <c r="S611" s="33">
        <f t="shared" si="27"/>
        <v>-0.34882245883863039</v>
      </c>
      <c r="T611" s="33">
        <f t="shared" si="28"/>
        <v>-1.5882723781507186</v>
      </c>
      <c r="U611" s="33">
        <f t="shared" si="29"/>
        <v>-1.4800295476389758</v>
      </c>
      <c r="V611" s="33"/>
      <c r="W611" s="33"/>
      <c r="X611" s="33"/>
      <c r="Y611" s="33"/>
      <c r="Z611" s="33"/>
      <c r="AA611" s="33"/>
      <c r="AB611" s="33"/>
      <c r="AC611" s="33"/>
      <c r="AD611" s="33"/>
      <c r="AE611" s="33"/>
      <c r="AF611" s="33"/>
      <c r="AG611" s="33"/>
      <c r="AH611" s="33"/>
      <c r="AI611" s="33"/>
      <c r="AJ611" s="33"/>
      <c r="AK611" s="33"/>
      <c r="AL611" s="33"/>
    </row>
    <row r="612" spans="1:38" x14ac:dyDescent="0.25">
      <c r="A612" s="4">
        <v>3149</v>
      </c>
      <c r="B612" s="5" t="s">
        <v>32</v>
      </c>
      <c r="C612" s="5">
        <v>0.71</v>
      </c>
      <c r="D612" s="5">
        <v>0.53</v>
      </c>
      <c r="E612" s="5">
        <v>0.19500000000000001</v>
      </c>
      <c r="F612" s="5">
        <v>1.8745000000000001</v>
      </c>
      <c r="G612" s="5">
        <v>0.67549999999999999</v>
      </c>
      <c r="H612" s="5">
        <v>0.40649999999999997</v>
      </c>
      <c r="I612" s="5">
        <v>0.6855</v>
      </c>
      <c r="J612" s="5">
        <v>12</v>
      </c>
      <c r="K612" s="5">
        <v>14</v>
      </c>
      <c r="L612" s="5" t="s">
        <v>55</v>
      </c>
      <c r="M612" s="5" t="s">
        <v>56</v>
      </c>
      <c r="N612" s="5" t="s">
        <v>57</v>
      </c>
      <c r="O612" s="5">
        <v>6</v>
      </c>
      <c r="P612" s="5" t="s">
        <v>79</v>
      </c>
      <c r="Q612" s="5">
        <v>14.1</v>
      </c>
      <c r="S612" s="33">
        <f t="shared" si="27"/>
        <v>0.55036432394539458</v>
      </c>
      <c r="T612" s="33">
        <f t="shared" si="28"/>
        <v>1.5358833705555033</v>
      </c>
      <c r="U612" s="33">
        <f t="shared" si="29"/>
        <v>1.2085830803864126</v>
      </c>
      <c r="V612" s="33"/>
      <c r="W612" s="33"/>
      <c r="X612" s="33"/>
      <c r="Y612" s="33"/>
      <c r="Z612" s="33"/>
      <c r="AA612" s="33"/>
      <c r="AB612" s="33"/>
      <c r="AC612" s="33"/>
      <c r="AD612" s="33"/>
      <c r="AE612" s="33"/>
      <c r="AF612" s="33"/>
      <c r="AG612" s="33"/>
      <c r="AH612" s="33"/>
      <c r="AI612" s="33"/>
      <c r="AJ612" s="33"/>
      <c r="AK612" s="33"/>
      <c r="AL612" s="33"/>
    </row>
    <row r="613" spans="1:38" x14ac:dyDescent="0.25">
      <c r="A613" s="6">
        <v>2377</v>
      </c>
      <c r="B613" s="7" t="s">
        <v>32</v>
      </c>
      <c r="C613" s="7">
        <v>0.43</v>
      </c>
      <c r="D613" s="7">
        <v>0.34</v>
      </c>
      <c r="E613" s="7">
        <v>0.11</v>
      </c>
      <c r="F613" s="7">
        <v>0.38200000000000001</v>
      </c>
      <c r="G613" s="7">
        <v>0.154</v>
      </c>
      <c r="H613" s="7">
        <v>9.5500000000000002E-2</v>
      </c>
      <c r="I613" s="7">
        <v>0.109</v>
      </c>
      <c r="J613" s="7">
        <v>8</v>
      </c>
      <c r="K613" s="7">
        <v>10</v>
      </c>
      <c r="L613" s="7" t="s">
        <v>48</v>
      </c>
      <c r="M613" s="7" t="s">
        <v>49</v>
      </c>
      <c r="N613" s="7" t="s">
        <v>50</v>
      </c>
      <c r="O613" s="7">
        <v>8</v>
      </c>
      <c r="P613" s="7" t="s">
        <v>51</v>
      </c>
      <c r="Q613" s="7">
        <v>12.3</v>
      </c>
      <c r="S613" s="33">
        <f t="shared" si="27"/>
        <v>-0.64855138643330534</v>
      </c>
      <c r="T613" s="33">
        <f t="shared" si="28"/>
        <v>-0.86072925858899563</v>
      </c>
      <c r="U613" s="33">
        <f t="shared" si="29"/>
        <v>-0.75617230163214033</v>
      </c>
      <c r="V613" s="33"/>
      <c r="W613" s="33"/>
      <c r="X613" s="33"/>
      <c r="Y613" s="33"/>
      <c r="Z613" s="33"/>
      <c r="AA613" s="33"/>
      <c r="AB613" s="33"/>
      <c r="AC613" s="33"/>
      <c r="AD613" s="33"/>
      <c r="AE613" s="33"/>
      <c r="AF613" s="33"/>
      <c r="AG613" s="33"/>
      <c r="AH613" s="33"/>
      <c r="AI613" s="33"/>
      <c r="AJ613" s="33"/>
      <c r="AK613" s="33"/>
      <c r="AL613" s="33"/>
    </row>
    <row r="614" spans="1:38" x14ac:dyDescent="0.25">
      <c r="A614" s="4">
        <v>818</v>
      </c>
      <c r="B614" s="5" t="s">
        <v>43</v>
      </c>
      <c r="C614" s="5">
        <v>0.35</v>
      </c>
      <c r="D614" s="5">
        <v>0.27</v>
      </c>
      <c r="E614" s="5">
        <v>0.09</v>
      </c>
      <c r="F614" s="5">
        <v>0.20549999999999999</v>
      </c>
      <c r="G614" s="5">
        <v>7.4999999999999997E-2</v>
      </c>
      <c r="H614" s="5">
        <v>5.7500000000000002E-2</v>
      </c>
      <c r="I614" s="5">
        <v>6.2E-2</v>
      </c>
      <c r="J614" s="5">
        <v>6</v>
      </c>
      <c r="K614" s="5">
        <v>7</v>
      </c>
      <c r="L614" s="5" t="s">
        <v>67</v>
      </c>
      <c r="M614" s="5" t="s">
        <v>68</v>
      </c>
      <c r="N614" s="5" t="s">
        <v>69</v>
      </c>
      <c r="O614" s="5">
        <v>1</v>
      </c>
      <c r="P614" s="5" t="s">
        <v>36</v>
      </c>
      <c r="Q614" s="5">
        <v>22.1</v>
      </c>
      <c r="S614" s="33">
        <f t="shared" si="27"/>
        <v>-1.2480092416226554</v>
      </c>
      <c r="T614" s="33">
        <f t="shared" si="28"/>
        <v>-1.5454757240588526</v>
      </c>
      <c r="U614" s="33">
        <f t="shared" si="29"/>
        <v>-1.4800295476389758</v>
      </c>
      <c r="V614" s="33"/>
      <c r="W614" s="33"/>
      <c r="X614" s="33"/>
      <c r="Y614" s="33"/>
      <c r="Z614" s="33"/>
      <c r="AA614" s="33"/>
      <c r="AB614" s="33"/>
      <c r="AC614" s="33"/>
      <c r="AD614" s="33"/>
      <c r="AE614" s="33"/>
      <c r="AF614" s="33"/>
      <c r="AG614" s="33"/>
      <c r="AH614" s="33"/>
      <c r="AI614" s="33"/>
      <c r="AJ614" s="33"/>
      <c r="AK614" s="33"/>
      <c r="AL614" s="33"/>
    </row>
    <row r="615" spans="1:38" x14ac:dyDescent="0.25">
      <c r="A615" s="6">
        <v>2223</v>
      </c>
      <c r="B615" s="7" t="s">
        <v>32</v>
      </c>
      <c r="C615" s="7">
        <v>0.625</v>
      </c>
      <c r="D615" s="7">
        <v>0.52500000000000002</v>
      </c>
      <c r="E615" s="7">
        <v>0.19500000000000001</v>
      </c>
      <c r="F615" s="7">
        <v>1.3520000000000001</v>
      </c>
      <c r="G615" s="7">
        <v>0.45050000000000001</v>
      </c>
      <c r="H615" s="7">
        <v>0.2445</v>
      </c>
      <c r="I615" s="7">
        <v>0.53</v>
      </c>
      <c r="J615" s="7">
        <v>13</v>
      </c>
      <c r="K615" s="7">
        <v>5</v>
      </c>
      <c r="L615" s="7" t="s">
        <v>58</v>
      </c>
      <c r="M615" s="7" t="s">
        <v>59</v>
      </c>
      <c r="N615" s="7" t="s">
        <v>60</v>
      </c>
      <c r="O615" s="7">
        <v>3</v>
      </c>
      <c r="P615" s="7" t="s">
        <v>80</v>
      </c>
      <c r="Q615" s="7">
        <v>3.6</v>
      </c>
      <c r="S615" s="33">
        <f t="shared" si="27"/>
        <v>0.85009325154006965</v>
      </c>
      <c r="T615" s="33">
        <f t="shared" si="28"/>
        <v>0.8083402509937806</v>
      </c>
      <c r="U615" s="33">
        <f t="shared" si="29"/>
        <v>1.1568789913859243</v>
      </c>
      <c r="V615" s="33"/>
      <c r="W615" s="33"/>
      <c r="X615" s="33"/>
      <c r="Y615" s="33"/>
      <c r="Z615" s="33"/>
      <c r="AA615" s="33"/>
      <c r="AB615" s="33"/>
      <c r="AC615" s="33"/>
      <c r="AD615" s="33"/>
      <c r="AE615" s="33"/>
      <c r="AF615" s="33"/>
      <c r="AG615" s="33"/>
      <c r="AH615" s="33"/>
      <c r="AI615" s="33"/>
      <c r="AJ615" s="33"/>
      <c r="AK615" s="33"/>
      <c r="AL615" s="33"/>
    </row>
    <row r="616" spans="1:38" x14ac:dyDescent="0.25">
      <c r="A616" s="4">
        <v>2582</v>
      </c>
      <c r="B616" s="5" t="s">
        <v>32</v>
      </c>
      <c r="C616" s="5">
        <v>0.53</v>
      </c>
      <c r="D616" s="5">
        <v>0.42</v>
      </c>
      <c r="E616" s="5">
        <v>0.17</v>
      </c>
      <c r="F616" s="5">
        <v>0.82799999999999996</v>
      </c>
      <c r="G616" s="5">
        <v>0.41</v>
      </c>
      <c r="H616" s="5">
        <v>0.20799999999999999</v>
      </c>
      <c r="I616" s="5">
        <v>0.15049999999999999</v>
      </c>
      <c r="J616" s="5">
        <v>6</v>
      </c>
      <c r="K616" s="5">
        <v>9</v>
      </c>
      <c r="L616" s="5" t="s">
        <v>52</v>
      </c>
      <c r="M616" s="5" t="s">
        <v>53</v>
      </c>
      <c r="N616" s="5" t="s">
        <v>54</v>
      </c>
      <c r="O616" s="5">
        <v>2</v>
      </c>
      <c r="P616" s="5" t="s">
        <v>39</v>
      </c>
      <c r="Q616" s="5">
        <v>18</v>
      </c>
      <c r="S616" s="33">
        <f t="shared" si="27"/>
        <v>-1.2480092416226554</v>
      </c>
      <c r="T616" s="33">
        <f t="shared" si="28"/>
        <v>-4.7961767516742143E-3</v>
      </c>
      <c r="U616" s="33">
        <f t="shared" si="29"/>
        <v>7.1093122375670947E-2</v>
      </c>
      <c r="V616" s="33"/>
      <c r="W616" s="33"/>
      <c r="X616" s="33"/>
      <c r="Y616" s="33"/>
      <c r="Z616" s="33"/>
      <c r="AA616" s="33"/>
      <c r="AB616" s="33"/>
      <c r="AC616" s="33"/>
      <c r="AD616" s="33"/>
      <c r="AE616" s="33"/>
      <c r="AF616" s="33"/>
      <c r="AG616" s="33"/>
      <c r="AH616" s="33"/>
      <c r="AI616" s="33"/>
      <c r="AJ616" s="33"/>
      <c r="AK616" s="33"/>
      <c r="AL616" s="33"/>
    </row>
    <row r="617" spans="1:38" x14ac:dyDescent="0.25">
      <c r="A617" s="6">
        <v>2777</v>
      </c>
      <c r="B617" s="7" t="s">
        <v>47</v>
      </c>
      <c r="C617" s="7">
        <v>0.58499999999999996</v>
      </c>
      <c r="D617" s="7">
        <v>0.46500000000000002</v>
      </c>
      <c r="E617" s="7">
        <v>0.16500000000000001</v>
      </c>
      <c r="F617" s="7">
        <v>0.88500000000000001</v>
      </c>
      <c r="G617" s="7">
        <v>0.40250000000000002</v>
      </c>
      <c r="H617" s="7">
        <v>0.16250000000000001</v>
      </c>
      <c r="I617" s="7">
        <v>0.27400000000000002</v>
      </c>
      <c r="J617" s="7">
        <v>10</v>
      </c>
      <c r="K617" s="7">
        <v>12</v>
      </c>
      <c r="L617" s="7" t="s">
        <v>33</v>
      </c>
      <c r="M617" s="7" t="s">
        <v>34</v>
      </c>
      <c r="N617" s="7" t="s">
        <v>35</v>
      </c>
      <c r="O617" s="7">
        <v>8</v>
      </c>
      <c r="P617" s="7" t="s">
        <v>51</v>
      </c>
      <c r="Q617" s="7">
        <v>12.3</v>
      </c>
      <c r="S617" s="33">
        <f t="shared" si="27"/>
        <v>-4.9093531243955373E-2</v>
      </c>
      <c r="T617" s="33">
        <f t="shared" si="28"/>
        <v>0.46596701825885184</v>
      </c>
      <c r="U617" s="33">
        <f t="shared" si="29"/>
        <v>0.53642992338006545</v>
      </c>
      <c r="V617" s="33"/>
      <c r="W617" s="33"/>
      <c r="X617" s="33"/>
      <c r="Y617" s="33"/>
      <c r="Z617" s="33"/>
      <c r="AA617" s="33"/>
      <c r="AB617" s="33"/>
      <c r="AC617" s="33"/>
      <c r="AD617" s="33"/>
      <c r="AE617" s="33"/>
      <c r="AF617" s="33"/>
      <c r="AG617" s="33"/>
      <c r="AH617" s="33"/>
      <c r="AI617" s="33"/>
      <c r="AJ617" s="33"/>
      <c r="AK617" s="33"/>
      <c r="AL617" s="33"/>
    </row>
    <row r="618" spans="1:38" x14ac:dyDescent="0.25">
      <c r="A618" s="4">
        <v>975</v>
      </c>
      <c r="B618" s="5" t="s">
        <v>32</v>
      </c>
      <c r="C618" s="5">
        <v>0.53</v>
      </c>
      <c r="D618" s="5">
        <v>0.42499999999999999</v>
      </c>
      <c r="E618" s="5">
        <v>0.13</v>
      </c>
      <c r="F618" s="5">
        <v>0.75849999999999995</v>
      </c>
      <c r="G618" s="5">
        <v>0.32500000000000001</v>
      </c>
      <c r="H618" s="5">
        <v>0.19700000000000001</v>
      </c>
      <c r="I618" s="5">
        <v>0.20499999999999999</v>
      </c>
      <c r="J618" s="5">
        <v>8</v>
      </c>
      <c r="K618" s="5">
        <v>2</v>
      </c>
      <c r="L618" s="5" t="s">
        <v>64</v>
      </c>
      <c r="M618" s="5" t="s">
        <v>65</v>
      </c>
      <c r="N618" s="5" t="s">
        <v>66</v>
      </c>
      <c r="O618" s="5">
        <v>1</v>
      </c>
      <c r="P618" s="5" t="s">
        <v>36</v>
      </c>
      <c r="Q618" s="5">
        <v>22.1</v>
      </c>
      <c r="S618" s="33">
        <f t="shared" si="27"/>
        <v>-0.64855138643330534</v>
      </c>
      <c r="T618" s="33">
        <f t="shared" si="28"/>
        <v>-4.7961767516742143E-3</v>
      </c>
      <c r="U618" s="33">
        <f t="shared" si="29"/>
        <v>0.12279721137615923</v>
      </c>
      <c r="V618" s="33"/>
      <c r="W618" s="33"/>
      <c r="X618" s="33"/>
      <c r="Y618" s="33"/>
      <c r="Z618" s="33"/>
      <c r="AA618" s="33"/>
      <c r="AB618" s="33"/>
      <c r="AC618" s="33"/>
      <c r="AD618" s="33"/>
      <c r="AE618" s="33"/>
      <c r="AF618" s="33"/>
      <c r="AG618" s="33"/>
      <c r="AH618" s="33"/>
      <c r="AI618" s="33"/>
      <c r="AJ618" s="33"/>
      <c r="AK618" s="33"/>
      <c r="AL618" s="33"/>
    </row>
    <row r="619" spans="1:38" x14ac:dyDescent="0.25">
      <c r="A619" s="6">
        <v>1574</v>
      </c>
      <c r="B619" s="7" t="s">
        <v>43</v>
      </c>
      <c r="C619" s="7">
        <v>0.48</v>
      </c>
      <c r="D619" s="7">
        <v>0.37</v>
      </c>
      <c r="E619" s="7">
        <v>0.12</v>
      </c>
      <c r="F619" s="7">
        <v>0.53600000000000003</v>
      </c>
      <c r="G619" s="7">
        <v>0.251</v>
      </c>
      <c r="H619" s="7">
        <v>0.114</v>
      </c>
      <c r="I619" s="7">
        <v>0.15</v>
      </c>
      <c r="J619" s="7">
        <v>8</v>
      </c>
      <c r="K619" s="7">
        <v>2</v>
      </c>
      <c r="L619" s="7" t="s">
        <v>64</v>
      </c>
      <c r="M619" s="7" t="s">
        <v>65</v>
      </c>
      <c r="N619" s="7" t="s">
        <v>66</v>
      </c>
      <c r="O619" s="7">
        <v>2</v>
      </c>
      <c r="P619" s="7" t="s">
        <v>39</v>
      </c>
      <c r="Q619" s="7">
        <v>18</v>
      </c>
      <c r="S619" s="33">
        <f t="shared" si="27"/>
        <v>-0.64855138643330534</v>
      </c>
      <c r="T619" s="33">
        <f t="shared" si="28"/>
        <v>-0.43276271767033514</v>
      </c>
      <c r="U619" s="33">
        <f t="shared" si="29"/>
        <v>-0.44594776762921129</v>
      </c>
      <c r="V619" s="33"/>
      <c r="W619" s="33"/>
      <c r="X619" s="33"/>
      <c r="Y619" s="33"/>
      <c r="Z619" s="33"/>
      <c r="AA619" s="33"/>
      <c r="AB619" s="33"/>
      <c r="AC619" s="33"/>
      <c r="AD619" s="33"/>
      <c r="AE619" s="33"/>
      <c r="AF619" s="33"/>
      <c r="AG619" s="33"/>
      <c r="AH619" s="33"/>
      <c r="AI619" s="33"/>
      <c r="AJ619" s="33"/>
      <c r="AK619" s="33"/>
      <c r="AL619" s="33"/>
    </row>
    <row r="620" spans="1:38" x14ac:dyDescent="0.25">
      <c r="A620" s="4">
        <v>3580</v>
      </c>
      <c r="B620" s="5" t="s">
        <v>32</v>
      </c>
      <c r="C620" s="5">
        <v>0.6</v>
      </c>
      <c r="D620" s="5">
        <v>0.48499999999999999</v>
      </c>
      <c r="E620" s="5">
        <v>0.14499999999999999</v>
      </c>
      <c r="F620" s="5">
        <v>0.77600000000000002</v>
      </c>
      <c r="G620" s="5">
        <v>0.35449999999999998</v>
      </c>
      <c r="H620" s="5">
        <v>0.1585</v>
      </c>
      <c r="I620" s="5">
        <v>0.23899999999999999</v>
      </c>
      <c r="J620" s="5">
        <v>9</v>
      </c>
      <c r="K620" s="5">
        <v>13</v>
      </c>
      <c r="L620" s="5" t="s">
        <v>44</v>
      </c>
      <c r="M620" s="5" t="s">
        <v>45</v>
      </c>
      <c r="N620" s="5" t="s">
        <v>35</v>
      </c>
      <c r="O620" s="5">
        <v>3</v>
      </c>
      <c r="P620" s="5" t="s">
        <v>80</v>
      </c>
      <c r="Q620" s="5">
        <v>3.6</v>
      </c>
      <c r="S620" s="33">
        <f t="shared" si="27"/>
        <v>-0.34882245883863039</v>
      </c>
      <c r="T620" s="33">
        <f t="shared" si="28"/>
        <v>0.59435698053445019</v>
      </c>
      <c r="U620" s="33">
        <f t="shared" si="29"/>
        <v>0.74324627938201804</v>
      </c>
      <c r="V620" s="33"/>
      <c r="W620" s="33"/>
      <c r="X620" s="33"/>
      <c r="Y620" s="33"/>
      <c r="Z620" s="33"/>
      <c r="AA620" s="33"/>
      <c r="AB620" s="33"/>
      <c r="AC620" s="33"/>
      <c r="AD620" s="33"/>
      <c r="AE620" s="33"/>
      <c r="AF620" s="33"/>
      <c r="AG620" s="33"/>
      <c r="AH620" s="33"/>
      <c r="AI620" s="33"/>
      <c r="AJ620" s="33"/>
      <c r="AK620" s="33"/>
      <c r="AL620" s="33"/>
    </row>
    <row r="621" spans="1:38" x14ac:dyDescent="0.25">
      <c r="A621" s="6">
        <v>3664</v>
      </c>
      <c r="B621" s="7" t="s">
        <v>43</v>
      </c>
      <c r="C621" s="7">
        <v>0.55000000000000004</v>
      </c>
      <c r="D621" s="7">
        <v>0.4</v>
      </c>
      <c r="E621" s="7">
        <v>0.13500000000000001</v>
      </c>
      <c r="F621" s="7">
        <v>0.71699999999999997</v>
      </c>
      <c r="G621" s="7">
        <v>0.33150000000000002</v>
      </c>
      <c r="H621" s="7">
        <v>0.14949999999999999</v>
      </c>
      <c r="I621" s="7">
        <v>0.221</v>
      </c>
      <c r="J621" s="7">
        <v>9</v>
      </c>
      <c r="K621" s="7">
        <v>1</v>
      </c>
      <c r="L621" s="7" t="s">
        <v>40</v>
      </c>
      <c r="M621" s="7" t="s">
        <v>41</v>
      </c>
      <c r="N621" s="7" t="s">
        <v>35</v>
      </c>
      <c r="O621" s="7">
        <v>8</v>
      </c>
      <c r="P621" s="7" t="s">
        <v>51</v>
      </c>
      <c r="Q621" s="7">
        <v>12.3</v>
      </c>
      <c r="S621" s="33">
        <f t="shared" si="27"/>
        <v>-0.34882245883863039</v>
      </c>
      <c r="T621" s="33">
        <f t="shared" si="28"/>
        <v>0.16639043961579017</v>
      </c>
      <c r="U621" s="33">
        <f t="shared" si="29"/>
        <v>-0.13572323362628158</v>
      </c>
      <c r="V621" s="33"/>
      <c r="W621" s="33"/>
      <c r="X621" s="33"/>
      <c r="Y621" s="33"/>
      <c r="Z621" s="33"/>
      <c r="AA621" s="33"/>
      <c r="AB621" s="33"/>
      <c r="AC621" s="33"/>
      <c r="AD621" s="33"/>
      <c r="AE621" s="33"/>
      <c r="AF621" s="33"/>
      <c r="AG621" s="33"/>
      <c r="AH621" s="33"/>
      <c r="AI621" s="33"/>
      <c r="AJ621" s="33"/>
      <c r="AK621" s="33"/>
      <c r="AL621" s="33"/>
    </row>
    <row r="622" spans="1:38" x14ac:dyDescent="0.25">
      <c r="A622" s="4">
        <v>1456</v>
      </c>
      <c r="B622" s="5" t="s">
        <v>47</v>
      </c>
      <c r="C622" s="5">
        <v>0.47499999999999998</v>
      </c>
      <c r="D622" s="5">
        <v>0.37</v>
      </c>
      <c r="E622" s="5">
        <v>0.125</v>
      </c>
      <c r="F622" s="5">
        <v>0.64900000000000002</v>
      </c>
      <c r="G622" s="5">
        <v>0.34699999999999998</v>
      </c>
      <c r="H622" s="5">
        <v>0.13600000000000001</v>
      </c>
      <c r="I622" s="5">
        <v>0.14199999999999999</v>
      </c>
      <c r="J622" s="5">
        <v>8</v>
      </c>
      <c r="K622" s="5">
        <v>4</v>
      </c>
      <c r="L622" s="5" t="s">
        <v>84</v>
      </c>
      <c r="M622" s="5" t="s">
        <v>85</v>
      </c>
      <c r="N622" s="5" t="s">
        <v>86</v>
      </c>
      <c r="O622" s="5">
        <v>9</v>
      </c>
      <c r="P622" s="5" t="s">
        <v>78</v>
      </c>
      <c r="Q622" s="5">
        <v>1.9</v>
      </c>
      <c r="S622" s="33">
        <f t="shared" si="27"/>
        <v>-0.64855138643330534</v>
      </c>
      <c r="T622" s="33">
        <f t="shared" si="28"/>
        <v>-0.47555937176220126</v>
      </c>
      <c r="U622" s="33">
        <f t="shared" si="29"/>
        <v>-0.44594776762921129</v>
      </c>
      <c r="V622" s="33"/>
      <c r="W622" s="33"/>
      <c r="X622" s="33"/>
      <c r="Y622" s="33"/>
      <c r="Z622" s="33"/>
      <c r="AA622" s="33"/>
      <c r="AB622" s="33"/>
      <c r="AC622" s="33"/>
      <c r="AD622" s="33"/>
      <c r="AE622" s="33"/>
      <c r="AF622" s="33"/>
      <c r="AG622" s="33"/>
      <c r="AH622" s="33"/>
      <c r="AI622" s="33"/>
      <c r="AJ622" s="33"/>
      <c r="AK622" s="33"/>
      <c r="AL622" s="33"/>
    </row>
    <row r="623" spans="1:38" x14ac:dyDescent="0.25">
      <c r="A623" s="6">
        <v>2422</v>
      </c>
      <c r="B623" s="7" t="s">
        <v>43</v>
      </c>
      <c r="C623" s="7">
        <v>0.52</v>
      </c>
      <c r="D623" s="7">
        <v>0.41499999999999998</v>
      </c>
      <c r="E623" s="7">
        <v>0.16</v>
      </c>
      <c r="F623" s="7">
        <v>0.59499999999999997</v>
      </c>
      <c r="G623" s="7">
        <v>0.21049999999999999</v>
      </c>
      <c r="H623" s="7">
        <v>0.14199999999999999</v>
      </c>
      <c r="I623" s="7">
        <v>0.26</v>
      </c>
      <c r="J623" s="7">
        <v>15</v>
      </c>
      <c r="K623" s="7">
        <v>10</v>
      </c>
      <c r="L623" s="7" t="s">
        <v>48</v>
      </c>
      <c r="M623" s="7" t="s">
        <v>49</v>
      </c>
      <c r="N623" s="7" t="s">
        <v>50</v>
      </c>
      <c r="O623" s="7">
        <v>9</v>
      </c>
      <c r="P623" s="7" t="s">
        <v>78</v>
      </c>
      <c r="Q623" s="7">
        <v>1.9</v>
      </c>
      <c r="S623" s="33">
        <f t="shared" si="27"/>
        <v>1.4495511067294196</v>
      </c>
      <c r="T623" s="33">
        <f t="shared" si="28"/>
        <v>-9.0389484935406397E-2</v>
      </c>
      <c r="U623" s="33">
        <f t="shared" si="29"/>
        <v>1.9389033375182673E-2</v>
      </c>
      <c r="V623" s="33"/>
      <c r="W623" s="33"/>
      <c r="X623" s="33"/>
      <c r="Y623" s="33"/>
      <c r="Z623" s="33"/>
      <c r="AA623" s="33"/>
      <c r="AB623" s="33"/>
      <c r="AC623" s="33"/>
      <c r="AD623" s="33"/>
      <c r="AE623" s="33"/>
      <c r="AF623" s="33"/>
      <c r="AG623" s="33"/>
      <c r="AH623" s="33"/>
      <c r="AI623" s="33"/>
      <c r="AJ623" s="33"/>
      <c r="AK623" s="33"/>
      <c r="AL623" s="33"/>
    </row>
    <row r="624" spans="1:38" x14ac:dyDescent="0.25">
      <c r="A624" s="4">
        <v>2926</v>
      </c>
      <c r="B624" s="5" t="s">
        <v>43</v>
      </c>
      <c r="C624" s="5">
        <v>0.60499999999999998</v>
      </c>
      <c r="D624" s="5">
        <v>0.48</v>
      </c>
      <c r="E624" s="5">
        <v>0.155</v>
      </c>
      <c r="F624" s="5">
        <v>0.99950000000000006</v>
      </c>
      <c r="G624" s="5">
        <v>0.42499999999999999</v>
      </c>
      <c r="H624" s="5">
        <v>0.19850000000000001</v>
      </c>
      <c r="I624" s="5">
        <v>0.3</v>
      </c>
      <c r="J624" s="5">
        <v>10</v>
      </c>
      <c r="K624" s="5">
        <v>15</v>
      </c>
      <c r="L624" s="5" t="s">
        <v>81</v>
      </c>
      <c r="M624" s="5" t="s">
        <v>82</v>
      </c>
      <c r="N624" s="5" t="s">
        <v>35</v>
      </c>
      <c r="O624" s="5">
        <v>6</v>
      </c>
      <c r="P624" s="5" t="s">
        <v>79</v>
      </c>
      <c r="Q624" s="5">
        <v>14.1</v>
      </c>
      <c r="S624" s="33">
        <f t="shared" si="27"/>
        <v>-4.9093531243955373E-2</v>
      </c>
      <c r="T624" s="33">
        <f t="shared" si="28"/>
        <v>0.63715363462631625</v>
      </c>
      <c r="U624" s="33">
        <f t="shared" si="29"/>
        <v>0.69154219038152975</v>
      </c>
      <c r="V624" s="33"/>
      <c r="W624" s="33"/>
      <c r="X624" s="33"/>
      <c r="Y624" s="33"/>
      <c r="Z624" s="33"/>
      <c r="AA624" s="33"/>
      <c r="AB624" s="33"/>
      <c r="AC624" s="33"/>
      <c r="AD624" s="33"/>
      <c r="AE624" s="33"/>
      <c r="AF624" s="33"/>
      <c r="AG624" s="33"/>
      <c r="AH624" s="33"/>
      <c r="AI624" s="33"/>
      <c r="AJ624" s="33"/>
      <c r="AK624" s="33"/>
      <c r="AL624" s="33"/>
    </row>
    <row r="625" spans="1:38" x14ac:dyDescent="0.25">
      <c r="A625" s="6">
        <v>2263</v>
      </c>
      <c r="B625" s="7" t="s">
        <v>32</v>
      </c>
      <c r="C625" s="7">
        <v>0.57999999999999996</v>
      </c>
      <c r="D625" s="7">
        <v>0.45500000000000002</v>
      </c>
      <c r="E625" s="7">
        <v>0.16</v>
      </c>
      <c r="F625" s="7">
        <v>0.92149999999999999</v>
      </c>
      <c r="G625" s="7">
        <v>0.312</v>
      </c>
      <c r="H625" s="7">
        <v>0.19600000000000001</v>
      </c>
      <c r="I625" s="7">
        <v>0.3</v>
      </c>
      <c r="J625" s="7">
        <v>17</v>
      </c>
      <c r="K625" s="7">
        <v>13</v>
      </c>
      <c r="L625" s="7" t="s">
        <v>44</v>
      </c>
      <c r="M625" s="7" t="s">
        <v>45</v>
      </c>
      <c r="N625" s="7" t="s">
        <v>35</v>
      </c>
      <c r="O625" s="7">
        <v>10</v>
      </c>
      <c r="P625" s="7" t="s">
        <v>70</v>
      </c>
      <c r="Q625" s="7">
        <v>24.1</v>
      </c>
      <c r="S625" s="33">
        <f t="shared" si="27"/>
        <v>2.0490089619187697</v>
      </c>
      <c r="T625" s="33">
        <f t="shared" si="28"/>
        <v>0.42317036416698578</v>
      </c>
      <c r="U625" s="33">
        <f t="shared" si="29"/>
        <v>0.43302174537908888</v>
      </c>
      <c r="V625" s="33"/>
      <c r="W625" s="33"/>
      <c r="X625" s="33"/>
      <c r="Y625" s="33"/>
      <c r="Z625" s="33"/>
      <c r="AA625" s="33"/>
      <c r="AB625" s="33"/>
      <c r="AC625" s="33"/>
      <c r="AD625" s="33"/>
      <c r="AE625" s="33"/>
      <c r="AF625" s="33"/>
      <c r="AG625" s="33"/>
      <c r="AH625" s="33"/>
      <c r="AI625" s="33"/>
      <c r="AJ625" s="33"/>
      <c r="AK625" s="33"/>
      <c r="AL625" s="33"/>
    </row>
    <row r="626" spans="1:38" x14ac:dyDescent="0.25">
      <c r="A626" s="4">
        <v>2745</v>
      </c>
      <c r="B626" s="5" t="s">
        <v>47</v>
      </c>
      <c r="C626" s="5">
        <v>0.48</v>
      </c>
      <c r="D626" s="5">
        <v>0.375</v>
      </c>
      <c r="E626" s="5">
        <v>0.12</v>
      </c>
      <c r="F626" s="5">
        <v>0.58950000000000002</v>
      </c>
      <c r="G626" s="5">
        <v>0.2535</v>
      </c>
      <c r="H626" s="5">
        <v>0.128</v>
      </c>
      <c r="I626" s="5">
        <v>0.17199999999999999</v>
      </c>
      <c r="J626" s="5">
        <v>11</v>
      </c>
      <c r="K626" s="5">
        <v>7</v>
      </c>
      <c r="L626" s="5" t="s">
        <v>67</v>
      </c>
      <c r="M626" s="5" t="s">
        <v>68</v>
      </c>
      <c r="N626" s="5" t="s">
        <v>69</v>
      </c>
      <c r="O626" s="5">
        <v>2</v>
      </c>
      <c r="P626" s="5" t="s">
        <v>39</v>
      </c>
      <c r="Q626" s="5">
        <v>18</v>
      </c>
      <c r="S626" s="33">
        <f t="shared" si="27"/>
        <v>0.25063539635071963</v>
      </c>
      <c r="T626" s="33">
        <f t="shared" si="28"/>
        <v>-0.43276271767033514</v>
      </c>
      <c r="U626" s="33">
        <f t="shared" si="29"/>
        <v>-0.394243678628723</v>
      </c>
      <c r="V626" s="33"/>
      <c r="W626" s="33"/>
      <c r="X626" s="33"/>
      <c r="Y626" s="33"/>
      <c r="Z626" s="33"/>
      <c r="AA626" s="33"/>
      <c r="AB626" s="33"/>
      <c r="AC626" s="33"/>
      <c r="AD626" s="33"/>
      <c r="AE626" s="33"/>
      <c r="AF626" s="33"/>
      <c r="AG626" s="33"/>
      <c r="AH626" s="33"/>
      <c r="AI626" s="33"/>
      <c r="AJ626" s="33"/>
      <c r="AK626" s="33"/>
      <c r="AL626" s="33"/>
    </row>
    <row r="627" spans="1:38" x14ac:dyDescent="0.25">
      <c r="A627" s="6">
        <v>3007</v>
      </c>
      <c r="B627" s="7" t="s">
        <v>47</v>
      </c>
      <c r="C627" s="7">
        <v>0.7</v>
      </c>
      <c r="D627" s="7">
        <v>0.54500000000000004</v>
      </c>
      <c r="E627" s="7">
        <v>0.185</v>
      </c>
      <c r="F627" s="7">
        <v>1.6134999999999999</v>
      </c>
      <c r="G627" s="7">
        <v>0.75</v>
      </c>
      <c r="H627" s="7">
        <v>0.40350000000000003</v>
      </c>
      <c r="I627" s="7">
        <v>0.36849999999999999</v>
      </c>
      <c r="J627" s="7">
        <v>11</v>
      </c>
      <c r="K627" s="7">
        <v>15</v>
      </c>
      <c r="L627" s="7" t="s">
        <v>81</v>
      </c>
      <c r="M627" s="7" t="s">
        <v>82</v>
      </c>
      <c r="N627" s="7" t="s">
        <v>35</v>
      </c>
      <c r="O627" s="7">
        <v>2</v>
      </c>
      <c r="P627" s="7" t="s">
        <v>39</v>
      </c>
      <c r="Q627" s="7">
        <v>18</v>
      </c>
      <c r="S627" s="33">
        <f t="shared" si="27"/>
        <v>0.25063539635071963</v>
      </c>
      <c r="T627" s="33">
        <f t="shared" si="28"/>
        <v>1.4502900623717709</v>
      </c>
      <c r="U627" s="33">
        <f t="shared" si="29"/>
        <v>1.3636953473878775</v>
      </c>
      <c r="V627" s="33"/>
      <c r="W627" s="33"/>
      <c r="X627" s="33"/>
      <c r="Y627" s="33"/>
      <c r="Z627" s="33"/>
      <c r="AA627" s="33"/>
      <c r="AB627" s="33"/>
      <c r="AC627" s="33"/>
      <c r="AD627" s="33"/>
      <c r="AE627" s="33"/>
      <c r="AF627" s="33"/>
      <c r="AG627" s="33"/>
      <c r="AH627" s="33"/>
      <c r="AI627" s="33"/>
      <c r="AJ627" s="33"/>
      <c r="AK627" s="33"/>
      <c r="AL627" s="33"/>
    </row>
    <row r="628" spans="1:38" x14ac:dyDescent="0.25">
      <c r="A628" s="4">
        <v>83</v>
      </c>
      <c r="B628" s="5" t="s">
        <v>32</v>
      </c>
      <c r="C628" s="5">
        <v>0.52</v>
      </c>
      <c r="D628" s="5">
        <v>0.42499999999999999</v>
      </c>
      <c r="E628" s="5">
        <v>0.16500000000000001</v>
      </c>
      <c r="F628" s="5">
        <v>0.98850000000000005</v>
      </c>
      <c r="G628" s="5">
        <v>0.39600000000000002</v>
      </c>
      <c r="H628" s="5">
        <v>0.22500000000000001</v>
      </c>
      <c r="I628" s="5">
        <v>0.32</v>
      </c>
      <c r="J628" s="5">
        <v>16</v>
      </c>
      <c r="K628" s="5">
        <v>6</v>
      </c>
      <c r="L628" s="5" t="s">
        <v>71</v>
      </c>
      <c r="M628" s="5" t="s">
        <v>72</v>
      </c>
      <c r="N628" s="5" t="s">
        <v>73</v>
      </c>
      <c r="O628" s="5">
        <v>2</v>
      </c>
      <c r="P628" s="5" t="s">
        <v>39</v>
      </c>
      <c r="Q628" s="5">
        <v>18</v>
      </c>
      <c r="S628" s="33">
        <f t="shared" si="27"/>
        <v>1.7492800343240946</v>
      </c>
      <c r="T628" s="33">
        <f t="shared" si="28"/>
        <v>-9.0389484935406397E-2</v>
      </c>
      <c r="U628" s="33">
        <f t="shared" si="29"/>
        <v>0.12279721137615923</v>
      </c>
      <c r="V628" s="33"/>
      <c r="W628" s="33"/>
      <c r="X628" s="33"/>
      <c r="Y628" s="33"/>
      <c r="Z628" s="33"/>
      <c r="AA628" s="33"/>
      <c r="AB628" s="33"/>
      <c r="AC628" s="33"/>
      <c r="AD628" s="33"/>
      <c r="AE628" s="33"/>
      <c r="AF628" s="33"/>
      <c r="AG628" s="33"/>
      <c r="AH628" s="33"/>
      <c r="AI628" s="33"/>
      <c r="AJ628" s="33"/>
      <c r="AK628" s="33"/>
      <c r="AL628" s="33"/>
    </row>
    <row r="629" spans="1:38" x14ac:dyDescent="0.25">
      <c r="A629" s="6">
        <v>2705</v>
      </c>
      <c r="B629" s="7" t="s">
        <v>47</v>
      </c>
      <c r="C629" s="7">
        <v>0.7</v>
      </c>
      <c r="D629" s="7">
        <v>0.52500000000000002</v>
      </c>
      <c r="E629" s="7">
        <v>0.17499999999999999</v>
      </c>
      <c r="F629" s="7">
        <v>1.7585</v>
      </c>
      <c r="G629" s="7">
        <v>0.87450000000000006</v>
      </c>
      <c r="H629" s="7">
        <v>0.36149999999999999</v>
      </c>
      <c r="I629" s="7">
        <v>0.47</v>
      </c>
      <c r="J629" s="7">
        <v>10</v>
      </c>
      <c r="K629" s="7">
        <v>15</v>
      </c>
      <c r="L629" s="7" t="s">
        <v>81</v>
      </c>
      <c r="M629" s="7" t="s">
        <v>82</v>
      </c>
      <c r="N629" s="7" t="s">
        <v>35</v>
      </c>
      <c r="O629" s="7">
        <v>4</v>
      </c>
      <c r="P629" s="7" t="s">
        <v>42</v>
      </c>
      <c r="Q629" s="7">
        <v>6.1</v>
      </c>
      <c r="S629" s="33">
        <f t="shared" si="27"/>
        <v>-4.9093531243955373E-2</v>
      </c>
      <c r="T629" s="33">
        <f t="shared" si="28"/>
        <v>1.4502900623717709</v>
      </c>
      <c r="U629" s="33">
        <f t="shared" si="29"/>
        <v>1.1568789913859243</v>
      </c>
      <c r="V629" s="33"/>
      <c r="W629" s="33"/>
      <c r="X629" s="33"/>
      <c r="Y629" s="33"/>
      <c r="Z629" s="33"/>
      <c r="AA629" s="33"/>
      <c r="AB629" s="33"/>
      <c r="AC629" s="33"/>
      <c r="AD629" s="33"/>
      <c r="AE629" s="33"/>
      <c r="AF629" s="33"/>
      <c r="AG629" s="33"/>
      <c r="AH629" s="33"/>
      <c r="AI629" s="33"/>
      <c r="AJ629" s="33"/>
      <c r="AK629" s="33"/>
      <c r="AL629" s="33"/>
    </row>
    <row r="630" spans="1:38" x14ac:dyDescent="0.25">
      <c r="A630" s="4">
        <v>1972</v>
      </c>
      <c r="B630" s="5" t="s">
        <v>32</v>
      </c>
      <c r="C630" s="5">
        <v>0.67500000000000004</v>
      </c>
      <c r="D630" s="5">
        <v>0.51</v>
      </c>
      <c r="E630" s="5">
        <v>0.185</v>
      </c>
      <c r="F630" s="5">
        <v>1.4730000000000001</v>
      </c>
      <c r="G630" s="5">
        <v>0.62949999999999995</v>
      </c>
      <c r="H630" s="5">
        <v>0.30249999999999999</v>
      </c>
      <c r="I630" s="5">
        <v>0.42449999999999999</v>
      </c>
      <c r="J630" s="5">
        <v>11</v>
      </c>
      <c r="K630" s="5">
        <v>7</v>
      </c>
      <c r="L630" s="5" t="s">
        <v>67</v>
      </c>
      <c r="M630" s="5" t="s">
        <v>68</v>
      </c>
      <c r="N630" s="5" t="s">
        <v>69</v>
      </c>
      <c r="O630" s="5">
        <v>6</v>
      </c>
      <c r="P630" s="5" t="s">
        <v>79</v>
      </c>
      <c r="Q630" s="5">
        <v>14.1</v>
      </c>
      <c r="S630" s="33">
        <f t="shared" si="27"/>
        <v>0.25063539635071963</v>
      </c>
      <c r="T630" s="33">
        <f t="shared" si="28"/>
        <v>1.2363067919124415</v>
      </c>
      <c r="U630" s="33">
        <f t="shared" si="29"/>
        <v>1.0017667243844595</v>
      </c>
      <c r="V630" s="33"/>
      <c r="W630" s="33"/>
      <c r="X630" s="33"/>
      <c r="Y630" s="33"/>
      <c r="Z630" s="33"/>
      <c r="AA630" s="33"/>
      <c r="AB630" s="33"/>
      <c r="AC630" s="33"/>
      <c r="AD630" s="33"/>
      <c r="AE630" s="33"/>
      <c r="AF630" s="33"/>
      <c r="AG630" s="33"/>
      <c r="AH630" s="33"/>
      <c r="AI630" s="33"/>
      <c r="AJ630" s="33"/>
      <c r="AK630" s="33"/>
      <c r="AL630" s="33"/>
    </row>
    <row r="631" spans="1:38" x14ac:dyDescent="0.25">
      <c r="A631" s="6">
        <v>4010</v>
      </c>
      <c r="B631" s="7" t="s">
        <v>47</v>
      </c>
      <c r="C631" s="7">
        <v>0.61</v>
      </c>
      <c r="D631" s="7">
        <v>0.49</v>
      </c>
      <c r="E631" s="7">
        <v>0.16</v>
      </c>
      <c r="F631" s="7">
        <v>1.1459999999999999</v>
      </c>
      <c r="G631" s="7">
        <v>0.59699999999999998</v>
      </c>
      <c r="H631" s="7">
        <v>0.246</v>
      </c>
      <c r="I631" s="7">
        <v>0.26500000000000001</v>
      </c>
      <c r="J631" s="7">
        <v>8</v>
      </c>
      <c r="K631" s="7">
        <v>11</v>
      </c>
      <c r="L631" s="7" t="s">
        <v>37</v>
      </c>
      <c r="M631" s="7" t="s">
        <v>38</v>
      </c>
      <c r="N631" s="7" t="s">
        <v>35</v>
      </c>
      <c r="O631" s="7">
        <v>6</v>
      </c>
      <c r="P631" s="7" t="s">
        <v>79</v>
      </c>
      <c r="Q631" s="7">
        <v>14.1</v>
      </c>
      <c r="S631" s="33">
        <f t="shared" si="27"/>
        <v>-0.64855138643330534</v>
      </c>
      <c r="T631" s="33">
        <f t="shared" si="28"/>
        <v>0.67995028871818231</v>
      </c>
      <c r="U631" s="33">
        <f t="shared" si="29"/>
        <v>0.79495036838250632</v>
      </c>
      <c r="V631" s="33"/>
      <c r="W631" s="33"/>
      <c r="X631" s="33"/>
      <c r="Y631" s="33"/>
      <c r="Z631" s="33"/>
      <c r="AA631" s="33"/>
      <c r="AB631" s="33"/>
      <c r="AC631" s="33"/>
      <c r="AD631" s="33"/>
      <c r="AE631" s="33"/>
      <c r="AF631" s="33"/>
      <c r="AG631" s="33"/>
      <c r="AH631" s="33"/>
      <c r="AI631" s="33"/>
      <c r="AJ631" s="33"/>
      <c r="AK631" s="33"/>
      <c r="AL631" s="33"/>
    </row>
    <row r="632" spans="1:38" x14ac:dyDescent="0.25">
      <c r="A632" s="4">
        <v>882</v>
      </c>
      <c r="B632" s="5" t="s">
        <v>47</v>
      </c>
      <c r="C632" s="5">
        <v>0.65500000000000003</v>
      </c>
      <c r="D632" s="5">
        <v>0.52</v>
      </c>
      <c r="E632" s="5">
        <v>0.16500000000000001</v>
      </c>
      <c r="F632" s="5">
        <v>1.4095</v>
      </c>
      <c r="G632" s="5">
        <v>0.58599999999999997</v>
      </c>
      <c r="H632" s="5">
        <v>0.29099999999999998</v>
      </c>
      <c r="I632" s="5">
        <v>0.40500000000000003</v>
      </c>
      <c r="J632" s="5">
        <v>9</v>
      </c>
      <c r="K632" s="5">
        <v>10</v>
      </c>
      <c r="L632" s="5" t="s">
        <v>48</v>
      </c>
      <c r="M632" s="5" t="s">
        <v>49</v>
      </c>
      <c r="N632" s="5" t="s">
        <v>50</v>
      </c>
      <c r="O632" s="5">
        <v>1</v>
      </c>
      <c r="P632" s="5" t="s">
        <v>36</v>
      </c>
      <c r="Q632" s="5">
        <v>22.1</v>
      </c>
      <c r="S632" s="33">
        <f t="shared" si="27"/>
        <v>-0.34882245883863039</v>
      </c>
      <c r="T632" s="33">
        <f t="shared" si="28"/>
        <v>1.0651201755449771</v>
      </c>
      <c r="U632" s="33">
        <f t="shared" si="29"/>
        <v>1.105174902385436</v>
      </c>
      <c r="V632" s="33"/>
      <c r="W632" s="33"/>
      <c r="X632" s="33"/>
      <c r="Y632" s="33"/>
      <c r="Z632" s="33"/>
      <c r="AA632" s="33"/>
      <c r="AB632" s="33"/>
      <c r="AC632" s="33"/>
      <c r="AD632" s="33"/>
      <c r="AE632" s="33"/>
      <c r="AF632" s="33"/>
      <c r="AG632" s="33"/>
      <c r="AH632" s="33"/>
      <c r="AI632" s="33"/>
      <c r="AJ632" s="33"/>
      <c r="AK632" s="33"/>
      <c r="AL632" s="33"/>
    </row>
    <row r="633" spans="1:38" x14ac:dyDescent="0.25">
      <c r="A633" s="6">
        <v>455</v>
      </c>
      <c r="B633" s="7" t="s">
        <v>32</v>
      </c>
      <c r="C633" s="7">
        <v>0.64500000000000002</v>
      </c>
      <c r="D633" s="7">
        <v>0.55000000000000004</v>
      </c>
      <c r="E633" s="7">
        <v>0.17499999999999999</v>
      </c>
      <c r="F633" s="7">
        <v>1.2915000000000001</v>
      </c>
      <c r="G633" s="7">
        <v>0.56999999999999995</v>
      </c>
      <c r="H633" s="7">
        <v>0.30449999999999999</v>
      </c>
      <c r="I633" s="7">
        <v>0.33</v>
      </c>
      <c r="J633" s="7">
        <v>14</v>
      </c>
      <c r="K633" s="7">
        <v>6</v>
      </c>
      <c r="L633" s="7" t="s">
        <v>71</v>
      </c>
      <c r="M633" s="7" t="s">
        <v>72</v>
      </c>
      <c r="N633" s="7" t="s">
        <v>73</v>
      </c>
      <c r="O633" s="7">
        <v>10</v>
      </c>
      <c r="P633" s="7" t="s">
        <v>70</v>
      </c>
      <c r="Q633" s="7">
        <v>24.1</v>
      </c>
      <c r="S633" s="33">
        <f t="shared" si="27"/>
        <v>1.1498221791347447</v>
      </c>
      <c r="T633" s="33">
        <f t="shared" si="28"/>
        <v>0.97952686736124495</v>
      </c>
      <c r="U633" s="33">
        <f t="shared" si="29"/>
        <v>1.4153994363883657</v>
      </c>
      <c r="V633" s="33"/>
      <c r="W633" s="33"/>
      <c r="X633" s="33"/>
      <c r="Y633" s="33"/>
      <c r="Z633" s="33"/>
      <c r="AA633" s="33"/>
      <c r="AB633" s="33"/>
      <c r="AC633" s="33"/>
      <c r="AD633" s="33"/>
      <c r="AE633" s="33"/>
      <c r="AF633" s="33"/>
      <c r="AG633" s="33"/>
      <c r="AH633" s="33"/>
      <c r="AI633" s="33"/>
      <c r="AJ633" s="33"/>
      <c r="AK633" s="33"/>
      <c r="AL633" s="33"/>
    </row>
    <row r="634" spans="1:38" x14ac:dyDescent="0.25">
      <c r="A634" s="4">
        <v>3683</v>
      </c>
      <c r="B634" s="5" t="s">
        <v>47</v>
      </c>
      <c r="C634" s="5">
        <v>0.62</v>
      </c>
      <c r="D634" s="5">
        <v>0.5</v>
      </c>
      <c r="E634" s="5">
        <v>0.18</v>
      </c>
      <c r="F634" s="5">
        <v>1.3915</v>
      </c>
      <c r="G634" s="5">
        <v>0.72599999999999998</v>
      </c>
      <c r="H634" s="5">
        <v>0.27950000000000003</v>
      </c>
      <c r="I634" s="5">
        <v>0.33200000000000002</v>
      </c>
      <c r="J634" s="5">
        <v>11</v>
      </c>
      <c r="K634" s="5">
        <v>9</v>
      </c>
      <c r="L634" s="5" t="s">
        <v>52</v>
      </c>
      <c r="M634" s="5" t="s">
        <v>53</v>
      </c>
      <c r="N634" s="5" t="s">
        <v>54</v>
      </c>
      <c r="O634" s="5">
        <v>1</v>
      </c>
      <c r="P634" s="5" t="s">
        <v>36</v>
      </c>
      <c r="Q634" s="5">
        <v>22.1</v>
      </c>
      <c r="S634" s="33">
        <f t="shared" si="27"/>
        <v>0.25063539635071963</v>
      </c>
      <c r="T634" s="33">
        <f t="shared" si="28"/>
        <v>0.76554359690191454</v>
      </c>
      <c r="U634" s="33">
        <f t="shared" si="29"/>
        <v>0.89835854638348289</v>
      </c>
      <c r="V634" s="33"/>
      <c r="W634" s="33"/>
      <c r="X634" s="33"/>
      <c r="Y634" s="33"/>
      <c r="Z634" s="33"/>
      <c r="AA634" s="33"/>
      <c r="AB634" s="33"/>
      <c r="AC634" s="33"/>
      <c r="AD634" s="33"/>
      <c r="AE634" s="33"/>
      <c r="AF634" s="33"/>
      <c r="AG634" s="33"/>
      <c r="AH634" s="33"/>
      <c r="AI634" s="33"/>
      <c r="AJ634" s="33"/>
      <c r="AK634" s="33"/>
      <c r="AL634" s="33"/>
    </row>
    <row r="635" spans="1:38" x14ac:dyDescent="0.25">
      <c r="A635" s="6">
        <v>1335</v>
      </c>
      <c r="B635" s="7" t="s">
        <v>32</v>
      </c>
      <c r="C635" s="7">
        <v>0.57499999999999996</v>
      </c>
      <c r="D635" s="7">
        <v>0.42</v>
      </c>
      <c r="E635" s="7">
        <v>0.13500000000000001</v>
      </c>
      <c r="F635" s="7">
        <v>0.85699999999999998</v>
      </c>
      <c r="G635" s="7">
        <v>0.46100000000000002</v>
      </c>
      <c r="H635" s="7">
        <v>0.14699999999999999</v>
      </c>
      <c r="I635" s="7">
        <v>0.21249999999999999</v>
      </c>
      <c r="J635" s="7">
        <v>10</v>
      </c>
      <c r="K635" s="7">
        <v>13</v>
      </c>
      <c r="L635" s="7" t="s">
        <v>44</v>
      </c>
      <c r="M635" s="7" t="s">
        <v>45</v>
      </c>
      <c r="N635" s="7" t="s">
        <v>35</v>
      </c>
      <c r="O635" s="7">
        <v>10</v>
      </c>
      <c r="P635" s="7" t="s">
        <v>70</v>
      </c>
      <c r="Q635" s="7">
        <v>24.1</v>
      </c>
      <c r="S635" s="33">
        <f t="shared" si="27"/>
        <v>-4.9093531243955373E-2</v>
      </c>
      <c r="T635" s="33">
        <f t="shared" si="28"/>
        <v>0.38037371007511966</v>
      </c>
      <c r="U635" s="33">
        <f t="shared" si="29"/>
        <v>7.1093122375670947E-2</v>
      </c>
      <c r="V635" s="33"/>
      <c r="W635" s="33"/>
      <c r="X635" s="33"/>
      <c r="Y635" s="33"/>
      <c r="Z635" s="33"/>
      <c r="AA635" s="33"/>
      <c r="AB635" s="33"/>
      <c r="AC635" s="33"/>
      <c r="AD635" s="33"/>
      <c r="AE635" s="33"/>
      <c r="AF635" s="33"/>
      <c r="AG635" s="33"/>
      <c r="AH635" s="33"/>
      <c r="AI635" s="33"/>
      <c r="AJ635" s="33"/>
      <c r="AK635" s="33"/>
      <c r="AL635" s="33"/>
    </row>
    <row r="636" spans="1:38" x14ac:dyDescent="0.25">
      <c r="A636" s="4">
        <v>2289</v>
      </c>
      <c r="B636" s="5" t="s">
        <v>43</v>
      </c>
      <c r="C636" s="5">
        <v>0.33</v>
      </c>
      <c r="D636" s="5">
        <v>0.26500000000000001</v>
      </c>
      <c r="E636" s="5">
        <v>0.09</v>
      </c>
      <c r="F636" s="5">
        <v>0.18</v>
      </c>
      <c r="G636" s="5">
        <v>6.8000000000000005E-2</v>
      </c>
      <c r="H636" s="5">
        <v>3.5999999999999997E-2</v>
      </c>
      <c r="I636" s="5">
        <v>0.06</v>
      </c>
      <c r="J636" s="5">
        <v>6</v>
      </c>
      <c r="K636" s="5">
        <v>10</v>
      </c>
      <c r="L636" s="5" t="s">
        <v>48</v>
      </c>
      <c r="M636" s="5" t="s">
        <v>49</v>
      </c>
      <c r="N636" s="5" t="s">
        <v>50</v>
      </c>
      <c r="O636" s="5">
        <v>9</v>
      </c>
      <c r="P636" s="5" t="s">
        <v>78</v>
      </c>
      <c r="Q636" s="5">
        <v>1.9</v>
      </c>
      <c r="S636" s="33">
        <f t="shared" si="27"/>
        <v>-1.2480092416226554</v>
      </c>
      <c r="T636" s="33">
        <f t="shared" si="28"/>
        <v>-1.7166623404263166</v>
      </c>
      <c r="U636" s="33">
        <f t="shared" si="29"/>
        <v>-1.531733636639464</v>
      </c>
      <c r="V636" s="33"/>
      <c r="W636" s="33"/>
      <c r="X636" s="33"/>
      <c r="Y636" s="33"/>
      <c r="Z636" s="33"/>
      <c r="AA636" s="33"/>
      <c r="AB636" s="33"/>
      <c r="AC636" s="33"/>
      <c r="AD636" s="33"/>
      <c r="AE636" s="33"/>
      <c r="AF636" s="33"/>
      <c r="AG636" s="33"/>
      <c r="AH636" s="33"/>
      <c r="AI636" s="33"/>
      <c r="AJ636" s="33"/>
      <c r="AK636" s="33"/>
      <c r="AL636" s="33"/>
    </row>
    <row r="637" spans="1:38" x14ac:dyDescent="0.25">
      <c r="A637" s="6">
        <v>3342</v>
      </c>
      <c r="B637" s="7" t="s">
        <v>32</v>
      </c>
      <c r="C637" s="7">
        <v>0.49</v>
      </c>
      <c r="D637" s="7">
        <v>0.39</v>
      </c>
      <c r="E637" s="7">
        <v>0.13500000000000001</v>
      </c>
      <c r="F637" s="7">
        <v>0.59</v>
      </c>
      <c r="G637" s="7">
        <v>0.215</v>
      </c>
      <c r="H637" s="7">
        <v>0.125</v>
      </c>
      <c r="I637" s="7">
        <v>0.1845</v>
      </c>
      <c r="J637" s="7">
        <v>12</v>
      </c>
      <c r="K637" s="7">
        <v>3</v>
      </c>
      <c r="L637" s="7" t="s">
        <v>75</v>
      </c>
      <c r="M637" s="7" t="s">
        <v>76</v>
      </c>
      <c r="N637" s="7" t="s">
        <v>77</v>
      </c>
      <c r="O637" s="7">
        <v>6</v>
      </c>
      <c r="P637" s="7" t="s">
        <v>79</v>
      </c>
      <c r="Q637" s="7">
        <v>14.1</v>
      </c>
      <c r="S637" s="33">
        <f t="shared" si="27"/>
        <v>0.55036432394539458</v>
      </c>
      <c r="T637" s="33">
        <f t="shared" si="28"/>
        <v>-0.34716940948660296</v>
      </c>
      <c r="U637" s="33">
        <f t="shared" si="29"/>
        <v>-0.23913141162725815</v>
      </c>
      <c r="V637" s="33"/>
      <c r="W637" s="33"/>
      <c r="X637" s="33"/>
      <c r="Y637" s="33"/>
      <c r="Z637" s="33"/>
      <c r="AA637" s="33"/>
      <c r="AB637" s="33"/>
      <c r="AC637" s="33"/>
      <c r="AD637" s="33"/>
      <c r="AE637" s="33"/>
      <c r="AF637" s="33"/>
      <c r="AG637" s="33"/>
      <c r="AH637" s="33"/>
      <c r="AI637" s="33"/>
      <c r="AJ637" s="33"/>
      <c r="AK637" s="33"/>
      <c r="AL637" s="33"/>
    </row>
    <row r="638" spans="1:38" x14ac:dyDescent="0.25">
      <c r="A638" s="4">
        <v>783</v>
      </c>
      <c r="B638" s="5" t="s">
        <v>47</v>
      </c>
      <c r="C638" s="5">
        <v>0.51500000000000001</v>
      </c>
      <c r="D638" s="5">
        <v>0.435</v>
      </c>
      <c r="E638" s="5">
        <v>0.14499999999999999</v>
      </c>
      <c r="F638" s="5">
        <v>0.88149999999999995</v>
      </c>
      <c r="G638" s="5">
        <v>0.29199999999999998</v>
      </c>
      <c r="H638" s="5">
        <v>0.20599999999999999</v>
      </c>
      <c r="I638" s="5">
        <v>0.255</v>
      </c>
      <c r="J638" s="5">
        <v>10</v>
      </c>
      <c r="K638" s="5">
        <v>14</v>
      </c>
      <c r="L638" s="5" t="s">
        <v>55</v>
      </c>
      <c r="M638" s="5" t="s">
        <v>56</v>
      </c>
      <c r="N638" s="5" t="s">
        <v>57</v>
      </c>
      <c r="O638" s="5">
        <v>5</v>
      </c>
      <c r="P638" s="5" t="s">
        <v>46</v>
      </c>
      <c r="Q638" s="5">
        <v>12.8</v>
      </c>
      <c r="S638" s="33">
        <f t="shared" si="27"/>
        <v>-4.9093531243955373E-2</v>
      </c>
      <c r="T638" s="33">
        <f t="shared" si="28"/>
        <v>-0.1331861390272725</v>
      </c>
      <c r="U638" s="33">
        <f t="shared" si="29"/>
        <v>0.2262053893771358</v>
      </c>
      <c r="V638" s="33"/>
      <c r="W638" s="33"/>
      <c r="X638" s="33"/>
      <c r="Y638" s="33"/>
      <c r="Z638" s="33"/>
      <c r="AA638" s="33"/>
      <c r="AB638" s="33"/>
      <c r="AC638" s="33"/>
      <c r="AD638" s="33"/>
      <c r="AE638" s="33"/>
      <c r="AF638" s="33"/>
      <c r="AG638" s="33"/>
      <c r="AH638" s="33"/>
      <c r="AI638" s="33"/>
      <c r="AJ638" s="33"/>
      <c r="AK638" s="33"/>
      <c r="AL638" s="33"/>
    </row>
    <row r="639" spans="1:38" x14ac:dyDescent="0.25">
      <c r="A639" s="6">
        <v>3078</v>
      </c>
      <c r="B639" s="7" t="s">
        <v>47</v>
      </c>
      <c r="C639" s="7">
        <v>0.68500000000000005</v>
      </c>
      <c r="D639" s="7">
        <v>0.51</v>
      </c>
      <c r="E639" s="7">
        <v>0.16500000000000001</v>
      </c>
      <c r="F639" s="7">
        <v>1.5449999999999999</v>
      </c>
      <c r="G639" s="7">
        <v>0.68600000000000005</v>
      </c>
      <c r="H639" s="7">
        <v>0.3775</v>
      </c>
      <c r="I639" s="7">
        <v>0.40550000000000003</v>
      </c>
      <c r="J639" s="7">
        <v>10</v>
      </c>
      <c r="K639" s="7">
        <v>9</v>
      </c>
      <c r="L639" s="7" t="s">
        <v>52</v>
      </c>
      <c r="M639" s="7" t="s">
        <v>53</v>
      </c>
      <c r="N639" s="7" t="s">
        <v>54</v>
      </c>
      <c r="O639" s="7">
        <v>9</v>
      </c>
      <c r="P639" s="7" t="s">
        <v>78</v>
      </c>
      <c r="Q639" s="7">
        <v>1.9</v>
      </c>
      <c r="S639" s="33">
        <f t="shared" si="27"/>
        <v>-4.9093531243955373E-2</v>
      </c>
      <c r="T639" s="33">
        <f t="shared" si="28"/>
        <v>1.3219001000961736</v>
      </c>
      <c r="U639" s="33">
        <f t="shared" si="29"/>
        <v>1.0017667243844595</v>
      </c>
      <c r="V639" s="33"/>
      <c r="W639" s="33"/>
      <c r="X639" s="33"/>
      <c r="Y639" s="33"/>
      <c r="Z639" s="33"/>
      <c r="AA639" s="33"/>
      <c r="AB639" s="33"/>
      <c r="AC639" s="33"/>
      <c r="AD639" s="33"/>
      <c r="AE639" s="33"/>
      <c r="AF639" s="33"/>
      <c r="AG639" s="33"/>
      <c r="AH639" s="33"/>
      <c r="AI639" s="33"/>
      <c r="AJ639" s="33"/>
      <c r="AK639" s="33"/>
      <c r="AL639" s="33"/>
    </row>
    <row r="640" spans="1:38" x14ac:dyDescent="0.25">
      <c r="A640" s="4">
        <v>2155</v>
      </c>
      <c r="B640" s="5" t="s">
        <v>47</v>
      </c>
      <c r="C640" s="5">
        <v>0.55000000000000004</v>
      </c>
      <c r="D640" s="5">
        <v>0.44</v>
      </c>
      <c r="E640" s="5">
        <v>0.13500000000000001</v>
      </c>
      <c r="F640" s="5">
        <v>0.879</v>
      </c>
      <c r="G640" s="5">
        <v>0.36799999999999999</v>
      </c>
      <c r="H640" s="5">
        <v>0.20949999999999999</v>
      </c>
      <c r="I640" s="5">
        <v>0.26500000000000001</v>
      </c>
      <c r="J640" s="5">
        <v>10</v>
      </c>
      <c r="K640" s="5">
        <v>8</v>
      </c>
      <c r="L640" s="5" t="s">
        <v>61</v>
      </c>
      <c r="M640" s="5" t="s">
        <v>62</v>
      </c>
      <c r="N640" s="5" t="s">
        <v>63</v>
      </c>
      <c r="O640" s="5">
        <v>7</v>
      </c>
      <c r="P640" s="5" t="s">
        <v>74</v>
      </c>
      <c r="Q640" s="5">
        <v>2.5</v>
      </c>
      <c r="S640" s="33">
        <f t="shared" si="27"/>
        <v>-4.9093531243955373E-2</v>
      </c>
      <c r="T640" s="33">
        <f t="shared" si="28"/>
        <v>0.16639043961579017</v>
      </c>
      <c r="U640" s="33">
        <f t="shared" si="29"/>
        <v>0.27790947837762409</v>
      </c>
      <c r="V640" s="33"/>
      <c r="W640" s="33"/>
      <c r="X640" s="33"/>
      <c r="Y640" s="33"/>
      <c r="Z640" s="33"/>
      <c r="AA640" s="33"/>
      <c r="AB640" s="33"/>
      <c r="AC640" s="33"/>
      <c r="AD640" s="33"/>
      <c r="AE640" s="33"/>
      <c r="AF640" s="33"/>
      <c r="AG640" s="33"/>
      <c r="AH640" s="33"/>
      <c r="AI640" s="33"/>
      <c r="AJ640" s="33"/>
      <c r="AK640" s="33"/>
      <c r="AL640" s="33"/>
    </row>
    <row r="641" spans="1:38" x14ac:dyDescent="0.25">
      <c r="A641" s="6">
        <v>947</v>
      </c>
      <c r="B641" s="7" t="s">
        <v>32</v>
      </c>
      <c r="C641" s="7">
        <v>0.47</v>
      </c>
      <c r="D641" s="7">
        <v>0.36499999999999999</v>
      </c>
      <c r="E641" s="7">
        <v>0.12</v>
      </c>
      <c r="F641" s="7">
        <v>0.58199999999999996</v>
      </c>
      <c r="G641" s="7">
        <v>0.28999999999999998</v>
      </c>
      <c r="H641" s="7">
        <v>9.1999999999999998E-2</v>
      </c>
      <c r="I641" s="7">
        <v>0.14599999999999999</v>
      </c>
      <c r="J641" s="7">
        <v>8</v>
      </c>
      <c r="K641" s="7">
        <v>14</v>
      </c>
      <c r="L641" s="7" t="s">
        <v>55</v>
      </c>
      <c r="M641" s="7" t="s">
        <v>56</v>
      </c>
      <c r="N641" s="7" t="s">
        <v>57</v>
      </c>
      <c r="O641" s="7">
        <v>6</v>
      </c>
      <c r="P641" s="7" t="s">
        <v>79</v>
      </c>
      <c r="Q641" s="7">
        <v>14.1</v>
      </c>
      <c r="S641" s="33">
        <f t="shared" si="27"/>
        <v>-0.64855138643330534</v>
      </c>
      <c r="T641" s="33">
        <f t="shared" si="28"/>
        <v>-0.51835602585406737</v>
      </c>
      <c r="U641" s="33">
        <f t="shared" si="29"/>
        <v>-0.49765185662969952</v>
      </c>
      <c r="V641" s="33"/>
      <c r="W641" s="33"/>
      <c r="X641" s="33"/>
      <c r="Y641" s="33"/>
      <c r="Z641" s="33"/>
      <c r="AA641" s="33"/>
      <c r="AB641" s="33"/>
      <c r="AC641" s="33"/>
      <c r="AD641" s="33"/>
      <c r="AE641" s="33"/>
      <c r="AF641" s="33"/>
      <c r="AG641" s="33"/>
      <c r="AH641" s="33"/>
      <c r="AI641" s="33"/>
      <c r="AJ641" s="33"/>
      <c r="AK641" s="33"/>
      <c r="AL641" s="33"/>
    </row>
    <row r="642" spans="1:38" x14ac:dyDescent="0.25">
      <c r="A642" s="4">
        <v>2071</v>
      </c>
      <c r="B642" s="5" t="s">
        <v>43</v>
      </c>
      <c r="C642" s="5">
        <v>0.55000000000000004</v>
      </c>
      <c r="D642" s="5">
        <v>0.42</v>
      </c>
      <c r="E642" s="5">
        <v>0.115</v>
      </c>
      <c r="F642" s="5">
        <v>0.66800000000000004</v>
      </c>
      <c r="G642" s="5">
        <v>0.29249999999999998</v>
      </c>
      <c r="H642" s="5">
        <v>0.13700000000000001</v>
      </c>
      <c r="I642" s="5">
        <v>0.20899999999999999</v>
      </c>
      <c r="J642" s="5">
        <v>11</v>
      </c>
      <c r="K642" s="5">
        <v>11</v>
      </c>
      <c r="L642" s="5" t="s">
        <v>37</v>
      </c>
      <c r="M642" s="5" t="s">
        <v>38</v>
      </c>
      <c r="N642" s="5" t="s">
        <v>35</v>
      </c>
      <c r="O642" s="5">
        <v>3</v>
      </c>
      <c r="P642" s="5" t="s">
        <v>80</v>
      </c>
      <c r="Q642" s="5">
        <v>3.6</v>
      </c>
      <c r="S642" s="33">
        <f t="shared" si="27"/>
        <v>0.25063539635071963</v>
      </c>
      <c r="T642" s="33">
        <f t="shared" si="28"/>
        <v>0.16639043961579017</v>
      </c>
      <c r="U642" s="33">
        <f t="shared" si="29"/>
        <v>7.1093122375670947E-2</v>
      </c>
      <c r="V642" s="33"/>
      <c r="W642" s="33"/>
      <c r="X642" s="33"/>
      <c r="Y642" s="33"/>
      <c r="Z642" s="33"/>
      <c r="AA642" s="33"/>
      <c r="AB642" s="33"/>
      <c r="AC642" s="33"/>
      <c r="AD642" s="33"/>
      <c r="AE642" s="33"/>
      <c r="AF642" s="33"/>
      <c r="AG642" s="33"/>
      <c r="AH642" s="33"/>
      <c r="AI642" s="33"/>
      <c r="AJ642" s="33"/>
      <c r="AK642" s="33"/>
      <c r="AL642" s="33"/>
    </row>
    <row r="643" spans="1:38" x14ac:dyDescent="0.25">
      <c r="A643" s="6">
        <v>2775</v>
      </c>
      <c r="B643" s="7" t="s">
        <v>32</v>
      </c>
      <c r="C643" s="7">
        <v>0.57999999999999996</v>
      </c>
      <c r="D643" s="7">
        <v>0.42499999999999999</v>
      </c>
      <c r="E643" s="7">
        <v>0.15</v>
      </c>
      <c r="F643" s="7">
        <v>0.84399999999999997</v>
      </c>
      <c r="G643" s="7">
        <v>0.36449999999999999</v>
      </c>
      <c r="H643" s="7">
        <v>0.185</v>
      </c>
      <c r="I643" s="7">
        <v>0.27050000000000002</v>
      </c>
      <c r="J643" s="7">
        <v>9</v>
      </c>
      <c r="K643" s="7">
        <v>11</v>
      </c>
      <c r="L643" s="7" t="s">
        <v>37</v>
      </c>
      <c r="M643" s="7" t="s">
        <v>38</v>
      </c>
      <c r="N643" s="7" t="s">
        <v>35</v>
      </c>
      <c r="O643" s="7">
        <v>2</v>
      </c>
      <c r="P643" s="7" t="s">
        <v>39</v>
      </c>
      <c r="Q643" s="7">
        <v>18</v>
      </c>
      <c r="S643" s="33">
        <f t="shared" ref="S643:S697" si="30">(J643-$J$700)/$J$702</f>
        <v>-0.34882245883863039</v>
      </c>
      <c r="T643" s="33">
        <f t="shared" ref="T643:T697" si="31">(C643-$C$700)/$C$702</f>
        <v>0.42317036416698578</v>
      </c>
      <c r="U643" s="33">
        <f t="shared" ref="U643:U697" si="32">(D643-$D$700)/$D$702</f>
        <v>0.12279721137615923</v>
      </c>
      <c r="V643" s="33"/>
      <c r="W643" s="33"/>
      <c r="X643" s="33"/>
      <c r="Y643" s="33"/>
      <c r="Z643" s="33"/>
      <c r="AA643" s="33"/>
      <c r="AB643" s="33"/>
      <c r="AC643" s="33"/>
      <c r="AD643" s="33"/>
      <c r="AE643" s="33"/>
      <c r="AF643" s="33"/>
      <c r="AG643" s="33"/>
      <c r="AH643" s="33"/>
      <c r="AI643" s="33"/>
      <c r="AJ643" s="33"/>
      <c r="AK643" s="33"/>
      <c r="AL643" s="33"/>
    </row>
    <row r="644" spans="1:38" x14ac:dyDescent="0.25">
      <c r="A644" s="4">
        <v>2251</v>
      </c>
      <c r="B644" s="5" t="s">
        <v>47</v>
      </c>
      <c r="C644" s="5">
        <v>0.65500000000000003</v>
      </c>
      <c r="D644" s="5">
        <v>0.59</v>
      </c>
      <c r="E644" s="5">
        <v>0.2</v>
      </c>
      <c r="F644" s="5">
        <v>1.5455000000000001</v>
      </c>
      <c r="G644" s="5">
        <v>0.65400000000000003</v>
      </c>
      <c r="H644" s="5">
        <v>0.3765</v>
      </c>
      <c r="I644" s="5">
        <v>0.41499999999999998</v>
      </c>
      <c r="J644" s="5">
        <v>11</v>
      </c>
      <c r="K644" s="5">
        <v>7</v>
      </c>
      <c r="L644" s="5" t="s">
        <v>67</v>
      </c>
      <c r="M644" s="5" t="s">
        <v>68</v>
      </c>
      <c r="N644" s="5" t="s">
        <v>69</v>
      </c>
      <c r="O644" s="5">
        <v>1</v>
      </c>
      <c r="P644" s="5" t="s">
        <v>36</v>
      </c>
      <c r="Q644" s="5">
        <v>22.1</v>
      </c>
      <c r="S644" s="33">
        <f t="shared" si="30"/>
        <v>0.25063539635071963</v>
      </c>
      <c r="T644" s="33">
        <f t="shared" si="31"/>
        <v>1.0651201755449771</v>
      </c>
      <c r="U644" s="33">
        <f t="shared" si="32"/>
        <v>1.8290321483922707</v>
      </c>
      <c r="V644" s="33"/>
      <c r="W644" s="33"/>
      <c r="X644" s="33"/>
      <c r="Y644" s="33"/>
      <c r="Z644" s="33"/>
      <c r="AA644" s="33"/>
      <c r="AB644" s="33"/>
      <c r="AC644" s="33"/>
      <c r="AD644" s="33"/>
      <c r="AE644" s="33"/>
      <c r="AF644" s="33"/>
      <c r="AG644" s="33"/>
      <c r="AH644" s="33"/>
      <c r="AI644" s="33"/>
      <c r="AJ644" s="33"/>
      <c r="AK644" s="33"/>
      <c r="AL644" s="33"/>
    </row>
    <row r="645" spans="1:38" x14ac:dyDescent="0.25">
      <c r="A645" s="6">
        <v>1789</v>
      </c>
      <c r="B645" s="7" t="s">
        <v>32</v>
      </c>
      <c r="C645" s="7">
        <v>0.54500000000000004</v>
      </c>
      <c r="D645" s="7">
        <v>0.41499999999999998</v>
      </c>
      <c r="E645" s="7">
        <v>0.2</v>
      </c>
      <c r="F645" s="7">
        <v>1.3580000000000001</v>
      </c>
      <c r="G645" s="7">
        <v>0.56699999999999995</v>
      </c>
      <c r="H645" s="7">
        <v>0.318</v>
      </c>
      <c r="I645" s="7">
        <v>0.40300000000000002</v>
      </c>
      <c r="J645" s="7">
        <v>10</v>
      </c>
      <c r="K645" s="7">
        <v>4</v>
      </c>
      <c r="L645" s="7" t="s">
        <v>84</v>
      </c>
      <c r="M645" s="7" t="s">
        <v>85</v>
      </c>
      <c r="N645" s="7" t="s">
        <v>86</v>
      </c>
      <c r="O645" s="7">
        <v>4</v>
      </c>
      <c r="P645" s="7" t="s">
        <v>42</v>
      </c>
      <c r="Q645" s="7">
        <v>6.1</v>
      </c>
      <c r="S645" s="33">
        <f t="shared" si="30"/>
        <v>-4.9093531243955373E-2</v>
      </c>
      <c r="T645" s="33">
        <f t="shared" si="31"/>
        <v>0.12359378552392407</v>
      </c>
      <c r="U645" s="33">
        <f t="shared" si="32"/>
        <v>1.9389033375182673E-2</v>
      </c>
      <c r="V645" s="33"/>
      <c r="W645" s="33"/>
      <c r="X645" s="33"/>
      <c r="Y645" s="33"/>
      <c r="Z645" s="33"/>
      <c r="AA645" s="33"/>
      <c r="AB645" s="33"/>
      <c r="AC645" s="33"/>
      <c r="AD645" s="33"/>
      <c r="AE645" s="33"/>
      <c r="AF645" s="33"/>
      <c r="AG645" s="33"/>
      <c r="AH645" s="33"/>
      <c r="AI645" s="33"/>
      <c r="AJ645" s="33"/>
      <c r="AK645" s="33"/>
      <c r="AL645" s="33"/>
    </row>
    <row r="646" spans="1:38" x14ac:dyDescent="0.25">
      <c r="A646" s="4">
        <v>103</v>
      </c>
      <c r="B646" s="5" t="s">
        <v>47</v>
      </c>
      <c r="C646" s="5">
        <v>0.53</v>
      </c>
      <c r="D646" s="5">
        <v>0.435</v>
      </c>
      <c r="E646" s="5">
        <v>0.16</v>
      </c>
      <c r="F646" s="5">
        <v>0.88300000000000001</v>
      </c>
      <c r="G646" s="5">
        <v>0.316</v>
      </c>
      <c r="H646" s="5">
        <v>0.16400000000000001</v>
      </c>
      <c r="I646" s="5">
        <v>0.33500000000000002</v>
      </c>
      <c r="J646" s="5">
        <v>15</v>
      </c>
      <c r="K646" s="5">
        <v>10</v>
      </c>
      <c r="L646" s="5" t="s">
        <v>48</v>
      </c>
      <c r="M646" s="5" t="s">
        <v>49</v>
      </c>
      <c r="N646" s="5" t="s">
        <v>50</v>
      </c>
      <c r="O646" s="5">
        <v>3</v>
      </c>
      <c r="P646" s="5" t="s">
        <v>80</v>
      </c>
      <c r="Q646" s="5">
        <v>3.6</v>
      </c>
      <c r="S646" s="33">
        <f t="shared" si="30"/>
        <v>1.4495511067294196</v>
      </c>
      <c r="T646" s="33">
        <f t="shared" si="31"/>
        <v>-4.7961767516742143E-3</v>
      </c>
      <c r="U646" s="33">
        <f t="shared" si="32"/>
        <v>0.2262053893771358</v>
      </c>
      <c r="V646" s="33"/>
      <c r="W646" s="33"/>
      <c r="X646" s="33"/>
      <c r="Y646" s="33"/>
      <c r="Z646" s="33"/>
      <c r="AA646" s="33"/>
      <c r="AB646" s="33"/>
      <c r="AC646" s="33"/>
      <c r="AD646" s="33"/>
      <c r="AE646" s="33"/>
      <c r="AF646" s="33"/>
      <c r="AG646" s="33"/>
      <c r="AH646" s="33"/>
      <c r="AI646" s="33"/>
      <c r="AJ646" s="33"/>
      <c r="AK646" s="33"/>
      <c r="AL646" s="33"/>
    </row>
    <row r="647" spans="1:38" x14ac:dyDescent="0.25">
      <c r="A647" s="6">
        <v>567</v>
      </c>
      <c r="B647" s="7" t="s">
        <v>43</v>
      </c>
      <c r="C647" s="7">
        <v>0.48499999999999999</v>
      </c>
      <c r="D647" s="7">
        <v>0.35499999999999998</v>
      </c>
      <c r="E647" s="7">
        <v>0.13</v>
      </c>
      <c r="F647" s="7">
        <v>0.58099999999999996</v>
      </c>
      <c r="G647" s="7">
        <v>0.245</v>
      </c>
      <c r="H647" s="7">
        <v>0.13200000000000001</v>
      </c>
      <c r="I647" s="7">
        <v>0.16800000000000001</v>
      </c>
      <c r="J647" s="7">
        <v>12</v>
      </c>
      <c r="K647" s="7">
        <v>1</v>
      </c>
      <c r="L647" s="7" t="s">
        <v>40</v>
      </c>
      <c r="M647" s="7" t="s">
        <v>41</v>
      </c>
      <c r="N647" s="7" t="s">
        <v>35</v>
      </c>
      <c r="O647" s="7">
        <v>5</v>
      </c>
      <c r="P647" s="7" t="s">
        <v>46</v>
      </c>
      <c r="Q647" s="7">
        <v>12.8</v>
      </c>
      <c r="S647" s="33">
        <f t="shared" si="30"/>
        <v>0.55036432394539458</v>
      </c>
      <c r="T647" s="33">
        <f t="shared" si="31"/>
        <v>-0.38996606357846902</v>
      </c>
      <c r="U647" s="33">
        <f t="shared" si="32"/>
        <v>-0.60106003463067614</v>
      </c>
      <c r="V647" s="33"/>
      <c r="W647" s="33"/>
      <c r="X647" s="33"/>
      <c r="Y647" s="33"/>
      <c r="Z647" s="33"/>
      <c r="AA647" s="33"/>
      <c r="AB647" s="33"/>
      <c r="AC647" s="33"/>
      <c r="AD647" s="33"/>
      <c r="AE647" s="33"/>
      <c r="AF647" s="33"/>
      <c r="AG647" s="33"/>
      <c r="AH647" s="33"/>
      <c r="AI647" s="33"/>
      <c r="AJ647" s="33"/>
      <c r="AK647" s="33"/>
      <c r="AL647" s="33"/>
    </row>
    <row r="648" spans="1:38" x14ac:dyDescent="0.25">
      <c r="A648" s="4">
        <v>3440</v>
      </c>
      <c r="B648" s="5" t="s">
        <v>43</v>
      </c>
      <c r="C648" s="5">
        <v>0.44</v>
      </c>
      <c r="D648" s="5">
        <v>0.35</v>
      </c>
      <c r="E648" s="5">
        <v>0.125</v>
      </c>
      <c r="F648" s="5">
        <v>0.45600000000000002</v>
      </c>
      <c r="G648" s="5">
        <v>0.21</v>
      </c>
      <c r="H648" s="5">
        <v>9.5500000000000002E-2</v>
      </c>
      <c r="I648" s="5">
        <v>0.13100000000000001</v>
      </c>
      <c r="J648" s="5">
        <v>8</v>
      </c>
      <c r="K648" s="5">
        <v>4</v>
      </c>
      <c r="L648" s="5" t="s">
        <v>84</v>
      </c>
      <c r="M648" s="5" t="s">
        <v>85</v>
      </c>
      <c r="N648" s="5" t="s">
        <v>86</v>
      </c>
      <c r="O648" s="5">
        <v>2</v>
      </c>
      <c r="P648" s="5" t="s">
        <v>39</v>
      </c>
      <c r="Q648" s="5">
        <v>18</v>
      </c>
      <c r="S648" s="33">
        <f t="shared" si="30"/>
        <v>-0.64855138643330534</v>
      </c>
      <c r="T648" s="33">
        <f t="shared" si="31"/>
        <v>-0.7751359504052634</v>
      </c>
      <c r="U648" s="33">
        <f t="shared" si="32"/>
        <v>-0.65276412363116443</v>
      </c>
      <c r="V648" s="33"/>
      <c r="W648" s="33"/>
      <c r="X648" s="33"/>
      <c r="Y648" s="33"/>
      <c r="Z648" s="33"/>
      <c r="AA648" s="33"/>
      <c r="AB648" s="33"/>
      <c r="AC648" s="33"/>
      <c r="AD648" s="33"/>
      <c r="AE648" s="33"/>
      <c r="AF648" s="33"/>
      <c r="AG648" s="33"/>
      <c r="AH648" s="33"/>
      <c r="AI648" s="33"/>
      <c r="AJ648" s="33"/>
      <c r="AK648" s="33"/>
      <c r="AL648" s="33"/>
    </row>
    <row r="649" spans="1:38" x14ac:dyDescent="0.25">
      <c r="A649" s="6">
        <v>3752</v>
      </c>
      <c r="B649" s="7" t="s">
        <v>43</v>
      </c>
      <c r="C649" s="7">
        <v>0.45</v>
      </c>
      <c r="D649" s="7">
        <v>0.33500000000000002</v>
      </c>
      <c r="E649" s="7">
        <v>0.115</v>
      </c>
      <c r="F649" s="7">
        <v>0.39350000000000002</v>
      </c>
      <c r="G649" s="7">
        <v>0.19500000000000001</v>
      </c>
      <c r="H649" s="7">
        <v>7.0999999999999994E-2</v>
      </c>
      <c r="I649" s="7">
        <v>0.11</v>
      </c>
      <c r="J649" s="7">
        <v>7</v>
      </c>
      <c r="K649" s="7">
        <v>10</v>
      </c>
      <c r="L649" s="7" t="s">
        <v>48</v>
      </c>
      <c r="M649" s="7" t="s">
        <v>49</v>
      </c>
      <c r="N649" s="7" t="s">
        <v>50</v>
      </c>
      <c r="O649" s="7">
        <v>8</v>
      </c>
      <c r="P649" s="7" t="s">
        <v>51</v>
      </c>
      <c r="Q649" s="7">
        <v>12.3</v>
      </c>
      <c r="S649" s="33">
        <f t="shared" si="30"/>
        <v>-0.94828031402798041</v>
      </c>
      <c r="T649" s="33">
        <f t="shared" si="31"/>
        <v>-0.68954264222153117</v>
      </c>
      <c r="U649" s="33">
        <f t="shared" si="32"/>
        <v>-0.80787639063262862</v>
      </c>
      <c r="V649" s="33"/>
      <c r="W649" s="33"/>
      <c r="X649" s="33"/>
      <c r="Y649" s="33"/>
      <c r="Z649" s="33"/>
      <c r="AA649" s="33"/>
      <c r="AB649" s="33"/>
      <c r="AC649" s="33"/>
      <c r="AD649" s="33"/>
      <c r="AE649" s="33"/>
      <c r="AF649" s="33"/>
      <c r="AG649" s="33"/>
      <c r="AH649" s="33"/>
      <c r="AI649" s="33"/>
      <c r="AJ649" s="33"/>
      <c r="AK649" s="33"/>
      <c r="AL649" s="33"/>
    </row>
    <row r="650" spans="1:38" x14ac:dyDescent="0.25">
      <c r="A650" s="4">
        <v>3289</v>
      </c>
      <c r="B650" s="5" t="s">
        <v>32</v>
      </c>
      <c r="C650" s="5">
        <v>0.60499999999999998</v>
      </c>
      <c r="D650" s="5">
        <v>0.47499999999999998</v>
      </c>
      <c r="E650" s="5">
        <v>0.14499999999999999</v>
      </c>
      <c r="F650" s="5">
        <v>1.0185</v>
      </c>
      <c r="G650" s="5">
        <v>0.46949999999999997</v>
      </c>
      <c r="H650" s="5">
        <v>0.22500000000000001</v>
      </c>
      <c r="I650" s="5">
        <v>0.27</v>
      </c>
      <c r="J650" s="5">
        <v>15</v>
      </c>
      <c r="K650" s="5">
        <v>10</v>
      </c>
      <c r="L650" s="5" t="s">
        <v>48</v>
      </c>
      <c r="M650" s="5" t="s">
        <v>49</v>
      </c>
      <c r="N650" s="5" t="s">
        <v>50</v>
      </c>
      <c r="O650" s="5">
        <v>7</v>
      </c>
      <c r="P650" s="5" t="s">
        <v>74</v>
      </c>
      <c r="Q650" s="5">
        <v>2.5</v>
      </c>
      <c r="S650" s="33">
        <f t="shared" si="30"/>
        <v>1.4495511067294196</v>
      </c>
      <c r="T650" s="33">
        <f t="shared" si="31"/>
        <v>0.63715363462631625</v>
      </c>
      <c r="U650" s="33">
        <f t="shared" si="32"/>
        <v>0.63983810138104147</v>
      </c>
      <c r="V650" s="33"/>
      <c r="W650" s="33"/>
      <c r="X650" s="33"/>
      <c r="Y650" s="33"/>
      <c r="Z650" s="33"/>
      <c r="AA650" s="33"/>
      <c r="AB650" s="33"/>
      <c r="AC650" s="33"/>
      <c r="AD650" s="33"/>
      <c r="AE650" s="33"/>
      <c r="AF650" s="33"/>
      <c r="AG650" s="33"/>
      <c r="AH650" s="33"/>
      <c r="AI650" s="33"/>
      <c r="AJ650" s="33"/>
      <c r="AK650" s="33"/>
      <c r="AL650" s="33"/>
    </row>
    <row r="651" spans="1:38" x14ac:dyDescent="0.25">
      <c r="A651" s="6">
        <v>180</v>
      </c>
      <c r="B651" s="7" t="s">
        <v>47</v>
      </c>
      <c r="C651" s="7">
        <v>0.57999999999999996</v>
      </c>
      <c r="D651" s="7">
        <v>0.47499999999999998</v>
      </c>
      <c r="E651" s="7">
        <v>0.15</v>
      </c>
      <c r="F651" s="7">
        <v>0.97</v>
      </c>
      <c r="G651" s="7">
        <v>0.38500000000000001</v>
      </c>
      <c r="H651" s="7">
        <v>0.2165</v>
      </c>
      <c r="I651" s="7">
        <v>0.35</v>
      </c>
      <c r="J651" s="7">
        <v>11</v>
      </c>
      <c r="K651" s="7">
        <v>12</v>
      </c>
      <c r="L651" s="7" t="s">
        <v>33</v>
      </c>
      <c r="M651" s="7" t="s">
        <v>34</v>
      </c>
      <c r="N651" s="7" t="s">
        <v>35</v>
      </c>
      <c r="O651" s="7">
        <v>4</v>
      </c>
      <c r="P651" s="7" t="s">
        <v>42</v>
      </c>
      <c r="Q651" s="7">
        <v>6.1</v>
      </c>
      <c r="S651" s="33">
        <f t="shared" si="30"/>
        <v>0.25063539635071963</v>
      </c>
      <c r="T651" s="33">
        <f t="shared" si="31"/>
        <v>0.42317036416698578</v>
      </c>
      <c r="U651" s="33">
        <f t="shared" si="32"/>
        <v>0.63983810138104147</v>
      </c>
      <c r="V651" s="33"/>
      <c r="W651" s="33"/>
      <c r="X651" s="33"/>
      <c r="Y651" s="33"/>
      <c r="Z651" s="33"/>
      <c r="AA651" s="33"/>
      <c r="AB651" s="33"/>
      <c r="AC651" s="33"/>
      <c r="AD651" s="33"/>
      <c r="AE651" s="33"/>
      <c r="AF651" s="33"/>
      <c r="AG651" s="33"/>
      <c r="AH651" s="33"/>
      <c r="AI651" s="33"/>
      <c r="AJ651" s="33"/>
      <c r="AK651" s="33"/>
      <c r="AL651" s="33"/>
    </row>
    <row r="652" spans="1:38" x14ac:dyDescent="0.25">
      <c r="A652" s="4">
        <v>3341</v>
      </c>
      <c r="B652" s="5" t="s">
        <v>43</v>
      </c>
      <c r="C652" s="5">
        <v>0.54</v>
      </c>
      <c r="D652" s="5">
        <v>0.435</v>
      </c>
      <c r="E652" s="5">
        <v>0.14499999999999999</v>
      </c>
      <c r="F652" s="5">
        <v>0.97</v>
      </c>
      <c r="G652" s="5">
        <v>0.42849999999999999</v>
      </c>
      <c r="H652" s="5">
        <v>0.22</v>
      </c>
      <c r="I652" s="5">
        <v>0.26400000000000001</v>
      </c>
      <c r="J652" s="5">
        <v>17</v>
      </c>
      <c r="K652" s="5">
        <v>1</v>
      </c>
      <c r="L652" s="5" t="s">
        <v>40</v>
      </c>
      <c r="M652" s="5" t="s">
        <v>41</v>
      </c>
      <c r="N652" s="5" t="s">
        <v>35</v>
      </c>
      <c r="O652" s="5">
        <v>7</v>
      </c>
      <c r="P652" s="5" t="s">
        <v>74</v>
      </c>
      <c r="Q652" s="5">
        <v>2.5</v>
      </c>
      <c r="S652" s="33">
        <f t="shared" si="30"/>
        <v>2.0490089619187697</v>
      </c>
      <c r="T652" s="33">
        <f t="shared" si="31"/>
        <v>8.0797131432057967E-2</v>
      </c>
      <c r="U652" s="33">
        <f t="shared" si="32"/>
        <v>0.2262053893771358</v>
      </c>
      <c r="V652" s="33"/>
      <c r="W652" s="33"/>
      <c r="X652" s="33"/>
      <c r="Y652" s="33"/>
      <c r="Z652" s="33"/>
      <c r="AA652" s="33"/>
      <c r="AB652" s="33"/>
      <c r="AC652" s="33"/>
      <c r="AD652" s="33"/>
      <c r="AE652" s="33"/>
      <c r="AF652" s="33"/>
      <c r="AG652" s="33"/>
      <c r="AH652" s="33"/>
      <c r="AI652" s="33"/>
      <c r="AJ652" s="33"/>
      <c r="AK652" s="33"/>
      <c r="AL652" s="33"/>
    </row>
    <row r="653" spans="1:38" x14ac:dyDescent="0.25">
      <c r="A653" s="6">
        <v>2700</v>
      </c>
      <c r="B653" s="7" t="s">
        <v>47</v>
      </c>
      <c r="C653" s="7">
        <v>0.67</v>
      </c>
      <c r="D653" s="7">
        <v>0.5</v>
      </c>
      <c r="E653" s="7">
        <v>0.2</v>
      </c>
      <c r="F653" s="7">
        <v>1.2689999999999999</v>
      </c>
      <c r="G653" s="7">
        <v>0.57599999999999996</v>
      </c>
      <c r="H653" s="7">
        <v>0.29849999999999999</v>
      </c>
      <c r="I653" s="7">
        <v>0.35099999999999998</v>
      </c>
      <c r="J653" s="7">
        <v>11</v>
      </c>
      <c r="K653" s="7">
        <v>13</v>
      </c>
      <c r="L653" s="7" t="s">
        <v>44</v>
      </c>
      <c r="M653" s="7" t="s">
        <v>45</v>
      </c>
      <c r="N653" s="7" t="s">
        <v>35</v>
      </c>
      <c r="O653" s="7">
        <v>6</v>
      </c>
      <c r="P653" s="7" t="s">
        <v>79</v>
      </c>
      <c r="Q653" s="7">
        <v>14.1</v>
      </c>
      <c r="S653" s="33">
        <f t="shared" si="30"/>
        <v>0.25063539635071963</v>
      </c>
      <c r="T653" s="33">
        <f t="shared" si="31"/>
        <v>1.1935101378205755</v>
      </c>
      <c r="U653" s="33">
        <f t="shared" si="32"/>
        <v>0.89835854638348289</v>
      </c>
      <c r="V653" s="33"/>
      <c r="W653" s="33"/>
      <c r="X653" s="33"/>
      <c r="Y653" s="33"/>
      <c r="Z653" s="33"/>
      <c r="AA653" s="33"/>
      <c r="AB653" s="33"/>
      <c r="AC653" s="33"/>
      <c r="AD653" s="33"/>
      <c r="AE653" s="33"/>
      <c r="AF653" s="33"/>
      <c r="AG653" s="33"/>
      <c r="AH653" s="33"/>
      <c r="AI653" s="33"/>
      <c r="AJ653" s="33"/>
      <c r="AK653" s="33"/>
      <c r="AL653" s="33"/>
    </row>
    <row r="654" spans="1:38" x14ac:dyDescent="0.25">
      <c r="A654" s="4">
        <v>3452</v>
      </c>
      <c r="B654" s="5" t="s">
        <v>47</v>
      </c>
      <c r="C654" s="5">
        <v>0.55000000000000004</v>
      </c>
      <c r="D654" s="5">
        <v>0.44</v>
      </c>
      <c r="E654" s="5">
        <v>0.155</v>
      </c>
      <c r="F654" s="5">
        <v>0.91549999999999998</v>
      </c>
      <c r="G654" s="5">
        <v>0.36449999999999999</v>
      </c>
      <c r="H654" s="5">
        <v>0.19500000000000001</v>
      </c>
      <c r="I654" s="5">
        <v>0.25</v>
      </c>
      <c r="J654" s="5">
        <v>8</v>
      </c>
      <c r="K654" s="5">
        <v>5</v>
      </c>
      <c r="L654" s="5" t="s">
        <v>58</v>
      </c>
      <c r="M654" s="5" t="s">
        <v>59</v>
      </c>
      <c r="N654" s="5" t="s">
        <v>60</v>
      </c>
      <c r="O654" s="5">
        <v>5</v>
      </c>
      <c r="P654" s="5" t="s">
        <v>46</v>
      </c>
      <c r="Q654" s="5">
        <v>12.8</v>
      </c>
      <c r="S654" s="33">
        <f t="shared" si="30"/>
        <v>-0.64855138643330534</v>
      </c>
      <c r="T654" s="33">
        <f t="shared" si="31"/>
        <v>0.16639043961579017</v>
      </c>
      <c r="U654" s="33">
        <f t="shared" si="32"/>
        <v>0.27790947837762409</v>
      </c>
      <c r="V654" s="33"/>
      <c r="W654" s="33"/>
      <c r="X654" s="33"/>
      <c r="Y654" s="33"/>
      <c r="Z654" s="33"/>
      <c r="AA654" s="33"/>
      <c r="AB654" s="33"/>
      <c r="AC654" s="33"/>
      <c r="AD654" s="33"/>
      <c r="AE654" s="33"/>
      <c r="AF654" s="33"/>
      <c r="AG654" s="33"/>
      <c r="AH654" s="33"/>
      <c r="AI654" s="33"/>
      <c r="AJ654" s="33"/>
      <c r="AK654" s="33"/>
      <c r="AL654" s="33"/>
    </row>
    <row r="655" spans="1:38" x14ac:dyDescent="0.25">
      <c r="A655" s="6">
        <v>801</v>
      </c>
      <c r="B655" s="7" t="s">
        <v>47</v>
      </c>
      <c r="C655" s="7">
        <v>0.46</v>
      </c>
      <c r="D655" s="7">
        <v>0.34</v>
      </c>
      <c r="E655" s="7">
        <v>0.13500000000000001</v>
      </c>
      <c r="F655" s="7">
        <v>0.495</v>
      </c>
      <c r="G655" s="7">
        <v>0.16550000000000001</v>
      </c>
      <c r="H655" s="7">
        <v>0.11700000000000001</v>
      </c>
      <c r="I655" s="7">
        <v>0.185</v>
      </c>
      <c r="J655" s="7">
        <v>10</v>
      </c>
      <c r="K655" s="7">
        <v>12</v>
      </c>
      <c r="L655" s="7" t="s">
        <v>33</v>
      </c>
      <c r="M655" s="7" t="s">
        <v>34</v>
      </c>
      <c r="N655" s="7" t="s">
        <v>35</v>
      </c>
      <c r="O655" s="7">
        <v>10</v>
      </c>
      <c r="P655" s="7" t="s">
        <v>70</v>
      </c>
      <c r="Q655" s="7">
        <v>24.1</v>
      </c>
      <c r="S655" s="33">
        <f t="shared" si="30"/>
        <v>-4.9093531243955373E-2</v>
      </c>
      <c r="T655" s="33">
        <f t="shared" si="31"/>
        <v>-0.60394933403779905</v>
      </c>
      <c r="U655" s="33">
        <f t="shared" si="32"/>
        <v>-0.75617230163214033</v>
      </c>
      <c r="V655" s="33"/>
      <c r="W655" s="33"/>
      <c r="X655" s="33"/>
      <c r="Y655" s="33"/>
      <c r="Z655" s="33"/>
      <c r="AA655" s="33"/>
      <c r="AB655" s="33"/>
      <c r="AC655" s="33"/>
      <c r="AD655" s="33"/>
      <c r="AE655" s="33"/>
      <c r="AF655" s="33"/>
      <c r="AG655" s="33"/>
      <c r="AH655" s="33"/>
      <c r="AI655" s="33"/>
      <c r="AJ655" s="33"/>
      <c r="AK655" s="33"/>
      <c r="AL655" s="33"/>
    </row>
    <row r="656" spans="1:38" x14ac:dyDescent="0.25">
      <c r="A656" s="4">
        <v>2788</v>
      </c>
      <c r="B656" s="5" t="s">
        <v>32</v>
      </c>
      <c r="C656" s="5">
        <v>0.61</v>
      </c>
      <c r="D656" s="5">
        <v>0.45</v>
      </c>
      <c r="E656" s="5">
        <v>0.13</v>
      </c>
      <c r="F656" s="5">
        <v>0.87250000000000005</v>
      </c>
      <c r="G656" s="5">
        <v>0.38900000000000001</v>
      </c>
      <c r="H656" s="5">
        <v>0.17150000000000001</v>
      </c>
      <c r="I656" s="5">
        <v>0.27200000000000002</v>
      </c>
      <c r="J656" s="5">
        <v>11</v>
      </c>
      <c r="K656" s="5">
        <v>5</v>
      </c>
      <c r="L656" s="5" t="s">
        <v>58</v>
      </c>
      <c r="M656" s="5" t="s">
        <v>59</v>
      </c>
      <c r="N656" s="5" t="s">
        <v>60</v>
      </c>
      <c r="O656" s="5">
        <v>5</v>
      </c>
      <c r="P656" s="5" t="s">
        <v>46</v>
      </c>
      <c r="Q656" s="5">
        <v>12.8</v>
      </c>
      <c r="S656" s="33">
        <f t="shared" si="30"/>
        <v>0.25063539635071963</v>
      </c>
      <c r="T656" s="33">
        <f t="shared" si="31"/>
        <v>0.67995028871818231</v>
      </c>
      <c r="U656" s="33">
        <f t="shared" si="32"/>
        <v>0.3813176563786006</v>
      </c>
      <c r="V656" s="33"/>
      <c r="W656" s="33"/>
      <c r="X656" s="33"/>
      <c r="Y656" s="33"/>
      <c r="Z656" s="33"/>
      <c r="AA656" s="33"/>
      <c r="AB656" s="33"/>
      <c r="AC656" s="33"/>
      <c r="AD656" s="33"/>
      <c r="AE656" s="33"/>
      <c r="AF656" s="33"/>
      <c r="AG656" s="33"/>
      <c r="AH656" s="33"/>
      <c r="AI656" s="33"/>
      <c r="AJ656" s="33"/>
      <c r="AK656" s="33"/>
      <c r="AL656" s="33"/>
    </row>
    <row r="657" spans="1:38" x14ac:dyDescent="0.25">
      <c r="A657" s="6">
        <v>307</v>
      </c>
      <c r="B657" s="7" t="s">
        <v>43</v>
      </c>
      <c r="C657" s="7">
        <v>0.16500000000000001</v>
      </c>
      <c r="D657" s="7">
        <v>0.12</v>
      </c>
      <c r="E657" s="7">
        <v>0.03</v>
      </c>
      <c r="F657" s="7">
        <v>2.1499999999999998E-2</v>
      </c>
      <c r="G657" s="7">
        <v>7.0000000000000001E-3</v>
      </c>
      <c r="H657" s="7">
        <v>5.0000000000000001E-3</v>
      </c>
      <c r="I657" s="7">
        <v>5.0000000000000001E-3</v>
      </c>
      <c r="J657" s="7">
        <v>3</v>
      </c>
      <c r="K657" s="7">
        <v>11</v>
      </c>
      <c r="L657" s="7" t="s">
        <v>37</v>
      </c>
      <c r="M657" s="7" t="s">
        <v>38</v>
      </c>
      <c r="N657" s="7" t="s">
        <v>35</v>
      </c>
      <c r="O657" s="7">
        <v>10</v>
      </c>
      <c r="P657" s="7" t="s">
        <v>70</v>
      </c>
      <c r="Q657" s="7">
        <v>24.1</v>
      </c>
      <c r="S657" s="33">
        <f t="shared" si="30"/>
        <v>-2.1471960244066803</v>
      </c>
      <c r="T657" s="33">
        <f t="shared" si="31"/>
        <v>-3.1289519254578959</v>
      </c>
      <c r="U657" s="33">
        <f t="shared" si="32"/>
        <v>-3.0311522176536227</v>
      </c>
      <c r="V657" s="33"/>
      <c r="W657" s="33"/>
      <c r="X657" s="33"/>
      <c r="Y657" s="33"/>
      <c r="Z657" s="33"/>
      <c r="AA657" s="33"/>
      <c r="AB657" s="33"/>
      <c r="AC657" s="33"/>
      <c r="AD657" s="33"/>
      <c r="AE657" s="33"/>
      <c r="AF657" s="33"/>
      <c r="AG657" s="33"/>
      <c r="AH657" s="33"/>
      <c r="AI657" s="33"/>
      <c r="AJ657" s="33"/>
      <c r="AK657" s="33"/>
      <c r="AL657" s="33"/>
    </row>
    <row r="658" spans="1:38" x14ac:dyDescent="0.25">
      <c r="A658" s="4">
        <v>3654</v>
      </c>
      <c r="B658" s="5" t="s">
        <v>43</v>
      </c>
      <c r="C658" s="5">
        <v>0.53</v>
      </c>
      <c r="D658" s="5">
        <v>0.42499999999999999</v>
      </c>
      <c r="E658" s="5">
        <v>0.13</v>
      </c>
      <c r="F658" s="5">
        <v>0.78100000000000003</v>
      </c>
      <c r="G658" s="5">
        <v>0.39050000000000001</v>
      </c>
      <c r="H658" s="5">
        <v>0.20050000000000001</v>
      </c>
      <c r="I658" s="5">
        <v>0.215</v>
      </c>
      <c r="J658" s="5">
        <v>9</v>
      </c>
      <c r="K658" s="5">
        <v>3</v>
      </c>
      <c r="L658" s="5" t="s">
        <v>75</v>
      </c>
      <c r="M658" s="5" t="s">
        <v>76</v>
      </c>
      <c r="N658" s="5" t="s">
        <v>77</v>
      </c>
      <c r="O658" s="5">
        <v>2</v>
      </c>
      <c r="P658" s="5" t="s">
        <v>39</v>
      </c>
      <c r="Q658" s="5">
        <v>18</v>
      </c>
      <c r="S658" s="33">
        <f t="shared" si="30"/>
        <v>-0.34882245883863039</v>
      </c>
      <c r="T658" s="33">
        <f t="shared" si="31"/>
        <v>-4.7961767516742143E-3</v>
      </c>
      <c r="U658" s="33">
        <f t="shared" si="32"/>
        <v>0.12279721137615923</v>
      </c>
      <c r="V658" s="33"/>
      <c r="W658" s="33"/>
      <c r="X658" s="33"/>
      <c r="Y658" s="33"/>
      <c r="Z658" s="33"/>
      <c r="AA658" s="33"/>
      <c r="AB658" s="33"/>
      <c r="AC658" s="33"/>
      <c r="AD658" s="33"/>
      <c r="AE658" s="33"/>
      <c r="AF658" s="33"/>
      <c r="AG658" s="33"/>
      <c r="AH658" s="33"/>
      <c r="AI658" s="33"/>
      <c r="AJ658" s="33"/>
      <c r="AK658" s="33"/>
      <c r="AL658" s="33"/>
    </row>
    <row r="659" spans="1:38" x14ac:dyDescent="0.25">
      <c r="A659" s="6">
        <v>2755</v>
      </c>
      <c r="B659" s="7" t="s">
        <v>43</v>
      </c>
      <c r="C659" s="7">
        <v>0.52500000000000002</v>
      </c>
      <c r="D659" s="7">
        <v>0.38500000000000001</v>
      </c>
      <c r="E659" s="7">
        <v>0.13</v>
      </c>
      <c r="F659" s="7">
        <v>0.60699999999999998</v>
      </c>
      <c r="G659" s="7">
        <v>0.23549999999999999</v>
      </c>
      <c r="H659" s="7">
        <v>0.125</v>
      </c>
      <c r="I659" s="7">
        <v>0.19500000000000001</v>
      </c>
      <c r="J659" s="7">
        <v>8</v>
      </c>
      <c r="K659" s="7">
        <v>6</v>
      </c>
      <c r="L659" s="7" t="s">
        <v>71</v>
      </c>
      <c r="M659" s="7" t="s">
        <v>72</v>
      </c>
      <c r="N659" s="7" t="s">
        <v>73</v>
      </c>
      <c r="O659" s="7">
        <v>5</v>
      </c>
      <c r="P659" s="7" t="s">
        <v>46</v>
      </c>
      <c r="Q659" s="7">
        <v>12.8</v>
      </c>
      <c r="S659" s="33">
        <f t="shared" si="30"/>
        <v>-0.64855138643330534</v>
      </c>
      <c r="T659" s="33">
        <f t="shared" si="31"/>
        <v>-4.759283084354031E-2</v>
      </c>
      <c r="U659" s="33">
        <f t="shared" si="32"/>
        <v>-0.29083550062774643</v>
      </c>
      <c r="V659" s="33"/>
      <c r="W659" s="33"/>
      <c r="X659" s="33"/>
      <c r="Y659" s="33"/>
      <c r="Z659" s="33"/>
      <c r="AA659" s="33"/>
      <c r="AB659" s="33"/>
      <c r="AC659" s="33"/>
      <c r="AD659" s="33"/>
      <c r="AE659" s="33"/>
      <c r="AF659" s="33"/>
      <c r="AG659" s="33"/>
      <c r="AH659" s="33"/>
      <c r="AI659" s="33"/>
      <c r="AJ659" s="33"/>
      <c r="AK659" s="33"/>
      <c r="AL659" s="33"/>
    </row>
    <row r="660" spans="1:38" x14ac:dyDescent="0.25">
      <c r="A660" s="4">
        <v>3426</v>
      </c>
      <c r="B660" s="5" t="s">
        <v>32</v>
      </c>
      <c r="C660" s="5">
        <v>0.65</v>
      </c>
      <c r="D660" s="5">
        <v>0.54500000000000004</v>
      </c>
      <c r="E660" s="5">
        <v>0.185</v>
      </c>
      <c r="F660" s="5">
        <v>1.5055000000000001</v>
      </c>
      <c r="G660" s="5">
        <v>0.65649999999999997</v>
      </c>
      <c r="H660" s="5">
        <v>0.34100000000000003</v>
      </c>
      <c r="I660" s="5">
        <v>0.43</v>
      </c>
      <c r="J660" s="5">
        <v>10</v>
      </c>
      <c r="K660" s="5">
        <v>12</v>
      </c>
      <c r="L660" s="5" t="s">
        <v>33</v>
      </c>
      <c r="M660" s="5" t="s">
        <v>34</v>
      </c>
      <c r="N660" s="5" t="s">
        <v>35</v>
      </c>
      <c r="O660" s="5">
        <v>2</v>
      </c>
      <c r="P660" s="5" t="s">
        <v>39</v>
      </c>
      <c r="Q660" s="5">
        <v>18</v>
      </c>
      <c r="S660" s="33">
        <f t="shared" si="30"/>
        <v>-4.9093531243955373E-2</v>
      </c>
      <c r="T660" s="33">
        <f t="shared" si="31"/>
        <v>1.022323521453111</v>
      </c>
      <c r="U660" s="33">
        <f t="shared" si="32"/>
        <v>1.3636953473878775</v>
      </c>
      <c r="V660" s="33"/>
      <c r="W660" s="33"/>
      <c r="X660" s="33"/>
      <c r="Y660" s="33"/>
      <c r="Z660" s="33"/>
      <c r="AA660" s="33"/>
      <c r="AB660" s="33"/>
      <c r="AC660" s="33"/>
      <c r="AD660" s="33"/>
      <c r="AE660" s="33"/>
      <c r="AF660" s="33"/>
      <c r="AG660" s="33"/>
      <c r="AH660" s="33"/>
      <c r="AI660" s="33"/>
      <c r="AJ660" s="33"/>
      <c r="AK660" s="33"/>
      <c r="AL660" s="33"/>
    </row>
    <row r="661" spans="1:38" x14ac:dyDescent="0.25">
      <c r="A661" s="6">
        <v>4094</v>
      </c>
      <c r="B661" s="7" t="s">
        <v>47</v>
      </c>
      <c r="C661" s="7">
        <v>0.63</v>
      </c>
      <c r="D661" s="7">
        <v>0.48499999999999999</v>
      </c>
      <c r="E661" s="7">
        <v>0.18</v>
      </c>
      <c r="F661" s="7">
        <v>1.2435</v>
      </c>
      <c r="G661" s="7">
        <v>0.51749999999999996</v>
      </c>
      <c r="H661" s="7">
        <v>0.308</v>
      </c>
      <c r="I661" s="7">
        <v>0.37</v>
      </c>
      <c r="J661" s="7">
        <v>11</v>
      </c>
      <c r="K661" s="7">
        <v>8</v>
      </c>
      <c r="L661" s="7" t="s">
        <v>61</v>
      </c>
      <c r="M661" s="7" t="s">
        <v>62</v>
      </c>
      <c r="N661" s="7" t="s">
        <v>63</v>
      </c>
      <c r="O661" s="7">
        <v>10</v>
      </c>
      <c r="P661" s="7" t="s">
        <v>70</v>
      </c>
      <c r="Q661" s="7">
        <v>24.1</v>
      </c>
      <c r="S661" s="33">
        <f t="shared" si="30"/>
        <v>0.25063539635071963</v>
      </c>
      <c r="T661" s="33">
        <f t="shared" si="31"/>
        <v>0.85113690508564666</v>
      </c>
      <c r="U661" s="33">
        <f t="shared" si="32"/>
        <v>0.74324627938201804</v>
      </c>
      <c r="V661" s="33"/>
      <c r="W661" s="33"/>
      <c r="X661" s="33"/>
      <c r="Y661" s="33"/>
      <c r="Z661" s="33"/>
      <c r="AA661" s="33"/>
      <c r="AB661" s="33"/>
      <c r="AC661" s="33"/>
      <c r="AD661" s="33"/>
      <c r="AE661" s="33"/>
      <c r="AF661" s="33"/>
      <c r="AG661" s="33"/>
      <c r="AH661" s="33"/>
      <c r="AI661" s="33"/>
      <c r="AJ661" s="33"/>
      <c r="AK661" s="33"/>
      <c r="AL661" s="33"/>
    </row>
    <row r="662" spans="1:38" x14ac:dyDescent="0.25">
      <c r="A662" s="4">
        <v>2499</v>
      </c>
      <c r="B662" s="5" t="s">
        <v>47</v>
      </c>
      <c r="C662" s="5">
        <v>0.495</v>
      </c>
      <c r="D662" s="5">
        <v>0.4</v>
      </c>
      <c r="E662" s="5">
        <v>0.14000000000000001</v>
      </c>
      <c r="F662" s="5">
        <v>0.77749999999999997</v>
      </c>
      <c r="G662" s="5">
        <v>0.20150000000000001</v>
      </c>
      <c r="H662" s="5">
        <v>0.18</v>
      </c>
      <c r="I662" s="5">
        <v>0.25</v>
      </c>
      <c r="J662" s="5">
        <v>15</v>
      </c>
      <c r="K662" s="5">
        <v>4</v>
      </c>
      <c r="L662" s="5" t="s">
        <v>84</v>
      </c>
      <c r="M662" s="5" t="s">
        <v>85</v>
      </c>
      <c r="N662" s="5" t="s">
        <v>86</v>
      </c>
      <c r="O662" s="5">
        <v>1</v>
      </c>
      <c r="P662" s="5" t="s">
        <v>36</v>
      </c>
      <c r="Q662" s="5">
        <v>22.1</v>
      </c>
      <c r="S662" s="33">
        <f t="shared" si="30"/>
        <v>1.4495511067294196</v>
      </c>
      <c r="T662" s="33">
        <f t="shared" si="31"/>
        <v>-0.30437275539473685</v>
      </c>
      <c r="U662" s="33">
        <f t="shared" si="32"/>
        <v>-0.13572323362628158</v>
      </c>
      <c r="V662" s="33"/>
      <c r="W662" s="33"/>
      <c r="X662" s="33"/>
      <c r="Y662" s="33"/>
      <c r="Z662" s="33"/>
      <c r="AA662" s="33"/>
      <c r="AB662" s="33"/>
      <c r="AC662" s="33"/>
      <c r="AD662" s="33"/>
      <c r="AE662" s="33"/>
      <c r="AF662" s="33"/>
      <c r="AG662" s="33"/>
      <c r="AH662" s="33"/>
      <c r="AI662" s="33"/>
      <c r="AJ662" s="33"/>
      <c r="AK662" s="33"/>
      <c r="AL662" s="33"/>
    </row>
    <row r="663" spans="1:38" x14ac:dyDescent="0.25">
      <c r="A663" s="6">
        <v>3260</v>
      </c>
      <c r="B663" s="7" t="s">
        <v>47</v>
      </c>
      <c r="C663" s="7">
        <v>0.64</v>
      </c>
      <c r="D663" s="7">
        <v>0.505</v>
      </c>
      <c r="E663" s="7">
        <v>0.16500000000000001</v>
      </c>
      <c r="F663" s="7">
        <v>1.4435</v>
      </c>
      <c r="G663" s="7">
        <v>0.61450000000000005</v>
      </c>
      <c r="H663" s="7">
        <v>0.30349999999999999</v>
      </c>
      <c r="I663" s="7">
        <v>0.39</v>
      </c>
      <c r="J663" s="7">
        <v>18</v>
      </c>
      <c r="K663" s="7">
        <v>8</v>
      </c>
      <c r="L663" s="7" t="s">
        <v>61</v>
      </c>
      <c r="M663" s="7" t="s">
        <v>62</v>
      </c>
      <c r="N663" s="7" t="s">
        <v>63</v>
      </c>
      <c r="O663" s="7">
        <v>3</v>
      </c>
      <c r="P663" s="7" t="s">
        <v>80</v>
      </c>
      <c r="Q663" s="7">
        <v>3.6</v>
      </c>
      <c r="S663" s="33">
        <f t="shared" si="30"/>
        <v>2.3487378895134445</v>
      </c>
      <c r="T663" s="33">
        <f t="shared" si="31"/>
        <v>0.93673021326937889</v>
      </c>
      <c r="U663" s="33">
        <f t="shared" si="32"/>
        <v>0.95006263538397118</v>
      </c>
      <c r="V663" s="33"/>
      <c r="W663" s="33"/>
      <c r="X663" s="33"/>
      <c r="Y663" s="33"/>
      <c r="Z663" s="33"/>
      <c r="AA663" s="33"/>
      <c r="AB663" s="33"/>
      <c r="AC663" s="33"/>
      <c r="AD663" s="33"/>
      <c r="AE663" s="33"/>
      <c r="AF663" s="33"/>
      <c r="AG663" s="33"/>
      <c r="AH663" s="33"/>
      <c r="AI663" s="33"/>
      <c r="AJ663" s="33"/>
      <c r="AK663" s="33"/>
      <c r="AL663" s="33"/>
    </row>
    <row r="664" spans="1:38" x14ac:dyDescent="0.25">
      <c r="A664" s="4">
        <v>2220</v>
      </c>
      <c r="B664" s="5" t="s">
        <v>32</v>
      </c>
      <c r="C664" s="5">
        <v>0.48499999999999999</v>
      </c>
      <c r="D664" s="5">
        <v>0.375</v>
      </c>
      <c r="E664" s="5">
        <v>0.14499999999999999</v>
      </c>
      <c r="F664" s="5">
        <v>0.58850000000000002</v>
      </c>
      <c r="G664" s="5">
        <v>0.23849999999999999</v>
      </c>
      <c r="H664" s="5">
        <v>0.11550000000000001</v>
      </c>
      <c r="I664" s="5">
        <v>0.19</v>
      </c>
      <c r="J664" s="5">
        <v>13</v>
      </c>
      <c r="K664" s="5">
        <v>14</v>
      </c>
      <c r="L664" s="5" t="s">
        <v>55</v>
      </c>
      <c r="M664" s="5" t="s">
        <v>56</v>
      </c>
      <c r="N664" s="5" t="s">
        <v>57</v>
      </c>
      <c r="O664" s="5">
        <v>5</v>
      </c>
      <c r="P664" s="5" t="s">
        <v>46</v>
      </c>
      <c r="Q664" s="5">
        <v>12.8</v>
      </c>
      <c r="S664" s="33">
        <f t="shared" si="30"/>
        <v>0.85009325154006965</v>
      </c>
      <c r="T664" s="33">
        <f t="shared" si="31"/>
        <v>-0.38996606357846902</v>
      </c>
      <c r="U664" s="33">
        <f t="shared" si="32"/>
        <v>-0.394243678628723</v>
      </c>
      <c r="V664" s="33"/>
      <c r="W664" s="33"/>
      <c r="X664" s="33"/>
      <c r="Y664" s="33"/>
      <c r="Z664" s="33"/>
      <c r="AA664" s="33"/>
      <c r="AB664" s="33"/>
      <c r="AC664" s="33"/>
      <c r="AD664" s="33"/>
      <c r="AE664" s="33"/>
      <c r="AF664" s="33"/>
      <c r="AG664" s="33"/>
      <c r="AH664" s="33"/>
      <c r="AI664" s="33"/>
      <c r="AJ664" s="33"/>
      <c r="AK664" s="33"/>
      <c r="AL664" s="33"/>
    </row>
    <row r="665" spans="1:38" x14ac:dyDescent="0.25">
      <c r="A665" s="6">
        <v>3180</v>
      </c>
      <c r="B665" s="7" t="s">
        <v>43</v>
      </c>
      <c r="C665" s="7">
        <v>0.27</v>
      </c>
      <c r="D665" s="7">
        <v>0.19500000000000001</v>
      </c>
      <c r="E665" s="7">
        <v>7.0000000000000007E-2</v>
      </c>
      <c r="F665" s="7">
        <v>0.10199999999999999</v>
      </c>
      <c r="G665" s="7">
        <v>4.4999999999999998E-2</v>
      </c>
      <c r="H665" s="7">
        <v>1.35E-2</v>
      </c>
      <c r="I665" s="7">
        <v>3.4000000000000002E-2</v>
      </c>
      <c r="J665" s="7">
        <v>8</v>
      </c>
      <c r="K665" s="7">
        <v>14</v>
      </c>
      <c r="L665" s="7" t="s">
        <v>55</v>
      </c>
      <c r="M665" s="7" t="s">
        <v>56</v>
      </c>
      <c r="N665" s="7" t="s">
        <v>57</v>
      </c>
      <c r="O665" s="7">
        <v>9</v>
      </c>
      <c r="P665" s="7" t="s">
        <v>78</v>
      </c>
      <c r="Q665" s="7">
        <v>1.9</v>
      </c>
      <c r="S665" s="33">
        <f t="shared" si="30"/>
        <v>-0.64855138643330534</v>
      </c>
      <c r="T665" s="33">
        <f t="shared" si="31"/>
        <v>-2.2302221895287091</v>
      </c>
      <c r="U665" s="33">
        <f t="shared" si="32"/>
        <v>-2.2555908826462994</v>
      </c>
      <c r="V665" s="33"/>
      <c r="W665" s="33"/>
      <c r="X665" s="33"/>
      <c r="Y665" s="33"/>
      <c r="Z665" s="33"/>
      <c r="AA665" s="33"/>
      <c r="AB665" s="33"/>
      <c r="AC665" s="33"/>
      <c r="AD665" s="33"/>
      <c r="AE665" s="33"/>
      <c r="AF665" s="33"/>
      <c r="AG665" s="33"/>
      <c r="AH665" s="33"/>
      <c r="AI665" s="33"/>
      <c r="AJ665" s="33"/>
      <c r="AK665" s="33"/>
      <c r="AL665" s="33"/>
    </row>
    <row r="666" spans="1:38" x14ac:dyDescent="0.25">
      <c r="A666" s="4">
        <v>3321</v>
      </c>
      <c r="B666" s="5" t="s">
        <v>32</v>
      </c>
      <c r="C666" s="5">
        <v>0.53500000000000003</v>
      </c>
      <c r="D666" s="5">
        <v>0.42499999999999999</v>
      </c>
      <c r="E666" s="5">
        <v>0.155</v>
      </c>
      <c r="F666" s="5">
        <v>0.77649999999999997</v>
      </c>
      <c r="G666" s="5">
        <v>0.30199999999999999</v>
      </c>
      <c r="H666" s="5">
        <v>0.1565</v>
      </c>
      <c r="I666" s="5">
        <v>0.25</v>
      </c>
      <c r="J666" s="5">
        <v>16</v>
      </c>
      <c r="K666" s="5">
        <v>7</v>
      </c>
      <c r="L666" s="5" t="s">
        <v>67</v>
      </c>
      <c r="M666" s="5" t="s">
        <v>68</v>
      </c>
      <c r="N666" s="5" t="s">
        <v>69</v>
      </c>
      <c r="O666" s="5">
        <v>9</v>
      </c>
      <c r="P666" s="5" t="s">
        <v>78</v>
      </c>
      <c r="Q666" s="5">
        <v>1.9</v>
      </c>
      <c r="S666" s="33">
        <f t="shared" si="30"/>
        <v>1.7492800343240946</v>
      </c>
      <c r="T666" s="33">
        <f t="shared" si="31"/>
        <v>3.8000477340191879E-2</v>
      </c>
      <c r="U666" s="33">
        <f t="shared" si="32"/>
        <v>0.12279721137615923</v>
      </c>
      <c r="V666" s="33"/>
      <c r="W666" s="33"/>
      <c r="X666" s="33"/>
      <c r="Y666" s="33"/>
      <c r="Z666" s="33"/>
      <c r="AA666" s="33"/>
      <c r="AB666" s="33"/>
      <c r="AC666" s="33"/>
      <c r="AD666" s="33"/>
      <c r="AE666" s="33"/>
      <c r="AF666" s="33"/>
      <c r="AG666" s="33"/>
      <c r="AH666" s="33"/>
      <c r="AI666" s="33"/>
      <c r="AJ666" s="33"/>
      <c r="AK666" s="33"/>
      <c r="AL666" s="33"/>
    </row>
    <row r="667" spans="1:38" x14ac:dyDescent="0.25">
      <c r="A667" s="6">
        <v>1288</v>
      </c>
      <c r="B667" s="7" t="s">
        <v>43</v>
      </c>
      <c r="C667" s="7">
        <v>0.505</v>
      </c>
      <c r="D667" s="7">
        <v>0.40500000000000003</v>
      </c>
      <c r="E667" s="7">
        <v>0.13</v>
      </c>
      <c r="F667" s="7">
        <v>0.60150000000000003</v>
      </c>
      <c r="G667" s="7">
        <v>0.30149999999999999</v>
      </c>
      <c r="H667" s="7">
        <v>0.11</v>
      </c>
      <c r="I667" s="7">
        <v>0.18</v>
      </c>
      <c r="J667" s="7">
        <v>8</v>
      </c>
      <c r="K667" s="7">
        <v>4</v>
      </c>
      <c r="L667" s="7" t="s">
        <v>84</v>
      </c>
      <c r="M667" s="7" t="s">
        <v>85</v>
      </c>
      <c r="N667" s="7" t="s">
        <v>86</v>
      </c>
      <c r="O667" s="7">
        <v>5</v>
      </c>
      <c r="P667" s="7" t="s">
        <v>46</v>
      </c>
      <c r="Q667" s="7">
        <v>12.8</v>
      </c>
      <c r="S667" s="33">
        <f t="shared" si="30"/>
        <v>-0.64855138643330534</v>
      </c>
      <c r="T667" s="33">
        <f t="shared" si="31"/>
        <v>-0.21877944721100467</v>
      </c>
      <c r="U667" s="33">
        <f t="shared" si="32"/>
        <v>-8.401914462579331E-2</v>
      </c>
      <c r="V667" s="33"/>
      <c r="W667" s="33"/>
      <c r="X667" s="33"/>
      <c r="Y667" s="33"/>
      <c r="Z667" s="33"/>
      <c r="AA667" s="33"/>
      <c r="AB667" s="33"/>
      <c r="AC667" s="33"/>
      <c r="AD667" s="33"/>
      <c r="AE667" s="33"/>
      <c r="AF667" s="33"/>
      <c r="AG667" s="33"/>
      <c r="AH667" s="33"/>
      <c r="AI667" s="33"/>
      <c r="AJ667" s="33"/>
      <c r="AK667" s="33"/>
      <c r="AL667" s="33"/>
    </row>
    <row r="668" spans="1:38" x14ac:dyDescent="0.25">
      <c r="A668" s="4">
        <v>2323</v>
      </c>
      <c r="B668" s="5" t="s">
        <v>47</v>
      </c>
      <c r="C668" s="5">
        <v>0.53</v>
      </c>
      <c r="D668" s="5">
        <v>0.435</v>
      </c>
      <c r="E668" s="5">
        <v>0.13500000000000001</v>
      </c>
      <c r="F668" s="5">
        <v>0.73650000000000004</v>
      </c>
      <c r="G668" s="5">
        <v>0.32750000000000001</v>
      </c>
      <c r="H668" s="5">
        <v>0.13150000000000001</v>
      </c>
      <c r="I668" s="5">
        <v>0.22</v>
      </c>
      <c r="J668" s="5">
        <v>12</v>
      </c>
      <c r="K668" s="5">
        <v>6</v>
      </c>
      <c r="L668" s="5" t="s">
        <v>71</v>
      </c>
      <c r="M668" s="5" t="s">
        <v>72</v>
      </c>
      <c r="N668" s="5" t="s">
        <v>73</v>
      </c>
      <c r="O668" s="5">
        <v>10</v>
      </c>
      <c r="P668" s="5" t="s">
        <v>70</v>
      </c>
      <c r="Q668" s="5">
        <v>24.1</v>
      </c>
      <c r="S668" s="33">
        <f t="shared" si="30"/>
        <v>0.55036432394539458</v>
      </c>
      <c r="T668" s="33">
        <f t="shared" si="31"/>
        <v>-4.7961767516742143E-3</v>
      </c>
      <c r="U668" s="33">
        <f t="shared" si="32"/>
        <v>0.2262053893771358</v>
      </c>
      <c r="V668" s="33"/>
      <c r="W668" s="33"/>
      <c r="X668" s="33"/>
      <c r="Y668" s="33"/>
      <c r="Z668" s="33"/>
      <c r="AA668" s="33"/>
      <c r="AB668" s="33"/>
      <c r="AC668" s="33"/>
      <c r="AD668" s="33"/>
      <c r="AE668" s="33"/>
      <c r="AF668" s="33"/>
      <c r="AG668" s="33"/>
      <c r="AH668" s="33"/>
      <c r="AI668" s="33"/>
      <c r="AJ668" s="33"/>
      <c r="AK668" s="33"/>
      <c r="AL668" s="33"/>
    </row>
    <row r="669" spans="1:38" x14ac:dyDescent="0.25">
      <c r="A669" s="6">
        <v>3601</v>
      </c>
      <c r="B669" s="7" t="s">
        <v>43</v>
      </c>
      <c r="C669" s="7">
        <v>0.17499999999999999</v>
      </c>
      <c r="D669" s="7">
        <v>0.125</v>
      </c>
      <c r="E669" s="7">
        <v>0.04</v>
      </c>
      <c r="F669" s="7">
        <v>2.8000000000000001E-2</v>
      </c>
      <c r="G669" s="7">
        <v>9.4999999999999998E-3</v>
      </c>
      <c r="H669" s="7">
        <v>8.0000000000000002E-3</v>
      </c>
      <c r="I669" s="7">
        <v>8.9999999999999993E-3</v>
      </c>
      <c r="J669" s="7">
        <v>4</v>
      </c>
      <c r="K669" s="7">
        <v>7</v>
      </c>
      <c r="L669" s="7" t="s">
        <v>67</v>
      </c>
      <c r="M669" s="7" t="s">
        <v>68</v>
      </c>
      <c r="N669" s="7" t="s">
        <v>69</v>
      </c>
      <c r="O669" s="7">
        <v>2</v>
      </c>
      <c r="P669" s="7" t="s">
        <v>39</v>
      </c>
      <c r="Q669" s="7">
        <v>18</v>
      </c>
      <c r="S669" s="33">
        <f t="shared" si="30"/>
        <v>-1.8474670968120053</v>
      </c>
      <c r="T669" s="33">
        <f t="shared" si="31"/>
        <v>-3.0433586172741642</v>
      </c>
      <c r="U669" s="33">
        <f t="shared" si="32"/>
        <v>-2.9794481286531345</v>
      </c>
      <c r="V669" s="33"/>
      <c r="W669" s="33"/>
      <c r="X669" s="33"/>
      <c r="Y669" s="33"/>
      <c r="Z669" s="33"/>
      <c r="AA669" s="33"/>
      <c r="AB669" s="33"/>
      <c r="AC669" s="33"/>
      <c r="AD669" s="33"/>
      <c r="AE669" s="33"/>
      <c r="AF669" s="33"/>
      <c r="AG669" s="33"/>
      <c r="AH669" s="33"/>
      <c r="AI669" s="33"/>
      <c r="AJ669" s="33"/>
      <c r="AK669" s="33"/>
      <c r="AL669" s="33"/>
    </row>
    <row r="670" spans="1:38" x14ac:dyDescent="0.25">
      <c r="A670" s="4">
        <v>2127</v>
      </c>
      <c r="B670" s="5" t="s">
        <v>32</v>
      </c>
      <c r="C670" s="5">
        <v>0.5</v>
      </c>
      <c r="D670" s="5">
        <v>0.4</v>
      </c>
      <c r="E670" s="5">
        <v>0.125</v>
      </c>
      <c r="F670" s="5">
        <v>0.57650000000000001</v>
      </c>
      <c r="G670" s="5">
        <v>0.23949999999999999</v>
      </c>
      <c r="H670" s="5">
        <v>0.126</v>
      </c>
      <c r="I670" s="5">
        <v>0.185</v>
      </c>
      <c r="J670" s="5">
        <v>10</v>
      </c>
      <c r="K670" s="5">
        <v>7</v>
      </c>
      <c r="L670" s="5" t="s">
        <v>67</v>
      </c>
      <c r="M670" s="5" t="s">
        <v>68</v>
      </c>
      <c r="N670" s="5" t="s">
        <v>69</v>
      </c>
      <c r="O670" s="5">
        <v>8</v>
      </c>
      <c r="P670" s="5" t="s">
        <v>51</v>
      </c>
      <c r="Q670" s="5">
        <v>12.3</v>
      </c>
      <c r="S670" s="33">
        <f t="shared" si="30"/>
        <v>-4.9093531243955373E-2</v>
      </c>
      <c r="T670" s="33">
        <f t="shared" si="31"/>
        <v>-0.26157610130287079</v>
      </c>
      <c r="U670" s="33">
        <f t="shared" si="32"/>
        <v>-0.13572323362628158</v>
      </c>
      <c r="V670" s="33"/>
      <c r="W670" s="33"/>
      <c r="X670" s="33"/>
      <c r="Y670" s="33"/>
      <c r="Z670" s="33"/>
      <c r="AA670" s="33"/>
      <c r="AB670" s="33"/>
      <c r="AC670" s="33"/>
      <c r="AD670" s="33"/>
      <c r="AE670" s="33"/>
      <c r="AF670" s="33"/>
      <c r="AG670" s="33"/>
      <c r="AH670" s="33"/>
      <c r="AI670" s="33"/>
      <c r="AJ670" s="33"/>
      <c r="AK670" s="33"/>
      <c r="AL670" s="33"/>
    </row>
    <row r="671" spans="1:38" x14ac:dyDescent="0.25">
      <c r="A671" s="6">
        <v>4117</v>
      </c>
      <c r="B671" s="7" t="s">
        <v>47</v>
      </c>
      <c r="C671" s="7">
        <v>0.625</v>
      </c>
      <c r="D671" s="7">
        <v>0.48</v>
      </c>
      <c r="E671" s="7">
        <v>0.16</v>
      </c>
      <c r="F671" s="7">
        <v>1.2415</v>
      </c>
      <c r="G671" s="7">
        <v>0.65749999999999997</v>
      </c>
      <c r="H671" s="7">
        <v>0.26250000000000001</v>
      </c>
      <c r="I671" s="7">
        <v>0.27850000000000003</v>
      </c>
      <c r="J671" s="7">
        <v>9</v>
      </c>
      <c r="K671" s="7">
        <v>11</v>
      </c>
      <c r="L671" s="7" t="s">
        <v>37</v>
      </c>
      <c r="M671" s="7" t="s">
        <v>38</v>
      </c>
      <c r="N671" s="7" t="s">
        <v>35</v>
      </c>
      <c r="O671" s="7">
        <v>9</v>
      </c>
      <c r="P671" s="7" t="s">
        <v>78</v>
      </c>
      <c r="Q671" s="7">
        <v>1.9</v>
      </c>
      <c r="S671" s="33">
        <f t="shared" si="30"/>
        <v>-0.34882245883863039</v>
      </c>
      <c r="T671" s="33">
        <f t="shared" si="31"/>
        <v>0.8083402509937806</v>
      </c>
      <c r="U671" s="33">
        <f t="shared" si="32"/>
        <v>0.69154219038152975</v>
      </c>
      <c r="V671" s="33"/>
      <c r="W671" s="33"/>
      <c r="X671" s="33"/>
      <c r="Y671" s="33"/>
      <c r="Z671" s="33"/>
      <c r="AA671" s="33"/>
      <c r="AB671" s="33"/>
      <c r="AC671" s="33"/>
      <c r="AD671" s="33"/>
      <c r="AE671" s="33"/>
      <c r="AF671" s="33"/>
      <c r="AG671" s="33"/>
      <c r="AH671" s="33"/>
      <c r="AI671" s="33"/>
      <c r="AJ671" s="33"/>
      <c r="AK671" s="33"/>
      <c r="AL671" s="33"/>
    </row>
    <row r="672" spans="1:38" x14ac:dyDescent="0.25">
      <c r="A672" s="4">
        <v>812</v>
      </c>
      <c r="B672" s="5" t="s">
        <v>32</v>
      </c>
      <c r="C672" s="5">
        <v>0.49</v>
      </c>
      <c r="D672" s="5">
        <v>0.36499999999999999</v>
      </c>
      <c r="E672" s="5">
        <v>0.13</v>
      </c>
      <c r="F672" s="5">
        <v>0.6835</v>
      </c>
      <c r="G672" s="5">
        <v>0.16500000000000001</v>
      </c>
      <c r="H672" s="5">
        <v>0.13150000000000001</v>
      </c>
      <c r="I672" s="5">
        <v>0.20499999999999999</v>
      </c>
      <c r="J672" s="5">
        <v>21</v>
      </c>
      <c r="K672" s="5">
        <v>5</v>
      </c>
      <c r="L672" s="5" t="s">
        <v>58</v>
      </c>
      <c r="M672" s="5" t="s">
        <v>59</v>
      </c>
      <c r="N672" s="5" t="s">
        <v>60</v>
      </c>
      <c r="O672" s="5">
        <v>6</v>
      </c>
      <c r="P672" s="5" t="s">
        <v>79</v>
      </c>
      <c r="Q672" s="5">
        <v>14.1</v>
      </c>
      <c r="S672" s="33">
        <f t="shared" si="30"/>
        <v>3.2479246722974695</v>
      </c>
      <c r="T672" s="33">
        <f t="shared" si="31"/>
        <v>-0.34716940948660296</v>
      </c>
      <c r="U672" s="33">
        <f t="shared" si="32"/>
        <v>-0.49765185662969952</v>
      </c>
      <c r="V672" s="33"/>
      <c r="W672" s="33"/>
      <c r="X672" s="33"/>
      <c r="Y672" s="33"/>
      <c r="Z672" s="33"/>
      <c r="AA672" s="33"/>
      <c r="AB672" s="33"/>
      <c r="AC672" s="33"/>
      <c r="AD672" s="33"/>
      <c r="AE672" s="33"/>
      <c r="AF672" s="33"/>
      <c r="AG672" s="33"/>
      <c r="AH672" s="33"/>
      <c r="AI672" s="33"/>
      <c r="AJ672" s="33"/>
      <c r="AK672" s="33"/>
      <c r="AL672" s="33"/>
    </row>
    <row r="673" spans="1:38" x14ac:dyDescent="0.25">
      <c r="A673" s="6">
        <v>2194</v>
      </c>
      <c r="B673" s="7" t="s">
        <v>43</v>
      </c>
      <c r="C673" s="7">
        <v>0.215</v>
      </c>
      <c r="D673" s="7">
        <v>0.17</v>
      </c>
      <c r="E673" s="7">
        <v>5.5E-2</v>
      </c>
      <c r="F673" s="7">
        <v>6.0499999999999998E-2</v>
      </c>
      <c r="G673" s="7">
        <v>2.0500000000000001E-2</v>
      </c>
      <c r="H673" s="7">
        <v>1.4E-2</v>
      </c>
      <c r="I673" s="7">
        <v>0.02</v>
      </c>
      <c r="J673" s="7">
        <v>6</v>
      </c>
      <c r="K673" s="7">
        <v>3</v>
      </c>
      <c r="L673" s="7" t="s">
        <v>75</v>
      </c>
      <c r="M673" s="7" t="s">
        <v>76</v>
      </c>
      <c r="N673" s="7" t="s">
        <v>77</v>
      </c>
      <c r="O673" s="7">
        <v>9</v>
      </c>
      <c r="P673" s="7" t="s">
        <v>78</v>
      </c>
      <c r="Q673" s="7">
        <v>1.9</v>
      </c>
      <c r="S673" s="33">
        <f t="shared" si="30"/>
        <v>-1.2480092416226554</v>
      </c>
      <c r="T673" s="33">
        <f t="shared" si="31"/>
        <v>-2.7009853845392362</v>
      </c>
      <c r="U673" s="33">
        <f t="shared" si="32"/>
        <v>-2.5141113276487403</v>
      </c>
      <c r="V673" s="33"/>
      <c r="W673" s="33"/>
      <c r="X673" s="33"/>
      <c r="Y673" s="33"/>
      <c r="Z673" s="33"/>
      <c r="AA673" s="33"/>
      <c r="AB673" s="33"/>
      <c r="AC673" s="33"/>
      <c r="AD673" s="33"/>
      <c r="AE673" s="33"/>
      <c r="AF673" s="33"/>
      <c r="AG673" s="33"/>
      <c r="AH673" s="33"/>
      <c r="AI673" s="33"/>
      <c r="AJ673" s="33"/>
      <c r="AK673" s="33"/>
      <c r="AL673" s="33"/>
    </row>
    <row r="674" spans="1:38" x14ac:dyDescent="0.25">
      <c r="A674" s="4">
        <v>775</v>
      </c>
      <c r="B674" s="5" t="s">
        <v>47</v>
      </c>
      <c r="C674" s="5">
        <v>0.49</v>
      </c>
      <c r="D674" s="5">
        <v>0.38</v>
      </c>
      <c r="E674" s="5">
        <v>0.14000000000000001</v>
      </c>
      <c r="F674" s="5">
        <v>0.76049999999999995</v>
      </c>
      <c r="G674" s="5">
        <v>0.245</v>
      </c>
      <c r="H674" s="5">
        <v>0.16700000000000001</v>
      </c>
      <c r="I674" s="5">
        <v>0.185</v>
      </c>
      <c r="J674" s="5">
        <v>10</v>
      </c>
      <c r="K674" s="5">
        <v>14</v>
      </c>
      <c r="L674" s="5" t="s">
        <v>55</v>
      </c>
      <c r="M674" s="5" t="s">
        <v>56</v>
      </c>
      <c r="N674" s="5" t="s">
        <v>57</v>
      </c>
      <c r="O674" s="5">
        <v>3</v>
      </c>
      <c r="P674" s="5" t="s">
        <v>80</v>
      </c>
      <c r="Q674" s="5">
        <v>3.6</v>
      </c>
      <c r="S674" s="33">
        <f t="shared" si="30"/>
        <v>-4.9093531243955373E-2</v>
      </c>
      <c r="T674" s="33">
        <f t="shared" si="31"/>
        <v>-0.34716940948660296</v>
      </c>
      <c r="U674" s="33">
        <f t="shared" si="32"/>
        <v>-0.34253958962823472</v>
      </c>
      <c r="V674" s="33"/>
      <c r="W674" s="33"/>
      <c r="X674" s="33"/>
      <c r="Y674" s="33"/>
      <c r="Z674" s="33"/>
      <c r="AA674" s="33"/>
      <c r="AB674" s="33"/>
      <c r="AC674" s="33"/>
      <c r="AD674" s="33"/>
      <c r="AE674" s="33"/>
      <c r="AF674" s="33"/>
      <c r="AG674" s="33"/>
      <c r="AH674" s="33"/>
      <c r="AI674" s="33"/>
      <c r="AJ674" s="33"/>
      <c r="AK674" s="33"/>
      <c r="AL674" s="33"/>
    </row>
    <row r="675" spans="1:38" x14ac:dyDescent="0.25">
      <c r="A675" s="6">
        <v>2382</v>
      </c>
      <c r="B675" s="7" t="s">
        <v>47</v>
      </c>
      <c r="C675" s="7">
        <v>0.155</v>
      </c>
      <c r="D675" s="7">
        <v>0.115</v>
      </c>
      <c r="E675" s="7">
        <v>2.5000000000000001E-2</v>
      </c>
      <c r="F675" s="7">
        <v>2.4E-2</v>
      </c>
      <c r="G675" s="7">
        <v>8.9999999999999993E-3</v>
      </c>
      <c r="H675" s="7">
        <v>5.0000000000000001E-3</v>
      </c>
      <c r="I675" s="7">
        <v>7.4999999999999997E-3</v>
      </c>
      <c r="J675" s="7">
        <v>5</v>
      </c>
      <c r="K675" s="7">
        <v>12</v>
      </c>
      <c r="L675" s="7" t="s">
        <v>33</v>
      </c>
      <c r="M675" s="7" t="s">
        <v>34</v>
      </c>
      <c r="N675" s="7" t="s">
        <v>35</v>
      </c>
      <c r="O675" s="7">
        <v>9</v>
      </c>
      <c r="P675" s="7" t="s">
        <v>78</v>
      </c>
      <c r="Q675" s="7">
        <v>1.9</v>
      </c>
      <c r="S675" s="33">
        <f t="shared" si="30"/>
        <v>-1.5477381692173304</v>
      </c>
      <c r="T675" s="33">
        <f t="shared" si="31"/>
        <v>-3.2145452336416285</v>
      </c>
      <c r="U675" s="33">
        <f t="shared" si="32"/>
        <v>-3.082856306654111</v>
      </c>
      <c r="V675" s="33"/>
      <c r="W675" s="33"/>
      <c r="X675" s="33"/>
      <c r="Y675" s="33"/>
      <c r="Z675" s="33"/>
      <c r="AA675" s="33"/>
      <c r="AB675" s="33"/>
      <c r="AC675" s="33"/>
      <c r="AD675" s="33"/>
      <c r="AE675" s="33"/>
      <c r="AF675" s="33"/>
      <c r="AG675" s="33"/>
      <c r="AH675" s="33"/>
      <c r="AI675" s="33"/>
      <c r="AJ675" s="33"/>
      <c r="AK675" s="33"/>
      <c r="AL675" s="33"/>
    </row>
    <row r="676" spans="1:38" x14ac:dyDescent="0.25">
      <c r="A676" s="4">
        <v>2821</v>
      </c>
      <c r="B676" s="5" t="s">
        <v>43</v>
      </c>
      <c r="C676" s="5">
        <v>0.375</v>
      </c>
      <c r="D676" s="5">
        <v>0.28499999999999998</v>
      </c>
      <c r="E676" s="5">
        <v>0.09</v>
      </c>
      <c r="F676" s="5">
        <v>0.2545</v>
      </c>
      <c r="G676" s="5">
        <v>0.11899999999999999</v>
      </c>
      <c r="H676" s="5">
        <v>5.9499999999999997E-2</v>
      </c>
      <c r="I676" s="5">
        <v>6.7500000000000004E-2</v>
      </c>
      <c r="J676" s="5">
        <v>6</v>
      </c>
      <c r="K676" s="5">
        <v>2</v>
      </c>
      <c r="L676" s="5" t="s">
        <v>64</v>
      </c>
      <c r="M676" s="5" t="s">
        <v>65</v>
      </c>
      <c r="N676" s="5" t="s">
        <v>66</v>
      </c>
      <c r="O676" s="5">
        <v>3</v>
      </c>
      <c r="P676" s="5" t="s">
        <v>80</v>
      </c>
      <c r="Q676" s="5">
        <v>3.6</v>
      </c>
      <c r="S676" s="33">
        <f t="shared" si="30"/>
        <v>-1.2480092416226554</v>
      </c>
      <c r="T676" s="33">
        <f t="shared" si="31"/>
        <v>-1.3314924535995221</v>
      </c>
      <c r="U676" s="33">
        <f t="shared" si="32"/>
        <v>-1.3249172806375114</v>
      </c>
      <c r="V676" s="33"/>
      <c r="W676" s="33"/>
      <c r="X676" s="33"/>
      <c r="Y676" s="33"/>
      <c r="Z676" s="33"/>
      <c r="AA676" s="33"/>
      <c r="AB676" s="33"/>
      <c r="AC676" s="33"/>
      <c r="AD676" s="33"/>
      <c r="AE676" s="33"/>
      <c r="AF676" s="33"/>
      <c r="AG676" s="33"/>
      <c r="AH676" s="33"/>
      <c r="AI676" s="33"/>
      <c r="AJ676" s="33"/>
      <c r="AK676" s="33"/>
      <c r="AL676" s="33"/>
    </row>
    <row r="677" spans="1:38" x14ac:dyDescent="0.25">
      <c r="A677" s="6">
        <v>871</v>
      </c>
      <c r="B677" s="7" t="s">
        <v>47</v>
      </c>
      <c r="C677" s="7">
        <v>0.61499999999999999</v>
      </c>
      <c r="D677" s="7">
        <v>0.505</v>
      </c>
      <c r="E677" s="7">
        <v>0.16500000000000001</v>
      </c>
      <c r="F677" s="7">
        <v>1.34</v>
      </c>
      <c r="G677" s="7">
        <v>0.53149999999999997</v>
      </c>
      <c r="H677" s="7">
        <v>0.28149999999999997</v>
      </c>
      <c r="I677" s="7">
        <v>0.41</v>
      </c>
      <c r="J677" s="7">
        <v>12</v>
      </c>
      <c r="K677" s="7">
        <v>13</v>
      </c>
      <c r="L677" s="7" t="s">
        <v>44</v>
      </c>
      <c r="M677" s="7" t="s">
        <v>45</v>
      </c>
      <c r="N677" s="7" t="s">
        <v>35</v>
      </c>
      <c r="O677" s="7">
        <v>4</v>
      </c>
      <c r="P677" s="7" t="s">
        <v>42</v>
      </c>
      <c r="Q677" s="7">
        <v>6.1</v>
      </c>
      <c r="S677" s="33">
        <f t="shared" si="30"/>
        <v>0.55036432394539458</v>
      </c>
      <c r="T677" s="33">
        <f t="shared" si="31"/>
        <v>0.72274694281004837</v>
      </c>
      <c r="U677" s="33">
        <f t="shared" si="32"/>
        <v>0.95006263538397118</v>
      </c>
      <c r="V677" s="33"/>
      <c r="W677" s="33"/>
      <c r="X677" s="33"/>
      <c r="Y677" s="33"/>
      <c r="Z677" s="33"/>
      <c r="AA677" s="33"/>
      <c r="AB677" s="33"/>
      <c r="AC677" s="33"/>
      <c r="AD677" s="33"/>
      <c r="AE677" s="33"/>
      <c r="AF677" s="33"/>
      <c r="AG677" s="33"/>
      <c r="AH677" s="33"/>
      <c r="AI677" s="33"/>
      <c r="AJ677" s="33"/>
      <c r="AK677" s="33"/>
      <c r="AL677" s="33"/>
    </row>
    <row r="678" spans="1:38" x14ac:dyDescent="0.25">
      <c r="A678" s="4">
        <v>2196</v>
      </c>
      <c r="B678" s="5" t="s">
        <v>43</v>
      </c>
      <c r="C678" s="5">
        <v>0.26</v>
      </c>
      <c r="D678" s="5">
        <v>0.215</v>
      </c>
      <c r="E678" s="5">
        <v>0.08</v>
      </c>
      <c r="F678" s="5">
        <v>9.9000000000000005E-2</v>
      </c>
      <c r="G678" s="5">
        <v>3.6999999999999998E-2</v>
      </c>
      <c r="H678" s="5">
        <v>2.5499999999999998E-2</v>
      </c>
      <c r="I678" s="5">
        <v>4.4999999999999998E-2</v>
      </c>
      <c r="J678" s="5">
        <v>5</v>
      </c>
      <c r="K678" s="5">
        <v>2</v>
      </c>
      <c r="L678" s="5" t="s">
        <v>64</v>
      </c>
      <c r="M678" s="5" t="s">
        <v>65</v>
      </c>
      <c r="N678" s="5" t="s">
        <v>66</v>
      </c>
      <c r="O678" s="5">
        <v>8</v>
      </c>
      <c r="P678" s="5" t="s">
        <v>51</v>
      </c>
      <c r="Q678" s="5">
        <v>12.3</v>
      </c>
      <c r="S678" s="33">
        <f t="shared" si="30"/>
        <v>-1.5477381692173304</v>
      </c>
      <c r="T678" s="33">
        <f t="shared" si="31"/>
        <v>-2.3158154977124412</v>
      </c>
      <c r="U678" s="33">
        <f t="shared" si="32"/>
        <v>-2.0487745266443467</v>
      </c>
      <c r="V678" s="33"/>
      <c r="W678" s="33"/>
      <c r="X678" s="33"/>
      <c r="Y678" s="33"/>
      <c r="Z678" s="33"/>
      <c r="AA678" s="33"/>
      <c r="AB678" s="33"/>
      <c r="AC678" s="33"/>
      <c r="AD678" s="33"/>
      <c r="AE678" s="33"/>
      <c r="AF678" s="33"/>
      <c r="AG678" s="33"/>
      <c r="AH678" s="33"/>
      <c r="AI678" s="33"/>
      <c r="AJ678" s="33"/>
      <c r="AK678" s="33"/>
      <c r="AL678" s="33"/>
    </row>
    <row r="679" spans="1:38" x14ac:dyDescent="0.25">
      <c r="A679" s="6">
        <v>619</v>
      </c>
      <c r="B679" s="7" t="s">
        <v>47</v>
      </c>
      <c r="C679" s="7">
        <v>0.31</v>
      </c>
      <c r="D679" s="7">
        <v>0.22500000000000001</v>
      </c>
      <c r="E679" s="7">
        <v>7.4999999999999997E-2</v>
      </c>
      <c r="F679" s="7">
        <v>0.1295</v>
      </c>
      <c r="G679" s="7">
        <v>4.5499999999999999E-2</v>
      </c>
      <c r="H679" s="7">
        <v>3.3500000000000002E-2</v>
      </c>
      <c r="I679" s="7">
        <v>4.3999999999999997E-2</v>
      </c>
      <c r="J679" s="7">
        <v>9</v>
      </c>
      <c r="K679" s="7">
        <v>7</v>
      </c>
      <c r="L679" s="7" t="s">
        <v>67</v>
      </c>
      <c r="M679" s="7" t="s">
        <v>68</v>
      </c>
      <c r="N679" s="7" t="s">
        <v>69</v>
      </c>
      <c r="O679" s="7">
        <v>2</v>
      </c>
      <c r="P679" s="7" t="s">
        <v>39</v>
      </c>
      <c r="Q679" s="7">
        <v>18</v>
      </c>
      <c r="S679" s="33">
        <f t="shared" si="30"/>
        <v>-0.34882245883863039</v>
      </c>
      <c r="T679" s="33">
        <f t="shared" si="31"/>
        <v>-1.8878489567937808</v>
      </c>
      <c r="U679" s="33">
        <f t="shared" si="32"/>
        <v>-1.9453663486433699</v>
      </c>
      <c r="V679" s="33"/>
      <c r="W679" s="33"/>
      <c r="X679" s="33"/>
      <c r="Y679" s="33"/>
      <c r="Z679" s="33"/>
      <c r="AA679" s="33"/>
      <c r="AB679" s="33"/>
      <c r="AC679" s="33"/>
      <c r="AD679" s="33"/>
      <c r="AE679" s="33"/>
      <c r="AF679" s="33"/>
      <c r="AG679" s="33"/>
      <c r="AH679" s="33"/>
      <c r="AI679" s="33"/>
      <c r="AJ679" s="33"/>
      <c r="AK679" s="33"/>
      <c r="AL679" s="33"/>
    </row>
    <row r="680" spans="1:38" x14ac:dyDescent="0.25">
      <c r="A680" s="4">
        <v>3237</v>
      </c>
      <c r="B680" s="5" t="s">
        <v>43</v>
      </c>
      <c r="C680" s="5">
        <v>0.34499999999999997</v>
      </c>
      <c r="D680" s="5">
        <v>0.28499999999999998</v>
      </c>
      <c r="E680" s="5">
        <v>0.1</v>
      </c>
      <c r="F680" s="5">
        <v>0.2225</v>
      </c>
      <c r="G680" s="5">
        <v>8.6499999999999994E-2</v>
      </c>
      <c r="H680" s="5">
        <v>5.8000000000000003E-2</v>
      </c>
      <c r="I680" s="5">
        <v>7.4999999999999997E-2</v>
      </c>
      <c r="J680" s="5">
        <v>8</v>
      </c>
      <c r="K680" s="5">
        <v>13</v>
      </c>
      <c r="L680" s="5" t="s">
        <v>44</v>
      </c>
      <c r="M680" s="5" t="s">
        <v>45</v>
      </c>
      <c r="N680" s="5" t="s">
        <v>35</v>
      </c>
      <c r="O680" s="5">
        <v>10</v>
      </c>
      <c r="P680" s="5" t="s">
        <v>70</v>
      </c>
      <c r="Q680" s="5">
        <v>24.1</v>
      </c>
      <c r="S680" s="33">
        <f t="shared" si="30"/>
        <v>-0.64855138643330534</v>
      </c>
      <c r="T680" s="33">
        <f t="shared" si="31"/>
        <v>-1.5882723781507186</v>
      </c>
      <c r="U680" s="33">
        <f t="shared" si="32"/>
        <v>-1.3249172806375114</v>
      </c>
      <c r="V680" s="33"/>
      <c r="W680" s="33"/>
      <c r="X680" s="33"/>
      <c r="Y680" s="33"/>
      <c r="Z680" s="33"/>
      <c r="AA680" s="33"/>
      <c r="AB680" s="33"/>
      <c r="AC680" s="33"/>
      <c r="AD680" s="33"/>
      <c r="AE680" s="33"/>
      <c r="AF680" s="33"/>
      <c r="AG680" s="33"/>
      <c r="AH680" s="33"/>
      <c r="AI680" s="33"/>
      <c r="AJ680" s="33"/>
      <c r="AK680" s="33"/>
      <c r="AL680" s="33"/>
    </row>
    <row r="681" spans="1:38" x14ac:dyDescent="0.25">
      <c r="A681" s="6">
        <v>1082</v>
      </c>
      <c r="B681" s="7" t="s">
        <v>43</v>
      </c>
      <c r="C681" s="7">
        <v>0.435</v>
      </c>
      <c r="D681" s="7">
        <v>0.33</v>
      </c>
      <c r="E681" s="7">
        <v>0.11</v>
      </c>
      <c r="F681" s="7">
        <v>0.41299999999999998</v>
      </c>
      <c r="G681" s="7">
        <v>0.20549999999999999</v>
      </c>
      <c r="H681" s="7">
        <v>9.6000000000000002E-2</v>
      </c>
      <c r="I681" s="7">
        <v>9.6000000000000002E-2</v>
      </c>
      <c r="J681" s="7">
        <v>6</v>
      </c>
      <c r="K681" s="7">
        <v>6</v>
      </c>
      <c r="L681" s="7" t="s">
        <v>71</v>
      </c>
      <c r="M681" s="7" t="s">
        <v>72</v>
      </c>
      <c r="N681" s="7" t="s">
        <v>73</v>
      </c>
      <c r="O681" s="7">
        <v>9</v>
      </c>
      <c r="P681" s="7" t="s">
        <v>78</v>
      </c>
      <c r="Q681" s="7">
        <v>1.9</v>
      </c>
      <c r="S681" s="33">
        <f t="shared" si="30"/>
        <v>-1.2480092416226554</v>
      </c>
      <c r="T681" s="33">
        <f t="shared" si="31"/>
        <v>-0.81793260449712946</v>
      </c>
      <c r="U681" s="33">
        <f t="shared" si="32"/>
        <v>-0.8595804796331169</v>
      </c>
      <c r="V681" s="33"/>
      <c r="W681" s="33"/>
      <c r="X681" s="33"/>
      <c r="Y681" s="33"/>
      <c r="Z681" s="33"/>
      <c r="AA681" s="33"/>
      <c r="AB681" s="33"/>
      <c r="AC681" s="33"/>
      <c r="AD681" s="33"/>
      <c r="AE681" s="33"/>
      <c r="AF681" s="33"/>
      <c r="AG681" s="33"/>
      <c r="AH681" s="33"/>
      <c r="AI681" s="33"/>
      <c r="AJ681" s="33"/>
      <c r="AK681" s="33"/>
      <c r="AL681" s="33"/>
    </row>
    <row r="682" spans="1:38" x14ac:dyDescent="0.25">
      <c r="A682" s="4">
        <v>358</v>
      </c>
      <c r="B682" s="5" t="s">
        <v>32</v>
      </c>
      <c r="C682" s="5">
        <v>0.64500000000000002</v>
      </c>
      <c r="D682" s="5">
        <v>0.52500000000000002</v>
      </c>
      <c r="E682" s="5">
        <v>0.19</v>
      </c>
      <c r="F682" s="5">
        <v>1.8085</v>
      </c>
      <c r="G682" s="5">
        <v>0.70350000000000001</v>
      </c>
      <c r="H682" s="5">
        <v>0.38850000000000001</v>
      </c>
      <c r="I682" s="5">
        <v>0.39500000000000002</v>
      </c>
      <c r="J682" s="5">
        <v>18</v>
      </c>
      <c r="K682" s="5">
        <v>10</v>
      </c>
      <c r="L682" s="5" t="s">
        <v>48</v>
      </c>
      <c r="M682" s="5" t="s">
        <v>49</v>
      </c>
      <c r="N682" s="5" t="s">
        <v>50</v>
      </c>
      <c r="O682" s="5">
        <v>7</v>
      </c>
      <c r="P682" s="5" t="s">
        <v>74</v>
      </c>
      <c r="Q682" s="5">
        <v>2.5</v>
      </c>
      <c r="S682" s="33">
        <f t="shared" si="30"/>
        <v>2.3487378895134445</v>
      </c>
      <c r="T682" s="33">
        <f t="shared" si="31"/>
        <v>0.97952686736124495</v>
      </c>
      <c r="U682" s="33">
        <f t="shared" si="32"/>
        <v>1.1568789913859243</v>
      </c>
      <c r="V682" s="33"/>
      <c r="W682" s="33"/>
      <c r="X682" s="33"/>
      <c r="Y682" s="33"/>
      <c r="Z682" s="33"/>
      <c r="AA682" s="33"/>
      <c r="AB682" s="33"/>
      <c r="AC682" s="33"/>
      <c r="AD682" s="33"/>
      <c r="AE682" s="33"/>
      <c r="AF682" s="33"/>
      <c r="AG682" s="33"/>
      <c r="AH682" s="33"/>
      <c r="AI682" s="33"/>
      <c r="AJ682" s="33"/>
      <c r="AK682" s="33"/>
      <c r="AL682" s="33"/>
    </row>
    <row r="683" spans="1:38" x14ac:dyDescent="0.25">
      <c r="A683" s="6">
        <v>3635</v>
      </c>
      <c r="B683" s="7" t="s">
        <v>43</v>
      </c>
      <c r="C683" s="7">
        <v>0.36</v>
      </c>
      <c r="D683" s="7">
        <v>0.26500000000000001</v>
      </c>
      <c r="E683" s="7">
        <v>8.5000000000000006E-2</v>
      </c>
      <c r="F683" s="7">
        <v>0.1895</v>
      </c>
      <c r="G683" s="7">
        <v>7.2499999999999995E-2</v>
      </c>
      <c r="H683" s="7">
        <v>5.1499999999999997E-2</v>
      </c>
      <c r="I683" s="7">
        <v>5.5E-2</v>
      </c>
      <c r="J683" s="7">
        <v>6</v>
      </c>
      <c r="K683" s="7">
        <v>14</v>
      </c>
      <c r="L683" s="7" t="s">
        <v>55</v>
      </c>
      <c r="M683" s="7" t="s">
        <v>56</v>
      </c>
      <c r="N683" s="7" t="s">
        <v>57</v>
      </c>
      <c r="O683" s="7">
        <v>3</v>
      </c>
      <c r="P683" s="7" t="s">
        <v>80</v>
      </c>
      <c r="Q683" s="7">
        <v>3.6</v>
      </c>
      <c r="S683" s="33">
        <f t="shared" si="30"/>
        <v>-1.2480092416226554</v>
      </c>
      <c r="T683" s="33">
        <f t="shared" si="31"/>
        <v>-1.4598824158751205</v>
      </c>
      <c r="U683" s="33">
        <f t="shared" si="32"/>
        <v>-1.531733636639464</v>
      </c>
      <c r="V683" s="33"/>
      <c r="W683" s="33"/>
      <c r="X683" s="33"/>
      <c r="Y683" s="33"/>
      <c r="Z683" s="33"/>
      <c r="AA683" s="33"/>
      <c r="AB683" s="33"/>
      <c r="AC683" s="33"/>
      <c r="AD683" s="33"/>
      <c r="AE683" s="33"/>
      <c r="AF683" s="33"/>
      <c r="AG683" s="33"/>
      <c r="AH683" s="33"/>
      <c r="AI683" s="33"/>
      <c r="AJ683" s="33"/>
      <c r="AK683" s="33"/>
      <c r="AL683" s="33"/>
    </row>
    <row r="684" spans="1:38" x14ac:dyDescent="0.25">
      <c r="A684" s="4">
        <v>573</v>
      </c>
      <c r="B684" s="5" t="s">
        <v>32</v>
      </c>
      <c r="C684" s="5">
        <v>0.59</v>
      </c>
      <c r="D684" s="5">
        <v>0.45500000000000002</v>
      </c>
      <c r="E684" s="5">
        <v>0.155</v>
      </c>
      <c r="F684" s="5">
        <v>1.0660000000000001</v>
      </c>
      <c r="G684" s="5">
        <v>0.38200000000000001</v>
      </c>
      <c r="H684" s="5">
        <v>0.22750000000000001</v>
      </c>
      <c r="I684" s="5">
        <v>0.41499999999999998</v>
      </c>
      <c r="J684" s="5">
        <v>20</v>
      </c>
      <c r="K684" s="5">
        <v>2</v>
      </c>
      <c r="L684" s="5" t="s">
        <v>64</v>
      </c>
      <c r="M684" s="5" t="s">
        <v>65</v>
      </c>
      <c r="N684" s="5" t="s">
        <v>66</v>
      </c>
      <c r="O684" s="5">
        <v>4</v>
      </c>
      <c r="P684" s="5" t="s">
        <v>42</v>
      </c>
      <c r="Q684" s="5">
        <v>6.1</v>
      </c>
      <c r="S684" s="33">
        <f t="shared" si="30"/>
        <v>2.9481957447027947</v>
      </c>
      <c r="T684" s="33">
        <f t="shared" si="31"/>
        <v>0.50876367235071795</v>
      </c>
      <c r="U684" s="33">
        <f t="shared" si="32"/>
        <v>0.43302174537908888</v>
      </c>
      <c r="V684" s="33"/>
      <c r="W684" s="33"/>
      <c r="X684" s="33"/>
      <c r="Y684" s="33"/>
      <c r="Z684" s="33"/>
      <c r="AA684" s="33"/>
      <c r="AB684" s="33"/>
      <c r="AC684" s="33"/>
      <c r="AD684" s="33"/>
      <c r="AE684" s="33"/>
      <c r="AF684" s="33"/>
      <c r="AG684" s="33"/>
      <c r="AH684" s="33"/>
      <c r="AI684" s="33"/>
      <c r="AJ684" s="33"/>
      <c r="AK684" s="33"/>
      <c r="AL684" s="33"/>
    </row>
    <row r="685" spans="1:38" x14ac:dyDescent="0.25">
      <c r="A685" s="6">
        <v>383</v>
      </c>
      <c r="B685" s="7" t="s">
        <v>47</v>
      </c>
      <c r="C685" s="7">
        <v>0.48499999999999999</v>
      </c>
      <c r="D685" s="7">
        <v>0.4</v>
      </c>
      <c r="E685" s="7">
        <v>0.13500000000000001</v>
      </c>
      <c r="F685" s="7">
        <v>0.66300000000000003</v>
      </c>
      <c r="G685" s="7">
        <v>0.313</v>
      </c>
      <c r="H685" s="7">
        <v>0.13700000000000001</v>
      </c>
      <c r="I685" s="7">
        <v>0.2</v>
      </c>
      <c r="J685" s="7">
        <v>10</v>
      </c>
      <c r="K685" s="7">
        <v>13</v>
      </c>
      <c r="L685" s="7" t="s">
        <v>44</v>
      </c>
      <c r="M685" s="7" t="s">
        <v>45</v>
      </c>
      <c r="N685" s="7" t="s">
        <v>35</v>
      </c>
      <c r="O685" s="7">
        <v>6</v>
      </c>
      <c r="P685" s="7" t="s">
        <v>79</v>
      </c>
      <c r="Q685" s="7">
        <v>14.1</v>
      </c>
      <c r="S685" s="33">
        <f t="shared" si="30"/>
        <v>-4.9093531243955373E-2</v>
      </c>
      <c r="T685" s="33">
        <f t="shared" si="31"/>
        <v>-0.38996606357846902</v>
      </c>
      <c r="U685" s="33">
        <f t="shared" si="32"/>
        <v>-0.13572323362628158</v>
      </c>
      <c r="V685" s="33"/>
      <c r="W685" s="33"/>
      <c r="X685" s="33"/>
      <c r="Y685" s="33"/>
      <c r="Z685" s="33"/>
      <c r="AA685" s="33"/>
      <c r="AB685" s="33"/>
      <c r="AC685" s="33"/>
      <c r="AD685" s="33"/>
      <c r="AE685" s="33"/>
      <c r="AF685" s="33"/>
      <c r="AG685" s="33"/>
      <c r="AH685" s="33"/>
      <c r="AI685" s="33"/>
      <c r="AJ685" s="33"/>
      <c r="AK685" s="33"/>
      <c r="AL685" s="33"/>
    </row>
    <row r="686" spans="1:38" x14ac:dyDescent="0.25">
      <c r="A686" s="4">
        <v>560</v>
      </c>
      <c r="B686" s="5" t="s">
        <v>43</v>
      </c>
      <c r="C686" s="5">
        <v>0.52</v>
      </c>
      <c r="D686" s="5">
        <v>0.4</v>
      </c>
      <c r="E686" s="5">
        <v>0.14499999999999999</v>
      </c>
      <c r="F686" s="5">
        <v>0.66</v>
      </c>
      <c r="G686" s="5">
        <v>0.26700000000000002</v>
      </c>
      <c r="H686" s="5">
        <v>0.1055</v>
      </c>
      <c r="I686" s="5">
        <v>0.22</v>
      </c>
      <c r="J686" s="5">
        <v>13</v>
      </c>
      <c r="K686" s="5">
        <v>9</v>
      </c>
      <c r="L686" s="5" t="s">
        <v>52</v>
      </c>
      <c r="M686" s="5" t="s">
        <v>53</v>
      </c>
      <c r="N686" s="5" t="s">
        <v>54</v>
      </c>
      <c r="O686" s="5">
        <v>10</v>
      </c>
      <c r="P686" s="5" t="s">
        <v>70</v>
      </c>
      <c r="Q686" s="5">
        <v>24.1</v>
      </c>
      <c r="S686" s="33">
        <f t="shared" si="30"/>
        <v>0.85009325154006965</v>
      </c>
      <c r="T686" s="33">
        <f t="shared" si="31"/>
        <v>-9.0389484935406397E-2</v>
      </c>
      <c r="U686" s="33">
        <f t="shared" si="32"/>
        <v>-0.13572323362628158</v>
      </c>
      <c r="V686" s="33"/>
      <c r="W686" s="33"/>
      <c r="X686" s="33"/>
      <c r="Y686" s="33"/>
      <c r="Z686" s="33"/>
      <c r="AA686" s="33"/>
      <c r="AB686" s="33"/>
      <c r="AC686" s="33"/>
      <c r="AD686" s="33"/>
      <c r="AE686" s="33"/>
      <c r="AF686" s="33"/>
      <c r="AG686" s="33"/>
      <c r="AH686" s="33"/>
      <c r="AI686" s="33"/>
      <c r="AJ686" s="33"/>
      <c r="AK686" s="33"/>
      <c r="AL686" s="33"/>
    </row>
    <row r="687" spans="1:38" x14ac:dyDescent="0.25">
      <c r="A687" s="6">
        <v>4176</v>
      </c>
      <c r="B687" s="7" t="s">
        <v>32</v>
      </c>
      <c r="C687" s="7">
        <v>0.625</v>
      </c>
      <c r="D687" s="7">
        <v>0.48499999999999999</v>
      </c>
      <c r="E687" s="7">
        <v>0.15</v>
      </c>
      <c r="F687" s="7">
        <v>1.0945</v>
      </c>
      <c r="G687" s="7">
        <v>0.53100000000000003</v>
      </c>
      <c r="H687" s="7">
        <v>0.26100000000000001</v>
      </c>
      <c r="I687" s="7">
        <v>0.29599999999999999</v>
      </c>
      <c r="J687" s="7">
        <v>10</v>
      </c>
      <c r="K687" s="7">
        <v>9</v>
      </c>
      <c r="L687" s="7" t="s">
        <v>52</v>
      </c>
      <c r="M687" s="7" t="s">
        <v>53</v>
      </c>
      <c r="N687" s="7" t="s">
        <v>54</v>
      </c>
      <c r="O687" s="7">
        <v>9</v>
      </c>
      <c r="P687" s="7" t="s">
        <v>78</v>
      </c>
      <c r="Q687" s="7">
        <v>1.9</v>
      </c>
      <c r="S687" s="33">
        <f t="shared" si="30"/>
        <v>-4.9093531243955373E-2</v>
      </c>
      <c r="T687" s="33">
        <f t="shared" si="31"/>
        <v>0.8083402509937806</v>
      </c>
      <c r="U687" s="33">
        <f t="shared" si="32"/>
        <v>0.74324627938201804</v>
      </c>
      <c r="V687" s="33"/>
      <c r="W687" s="33"/>
      <c r="X687" s="33"/>
      <c r="Y687" s="33"/>
      <c r="Z687" s="33"/>
      <c r="AA687" s="33"/>
      <c r="AB687" s="33"/>
      <c r="AC687" s="33"/>
      <c r="AD687" s="33"/>
      <c r="AE687" s="33"/>
      <c r="AF687" s="33"/>
      <c r="AG687" s="33"/>
      <c r="AH687" s="33"/>
      <c r="AI687" s="33"/>
      <c r="AJ687" s="33"/>
      <c r="AK687" s="33"/>
      <c r="AL687" s="33"/>
    </row>
    <row r="688" spans="1:38" x14ac:dyDescent="0.25">
      <c r="A688" s="4">
        <v>4171</v>
      </c>
      <c r="B688" s="5" t="s">
        <v>47</v>
      </c>
      <c r="C688" s="5">
        <v>0.55000000000000004</v>
      </c>
      <c r="D688" s="5">
        <v>0.43</v>
      </c>
      <c r="E688" s="5">
        <v>0.13</v>
      </c>
      <c r="F688" s="5">
        <v>0.83950000000000002</v>
      </c>
      <c r="G688" s="5">
        <v>0.3155</v>
      </c>
      <c r="H688" s="5">
        <v>0.19550000000000001</v>
      </c>
      <c r="I688" s="5">
        <v>0.24049999999999999</v>
      </c>
      <c r="J688" s="5">
        <v>10</v>
      </c>
      <c r="K688" s="5">
        <v>12</v>
      </c>
      <c r="L688" s="5" t="s">
        <v>33</v>
      </c>
      <c r="M688" s="5" t="s">
        <v>34</v>
      </c>
      <c r="N688" s="5" t="s">
        <v>35</v>
      </c>
      <c r="O688" s="5">
        <v>4</v>
      </c>
      <c r="P688" s="5" t="s">
        <v>42</v>
      </c>
      <c r="Q688" s="5">
        <v>6.1</v>
      </c>
      <c r="S688" s="33">
        <f t="shared" si="30"/>
        <v>-4.9093531243955373E-2</v>
      </c>
      <c r="T688" s="33">
        <f t="shared" si="31"/>
        <v>0.16639043961579017</v>
      </c>
      <c r="U688" s="33">
        <f t="shared" si="32"/>
        <v>0.17450130037664752</v>
      </c>
      <c r="V688" s="33"/>
      <c r="W688" s="33"/>
      <c r="X688" s="33"/>
      <c r="Y688" s="33"/>
      <c r="Z688" s="33"/>
      <c r="AA688" s="33"/>
      <c r="AB688" s="33"/>
      <c r="AC688" s="33"/>
      <c r="AD688" s="33"/>
      <c r="AE688" s="33"/>
      <c r="AF688" s="33"/>
      <c r="AG688" s="33"/>
      <c r="AH688" s="33"/>
      <c r="AI688" s="33"/>
      <c r="AJ688" s="33"/>
      <c r="AK688" s="33"/>
      <c r="AL688" s="33"/>
    </row>
    <row r="689" spans="1:38" x14ac:dyDescent="0.25">
      <c r="A689" s="6">
        <v>1525</v>
      </c>
      <c r="B689" s="7" t="s">
        <v>32</v>
      </c>
      <c r="C689" s="7">
        <v>0.7</v>
      </c>
      <c r="D689" s="7">
        <v>0.55000000000000004</v>
      </c>
      <c r="E689" s="7">
        <v>0.17</v>
      </c>
      <c r="F689" s="7">
        <v>1.6839999999999999</v>
      </c>
      <c r="G689" s="7">
        <v>0.75349999999999995</v>
      </c>
      <c r="H689" s="7">
        <v>0.32650000000000001</v>
      </c>
      <c r="I689" s="7">
        <v>0.32</v>
      </c>
      <c r="J689" s="7">
        <v>11</v>
      </c>
      <c r="K689" s="7">
        <v>12</v>
      </c>
      <c r="L689" s="7" t="s">
        <v>33</v>
      </c>
      <c r="M689" s="7" t="s">
        <v>34</v>
      </c>
      <c r="N689" s="7" t="s">
        <v>35</v>
      </c>
      <c r="O689" s="7">
        <v>5</v>
      </c>
      <c r="P689" s="7" t="s">
        <v>46</v>
      </c>
      <c r="Q689" s="7">
        <v>12.8</v>
      </c>
      <c r="S689" s="33">
        <f t="shared" si="30"/>
        <v>0.25063539635071963</v>
      </c>
      <c r="T689" s="33">
        <f t="shared" si="31"/>
        <v>1.4502900623717709</v>
      </c>
      <c r="U689" s="33">
        <f t="shared" si="32"/>
        <v>1.4153994363883657</v>
      </c>
      <c r="V689" s="33"/>
      <c r="W689" s="33"/>
      <c r="X689" s="33"/>
      <c r="Y689" s="33"/>
      <c r="Z689" s="33"/>
      <c r="AA689" s="33"/>
      <c r="AB689" s="33"/>
      <c r="AC689" s="33"/>
      <c r="AD689" s="33"/>
      <c r="AE689" s="33"/>
      <c r="AF689" s="33"/>
      <c r="AG689" s="33"/>
      <c r="AH689" s="33"/>
      <c r="AI689" s="33"/>
      <c r="AJ689" s="33"/>
      <c r="AK689" s="33"/>
      <c r="AL689" s="33"/>
    </row>
    <row r="690" spans="1:38" x14ac:dyDescent="0.25">
      <c r="A690" s="4">
        <v>271</v>
      </c>
      <c r="B690" s="5" t="s">
        <v>32</v>
      </c>
      <c r="C690" s="5">
        <v>0.64</v>
      </c>
      <c r="D690" s="5">
        <v>0.52500000000000002</v>
      </c>
      <c r="E690" s="5">
        <v>0.215</v>
      </c>
      <c r="F690" s="5">
        <v>1.7789999999999999</v>
      </c>
      <c r="G690" s="5">
        <v>0.45350000000000001</v>
      </c>
      <c r="H690" s="5">
        <v>0.28549999999999998</v>
      </c>
      <c r="I690" s="5">
        <v>0.55000000000000004</v>
      </c>
      <c r="J690" s="5">
        <v>22</v>
      </c>
      <c r="K690" s="5">
        <v>4</v>
      </c>
      <c r="L690" s="5" t="s">
        <v>84</v>
      </c>
      <c r="M690" s="5" t="s">
        <v>85</v>
      </c>
      <c r="N690" s="5" t="s">
        <v>86</v>
      </c>
      <c r="O690" s="5">
        <v>4</v>
      </c>
      <c r="P690" s="5" t="s">
        <v>42</v>
      </c>
      <c r="Q690" s="5">
        <v>6.1</v>
      </c>
      <c r="S690" s="33">
        <f t="shared" si="30"/>
        <v>3.5476535998921448</v>
      </c>
      <c r="T690" s="33">
        <f t="shared" si="31"/>
        <v>0.93673021326937889</v>
      </c>
      <c r="U690" s="33">
        <f t="shared" si="32"/>
        <v>1.1568789913859243</v>
      </c>
      <c r="V690" s="33"/>
      <c r="W690" s="33"/>
      <c r="X690" s="33"/>
      <c r="Y690" s="33"/>
      <c r="Z690" s="33"/>
      <c r="AA690" s="33"/>
      <c r="AB690" s="33"/>
      <c r="AC690" s="33"/>
      <c r="AD690" s="33"/>
      <c r="AE690" s="33"/>
      <c r="AF690" s="33"/>
      <c r="AG690" s="33"/>
      <c r="AH690" s="33"/>
      <c r="AI690" s="33"/>
      <c r="AJ690" s="33"/>
      <c r="AK690" s="33"/>
      <c r="AL690" s="33"/>
    </row>
    <row r="691" spans="1:38" x14ac:dyDescent="0.25">
      <c r="A691" s="6">
        <v>1925</v>
      </c>
      <c r="B691" s="7" t="s">
        <v>32</v>
      </c>
      <c r="C691" s="7">
        <v>0.61</v>
      </c>
      <c r="D691" s="7">
        <v>0.46</v>
      </c>
      <c r="E691" s="7">
        <v>0.155</v>
      </c>
      <c r="F691" s="7">
        <v>0.95699999999999996</v>
      </c>
      <c r="G691" s="7">
        <v>0.42549999999999999</v>
      </c>
      <c r="H691" s="7">
        <v>0.19750000000000001</v>
      </c>
      <c r="I691" s="7">
        <v>0.26500000000000001</v>
      </c>
      <c r="J691" s="7">
        <v>8</v>
      </c>
      <c r="K691" s="7">
        <v>2</v>
      </c>
      <c r="L691" s="7" t="s">
        <v>64</v>
      </c>
      <c r="M691" s="7" t="s">
        <v>65</v>
      </c>
      <c r="N691" s="7" t="s">
        <v>66</v>
      </c>
      <c r="O691" s="7">
        <v>1</v>
      </c>
      <c r="P691" s="7" t="s">
        <v>36</v>
      </c>
      <c r="Q691" s="7">
        <v>22.1</v>
      </c>
      <c r="S691" s="33">
        <f t="shared" si="30"/>
        <v>-0.64855138643330534</v>
      </c>
      <c r="T691" s="33">
        <f t="shared" si="31"/>
        <v>0.67995028871818231</v>
      </c>
      <c r="U691" s="33">
        <f t="shared" si="32"/>
        <v>0.48472583437957717</v>
      </c>
      <c r="V691" s="33"/>
      <c r="W691" s="33"/>
      <c r="X691" s="33"/>
      <c r="Y691" s="33"/>
      <c r="Z691" s="33"/>
      <c r="AA691" s="33"/>
      <c r="AB691" s="33"/>
      <c r="AC691" s="33"/>
      <c r="AD691" s="33"/>
      <c r="AE691" s="33"/>
      <c r="AF691" s="33"/>
      <c r="AG691" s="33"/>
      <c r="AH691" s="33"/>
      <c r="AI691" s="33"/>
      <c r="AJ691" s="33"/>
      <c r="AK691" s="33"/>
      <c r="AL691" s="33"/>
    </row>
    <row r="692" spans="1:38" x14ac:dyDescent="0.25">
      <c r="A692" s="4">
        <v>3071</v>
      </c>
      <c r="B692" s="5" t="s">
        <v>32</v>
      </c>
      <c r="C692" s="5">
        <v>0.65500000000000003</v>
      </c>
      <c r="D692" s="5">
        <v>0.49</v>
      </c>
      <c r="E692" s="5">
        <v>0.16</v>
      </c>
      <c r="F692" s="5">
        <v>1.204</v>
      </c>
      <c r="G692" s="5">
        <v>0.54549999999999998</v>
      </c>
      <c r="H692" s="5">
        <v>0.26150000000000001</v>
      </c>
      <c r="I692" s="5">
        <v>0.32250000000000001</v>
      </c>
      <c r="J692" s="5">
        <v>9</v>
      </c>
      <c r="K692" s="5">
        <v>14</v>
      </c>
      <c r="L692" s="5" t="s">
        <v>55</v>
      </c>
      <c r="M692" s="5" t="s">
        <v>56</v>
      </c>
      <c r="N692" s="5" t="s">
        <v>57</v>
      </c>
      <c r="O692" s="5">
        <v>6</v>
      </c>
      <c r="P692" s="5" t="s">
        <v>79</v>
      </c>
      <c r="Q692" s="5">
        <v>14.1</v>
      </c>
      <c r="S692" s="33">
        <f t="shared" si="30"/>
        <v>-0.34882245883863039</v>
      </c>
      <c r="T692" s="33">
        <f t="shared" si="31"/>
        <v>1.0651201755449771</v>
      </c>
      <c r="U692" s="33">
        <f t="shared" si="32"/>
        <v>0.79495036838250632</v>
      </c>
      <c r="V692" s="33"/>
      <c r="W692" s="33"/>
      <c r="X692" s="33"/>
      <c r="Y692" s="33"/>
      <c r="Z692" s="33"/>
      <c r="AA692" s="33"/>
      <c r="AB692" s="33"/>
      <c r="AC692" s="33"/>
      <c r="AD692" s="33"/>
      <c r="AE692" s="33"/>
      <c r="AF692" s="33"/>
      <c r="AG692" s="33"/>
      <c r="AH692" s="33"/>
      <c r="AI692" s="33"/>
      <c r="AJ692" s="33"/>
      <c r="AK692" s="33"/>
      <c r="AL692" s="33"/>
    </row>
    <row r="693" spans="1:38" x14ac:dyDescent="0.25">
      <c r="A693" s="6">
        <v>296</v>
      </c>
      <c r="B693" s="7" t="s">
        <v>43</v>
      </c>
      <c r="C693" s="7">
        <v>0.29499999999999998</v>
      </c>
      <c r="D693" s="7">
        <v>0.215</v>
      </c>
      <c r="E693" s="7">
        <v>8.5000000000000006E-2</v>
      </c>
      <c r="F693" s="7">
        <v>0.128</v>
      </c>
      <c r="G693" s="7">
        <v>4.9000000000000002E-2</v>
      </c>
      <c r="H693" s="7">
        <v>3.4000000000000002E-2</v>
      </c>
      <c r="I693" s="7">
        <v>0.04</v>
      </c>
      <c r="J693" s="7">
        <v>6</v>
      </c>
      <c r="K693" s="7">
        <v>13</v>
      </c>
      <c r="L693" s="7" t="s">
        <v>44</v>
      </c>
      <c r="M693" s="7" t="s">
        <v>45</v>
      </c>
      <c r="N693" s="7" t="s">
        <v>35</v>
      </c>
      <c r="O693" s="7">
        <v>9</v>
      </c>
      <c r="P693" s="7" t="s">
        <v>78</v>
      </c>
      <c r="Q693" s="7">
        <v>1.9</v>
      </c>
      <c r="S693" s="33">
        <f t="shared" si="30"/>
        <v>-1.2480092416226554</v>
      </c>
      <c r="T693" s="33">
        <f t="shared" si="31"/>
        <v>-2.0162389190693792</v>
      </c>
      <c r="U693" s="33">
        <f t="shared" si="32"/>
        <v>-2.0487745266443467</v>
      </c>
      <c r="V693" s="33"/>
      <c r="W693" s="33"/>
      <c r="X693" s="33"/>
      <c r="Y693" s="33"/>
      <c r="Z693" s="33"/>
      <c r="AA693" s="33"/>
      <c r="AB693" s="33"/>
      <c r="AC693" s="33"/>
      <c r="AD693" s="33"/>
      <c r="AE693" s="33"/>
      <c r="AF693" s="33"/>
      <c r="AG693" s="33"/>
      <c r="AH693" s="33"/>
      <c r="AI693" s="33"/>
      <c r="AJ693" s="33"/>
      <c r="AK693" s="33"/>
      <c r="AL693" s="33"/>
    </row>
    <row r="694" spans="1:38" x14ac:dyDescent="0.25">
      <c r="A694" s="4">
        <v>2091</v>
      </c>
      <c r="B694" s="5" t="s">
        <v>47</v>
      </c>
      <c r="C694" s="5">
        <v>0.77500000000000002</v>
      </c>
      <c r="D694" s="5">
        <v>0.56999999999999995</v>
      </c>
      <c r="E694" s="5">
        <v>0.22</v>
      </c>
      <c r="F694" s="5">
        <v>2.032</v>
      </c>
      <c r="G694" s="5">
        <v>0.73499999999999999</v>
      </c>
      <c r="H694" s="5">
        <v>0.47549999999999998</v>
      </c>
      <c r="I694" s="5">
        <v>0.65849999999999997</v>
      </c>
      <c r="J694" s="5">
        <v>17</v>
      </c>
      <c r="K694" s="5">
        <v>15</v>
      </c>
      <c r="L694" s="5" t="s">
        <v>81</v>
      </c>
      <c r="M694" s="5" t="s">
        <v>82</v>
      </c>
      <c r="N694" s="5" t="s">
        <v>35</v>
      </c>
      <c r="O694" s="5">
        <v>3</v>
      </c>
      <c r="P694" s="5" t="s">
        <v>80</v>
      </c>
      <c r="Q694" s="5">
        <v>3.6</v>
      </c>
      <c r="S694" s="33">
        <f t="shared" si="30"/>
        <v>2.0490089619187697</v>
      </c>
      <c r="T694" s="33">
        <f t="shared" si="31"/>
        <v>2.0922398737497625</v>
      </c>
      <c r="U694" s="33">
        <f t="shared" si="32"/>
        <v>1.6222157923903175</v>
      </c>
      <c r="V694" s="33"/>
      <c r="W694" s="33"/>
      <c r="X694" s="33"/>
      <c r="Y694" s="33"/>
      <c r="Z694" s="33"/>
      <c r="AA694" s="33"/>
      <c r="AB694" s="33"/>
      <c r="AC694" s="33"/>
      <c r="AD694" s="33"/>
      <c r="AE694" s="33"/>
      <c r="AF694" s="33"/>
      <c r="AG694" s="33"/>
      <c r="AH694" s="33"/>
      <c r="AI694" s="33"/>
      <c r="AJ694" s="33"/>
      <c r="AK694" s="33"/>
      <c r="AL694" s="33"/>
    </row>
    <row r="695" spans="1:38" x14ac:dyDescent="0.25">
      <c r="A695" s="6">
        <v>4063</v>
      </c>
      <c r="B695" s="7" t="s">
        <v>47</v>
      </c>
      <c r="C695" s="7">
        <v>0.63</v>
      </c>
      <c r="D695" s="7">
        <v>0.49</v>
      </c>
      <c r="E695" s="7">
        <v>0.15</v>
      </c>
      <c r="F695" s="7">
        <v>1.1955</v>
      </c>
      <c r="G695" s="7">
        <v>0.58450000000000002</v>
      </c>
      <c r="H695" s="7">
        <v>0.25700000000000001</v>
      </c>
      <c r="I695" s="7">
        <v>0.3</v>
      </c>
      <c r="J695" s="7">
        <v>9</v>
      </c>
      <c r="K695" s="7">
        <v>15</v>
      </c>
      <c r="L695" s="7" t="s">
        <v>81</v>
      </c>
      <c r="M695" s="7" t="s">
        <v>82</v>
      </c>
      <c r="N695" s="7" t="s">
        <v>35</v>
      </c>
      <c r="O695" s="7">
        <v>10</v>
      </c>
      <c r="P695" s="7" t="s">
        <v>70</v>
      </c>
      <c r="Q695" s="7">
        <v>24.1</v>
      </c>
      <c r="S695" s="33">
        <f t="shared" si="30"/>
        <v>-0.34882245883863039</v>
      </c>
      <c r="T695" s="33">
        <f t="shared" si="31"/>
        <v>0.85113690508564666</v>
      </c>
      <c r="U695" s="33">
        <f t="shared" si="32"/>
        <v>0.79495036838250632</v>
      </c>
      <c r="V695" s="33"/>
      <c r="W695" s="33"/>
      <c r="X695" s="33"/>
      <c r="Y695" s="33"/>
      <c r="Z695" s="33"/>
      <c r="AA695" s="33"/>
      <c r="AB695" s="33"/>
      <c r="AC695" s="33"/>
      <c r="AD695" s="33"/>
      <c r="AE695" s="33"/>
      <c r="AF695" s="33"/>
      <c r="AG695" s="33"/>
      <c r="AH695" s="33"/>
      <c r="AI695" s="33"/>
      <c r="AJ695" s="33"/>
      <c r="AK695" s="33"/>
      <c r="AL695" s="33"/>
    </row>
    <row r="696" spans="1:38" x14ac:dyDescent="0.25">
      <c r="A696" s="4">
        <v>3895</v>
      </c>
      <c r="B696" s="5" t="s">
        <v>47</v>
      </c>
      <c r="C696" s="5">
        <v>0.495</v>
      </c>
      <c r="D696" s="5">
        <v>0.38</v>
      </c>
      <c r="E696" s="5">
        <v>0.13500000000000001</v>
      </c>
      <c r="F696" s="5">
        <v>0.62949999999999995</v>
      </c>
      <c r="G696" s="5">
        <v>0.26300000000000001</v>
      </c>
      <c r="H696" s="5">
        <v>0.14249999999999999</v>
      </c>
      <c r="I696" s="5">
        <v>0.215</v>
      </c>
      <c r="J696" s="5">
        <v>12</v>
      </c>
      <c r="K696" s="5">
        <v>7</v>
      </c>
      <c r="L696" s="5" t="s">
        <v>67</v>
      </c>
      <c r="M696" s="5" t="s">
        <v>68</v>
      </c>
      <c r="N696" s="5" t="s">
        <v>69</v>
      </c>
      <c r="O696" s="5">
        <v>8</v>
      </c>
      <c r="P696" s="5" t="s">
        <v>51</v>
      </c>
      <c r="Q696" s="5">
        <v>12.3</v>
      </c>
      <c r="S696" s="33">
        <f t="shared" si="30"/>
        <v>0.55036432394539458</v>
      </c>
      <c r="T696" s="33">
        <f t="shared" si="31"/>
        <v>-0.30437275539473685</v>
      </c>
      <c r="U696" s="33">
        <f t="shared" si="32"/>
        <v>-0.34253958962823472</v>
      </c>
      <c r="V696" s="33"/>
      <c r="W696" s="33"/>
      <c r="X696" s="33"/>
      <c r="Y696" s="33"/>
      <c r="Z696" s="33"/>
      <c r="AA696" s="33"/>
      <c r="AB696" s="33"/>
      <c r="AC696" s="33"/>
      <c r="AD696" s="33"/>
      <c r="AE696" s="33"/>
      <c r="AF696" s="33"/>
      <c r="AG696" s="33"/>
      <c r="AH696" s="33"/>
      <c r="AI696" s="33"/>
      <c r="AJ696" s="33"/>
      <c r="AK696" s="33"/>
      <c r="AL696" s="33"/>
    </row>
    <row r="697" spans="1:38" x14ac:dyDescent="0.25">
      <c r="A697" s="6">
        <v>456</v>
      </c>
      <c r="B697" s="7" t="s">
        <v>47</v>
      </c>
      <c r="C697" s="7">
        <v>0.57499999999999996</v>
      </c>
      <c r="D697" s="7">
        <v>0.47</v>
      </c>
      <c r="E697" s="7">
        <v>0.14000000000000001</v>
      </c>
      <c r="F697" s="7">
        <v>0.83750000000000002</v>
      </c>
      <c r="G697" s="7">
        <v>0.34849999999999998</v>
      </c>
      <c r="H697" s="7">
        <v>0.17349999999999999</v>
      </c>
      <c r="I697" s="7">
        <v>0.24</v>
      </c>
      <c r="J697" s="7">
        <v>11</v>
      </c>
      <c r="K697" s="7">
        <v>1</v>
      </c>
      <c r="L697" s="7" t="s">
        <v>40</v>
      </c>
      <c r="M697" s="7" t="s">
        <v>41</v>
      </c>
      <c r="N697" s="7" t="s">
        <v>35</v>
      </c>
      <c r="O697" s="7">
        <v>3</v>
      </c>
      <c r="P697" s="7" t="s">
        <v>80</v>
      </c>
      <c r="Q697" s="7">
        <v>3.6</v>
      </c>
      <c r="S697" s="33">
        <f t="shared" si="30"/>
        <v>0.25063539635071963</v>
      </c>
      <c r="T697" s="33">
        <f t="shared" si="31"/>
        <v>0.38037371007511966</v>
      </c>
      <c r="U697" s="33">
        <f t="shared" si="32"/>
        <v>0.58813401238055318</v>
      </c>
      <c r="V697" s="33"/>
      <c r="W697" s="33"/>
      <c r="X697" s="33"/>
      <c r="Y697" s="33"/>
      <c r="Z697" s="33"/>
      <c r="AA697" s="33"/>
      <c r="AB697" s="33"/>
      <c r="AC697" s="33"/>
      <c r="AD697" s="33"/>
      <c r="AE697" s="33"/>
      <c r="AF697" s="33"/>
      <c r="AG697" s="33"/>
      <c r="AH697" s="33"/>
      <c r="AI697" s="33"/>
      <c r="AJ697" s="33"/>
      <c r="AK697" s="33"/>
      <c r="AL697" s="33"/>
    </row>
    <row r="699" spans="1:38" x14ac:dyDescent="0.25">
      <c r="A699" t="s">
        <v>142</v>
      </c>
    </row>
    <row r="700" spans="1:38" x14ac:dyDescent="0.25">
      <c r="A700">
        <f>AVERAGE(A2:A697)</f>
        <v>2107.6258992805756</v>
      </c>
      <c r="B700" t="e">
        <f t="shared" ref="B700:Q700" si="33">AVERAGE(B2:B697)</f>
        <v>#DIV/0!</v>
      </c>
      <c r="C700">
        <f t="shared" si="33"/>
        <v>0.53056034482758618</v>
      </c>
      <c r="D700">
        <f t="shared" si="33"/>
        <v>0.41312500000000002</v>
      </c>
      <c r="E700">
        <f t="shared" si="33"/>
        <v>0.14046695402298878</v>
      </c>
      <c r="F700">
        <f t="shared" si="33"/>
        <v>0.84652801724137916</v>
      </c>
      <c r="G700">
        <f t="shared" si="33"/>
        <v>0.36466882183908023</v>
      </c>
      <c r="H700">
        <f t="shared" si="33"/>
        <v>0.183801724137931</v>
      </c>
      <c r="I700">
        <f t="shared" si="33"/>
        <v>0.24594037356321835</v>
      </c>
      <c r="J700">
        <f t="shared" si="33"/>
        <v>10.163793103448276</v>
      </c>
      <c r="K700">
        <f t="shared" si="33"/>
        <v>8.0115107913669057</v>
      </c>
      <c r="L700" t="e">
        <f t="shared" si="33"/>
        <v>#DIV/0!</v>
      </c>
      <c r="M700" t="e">
        <f t="shared" si="33"/>
        <v>#DIV/0!</v>
      </c>
      <c r="N700" t="e">
        <f t="shared" si="33"/>
        <v>#DIV/0!</v>
      </c>
      <c r="O700">
        <f t="shared" si="33"/>
        <v>5.4906474820143885</v>
      </c>
      <c r="P700" t="e">
        <f t="shared" si="33"/>
        <v>#DIV/0!</v>
      </c>
      <c r="Q700">
        <f t="shared" si="33"/>
        <v>12.190517241379393</v>
      </c>
    </row>
    <row r="701" spans="1:38" x14ac:dyDescent="0.25">
      <c r="A701" t="s">
        <v>145</v>
      </c>
    </row>
    <row r="702" spans="1:38" x14ac:dyDescent="0.25">
      <c r="A702">
        <f>_xlfn.STDEV.P(A2:A697)</f>
        <v>1213.6372496416368</v>
      </c>
      <c r="B702" t="e">
        <f t="shared" ref="B702:Q702" si="34">_xlfn.STDEV.P(B2:B697)</f>
        <v>#DIV/0!</v>
      </c>
      <c r="C702">
        <f t="shared" si="34"/>
        <v>0.11683156326350058</v>
      </c>
      <c r="D702">
        <f t="shared" si="34"/>
        <v>9.6704150419375648E-2</v>
      </c>
      <c r="E702">
        <f t="shared" si="34"/>
        <v>3.7000956028781319E-2</v>
      </c>
      <c r="F702">
        <f t="shared" si="34"/>
        <v>0.48191000003885526</v>
      </c>
      <c r="G702">
        <f t="shared" si="34"/>
        <v>0.21537783031086749</v>
      </c>
      <c r="H702">
        <f t="shared" si="34"/>
        <v>0.10541980689928485</v>
      </c>
      <c r="I702">
        <f t="shared" si="34"/>
        <v>0.14009487638771947</v>
      </c>
      <c r="J702">
        <f t="shared" si="34"/>
        <v>3.3363479729000507</v>
      </c>
      <c r="K702">
        <f t="shared" si="34"/>
        <v>4.3524421183708393</v>
      </c>
      <c r="L702" t="e">
        <f t="shared" si="34"/>
        <v>#DIV/0!</v>
      </c>
      <c r="M702" t="e">
        <f t="shared" si="34"/>
        <v>#DIV/0!</v>
      </c>
      <c r="N702" t="e">
        <f t="shared" si="34"/>
        <v>#DIV/0!</v>
      </c>
      <c r="O702">
        <f t="shared" si="34"/>
        <v>2.9219312645200932</v>
      </c>
      <c r="P702" t="e">
        <f t="shared" si="34"/>
        <v>#DIV/0!</v>
      </c>
      <c r="Q702">
        <f t="shared" si="34"/>
        <v>7.653633106731661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34F11-76BC-46F6-9822-A5E7889DA778}">
  <dimension ref="A1:AG342"/>
  <sheetViews>
    <sheetView showOutlineSymbols="0" topLeftCell="A274" zoomScale="55" zoomScaleNormal="55" workbookViewId="0">
      <selection activeCell="AE1" sqref="AE1:AG335"/>
    </sheetView>
  </sheetViews>
  <sheetFormatPr defaultRowHeight="15" x14ac:dyDescent="0.25"/>
  <cols>
    <col min="31" max="31" width="16" bestFit="1" customWidth="1"/>
    <col min="32" max="32" width="15.140625" bestFit="1" customWidth="1"/>
    <col min="33" max="33" width="17.5703125" bestFit="1" customWidth="1"/>
  </cols>
  <sheetData>
    <row r="1" spans="1:33" x14ac:dyDescent="0.2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24" t="s">
        <v>119</v>
      </c>
      <c r="S1" s="24" t="s">
        <v>120</v>
      </c>
      <c r="T1" s="24" t="s">
        <v>121</v>
      </c>
      <c r="U1" s="24" t="s">
        <v>122</v>
      </c>
      <c r="V1" s="24" t="s">
        <v>123</v>
      </c>
      <c r="W1" s="24" t="s">
        <v>124</v>
      </c>
      <c r="X1" s="24" t="s">
        <v>125</v>
      </c>
      <c r="Y1" s="24" t="s">
        <v>126</v>
      </c>
      <c r="AE1" t="s">
        <v>146</v>
      </c>
      <c r="AF1" t="s">
        <v>147</v>
      </c>
      <c r="AG1" t="s">
        <v>148</v>
      </c>
    </row>
    <row r="2" spans="1:33" x14ac:dyDescent="0.25">
      <c r="A2" s="4">
        <v>2323</v>
      </c>
      <c r="B2" s="5" t="s">
        <v>47</v>
      </c>
      <c r="C2" s="5">
        <v>0.53</v>
      </c>
      <c r="D2" s="5">
        <v>0.435</v>
      </c>
      <c r="E2" s="5">
        <v>0.13500000000000001</v>
      </c>
      <c r="F2" s="5">
        <v>0.73650000000000004</v>
      </c>
      <c r="G2" s="5">
        <v>0.32750000000000001</v>
      </c>
      <c r="H2" s="5">
        <v>0.13150000000000001</v>
      </c>
      <c r="I2" s="5">
        <v>0.22</v>
      </c>
      <c r="J2" s="5">
        <v>12</v>
      </c>
      <c r="K2" s="5">
        <v>6</v>
      </c>
      <c r="L2" s="5" t="s">
        <v>71</v>
      </c>
      <c r="M2" s="5" t="s">
        <v>72</v>
      </c>
      <c r="N2" s="5" t="s">
        <v>73</v>
      </c>
      <c r="O2" s="5">
        <v>10</v>
      </c>
      <c r="P2" s="5" t="s">
        <v>70</v>
      </c>
      <c r="Q2" s="5">
        <v>24.1</v>
      </c>
      <c r="R2" s="19">
        <f>0.0387764085544431*D2 +1.18604447410053</f>
        <v>1.2029122118217128</v>
      </c>
      <c r="S2">
        <f>R2-C2</f>
        <v>0.67291221182171279</v>
      </c>
      <c r="T2">
        <f>S2^2</f>
        <v>0.45281084481878964</v>
      </c>
      <c r="U2">
        <f>SUM(T2:T335)/COUNT(T2:T335)</f>
        <v>0.48467276595765713</v>
      </c>
      <c r="V2">
        <f>0.011860875297384*H2+1.91683220132484</f>
        <v>1.9183919064264461</v>
      </c>
      <c r="W2">
        <f>V2-G2</f>
        <v>1.590891906426446</v>
      </c>
      <c r="X2">
        <f>W2^2</f>
        <v>2.5309370579331718</v>
      </c>
      <c r="Y2">
        <f>SUM(X2:X335)/COUNT(X2:X335)</f>
        <v>2.5301128853075694</v>
      </c>
      <c r="Z2">
        <f xml:space="preserve"> 0.0264742756658296*J2 + 0.0323776194901259</f>
        <v>0.35006892748008106</v>
      </c>
      <c r="AA2">
        <f>Z2-G2</f>
        <v>2.2568927480081047E-2</v>
      </c>
      <c r="AB2">
        <f>AA2^2</f>
        <v>5.0935648760115746E-4</v>
      </c>
      <c r="AC2">
        <f>SUM(AB2:AB335)/COUNT(AB2:AB335)</f>
        <v>4.3762770138007251E-2</v>
      </c>
      <c r="AE2">
        <f>(J2-$J$340)/$J$342</f>
        <v>0.55036432394539458</v>
      </c>
      <c r="AF2">
        <f>(C2-$C$340)/$C$342</f>
        <v>-4.7961767516742143E-3</v>
      </c>
      <c r="AG2">
        <f>(D2-$D$340)/$D$342</f>
        <v>0.2262053893771358</v>
      </c>
    </row>
    <row r="3" spans="1:33" x14ac:dyDescent="0.25">
      <c r="A3" s="6">
        <v>3601</v>
      </c>
      <c r="B3" s="7" t="s">
        <v>43</v>
      </c>
      <c r="C3" s="7">
        <v>0.17499999999999999</v>
      </c>
      <c r="D3" s="7">
        <v>0.125</v>
      </c>
      <c r="E3" s="7">
        <v>0.04</v>
      </c>
      <c r="F3" s="7">
        <v>2.8000000000000001E-2</v>
      </c>
      <c r="G3" s="7">
        <v>9.4999999999999998E-3</v>
      </c>
      <c r="H3" s="7">
        <v>8.0000000000000002E-3</v>
      </c>
      <c r="I3" s="7">
        <v>8.9999999999999993E-3</v>
      </c>
      <c r="J3" s="7">
        <v>4</v>
      </c>
      <c r="K3" s="7">
        <v>7</v>
      </c>
      <c r="L3" s="7" t="s">
        <v>67</v>
      </c>
      <c r="M3" s="7" t="s">
        <v>68</v>
      </c>
      <c r="N3" s="7" t="s">
        <v>69</v>
      </c>
      <c r="O3" s="7">
        <v>2</v>
      </c>
      <c r="P3" s="7" t="s">
        <v>39</v>
      </c>
      <c r="Q3" s="7">
        <v>18</v>
      </c>
      <c r="R3" s="19">
        <f t="shared" ref="R3:R66" si="0">0.0387764085544431*D3 +1.18604447410053</f>
        <v>1.1908915251698355</v>
      </c>
      <c r="S3">
        <f t="shared" ref="S3:S66" si="1">R3-C3</f>
        <v>1.0158915251698355</v>
      </c>
      <c r="T3">
        <f t="shared" ref="T3:T66" si="2">S3^2</f>
        <v>1.0320355909118946</v>
      </c>
      <c r="V3">
        <f t="shared" ref="V3:V66" si="3">0.011860875297384*H3+1.91683220132484</f>
        <v>1.9169270883272191</v>
      </c>
      <c r="W3">
        <f t="shared" ref="W3:W66" si="4">V3-G3</f>
        <v>1.9074270883272191</v>
      </c>
      <c r="X3">
        <f t="shared" ref="X3:X66" si="5">W3^2</f>
        <v>3.6382780972844526</v>
      </c>
      <c r="Z3">
        <f t="shared" ref="Z3:Z66" si="6" xml:space="preserve"> 0.0264742756658296*J3 + 0.0323776194901259</f>
        <v>0.1382747221534443</v>
      </c>
      <c r="AA3">
        <f t="shared" ref="AA3:AA66" si="7">Z3-G3</f>
        <v>0.12877472215344429</v>
      </c>
      <c r="AB3">
        <f t="shared" ref="AB3:AB66" si="8">AA3^2</f>
        <v>1.6582929065696778E-2</v>
      </c>
      <c r="AE3">
        <f t="shared" ref="AE3:AE66" si="9">(J3-$J$340)/$J$342</f>
        <v>-1.8474670968120053</v>
      </c>
      <c r="AF3">
        <f t="shared" ref="AF3:AF66" si="10">(C3-$C$340)/$C$342</f>
        <v>-3.0433586172741642</v>
      </c>
      <c r="AG3">
        <f t="shared" ref="AG3:AG66" si="11">(D3-$D$340)/$D$342</f>
        <v>-2.9794481286531345</v>
      </c>
    </row>
    <row r="4" spans="1:33" x14ac:dyDescent="0.25">
      <c r="A4" s="4">
        <v>2127</v>
      </c>
      <c r="B4" s="5" t="s">
        <v>32</v>
      </c>
      <c r="C4" s="5">
        <v>0.5</v>
      </c>
      <c r="D4" s="5">
        <v>0.4</v>
      </c>
      <c r="E4" s="5">
        <v>0.125</v>
      </c>
      <c r="F4" s="5">
        <v>0.57650000000000001</v>
      </c>
      <c r="G4" s="5">
        <v>0.23949999999999999</v>
      </c>
      <c r="H4" s="5">
        <v>0.126</v>
      </c>
      <c r="I4" s="5">
        <v>0.185</v>
      </c>
      <c r="J4" s="5">
        <v>10</v>
      </c>
      <c r="K4" s="5">
        <v>7</v>
      </c>
      <c r="L4" s="5" t="s">
        <v>67</v>
      </c>
      <c r="M4" s="5" t="s">
        <v>68</v>
      </c>
      <c r="N4" s="5" t="s">
        <v>69</v>
      </c>
      <c r="O4" s="5">
        <v>8</v>
      </c>
      <c r="P4" s="5" t="s">
        <v>51</v>
      </c>
      <c r="Q4" s="5">
        <v>12.3</v>
      </c>
      <c r="R4" s="19">
        <f t="shared" si="0"/>
        <v>1.2015550375223072</v>
      </c>
      <c r="S4">
        <f t="shared" si="1"/>
        <v>0.70155503752230719</v>
      </c>
      <c r="T4">
        <f t="shared" si="2"/>
        <v>0.49217947067292583</v>
      </c>
      <c r="V4">
        <f t="shared" si="3"/>
        <v>1.9183266716123104</v>
      </c>
      <c r="W4">
        <f t="shared" si="4"/>
        <v>1.6788266716123104</v>
      </c>
      <c r="X4">
        <f t="shared" si="5"/>
        <v>2.818458993316868</v>
      </c>
      <c r="Z4">
        <f t="shared" si="6"/>
        <v>0.29712037614842191</v>
      </c>
      <c r="AA4">
        <f t="shared" si="7"/>
        <v>5.7620376148421915E-2</v>
      </c>
      <c r="AB4">
        <f t="shared" si="8"/>
        <v>3.320107747485629E-3</v>
      </c>
      <c r="AE4">
        <f t="shared" si="9"/>
        <v>-4.9093531243955373E-2</v>
      </c>
      <c r="AF4">
        <f t="shared" si="10"/>
        <v>-0.26157610130287079</v>
      </c>
      <c r="AG4">
        <f t="shared" si="11"/>
        <v>-0.13572323362628158</v>
      </c>
    </row>
    <row r="5" spans="1:33" x14ac:dyDescent="0.25">
      <c r="A5" s="6">
        <v>4117</v>
      </c>
      <c r="B5" s="7" t="s">
        <v>47</v>
      </c>
      <c r="C5" s="7">
        <v>0.625</v>
      </c>
      <c r="D5" s="7">
        <v>0.48</v>
      </c>
      <c r="E5" s="7">
        <v>0.16</v>
      </c>
      <c r="F5" s="7">
        <v>1.2415</v>
      </c>
      <c r="G5" s="7">
        <v>0.65749999999999997</v>
      </c>
      <c r="H5" s="7">
        <v>0.26250000000000001</v>
      </c>
      <c r="I5" s="7">
        <v>0.27850000000000003</v>
      </c>
      <c r="J5" s="7">
        <v>9</v>
      </c>
      <c r="K5" s="7">
        <v>11</v>
      </c>
      <c r="L5" s="7" t="s">
        <v>37</v>
      </c>
      <c r="M5" s="7" t="s">
        <v>38</v>
      </c>
      <c r="N5" s="7" t="s">
        <v>35</v>
      </c>
      <c r="O5" s="7">
        <v>9</v>
      </c>
      <c r="P5" s="7" t="s">
        <v>78</v>
      </c>
      <c r="Q5" s="7">
        <v>1.9</v>
      </c>
      <c r="R5" s="19">
        <f t="shared" si="0"/>
        <v>1.2046571502066628</v>
      </c>
      <c r="S5">
        <f t="shared" si="1"/>
        <v>0.57965715020666275</v>
      </c>
      <c r="T5">
        <f t="shared" si="2"/>
        <v>0.33600241178570961</v>
      </c>
      <c r="V5">
        <f t="shared" si="3"/>
        <v>1.9199456810904032</v>
      </c>
      <c r="W5">
        <f t="shared" si="4"/>
        <v>1.2624456810904032</v>
      </c>
      <c r="X5">
        <f t="shared" si="5"/>
        <v>1.5937690977038121</v>
      </c>
      <c r="Z5">
        <f t="shared" si="6"/>
        <v>0.2706461004825923</v>
      </c>
      <c r="AA5">
        <f t="shared" si="7"/>
        <v>-0.38685389951740767</v>
      </c>
      <c r="AB5">
        <f t="shared" si="8"/>
        <v>0.14965593957182455</v>
      </c>
      <c r="AE5">
        <f t="shared" si="9"/>
        <v>-0.34882245883863039</v>
      </c>
      <c r="AF5">
        <f t="shared" si="10"/>
        <v>0.8083402509937806</v>
      </c>
      <c r="AG5">
        <f t="shared" si="11"/>
        <v>0.69154219038152975</v>
      </c>
    </row>
    <row r="6" spans="1:33" x14ac:dyDescent="0.25">
      <c r="A6" s="4">
        <v>812</v>
      </c>
      <c r="B6" s="5" t="s">
        <v>32</v>
      </c>
      <c r="C6" s="5">
        <v>0.49</v>
      </c>
      <c r="D6" s="5">
        <v>0.36499999999999999</v>
      </c>
      <c r="E6" s="5">
        <v>0.13</v>
      </c>
      <c r="F6" s="5">
        <v>0.6835</v>
      </c>
      <c r="G6" s="5">
        <v>0.16500000000000001</v>
      </c>
      <c r="H6" s="5">
        <v>0.13150000000000001</v>
      </c>
      <c r="I6" s="5">
        <v>0.20499999999999999</v>
      </c>
      <c r="J6" s="5">
        <v>21</v>
      </c>
      <c r="K6" s="5">
        <v>5</v>
      </c>
      <c r="L6" s="5" t="s">
        <v>58</v>
      </c>
      <c r="M6" s="5" t="s">
        <v>59</v>
      </c>
      <c r="N6" s="5" t="s">
        <v>60</v>
      </c>
      <c r="O6" s="5">
        <v>6</v>
      </c>
      <c r="P6" s="5" t="s">
        <v>79</v>
      </c>
      <c r="Q6" s="5">
        <v>14.1</v>
      </c>
      <c r="R6" s="19">
        <f t="shared" si="0"/>
        <v>1.2001978632229018</v>
      </c>
      <c r="S6">
        <f t="shared" si="1"/>
        <v>0.71019786322290179</v>
      </c>
      <c r="T6">
        <f t="shared" si="2"/>
        <v>0.5043810049263755</v>
      </c>
      <c r="V6">
        <f t="shared" si="3"/>
        <v>1.9183919064264461</v>
      </c>
      <c r="W6">
        <f t="shared" si="4"/>
        <v>1.753391906426446</v>
      </c>
      <c r="X6">
        <f t="shared" si="5"/>
        <v>3.0743831775217667</v>
      </c>
      <c r="Z6">
        <f t="shared" si="6"/>
        <v>0.58833740847254745</v>
      </c>
      <c r="AA6">
        <f t="shared" si="7"/>
        <v>0.42333740847254742</v>
      </c>
      <c r="AB6">
        <f t="shared" si="8"/>
        <v>0.17921456141225245</v>
      </c>
      <c r="AE6">
        <f t="shared" si="9"/>
        <v>3.2479246722974695</v>
      </c>
      <c r="AF6">
        <f t="shared" si="10"/>
        <v>-0.34716940948660296</v>
      </c>
      <c r="AG6">
        <f t="shared" si="11"/>
        <v>-0.49765185662969952</v>
      </c>
    </row>
    <row r="7" spans="1:33" x14ac:dyDescent="0.25">
      <c r="A7" s="6">
        <v>2194</v>
      </c>
      <c r="B7" s="7" t="s">
        <v>43</v>
      </c>
      <c r="C7" s="7">
        <v>0.215</v>
      </c>
      <c r="D7" s="7">
        <v>0.17</v>
      </c>
      <c r="E7" s="7">
        <v>5.5E-2</v>
      </c>
      <c r="F7" s="7">
        <v>6.0499999999999998E-2</v>
      </c>
      <c r="G7" s="7">
        <v>2.0500000000000001E-2</v>
      </c>
      <c r="H7" s="7">
        <v>1.4E-2</v>
      </c>
      <c r="I7" s="7">
        <v>0.02</v>
      </c>
      <c r="J7" s="7">
        <v>6</v>
      </c>
      <c r="K7" s="7">
        <v>3</v>
      </c>
      <c r="L7" s="7" t="s">
        <v>75</v>
      </c>
      <c r="M7" s="7" t="s">
        <v>76</v>
      </c>
      <c r="N7" s="7" t="s">
        <v>77</v>
      </c>
      <c r="O7" s="7">
        <v>9</v>
      </c>
      <c r="P7" s="7" t="s">
        <v>78</v>
      </c>
      <c r="Q7" s="7">
        <v>1.9</v>
      </c>
      <c r="R7" s="19">
        <f t="shared" si="0"/>
        <v>1.1926364635547855</v>
      </c>
      <c r="S7">
        <f t="shared" si="1"/>
        <v>0.97763646355478551</v>
      </c>
      <c r="T7">
        <f t="shared" si="2"/>
        <v>0.95577305487190745</v>
      </c>
      <c r="V7">
        <f t="shared" si="3"/>
        <v>1.9169982535790033</v>
      </c>
      <c r="W7">
        <f t="shared" si="4"/>
        <v>1.8964982535790034</v>
      </c>
      <c r="X7">
        <f t="shared" si="5"/>
        <v>3.5967056258282097</v>
      </c>
      <c r="Z7">
        <f t="shared" si="6"/>
        <v>0.19122327348510348</v>
      </c>
      <c r="AA7">
        <f t="shared" si="7"/>
        <v>0.17072327348510349</v>
      </c>
      <c r="AB7">
        <f t="shared" si="8"/>
        <v>2.9146436109469442E-2</v>
      </c>
      <c r="AE7">
        <f t="shared" si="9"/>
        <v>-1.2480092416226554</v>
      </c>
      <c r="AF7">
        <f t="shared" si="10"/>
        <v>-2.7009853845392362</v>
      </c>
      <c r="AG7">
        <f t="shared" si="11"/>
        <v>-2.5141113276487403</v>
      </c>
    </row>
    <row r="8" spans="1:33" x14ac:dyDescent="0.25">
      <c r="A8" s="4">
        <v>775</v>
      </c>
      <c r="B8" s="5" t="s">
        <v>47</v>
      </c>
      <c r="C8" s="5">
        <v>0.49</v>
      </c>
      <c r="D8" s="5">
        <v>0.38</v>
      </c>
      <c r="E8" s="5">
        <v>0.14000000000000001</v>
      </c>
      <c r="F8" s="5">
        <v>0.76049999999999995</v>
      </c>
      <c r="G8" s="5">
        <v>0.245</v>
      </c>
      <c r="H8" s="5">
        <v>0.16700000000000001</v>
      </c>
      <c r="I8" s="5">
        <v>0.185</v>
      </c>
      <c r="J8" s="5">
        <v>10</v>
      </c>
      <c r="K8" s="5">
        <v>14</v>
      </c>
      <c r="L8" s="5" t="s">
        <v>55</v>
      </c>
      <c r="M8" s="5" t="s">
        <v>56</v>
      </c>
      <c r="N8" s="5" t="s">
        <v>57</v>
      </c>
      <c r="O8" s="5">
        <v>3</v>
      </c>
      <c r="P8" s="5" t="s">
        <v>80</v>
      </c>
      <c r="Q8" s="5">
        <v>3.6</v>
      </c>
      <c r="R8" s="19">
        <f t="shared" si="0"/>
        <v>1.2007795093512184</v>
      </c>
      <c r="S8">
        <f t="shared" si="1"/>
        <v>0.71077950935121836</v>
      </c>
      <c r="T8">
        <f t="shared" si="2"/>
        <v>0.50520751091355875</v>
      </c>
      <c r="V8">
        <f t="shared" si="3"/>
        <v>1.9188129674995031</v>
      </c>
      <c r="W8">
        <f t="shared" si="4"/>
        <v>1.673812967499503</v>
      </c>
      <c r="X8">
        <f t="shared" si="5"/>
        <v>2.8016498501694924</v>
      </c>
      <c r="Z8">
        <f t="shared" si="6"/>
        <v>0.29712037614842191</v>
      </c>
      <c r="AA8">
        <f t="shared" si="7"/>
        <v>5.212037614842191E-2</v>
      </c>
      <c r="AB8">
        <f t="shared" si="8"/>
        <v>2.7165336098529877E-3</v>
      </c>
      <c r="AE8">
        <f t="shared" si="9"/>
        <v>-4.9093531243955373E-2</v>
      </c>
      <c r="AF8">
        <f t="shared" si="10"/>
        <v>-0.34716940948660296</v>
      </c>
      <c r="AG8">
        <f t="shared" si="11"/>
        <v>-0.34253958962823472</v>
      </c>
    </row>
    <row r="9" spans="1:33" x14ac:dyDescent="0.25">
      <c r="A9" s="6">
        <v>2382</v>
      </c>
      <c r="B9" s="7" t="s">
        <v>47</v>
      </c>
      <c r="C9" s="7">
        <v>0.155</v>
      </c>
      <c r="D9" s="7">
        <v>0.115</v>
      </c>
      <c r="E9" s="7">
        <v>2.5000000000000001E-2</v>
      </c>
      <c r="F9" s="7">
        <v>2.4E-2</v>
      </c>
      <c r="G9" s="7">
        <v>8.9999999999999993E-3</v>
      </c>
      <c r="H9" s="7">
        <v>5.0000000000000001E-3</v>
      </c>
      <c r="I9" s="7">
        <v>7.4999999999999997E-3</v>
      </c>
      <c r="J9" s="7">
        <v>5</v>
      </c>
      <c r="K9" s="7">
        <v>12</v>
      </c>
      <c r="L9" s="7" t="s">
        <v>33</v>
      </c>
      <c r="M9" s="7" t="s">
        <v>34</v>
      </c>
      <c r="N9" s="7" t="s">
        <v>35</v>
      </c>
      <c r="O9" s="7">
        <v>9</v>
      </c>
      <c r="P9" s="7" t="s">
        <v>78</v>
      </c>
      <c r="Q9" s="7">
        <v>1.9</v>
      </c>
      <c r="R9" s="19">
        <f t="shared" si="0"/>
        <v>1.190503761084291</v>
      </c>
      <c r="S9">
        <f t="shared" si="1"/>
        <v>1.035503761084291</v>
      </c>
      <c r="T9">
        <f t="shared" si="2"/>
        <v>1.0722680392197124</v>
      </c>
      <c r="V9">
        <f t="shared" si="3"/>
        <v>1.9168915057013269</v>
      </c>
      <c r="W9">
        <f t="shared" si="4"/>
        <v>1.907891505701327</v>
      </c>
      <c r="X9">
        <f t="shared" si="5"/>
        <v>3.6400499975272766</v>
      </c>
      <c r="Z9">
        <f t="shared" si="6"/>
        <v>0.16474899781927391</v>
      </c>
      <c r="AA9">
        <f t="shared" si="7"/>
        <v>0.1557489978192739</v>
      </c>
      <c r="AB9">
        <f t="shared" si="8"/>
        <v>2.4257750321708186E-2</v>
      </c>
      <c r="AE9">
        <f t="shared" si="9"/>
        <v>-1.5477381692173304</v>
      </c>
      <c r="AF9">
        <f t="shared" si="10"/>
        <v>-3.2145452336416285</v>
      </c>
      <c r="AG9">
        <f t="shared" si="11"/>
        <v>-3.082856306654111</v>
      </c>
    </row>
    <row r="10" spans="1:33" x14ac:dyDescent="0.25">
      <c r="A10" s="4">
        <v>2821</v>
      </c>
      <c r="B10" s="5" t="s">
        <v>43</v>
      </c>
      <c r="C10" s="5">
        <v>0.375</v>
      </c>
      <c r="D10" s="5">
        <v>0.28499999999999998</v>
      </c>
      <c r="E10" s="5">
        <v>0.09</v>
      </c>
      <c r="F10" s="5">
        <v>0.2545</v>
      </c>
      <c r="G10" s="5">
        <v>0.11899999999999999</v>
      </c>
      <c r="H10" s="5">
        <v>5.9499999999999997E-2</v>
      </c>
      <c r="I10" s="5">
        <v>6.7500000000000004E-2</v>
      </c>
      <c r="J10" s="5">
        <v>6</v>
      </c>
      <c r="K10" s="5">
        <v>2</v>
      </c>
      <c r="L10" s="5" t="s">
        <v>64</v>
      </c>
      <c r="M10" s="5" t="s">
        <v>65</v>
      </c>
      <c r="N10" s="5" t="s">
        <v>66</v>
      </c>
      <c r="O10" s="5">
        <v>3</v>
      </c>
      <c r="P10" s="5" t="s">
        <v>80</v>
      </c>
      <c r="Q10" s="5">
        <v>3.6</v>
      </c>
      <c r="R10" s="19">
        <f t="shared" si="0"/>
        <v>1.1970957505385462</v>
      </c>
      <c r="S10">
        <f t="shared" si="1"/>
        <v>0.82209575053854622</v>
      </c>
      <c r="T10">
        <f t="shared" si="2"/>
        <v>0.67584142305353567</v>
      </c>
      <c r="V10">
        <f t="shared" si="3"/>
        <v>1.9175379234050343</v>
      </c>
      <c r="W10">
        <f t="shared" si="4"/>
        <v>1.7985379234050343</v>
      </c>
      <c r="X10">
        <f t="shared" si="5"/>
        <v>3.2347386619260927</v>
      </c>
      <c r="Z10">
        <f t="shared" si="6"/>
        <v>0.19122327348510348</v>
      </c>
      <c r="AA10">
        <f t="shared" si="7"/>
        <v>7.222327348510349E-2</v>
      </c>
      <c r="AB10">
        <f t="shared" si="8"/>
        <v>5.216201232904053E-3</v>
      </c>
      <c r="AE10">
        <f t="shared" si="9"/>
        <v>-1.2480092416226554</v>
      </c>
      <c r="AF10">
        <f t="shared" si="10"/>
        <v>-1.3314924535995221</v>
      </c>
      <c r="AG10">
        <f t="shared" si="11"/>
        <v>-1.3249172806375114</v>
      </c>
    </row>
    <row r="11" spans="1:33" x14ac:dyDescent="0.25">
      <c r="A11" s="6">
        <v>871</v>
      </c>
      <c r="B11" s="7" t="s">
        <v>47</v>
      </c>
      <c r="C11" s="7">
        <v>0.61499999999999999</v>
      </c>
      <c r="D11" s="7">
        <v>0.505</v>
      </c>
      <c r="E11" s="7">
        <v>0.16500000000000001</v>
      </c>
      <c r="F11" s="7">
        <v>1.34</v>
      </c>
      <c r="G11" s="7">
        <v>0.53149999999999997</v>
      </c>
      <c r="H11" s="7">
        <v>0.28149999999999997</v>
      </c>
      <c r="I11" s="7">
        <v>0.41</v>
      </c>
      <c r="J11" s="7">
        <v>12</v>
      </c>
      <c r="K11" s="7">
        <v>13</v>
      </c>
      <c r="L11" s="7" t="s">
        <v>44</v>
      </c>
      <c r="M11" s="7" t="s">
        <v>45</v>
      </c>
      <c r="N11" s="7" t="s">
        <v>35</v>
      </c>
      <c r="O11" s="7">
        <v>4</v>
      </c>
      <c r="P11" s="7" t="s">
        <v>42</v>
      </c>
      <c r="Q11" s="7">
        <v>6.1</v>
      </c>
      <c r="R11" s="19">
        <f t="shared" si="0"/>
        <v>1.2056265604205239</v>
      </c>
      <c r="S11">
        <f t="shared" si="1"/>
        <v>0.59062656042052386</v>
      </c>
      <c r="T11">
        <f t="shared" si="2"/>
        <v>0.34883973387417871</v>
      </c>
      <c r="V11">
        <f t="shared" si="3"/>
        <v>1.9201710377210537</v>
      </c>
      <c r="W11">
        <f t="shared" si="4"/>
        <v>1.3886710377210538</v>
      </c>
      <c r="X11">
        <f t="shared" si="5"/>
        <v>1.9284072510052686</v>
      </c>
      <c r="Z11">
        <f t="shared" si="6"/>
        <v>0.35006892748008106</v>
      </c>
      <c r="AA11">
        <f t="shared" si="7"/>
        <v>-0.18143107251991891</v>
      </c>
      <c r="AB11">
        <f t="shared" si="8"/>
        <v>3.2917234075728073E-2</v>
      </c>
      <c r="AE11">
        <f t="shared" si="9"/>
        <v>0.55036432394539458</v>
      </c>
      <c r="AF11">
        <f t="shared" si="10"/>
        <v>0.72274694281004837</v>
      </c>
      <c r="AG11">
        <f t="shared" si="11"/>
        <v>0.95006263538397118</v>
      </c>
    </row>
    <row r="12" spans="1:33" x14ac:dyDescent="0.25">
      <c r="A12" s="4">
        <v>2196</v>
      </c>
      <c r="B12" s="5" t="s">
        <v>43</v>
      </c>
      <c r="C12" s="5">
        <v>0.26</v>
      </c>
      <c r="D12" s="5">
        <v>0.215</v>
      </c>
      <c r="E12" s="5">
        <v>0.08</v>
      </c>
      <c r="F12" s="5">
        <v>9.9000000000000005E-2</v>
      </c>
      <c r="G12" s="5">
        <v>3.6999999999999998E-2</v>
      </c>
      <c r="H12" s="5">
        <v>2.5499999999999998E-2</v>
      </c>
      <c r="I12" s="5">
        <v>4.4999999999999998E-2</v>
      </c>
      <c r="J12" s="5">
        <v>5</v>
      </c>
      <c r="K12" s="5">
        <v>2</v>
      </c>
      <c r="L12" s="5" t="s">
        <v>64</v>
      </c>
      <c r="M12" s="5" t="s">
        <v>65</v>
      </c>
      <c r="N12" s="5" t="s">
        <v>66</v>
      </c>
      <c r="O12" s="5">
        <v>8</v>
      </c>
      <c r="P12" s="5" t="s">
        <v>51</v>
      </c>
      <c r="Q12" s="5">
        <v>12.3</v>
      </c>
      <c r="R12" s="19">
        <f t="shared" si="0"/>
        <v>1.1943814019397354</v>
      </c>
      <c r="S12">
        <f t="shared" si="1"/>
        <v>0.9343814019397354</v>
      </c>
      <c r="T12">
        <f t="shared" si="2"/>
        <v>0.87306860429086541</v>
      </c>
      <c r="V12">
        <f t="shared" si="3"/>
        <v>1.9171346536449232</v>
      </c>
      <c r="W12">
        <f t="shared" si="4"/>
        <v>1.8801346536449233</v>
      </c>
      <c r="X12">
        <f t="shared" si="5"/>
        <v>3.5349063158365155</v>
      </c>
      <c r="Z12">
        <f t="shared" si="6"/>
        <v>0.16474899781927391</v>
      </c>
      <c r="AA12">
        <f t="shared" si="7"/>
        <v>0.1277489978192739</v>
      </c>
      <c r="AB12">
        <f t="shared" si="8"/>
        <v>1.6319806443828848E-2</v>
      </c>
      <c r="AE12">
        <f t="shared" si="9"/>
        <v>-1.5477381692173304</v>
      </c>
      <c r="AF12">
        <f t="shared" si="10"/>
        <v>-2.3158154977124412</v>
      </c>
      <c r="AG12">
        <f t="shared" si="11"/>
        <v>-2.0487745266443467</v>
      </c>
    </row>
    <row r="13" spans="1:33" x14ac:dyDescent="0.25">
      <c r="A13" s="6">
        <v>619</v>
      </c>
      <c r="B13" s="7" t="s">
        <v>47</v>
      </c>
      <c r="C13" s="7">
        <v>0.31</v>
      </c>
      <c r="D13" s="7">
        <v>0.22500000000000001</v>
      </c>
      <c r="E13" s="7">
        <v>7.4999999999999997E-2</v>
      </c>
      <c r="F13" s="7">
        <v>0.1295</v>
      </c>
      <c r="G13" s="7">
        <v>4.5499999999999999E-2</v>
      </c>
      <c r="H13" s="7">
        <v>3.3500000000000002E-2</v>
      </c>
      <c r="I13" s="7">
        <v>4.3999999999999997E-2</v>
      </c>
      <c r="J13" s="7">
        <v>9</v>
      </c>
      <c r="K13" s="7">
        <v>7</v>
      </c>
      <c r="L13" s="7" t="s">
        <v>67</v>
      </c>
      <c r="M13" s="7" t="s">
        <v>68</v>
      </c>
      <c r="N13" s="7" t="s">
        <v>69</v>
      </c>
      <c r="O13" s="7">
        <v>2</v>
      </c>
      <c r="P13" s="7" t="s">
        <v>39</v>
      </c>
      <c r="Q13" s="7">
        <v>18</v>
      </c>
      <c r="R13" s="19">
        <f t="shared" si="0"/>
        <v>1.1947691660252797</v>
      </c>
      <c r="S13">
        <f t="shared" si="1"/>
        <v>0.88476916602527966</v>
      </c>
      <c r="T13">
        <f t="shared" si="2"/>
        <v>0.78281647714906888</v>
      </c>
      <c r="V13">
        <f t="shared" si="3"/>
        <v>1.9172295406473023</v>
      </c>
      <c r="W13">
        <f t="shared" si="4"/>
        <v>1.8717295406473022</v>
      </c>
      <c r="X13">
        <f t="shared" si="5"/>
        <v>3.5033714733317609</v>
      </c>
      <c r="Z13">
        <f t="shared" si="6"/>
        <v>0.2706461004825923</v>
      </c>
      <c r="AA13">
        <f t="shared" si="7"/>
        <v>0.22514610048259232</v>
      </c>
      <c r="AB13">
        <f t="shared" si="8"/>
        <v>5.0690766562517559E-2</v>
      </c>
      <c r="AE13">
        <f t="shared" si="9"/>
        <v>-0.34882245883863039</v>
      </c>
      <c r="AF13">
        <f t="shared" si="10"/>
        <v>-1.8878489567937808</v>
      </c>
      <c r="AG13">
        <f t="shared" si="11"/>
        <v>-1.9453663486433699</v>
      </c>
    </row>
    <row r="14" spans="1:33" x14ac:dyDescent="0.25">
      <c r="A14" s="4">
        <v>3237</v>
      </c>
      <c r="B14" s="5" t="s">
        <v>43</v>
      </c>
      <c r="C14" s="5">
        <v>0.34499999999999997</v>
      </c>
      <c r="D14" s="5">
        <v>0.28499999999999998</v>
      </c>
      <c r="E14" s="5">
        <v>0.1</v>
      </c>
      <c r="F14" s="5">
        <v>0.2225</v>
      </c>
      <c r="G14" s="5">
        <v>8.6499999999999994E-2</v>
      </c>
      <c r="H14" s="5">
        <v>5.8000000000000003E-2</v>
      </c>
      <c r="I14" s="5">
        <v>7.4999999999999997E-2</v>
      </c>
      <c r="J14" s="5">
        <v>8</v>
      </c>
      <c r="K14" s="5">
        <v>13</v>
      </c>
      <c r="L14" s="5" t="s">
        <v>44</v>
      </c>
      <c r="M14" s="5" t="s">
        <v>45</v>
      </c>
      <c r="N14" s="5" t="s">
        <v>35</v>
      </c>
      <c r="O14" s="5">
        <v>10</v>
      </c>
      <c r="P14" s="5" t="s">
        <v>70</v>
      </c>
      <c r="Q14" s="5">
        <v>24.1</v>
      </c>
      <c r="R14" s="19">
        <f t="shared" si="0"/>
        <v>1.1970957505385462</v>
      </c>
      <c r="S14">
        <f t="shared" si="1"/>
        <v>0.85209575053854625</v>
      </c>
      <c r="T14">
        <f t="shared" si="2"/>
        <v>0.72606716808584848</v>
      </c>
      <c r="V14">
        <f t="shared" si="3"/>
        <v>1.9175201320920883</v>
      </c>
      <c r="W14">
        <f t="shared" si="4"/>
        <v>1.8310201320920882</v>
      </c>
      <c r="X14">
        <f t="shared" si="5"/>
        <v>3.3526347241265282</v>
      </c>
      <c r="Z14">
        <f t="shared" si="6"/>
        <v>0.24417182481676269</v>
      </c>
      <c r="AA14">
        <f t="shared" si="7"/>
        <v>0.1576718248167627</v>
      </c>
      <c r="AB14">
        <f t="shared" si="8"/>
        <v>2.4860404341047908E-2</v>
      </c>
      <c r="AE14">
        <f t="shared" si="9"/>
        <v>-0.64855138643330534</v>
      </c>
      <c r="AF14">
        <f t="shared" si="10"/>
        <v>-1.5882723781507186</v>
      </c>
      <c r="AG14">
        <f t="shared" si="11"/>
        <v>-1.3249172806375114</v>
      </c>
    </row>
    <row r="15" spans="1:33" x14ac:dyDescent="0.25">
      <c r="A15" s="6">
        <v>1082</v>
      </c>
      <c r="B15" s="7" t="s">
        <v>43</v>
      </c>
      <c r="C15" s="7">
        <v>0.435</v>
      </c>
      <c r="D15" s="7">
        <v>0.33</v>
      </c>
      <c r="E15" s="7">
        <v>0.11</v>
      </c>
      <c r="F15" s="7">
        <v>0.41299999999999998</v>
      </c>
      <c r="G15" s="7">
        <v>0.20549999999999999</v>
      </c>
      <c r="H15" s="7">
        <v>9.6000000000000002E-2</v>
      </c>
      <c r="I15" s="7">
        <v>9.6000000000000002E-2</v>
      </c>
      <c r="J15" s="7">
        <v>6</v>
      </c>
      <c r="K15" s="7">
        <v>6</v>
      </c>
      <c r="L15" s="7" t="s">
        <v>71</v>
      </c>
      <c r="M15" s="7" t="s">
        <v>72</v>
      </c>
      <c r="N15" s="7" t="s">
        <v>73</v>
      </c>
      <c r="O15" s="7">
        <v>9</v>
      </c>
      <c r="P15" s="7" t="s">
        <v>78</v>
      </c>
      <c r="Q15" s="7">
        <v>1.9</v>
      </c>
      <c r="R15" s="19">
        <f t="shared" si="0"/>
        <v>1.1988406889234962</v>
      </c>
      <c r="S15">
        <f t="shared" si="1"/>
        <v>0.7638406889234961</v>
      </c>
      <c r="T15">
        <f t="shared" si="2"/>
        <v>0.58345259805512117</v>
      </c>
      <c r="V15">
        <f t="shared" si="3"/>
        <v>1.9179708453533888</v>
      </c>
      <c r="W15">
        <f t="shared" si="4"/>
        <v>1.7124708453533888</v>
      </c>
      <c r="X15">
        <f t="shared" si="5"/>
        <v>2.9325563961853498</v>
      </c>
      <c r="Z15">
        <f t="shared" si="6"/>
        <v>0.19122327348510348</v>
      </c>
      <c r="AA15">
        <f t="shared" si="7"/>
        <v>-1.4276726514896504E-2</v>
      </c>
      <c r="AB15">
        <f t="shared" si="8"/>
        <v>2.0382491998114887E-4</v>
      </c>
      <c r="AE15">
        <f t="shared" si="9"/>
        <v>-1.2480092416226554</v>
      </c>
      <c r="AF15">
        <f t="shared" si="10"/>
        <v>-0.81793260449712946</v>
      </c>
      <c r="AG15">
        <f t="shared" si="11"/>
        <v>-0.8595804796331169</v>
      </c>
    </row>
    <row r="16" spans="1:33" x14ac:dyDescent="0.25">
      <c r="A16" s="4">
        <v>358</v>
      </c>
      <c r="B16" s="5" t="s">
        <v>32</v>
      </c>
      <c r="C16" s="5">
        <v>0.64500000000000002</v>
      </c>
      <c r="D16" s="5">
        <v>0.52500000000000002</v>
      </c>
      <c r="E16" s="5">
        <v>0.19</v>
      </c>
      <c r="F16" s="5">
        <v>1.8085</v>
      </c>
      <c r="G16" s="5">
        <v>0.70350000000000001</v>
      </c>
      <c r="H16" s="5">
        <v>0.38850000000000001</v>
      </c>
      <c r="I16" s="5">
        <v>0.39500000000000002</v>
      </c>
      <c r="J16" s="5">
        <v>18</v>
      </c>
      <c r="K16" s="5">
        <v>10</v>
      </c>
      <c r="L16" s="5" t="s">
        <v>48</v>
      </c>
      <c r="M16" s="5" t="s">
        <v>49</v>
      </c>
      <c r="N16" s="5" t="s">
        <v>50</v>
      </c>
      <c r="O16" s="5">
        <v>7</v>
      </c>
      <c r="P16" s="5" t="s">
        <v>74</v>
      </c>
      <c r="Q16" s="5">
        <v>2.5</v>
      </c>
      <c r="R16" s="19">
        <f t="shared" si="0"/>
        <v>1.2064020885916127</v>
      </c>
      <c r="S16">
        <f t="shared" si="1"/>
        <v>0.56140208859161267</v>
      </c>
      <c r="T16">
        <f t="shared" si="2"/>
        <v>0.31517230507502492</v>
      </c>
      <c r="V16">
        <f t="shared" si="3"/>
        <v>1.9214401513778736</v>
      </c>
      <c r="W16">
        <f t="shared" si="4"/>
        <v>1.2179401513778736</v>
      </c>
      <c r="X16">
        <f t="shared" si="5"/>
        <v>1.4833782123383576</v>
      </c>
      <c r="Z16">
        <f t="shared" si="6"/>
        <v>0.50891458147505864</v>
      </c>
      <c r="AA16">
        <f t="shared" si="7"/>
        <v>-0.19458541852494138</v>
      </c>
      <c r="AB16">
        <f t="shared" si="8"/>
        <v>3.7863485102526601E-2</v>
      </c>
      <c r="AE16">
        <f t="shared" si="9"/>
        <v>2.3487378895134445</v>
      </c>
      <c r="AF16">
        <f t="shared" si="10"/>
        <v>0.97952686736124495</v>
      </c>
      <c r="AG16">
        <f t="shared" si="11"/>
        <v>1.1568789913859243</v>
      </c>
    </row>
    <row r="17" spans="1:33" x14ac:dyDescent="0.25">
      <c r="A17" s="6">
        <v>3635</v>
      </c>
      <c r="B17" s="7" t="s">
        <v>43</v>
      </c>
      <c r="C17" s="7">
        <v>0.36</v>
      </c>
      <c r="D17" s="7">
        <v>0.26500000000000001</v>
      </c>
      <c r="E17" s="7">
        <v>8.5000000000000006E-2</v>
      </c>
      <c r="F17" s="7">
        <v>0.1895</v>
      </c>
      <c r="G17" s="7">
        <v>7.2499999999999995E-2</v>
      </c>
      <c r="H17" s="7">
        <v>5.1499999999999997E-2</v>
      </c>
      <c r="I17" s="7">
        <v>5.5E-2</v>
      </c>
      <c r="J17" s="7">
        <v>6</v>
      </c>
      <c r="K17" s="7">
        <v>14</v>
      </c>
      <c r="L17" s="7" t="s">
        <v>55</v>
      </c>
      <c r="M17" s="7" t="s">
        <v>56</v>
      </c>
      <c r="N17" s="7" t="s">
        <v>57</v>
      </c>
      <c r="O17" s="7">
        <v>3</v>
      </c>
      <c r="P17" s="7" t="s">
        <v>80</v>
      </c>
      <c r="Q17" s="7">
        <v>3.6</v>
      </c>
      <c r="R17" s="19">
        <f t="shared" si="0"/>
        <v>1.1963202223674574</v>
      </c>
      <c r="S17">
        <f t="shared" si="1"/>
        <v>0.8363202223674574</v>
      </c>
      <c r="T17">
        <f t="shared" si="2"/>
        <v>0.69943151434075335</v>
      </c>
      <c r="V17">
        <f t="shared" si="3"/>
        <v>1.9174430364026553</v>
      </c>
      <c r="W17">
        <f t="shared" si="4"/>
        <v>1.8449430364026553</v>
      </c>
      <c r="X17">
        <f t="shared" si="5"/>
        <v>3.4038148075706496</v>
      </c>
      <c r="Z17">
        <f t="shared" si="6"/>
        <v>0.19122327348510348</v>
      </c>
      <c r="AA17">
        <f t="shared" si="7"/>
        <v>0.11872327348510349</v>
      </c>
      <c r="AB17">
        <f t="shared" si="8"/>
        <v>1.4095215667018678E-2</v>
      </c>
      <c r="AE17">
        <f t="shared" si="9"/>
        <v>-1.2480092416226554</v>
      </c>
      <c r="AF17">
        <f t="shared" si="10"/>
        <v>-1.4598824158751205</v>
      </c>
      <c r="AG17">
        <f t="shared" si="11"/>
        <v>-1.531733636639464</v>
      </c>
    </row>
    <row r="18" spans="1:33" x14ac:dyDescent="0.25">
      <c r="A18" s="4">
        <v>573</v>
      </c>
      <c r="B18" s="5" t="s">
        <v>32</v>
      </c>
      <c r="C18" s="5">
        <v>0.59</v>
      </c>
      <c r="D18" s="5">
        <v>0.45500000000000002</v>
      </c>
      <c r="E18" s="5">
        <v>0.155</v>
      </c>
      <c r="F18" s="5">
        <v>1.0660000000000001</v>
      </c>
      <c r="G18" s="5">
        <v>0.38200000000000001</v>
      </c>
      <c r="H18" s="5">
        <v>0.22750000000000001</v>
      </c>
      <c r="I18" s="5">
        <v>0.41499999999999998</v>
      </c>
      <c r="J18" s="5">
        <v>20</v>
      </c>
      <c r="K18" s="5">
        <v>2</v>
      </c>
      <c r="L18" s="5" t="s">
        <v>64</v>
      </c>
      <c r="M18" s="5" t="s">
        <v>65</v>
      </c>
      <c r="N18" s="5" t="s">
        <v>66</v>
      </c>
      <c r="O18" s="5">
        <v>4</v>
      </c>
      <c r="P18" s="5" t="s">
        <v>42</v>
      </c>
      <c r="Q18" s="5">
        <v>6.1</v>
      </c>
      <c r="R18" s="19">
        <f t="shared" si="0"/>
        <v>1.2036877399928017</v>
      </c>
      <c r="S18">
        <f t="shared" si="1"/>
        <v>0.61368773999280168</v>
      </c>
      <c r="T18">
        <f t="shared" si="2"/>
        <v>0.37661264221747254</v>
      </c>
      <c r="V18">
        <f t="shared" si="3"/>
        <v>1.9195305504549949</v>
      </c>
      <c r="W18">
        <f t="shared" si="4"/>
        <v>1.5375305504549948</v>
      </c>
      <c r="X18">
        <f t="shared" si="5"/>
        <v>2.3640001935824393</v>
      </c>
      <c r="Z18">
        <f t="shared" si="6"/>
        <v>0.56186313280671785</v>
      </c>
      <c r="AA18">
        <f t="shared" si="7"/>
        <v>0.17986313280671784</v>
      </c>
      <c r="AB18">
        <f t="shared" si="8"/>
        <v>3.2350746543047017E-2</v>
      </c>
      <c r="AE18">
        <f t="shared" si="9"/>
        <v>2.9481957447027947</v>
      </c>
      <c r="AF18">
        <f t="shared" si="10"/>
        <v>0.50876367235071795</v>
      </c>
      <c r="AG18">
        <f t="shared" si="11"/>
        <v>0.43302174537908888</v>
      </c>
    </row>
    <row r="19" spans="1:33" x14ac:dyDescent="0.25">
      <c r="A19" s="6">
        <v>383</v>
      </c>
      <c r="B19" s="7" t="s">
        <v>47</v>
      </c>
      <c r="C19" s="7">
        <v>0.48499999999999999</v>
      </c>
      <c r="D19" s="7">
        <v>0.4</v>
      </c>
      <c r="E19" s="7">
        <v>0.13500000000000001</v>
      </c>
      <c r="F19" s="7">
        <v>0.66300000000000003</v>
      </c>
      <c r="G19" s="7">
        <v>0.313</v>
      </c>
      <c r="H19" s="7">
        <v>0.13700000000000001</v>
      </c>
      <c r="I19" s="7">
        <v>0.2</v>
      </c>
      <c r="J19" s="7">
        <v>10</v>
      </c>
      <c r="K19" s="7">
        <v>13</v>
      </c>
      <c r="L19" s="7" t="s">
        <v>44</v>
      </c>
      <c r="M19" s="7" t="s">
        <v>45</v>
      </c>
      <c r="N19" s="7" t="s">
        <v>35</v>
      </c>
      <c r="O19" s="7">
        <v>6</v>
      </c>
      <c r="P19" s="7" t="s">
        <v>79</v>
      </c>
      <c r="Q19" s="7">
        <v>14.1</v>
      </c>
      <c r="R19" s="19">
        <f t="shared" si="0"/>
        <v>1.2015550375223072</v>
      </c>
      <c r="S19">
        <f t="shared" si="1"/>
        <v>0.7165550375223072</v>
      </c>
      <c r="T19">
        <f t="shared" si="2"/>
        <v>0.51345112179859509</v>
      </c>
      <c r="V19">
        <f t="shared" si="3"/>
        <v>1.9184571412405815</v>
      </c>
      <c r="W19">
        <f t="shared" si="4"/>
        <v>1.6054571412405816</v>
      </c>
      <c r="X19">
        <f t="shared" si="5"/>
        <v>2.5774926323603808</v>
      </c>
      <c r="Z19">
        <f t="shared" si="6"/>
        <v>0.29712037614842191</v>
      </c>
      <c r="AA19">
        <f t="shared" si="7"/>
        <v>-1.5879623851578095E-2</v>
      </c>
      <c r="AB19">
        <f t="shared" si="8"/>
        <v>2.5216245366760793E-4</v>
      </c>
      <c r="AE19">
        <f t="shared" si="9"/>
        <v>-4.9093531243955373E-2</v>
      </c>
      <c r="AF19">
        <f t="shared" si="10"/>
        <v>-0.38996606357846902</v>
      </c>
      <c r="AG19">
        <f t="shared" si="11"/>
        <v>-0.13572323362628158</v>
      </c>
    </row>
    <row r="20" spans="1:33" x14ac:dyDescent="0.25">
      <c r="A20" s="4">
        <v>560</v>
      </c>
      <c r="B20" s="5" t="s">
        <v>43</v>
      </c>
      <c r="C20" s="5">
        <v>0.52</v>
      </c>
      <c r="D20" s="5">
        <v>0.4</v>
      </c>
      <c r="E20" s="5">
        <v>0.14499999999999999</v>
      </c>
      <c r="F20" s="5">
        <v>0.66</v>
      </c>
      <c r="G20" s="5">
        <v>0.26700000000000002</v>
      </c>
      <c r="H20" s="5">
        <v>0.1055</v>
      </c>
      <c r="I20" s="5">
        <v>0.22</v>
      </c>
      <c r="J20" s="5">
        <v>13</v>
      </c>
      <c r="K20" s="5">
        <v>9</v>
      </c>
      <c r="L20" s="5" t="s">
        <v>52</v>
      </c>
      <c r="M20" s="5" t="s">
        <v>53</v>
      </c>
      <c r="N20" s="5" t="s">
        <v>54</v>
      </c>
      <c r="O20" s="5">
        <v>10</v>
      </c>
      <c r="P20" s="5" t="s">
        <v>70</v>
      </c>
      <c r="Q20" s="5">
        <v>24.1</v>
      </c>
      <c r="R20" s="19">
        <f t="shared" si="0"/>
        <v>1.2015550375223072</v>
      </c>
      <c r="S20">
        <f t="shared" si="1"/>
        <v>0.68155503752230717</v>
      </c>
      <c r="T20">
        <f t="shared" si="2"/>
        <v>0.46451726917203356</v>
      </c>
      <c r="V20">
        <f t="shared" si="3"/>
        <v>1.9180835236687139</v>
      </c>
      <c r="W20">
        <f t="shared" si="4"/>
        <v>1.651083523668714</v>
      </c>
      <c r="X20">
        <f t="shared" si="5"/>
        <v>2.7260768021302968</v>
      </c>
      <c r="Z20">
        <f t="shared" si="6"/>
        <v>0.37654320314591067</v>
      </c>
      <c r="AA20">
        <f t="shared" si="7"/>
        <v>0.10954320314591065</v>
      </c>
      <c r="AB20">
        <f t="shared" si="8"/>
        <v>1.1999713355466249E-2</v>
      </c>
      <c r="AE20">
        <f t="shared" si="9"/>
        <v>0.85009325154006965</v>
      </c>
      <c r="AF20">
        <f t="shared" si="10"/>
        <v>-9.0389484935406397E-2</v>
      </c>
      <c r="AG20">
        <f t="shared" si="11"/>
        <v>-0.13572323362628158</v>
      </c>
    </row>
    <row r="21" spans="1:33" x14ac:dyDescent="0.25">
      <c r="A21" s="6">
        <v>4176</v>
      </c>
      <c r="B21" s="7" t="s">
        <v>32</v>
      </c>
      <c r="C21" s="7">
        <v>0.625</v>
      </c>
      <c r="D21" s="7">
        <v>0.48499999999999999</v>
      </c>
      <c r="E21" s="7">
        <v>0.15</v>
      </c>
      <c r="F21" s="7">
        <v>1.0945</v>
      </c>
      <c r="G21" s="7">
        <v>0.53100000000000003</v>
      </c>
      <c r="H21" s="7">
        <v>0.26100000000000001</v>
      </c>
      <c r="I21" s="7">
        <v>0.29599999999999999</v>
      </c>
      <c r="J21" s="7">
        <v>10</v>
      </c>
      <c r="K21" s="7">
        <v>9</v>
      </c>
      <c r="L21" s="7" t="s">
        <v>52</v>
      </c>
      <c r="M21" s="7" t="s">
        <v>53</v>
      </c>
      <c r="N21" s="7" t="s">
        <v>54</v>
      </c>
      <c r="O21" s="7">
        <v>9</v>
      </c>
      <c r="P21" s="7" t="s">
        <v>78</v>
      </c>
      <c r="Q21" s="7">
        <v>1.9</v>
      </c>
      <c r="R21" s="19">
        <f t="shared" si="0"/>
        <v>1.204851032249435</v>
      </c>
      <c r="S21">
        <f t="shared" si="1"/>
        <v>0.57985103224943502</v>
      </c>
      <c r="T21">
        <f t="shared" si="2"/>
        <v>0.33622721960073532</v>
      </c>
      <c r="V21">
        <f t="shared" si="3"/>
        <v>1.9199278897774572</v>
      </c>
      <c r="W21">
        <f t="shared" si="4"/>
        <v>1.3889278897774573</v>
      </c>
      <c r="X21">
        <f t="shared" si="5"/>
        <v>1.9291206830016605</v>
      </c>
      <c r="Z21">
        <f t="shared" si="6"/>
        <v>0.29712037614842191</v>
      </c>
      <c r="AA21">
        <f t="shared" si="7"/>
        <v>-0.23387962385157812</v>
      </c>
      <c r="AB21">
        <f t="shared" si="8"/>
        <v>5.4699678452955668E-2</v>
      </c>
      <c r="AE21">
        <f t="shared" si="9"/>
        <v>-4.9093531243955373E-2</v>
      </c>
      <c r="AF21">
        <f t="shared" si="10"/>
        <v>0.8083402509937806</v>
      </c>
      <c r="AG21">
        <f t="shared" si="11"/>
        <v>0.74324627938201804</v>
      </c>
    </row>
    <row r="22" spans="1:33" x14ac:dyDescent="0.25">
      <c r="A22" s="4">
        <v>4171</v>
      </c>
      <c r="B22" s="5" t="s">
        <v>47</v>
      </c>
      <c r="C22" s="5">
        <v>0.55000000000000004</v>
      </c>
      <c r="D22" s="5">
        <v>0.43</v>
      </c>
      <c r="E22" s="5">
        <v>0.13</v>
      </c>
      <c r="F22" s="5">
        <v>0.83950000000000002</v>
      </c>
      <c r="G22" s="5">
        <v>0.3155</v>
      </c>
      <c r="H22" s="5">
        <v>0.19550000000000001</v>
      </c>
      <c r="I22" s="5">
        <v>0.24049999999999999</v>
      </c>
      <c r="J22" s="5">
        <v>10</v>
      </c>
      <c r="K22" s="5">
        <v>12</v>
      </c>
      <c r="L22" s="5" t="s">
        <v>33</v>
      </c>
      <c r="M22" s="5" t="s">
        <v>34</v>
      </c>
      <c r="N22" s="5" t="s">
        <v>35</v>
      </c>
      <c r="O22" s="5">
        <v>4</v>
      </c>
      <c r="P22" s="5" t="s">
        <v>42</v>
      </c>
      <c r="Q22" s="5">
        <v>6.1</v>
      </c>
      <c r="R22" s="19">
        <f t="shared" si="0"/>
        <v>1.2027183297789406</v>
      </c>
      <c r="S22">
        <f t="shared" si="1"/>
        <v>0.65271832977894051</v>
      </c>
      <c r="T22">
        <f t="shared" si="2"/>
        <v>0.42604121802940975</v>
      </c>
      <c r="V22">
        <f t="shared" si="3"/>
        <v>1.9191510024454785</v>
      </c>
      <c r="W22">
        <f t="shared" si="4"/>
        <v>1.6036510024454786</v>
      </c>
      <c r="X22">
        <f t="shared" si="5"/>
        <v>2.5716965376443888</v>
      </c>
      <c r="Z22">
        <f t="shared" si="6"/>
        <v>0.29712037614842191</v>
      </c>
      <c r="AA22">
        <f t="shared" si="7"/>
        <v>-1.8379623851578097E-2</v>
      </c>
      <c r="AB22">
        <f t="shared" si="8"/>
        <v>3.3781057292549851E-4</v>
      </c>
      <c r="AE22">
        <f t="shared" si="9"/>
        <v>-4.9093531243955373E-2</v>
      </c>
      <c r="AF22">
        <f t="shared" si="10"/>
        <v>0.16639043961579017</v>
      </c>
      <c r="AG22">
        <f t="shared" si="11"/>
        <v>0.17450130037664752</v>
      </c>
    </row>
    <row r="23" spans="1:33" x14ac:dyDescent="0.25">
      <c r="A23" s="6">
        <v>1525</v>
      </c>
      <c r="B23" s="7" t="s">
        <v>32</v>
      </c>
      <c r="C23" s="7">
        <v>0.7</v>
      </c>
      <c r="D23" s="7">
        <v>0.55000000000000004</v>
      </c>
      <c r="E23" s="7">
        <v>0.17</v>
      </c>
      <c r="F23" s="7">
        <v>1.6839999999999999</v>
      </c>
      <c r="G23" s="7">
        <v>0.75349999999999995</v>
      </c>
      <c r="H23" s="7">
        <v>0.32650000000000001</v>
      </c>
      <c r="I23" s="7">
        <v>0.32</v>
      </c>
      <c r="J23" s="7">
        <v>11</v>
      </c>
      <c r="K23" s="7">
        <v>12</v>
      </c>
      <c r="L23" s="7" t="s">
        <v>33</v>
      </c>
      <c r="M23" s="7" t="s">
        <v>34</v>
      </c>
      <c r="N23" s="7" t="s">
        <v>35</v>
      </c>
      <c r="O23" s="7">
        <v>5</v>
      </c>
      <c r="P23" s="7" t="s">
        <v>46</v>
      </c>
      <c r="Q23" s="7">
        <v>12.8</v>
      </c>
      <c r="R23" s="19">
        <f t="shared" si="0"/>
        <v>1.2073714988054738</v>
      </c>
      <c r="S23">
        <f t="shared" si="1"/>
        <v>0.50737149880547383</v>
      </c>
      <c r="T23">
        <f t="shared" si="2"/>
        <v>0.25742583780011291</v>
      </c>
      <c r="V23">
        <f t="shared" si="3"/>
        <v>1.9207047771094359</v>
      </c>
      <c r="W23">
        <f t="shared" si="4"/>
        <v>1.1672047771094358</v>
      </c>
      <c r="X23">
        <f t="shared" si="5"/>
        <v>1.3623669917070877</v>
      </c>
      <c r="Z23">
        <f t="shared" si="6"/>
        <v>0.32359465181425151</v>
      </c>
      <c r="AA23">
        <f t="shared" si="7"/>
        <v>-0.42990534818574844</v>
      </c>
      <c r="AB23">
        <f t="shared" si="8"/>
        <v>0.18481860839870959</v>
      </c>
      <c r="AE23">
        <f t="shared" si="9"/>
        <v>0.25063539635071963</v>
      </c>
      <c r="AF23">
        <f t="shared" si="10"/>
        <v>1.4502900623717709</v>
      </c>
      <c r="AG23">
        <f t="shared" si="11"/>
        <v>1.4153994363883657</v>
      </c>
    </row>
    <row r="24" spans="1:33" x14ac:dyDescent="0.25">
      <c r="A24" s="4">
        <v>271</v>
      </c>
      <c r="B24" s="5" t="s">
        <v>32</v>
      </c>
      <c r="C24" s="5">
        <v>0.64</v>
      </c>
      <c r="D24" s="5">
        <v>0.52500000000000002</v>
      </c>
      <c r="E24" s="5">
        <v>0.215</v>
      </c>
      <c r="F24" s="5">
        <v>1.7789999999999999</v>
      </c>
      <c r="G24" s="5">
        <v>0.45350000000000001</v>
      </c>
      <c r="H24" s="5">
        <v>0.28549999999999998</v>
      </c>
      <c r="I24" s="5">
        <v>0.55000000000000004</v>
      </c>
      <c r="J24" s="5">
        <v>22</v>
      </c>
      <c r="K24" s="5">
        <v>4</v>
      </c>
      <c r="L24" s="5" t="s">
        <v>84</v>
      </c>
      <c r="M24" s="5" t="s">
        <v>85</v>
      </c>
      <c r="N24" s="5" t="s">
        <v>86</v>
      </c>
      <c r="O24" s="5">
        <v>4</v>
      </c>
      <c r="P24" s="5" t="s">
        <v>42</v>
      </c>
      <c r="Q24" s="5">
        <v>6.1</v>
      </c>
      <c r="R24" s="19">
        <f t="shared" si="0"/>
        <v>1.2064020885916127</v>
      </c>
      <c r="S24">
        <f t="shared" si="1"/>
        <v>0.56640208859161267</v>
      </c>
      <c r="T24">
        <f t="shared" si="2"/>
        <v>0.32081132596094103</v>
      </c>
      <c r="V24">
        <f t="shared" si="3"/>
        <v>1.9202184812222431</v>
      </c>
      <c r="W24">
        <f t="shared" si="4"/>
        <v>1.4667184812222431</v>
      </c>
      <c r="X24">
        <f t="shared" si="5"/>
        <v>2.1512631031588834</v>
      </c>
      <c r="Z24">
        <f t="shared" si="6"/>
        <v>0.61481168413837706</v>
      </c>
      <c r="AA24">
        <f t="shared" si="7"/>
        <v>0.16131168413837704</v>
      </c>
      <c r="AB24">
        <f t="shared" si="8"/>
        <v>2.6021459439559524E-2</v>
      </c>
      <c r="AE24">
        <f t="shared" si="9"/>
        <v>3.5476535998921448</v>
      </c>
      <c r="AF24">
        <f t="shared" si="10"/>
        <v>0.93673021326937889</v>
      </c>
      <c r="AG24">
        <f t="shared" si="11"/>
        <v>1.1568789913859243</v>
      </c>
    </row>
    <row r="25" spans="1:33" x14ac:dyDescent="0.25">
      <c r="A25" s="6">
        <v>1925</v>
      </c>
      <c r="B25" s="7" t="s">
        <v>32</v>
      </c>
      <c r="C25" s="7">
        <v>0.61</v>
      </c>
      <c r="D25" s="7">
        <v>0.46</v>
      </c>
      <c r="E25" s="7">
        <v>0.155</v>
      </c>
      <c r="F25" s="7">
        <v>0.95699999999999996</v>
      </c>
      <c r="G25" s="7">
        <v>0.42549999999999999</v>
      </c>
      <c r="H25" s="7">
        <v>0.19750000000000001</v>
      </c>
      <c r="I25" s="7">
        <v>0.26500000000000001</v>
      </c>
      <c r="J25" s="7">
        <v>8</v>
      </c>
      <c r="K25" s="7">
        <v>2</v>
      </c>
      <c r="L25" s="7" t="s">
        <v>64</v>
      </c>
      <c r="M25" s="7" t="s">
        <v>65</v>
      </c>
      <c r="N25" s="7" t="s">
        <v>66</v>
      </c>
      <c r="O25" s="7">
        <v>1</v>
      </c>
      <c r="P25" s="7" t="s">
        <v>36</v>
      </c>
      <c r="Q25" s="7">
        <v>22.1</v>
      </c>
      <c r="R25" s="19">
        <f t="shared" si="0"/>
        <v>1.2038816220355739</v>
      </c>
      <c r="S25">
        <f t="shared" si="1"/>
        <v>0.59388162203557393</v>
      </c>
      <c r="T25">
        <f t="shared" si="2"/>
        <v>0.3526953809916043</v>
      </c>
      <c r="V25">
        <f t="shared" si="3"/>
        <v>1.9191747241960733</v>
      </c>
      <c r="W25">
        <f t="shared" si="4"/>
        <v>1.4936747241960733</v>
      </c>
      <c r="X25">
        <f t="shared" si="5"/>
        <v>2.2310641817022154</v>
      </c>
      <c r="Z25">
        <f t="shared" si="6"/>
        <v>0.24417182481676269</v>
      </c>
      <c r="AA25">
        <f t="shared" si="7"/>
        <v>-0.18132817518323729</v>
      </c>
      <c r="AB25">
        <f t="shared" si="8"/>
        <v>3.287990711528279E-2</v>
      </c>
      <c r="AE25">
        <f t="shared" si="9"/>
        <v>-0.64855138643330534</v>
      </c>
      <c r="AF25">
        <f t="shared" si="10"/>
        <v>0.67995028871818231</v>
      </c>
      <c r="AG25">
        <f t="shared" si="11"/>
        <v>0.48472583437957717</v>
      </c>
    </row>
    <row r="26" spans="1:33" x14ac:dyDescent="0.25">
      <c r="A26" s="4">
        <v>3071</v>
      </c>
      <c r="B26" s="5" t="s">
        <v>32</v>
      </c>
      <c r="C26" s="5">
        <v>0.65500000000000003</v>
      </c>
      <c r="D26" s="5">
        <v>0.49</v>
      </c>
      <c r="E26" s="5">
        <v>0.16</v>
      </c>
      <c r="F26" s="5">
        <v>1.204</v>
      </c>
      <c r="G26" s="5">
        <v>0.54549999999999998</v>
      </c>
      <c r="H26" s="5">
        <v>0.26150000000000001</v>
      </c>
      <c r="I26" s="5">
        <v>0.32250000000000001</v>
      </c>
      <c r="J26" s="5">
        <v>9</v>
      </c>
      <c r="K26" s="5">
        <v>14</v>
      </c>
      <c r="L26" s="5" t="s">
        <v>55</v>
      </c>
      <c r="M26" s="5" t="s">
        <v>56</v>
      </c>
      <c r="N26" s="5" t="s">
        <v>57</v>
      </c>
      <c r="O26" s="5">
        <v>6</v>
      </c>
      <c r="P26" s="5" t="s">
        <v>79</v>
      </c>
      <c r="Q26" s="5">
        <v>14.1</v>
      </c>
      <c r="R26" s="19">
        <f t="shared" si="0"/>
        <v>1.2050449142922071</v>
      </c>
      <c r="S26">
        <f t="shared" si="1"/>
        <v>0.55004491429220703</v>
      </c>
      <c r="T26">
        <f t="shared" si="2"/>
        <v>0.30254940773872135</v>
      </c>
      <c r="V26">
        <f t="shared" si="3"/>
        <v>1.9199338202151059</v>
      </c>
      <c r="W26">
        <f t="shared" si="4"/>
        <v>1.3744338202151059</v>
      </c>
      <c r="X26">
        <f t="shared" si="5"/>
        <v>1.8890683261510899</v>
      </c>
      <c r="Z26">
        <f t="shared" si="6"/>
        <v>0.2706461004825923</v>
      </c>
      <c r="AA26">
        <f t="shared" si="7"/>
        <v>-0.27485389951740768</v>
      </c>
      <c r="AB26">
        <f t="shared" si="8"/>
        <v>7.5544666079925243E-2</v>
      </c>
      <c r="AE26">
        <f t="shared" si="9"/>
        <v>-0.34882245883863039</v>
      </c>
      <c r="AF26">
        <f t="shared" si="10"/>
        <v>1.0651201755449771</v>
      </c>
      <c r="AG26">
        <f t="shared" si="11"/>
        <v>0.79495036838250632</v>
      </c>
    </row>
    <row r="27" spans="1:33" x14ac:dyDescent="0.25">
      <c r="A27" s="6">
        <v>296</v>
      </c>
      <c r="B27" s="7" t="s">
        <v>43</v>
      </c>
      <c r="C27" s="7">
        <v>0.29499999999999998</v>
      </c>
      <c r="D27" s="7">
        <v>0.215</v>
      </c>
      <c r="E27" s="7">
        <v>8.5000000000000006E-2</v>
      </c>
      <c r="F27" s="7">
        <v>0.128</v>
      </c>
      <c r="G27" s="7">
        <v>4.9000000000000002E-2</v>
      </c>
      <c r="H27" s="7">
        <v>3.4000000000000002E-2</v>
      </c>
      <c r="I27" s="7">
        <v>0.04</v>
      </c>
      <c r="J27" s="7">
        <v>6</v>
      </c>
      <c r="K27" s="7">
        <v>13</v>
      </c>
      <c r="L27" s="7" t="s">
        <v>44</v>
      </c>
      <c r="M27" s="7" t="s">
        <v>45</v>
      </c>
      <c r="N27" s="7" t="s">
        <v>35</v>
      </c>
      <c r="O27" s="7">
        <v>9</v>
      </c>
      <c r="P27" s="7" t="s">
        <v>78</v>
      </c>
      <c r="Q27" s="7">
        <v>1.9</v>
      </c>
      <c r="R27" s="19">
        <f t="shared" si="0"/>
        <v>1.1943814019397354</v>
      </c>
      <c r="S27">
        <f t="shared" si="1"/>
        <v>0.89938140193973548</v>
      </c>
      <c r="T27">
        <f t="shared" si="2"/>
        <v>0.80888690615508407</v>
      </c>
      <c r="V27">
        <f t="shared" si="3"/>
        <v>1.9172354710849511</v>
      </c>
      <c r="W27">
        <f t="shared" si="4"/>
        <v>1.8682354710849511</v>
      </c>
      <c r="X27">
        <f t="shared" si="5"/>
        <v>3.4903037754200095</v>
      </c>
      <c r="Z27">
        <f t="shared" si="6"/>
        <v>0.19122327348510348</v>
      </c>
      <c r="AA27">
        <f t="shared" si="7"/>
        <v>0.1422232734851035</v>
      </c>
      <c r="AB27">
        <f t="shared" si="8"/>
        <v>2.0227459520818544E-2</v>
      </c>
      <c r="AE27">
        <f t="shared" si="9"/>
        <v>-1.2480092416226554</v>
      </c>
      <c r="AF27">
        <f t="shared" si="10"/>
        <v>-2.0162389190693792</v>
      </c>
      <c r="AG27">
        <f t="shared" si="11"/>
        <v>-2.0487745266443467</v>
      </c>
    </row>
    <row r="28" spans="1:33" x14ac:dyDescent="0.25">
      <c r="A28" s="4">
        <v>2091</v>
      </c>
      <c r="B28" s="5" t="s">
        <v>47</v>
      </c>
      <c r="C28" s="5">
        <v>0.77500000000000002</v>
      </c>
      <c r="D28" s="5">
        <v>0.56999999999999995</v>
      </c>
      <c r="E28" s="5">
        <v>0.22</v>
      </c>
      <c r="F28" s="5">
        <v>2.032</v>
      </c>
      <c r="G28" s="5">
        <v>0.73499999999999999</v>
      </c>
      <c r="H28" s="5">
        <v>0.47549999999999998</v>
      </c>
      <c r="I28" s="5">
        <v>0.65849999999999997</v>
      </c>
      <c r="J28" s="5">
        <v>17</v>
      </c>
      <c r="K28" s="5">
        <v>15</v>
      </c>
      <c r="L28" s="5" t="s">
        <v>81</v>
      </c>
      <c r="M28" s="5" t="s">
        <v>82</v>
      </c>
      <c r="N28" s="5" t="s">
        <v>35</v>
      </c>
      <c r="O28" s="5">
        <v>3</v>
      </c>
      <c r="P28" s="5" t="s">
        <v>80</v>
      </c>
      <c r="Q28" s="5">
        <v>3.6</v>
      </c>
      <c r="R28" s="19">
        <f t="shared" si="0"/>
        <v>1.2081470269765626</v>
      </c>
      <c r="S28">
        <f t="shared" si="1"/>
        <v>0.4331470269765626</v>
      </c>
      <c r="T28">
        <f t="shared" si="2"/>
        <v>0.18761634697863505</v>
      </c>
      <c r="V28">
        <f t="shared" si="3"/>
        <v>1.922472047528746</v>
      </c>
      <c r="W28">
        <f t="shared" si="4"/>
        <v>1.1874720475287459</v>
      </c>
      <c r="X28">
        <f t="shared" si="5"/>
        <v>1.4100898636621122</v>
      </c>
      <c r="Z28">
        <f t="shared" si="6"/>
        <v>0.48244030580922909</v>
      </c>
      <c r="AA28">
        <f t="shared" si="7"/>
        <v>-0.2525596941907709</v>
      </c>
      <c r="AB28">
        <f t="shared" si="8"/>
        <v>6.3786399129735716E-2</v>
      </c>
      <c r="AE28">
        <f t="shared" si="9"/>
        <v>2.0490089619187697</v>
      </c>
      <c r="AF28">
        <f t="shared" si="10"/>
        <v>2.0922398737497625</v>
      </c>
      <c r="AG28">
        <f t="shared" si="11"/>
        <v>1.6222157923903175</v>
      </c>
    </row>
    <row r="29" spans="1:33" x14ac:dyDescent="0.25">
      <c r="A29" s="6">
        <v>4063</v>
      </c>
      <c r="B29" s="7" t="s">
        <v>47</v>
      </c>
      <c r="C29" s="7">
        <v>0.63</v>
      </c>
      <c r="D29" s="7">
        <v>0.49</v>
      </c>
      <c r="E29" s="7">
        <v>0.15</v>
      </c>
      <c r="F29" s="7">
        <v>1.1955</v>
      </c>
      <c r="G29" s="7">
        <v>0.58450000000000002</v>
      </c>
      <c r="H29" s="7">
        <v>0.25700000000000001</v>
      </c>
      <c r="I29" s="7">
        <v>0.3</v>
      </c>
      <c r="J29" s="7">
        <v>9</v>
      </c>
      <c r="K29" s="7">
        <v>15</v>
      </c>
      <c r="L29" s="7" t="s">
        <v>81</v>
      </c>
      <c r="M29" s="7" t="s">
        <v>82</v>
      </c>
      <c r="N29" s="7" t="s">
        <v>35</v>
      </c>
      <c r="O29" s="7">
        <v>10</v>
      </c>
      <c r="P29" s="7" t="s">
        <v>70</v>
      </c>
      <c r="Q29" s="7">
        <v>24.1</v>
      </c>
      <c r="R29" s="19">
        <f t="shared" si="0"/>
        <v>1.2050449142922071</v>
      </c>
      <c r="S29">
        <f t="shared" si="1"/>
        <v>0.57504491429220705</v>
      </c>
      <c r="T29">
        <f t="shared" si="2"/>
        <v>0.33067665345333175</v>
      </c>
      <c r="V29">
        <f t="shared" si="3"/>
        <v>1.9198804462762677</v>
      </c>
      <c r="W29">
        <f t="shared" si="4"/>
        <v>1.3353804462762677</v>
      </c>
      <c r="X29">
        <f t="shared" si="5"/>
        <v>1.7832409362970039</v>
      </c>
      <c r="Z29">
        <f t="shared" si="6"/>
        <v>0.2706461004825923</v>
      </c>
      <c r="AA29">
        <f t="shared" si="7"/>
        <v>-0.31385389951740772</v>
      </c>
      <c r="AB29">
        <f t="shared" si="8"/>
        <v>9.850427024228306E-2</v>
      </c>
      <c r="AE29">
        <f t="shared" si="9"/>
        <v>-0.34882245883863039</v>
      </c>
      <c r="AF29">
        <f t="shared" si="10"/>
        <v>0.85113690508564666</v>
      </c>
      <c r="AG29">
        <f t="shared" si="11"/>
        <v>0.79495036838250632</v>
      </c>
    </row>
    <row r="30" spans="1:33" x14ac:dyDescent="0.25">
      <c r="A30" s="4">
        <v>3895</v>
      </c>
      <c r="B30" s="5" t="s">
        <v>47</v>
      </c>
      <c r="C30" s="5">
        <v>0.495</v>
      </c>
      <c r="D30" s="5">
        <v>0.38</v>
      </c>
      <c r="E30" s="5">
        <v>0.13500000000000001</v>
      </c>
      <c r="F30" s="5">
        <v>0.62949999999999995</v>
      </c>
      <c r="G30" s="5">
        <v>0.26300000000000001</v>
      </c>
      <c r="H30" s="5">
        <v>0.14249999999999999</v>
      </c>
      <c r="I30" s="5">
        <v>0.215</v>
      </c>
      <c r="J30" s="5">
        <v>12</v>
      </c>
      <c r="K30" s="5">
        <v>7</v>
      </c>
      <c r="L30" s="5" t="s">
        <v>67</v>
      </c>
      <c r="M30" s="5" t="s">
        <v>68</v>
      </c>
      <c r="N30" s="5" t="s">
        <v>69</v>
      </c>
      <c r="O30" s="5">
        <v>8</v>
      </c>
      <c r="P30" s="5" t="s">
        <v>51</v>
      </c>
      <c r="Q30" s="5">
        <v>12.3</v>
      </c>
      <c r="R30" s="19">
        <f t="shared" si="0"/>
        <v>1.2007795093512184</v>
      </c>
      <c r="S30">
        <f t="shared" si="1"/>
        <v>0.70577950935121836</v>
      </c>
      <c r="T30">
        <f t="shared" si="2"/>
        <v>0.49812471582004653</v>
      </c>
      <c r="V30">
        <f t="shared" si="3"/>
        <v>1.9185223760547172</v>
      </c>
      <c r="W30">
        <f t="shared" si="4"/>
        <v>1.6555223760547171</v>
      </c>
      <c r="X30">
        <f t="shared" si="5"/>
        <v>2.7407543376178563</v>
      </c>
      <c r="Z30">
        <f t="shared" si="6"/>
        <v>0.35006892748008106</v>
      </c>
      <c r="AA30">
        <f t="shared" si="7"/>
        <v>8.7068927480081049E-2</v>
      </c>
      <c r="AB30">
        <f t="shared" si="8"/>
        <v>7.5809981325316127E-3</v>
      </c>
      <c r="AE30">
        <f t="shared" si="9"/>
        <v>0.55036432394539458</v>
      </c>
      <c r="AF30">
        <f t="shared" si="10"/>
        <v>-0.30437275539473685</v>
      </c>
      <c r="AG30">
        <f t="shared" si="11"/>
        <v>-0.34253958962823472</v>
      </c>
    </row>
    <row r="31" spans="1:33" x14ac:dyDescent="0.25">
      <c r="A31" s="6">
        <v>456</v>
      </c>
      <c r="B31" s="7" t="s">
        <v>47</v>
      </c>
      <c r="C31" s="7">
        <v>0.57499999999999996</v>
      </c>
      <c r="D31" s="7">
        <v>0.47</v>
      </c>
      <c r="E31" s="7">
        <v>0.14000000000000001</v>
      </c>
      <c r="F31" s="7">
        <v>0.83750000000000002</v>
      </c>
      <c r="G31" s="7">
        <v>0.34849999999999998</v>
      </c>
      <c r="H31" s="7">
        <v>0.17349999999999999</v>
      </c>
      <c r="I31" s="7">
        <v>0.24</v>
      </c>
      <c r="J31" s="7">
        <v>11</v>
      </c>
      <c r="K31" s="7">
        <v>1</v>
      </c>
      <c r="L31" s="7" t="s">
        <v>40</v>
      </c>
      <c r="M31" s="7" t="s">
        <v>41</v>
      </c>
      <c r="N31" s="7" t="s">
        <v>35</v>
      </c>
      <c r="O31" s="7">
        <v>3</v>
      </c>
      <c r="P31" s="7" t="s">
        <v>80</v>
      </c>
      <c r="Q31" s="7">
        <v>3.6</v>
      </c>
      <c r="R31" s="19">
        <f t="shared" si="0"/>
        <v>1.2042693861211182</v>
      </c>
      <c r="S31">
        <f t="shared" si="1"/>
        <v>0.62926938612111827</v>
      </c>
      <c r="T31">
        <f t="shared" si="2"/>
        <v>0.39597996030924903</v>
      </c>
      <c r="V31">
        <f t="shared" si="3"/>
        <v>1.9188900631889361</v>
      </c>
      <c r="W31">
        <f t="shared" si="4"/>
        <v>1.570390063188936</v>
      </c>
      <c r="X31">
        <f t="shared" si="5"/>
        <v>2.4661249505625507</v>
      </c>
      <c r="Z31">
        <f t="shared" si="6"/>
        <v>0.32359465181425151</v>
      </c>
      <c r="AA31">
        <f t="shared" si="7"/>
        <v>-2.4905348185748466E-2</v>
      </c>
      <c r="AB31">
        <f t="shared" si="8"/>
        <v>6.2027636825336444E-4</v>
      </c>
      <c r="AE31">
        <f t="shared" si="9"/>
        <v>0.25063539635071963</v>
      </c>
      <c r="AF31">
        <f t="shared" si="10"/>
        <v>0.38037371007511966</v>
      </c>
      <c r="AG31">
        <f t="shared" si="11"/>
        <v>0.58813401238055318</v>
      </c>
    </row>
    <row r="32" spans="1:33" x14ac:dyDescent="0.25">
      <c r="A32" s="4">
        <v>1576</v>
      </c>
      <c r="B32" s="5" t="s">
        <v>43</v>
      </c>
      <c r="C32" s="5">
        <v>0.48499999999999999</v>
      </c>
      <c r="D32" s="5">
        <v>0.375</v>
      </c>
      <c r="E32" s="5">
        <v>0.13</v>
      </c>
      <c r="F32" s="5">
        <v>0.60250000000000004</v>
      </c>
      <c r="G32" s="5">
        <v>0.29349999999999998</v>
      </c>
      <c r="H32" s="5">
        <v>0.1285</v>
      </c>
      <c r="I32" s="5">
        <v>0.16</v>
      </c>
      <c r="J32" s="5">
        <v>7</v>
      </c>
      <c r="K32" s="5">
        <v>1</v>
      </c>
      <c r="L32" s="5" t="s">
        <v>40</v>
      </c>
      <c r="M32" s="5" t="s">
        <v>41</v>
      </c>
      <c r="N32" s="5" t="s">
        <v>35</v>
      </c>
      <c r="O32" s="5">
        <v>2</v>
      </c>
      <c r="P32" s="5" t="s">
        <v>39</v>
      </c>
      <c r="Q32" s="5">
        <v>18</v>
      </c>
      <c r="R32" s="19">
        <f t="shared" si="0"/>
        <v>1.2005856273084463</v>
      </c>
      <c r="S32">
        <f t="shared" si="1"/>
        <v>0.71558562730844633</v>
      </c>
      <c r="T32">
        <f t="shared" si="2"/>
        <v>0.51206279001042265</v>
      </c>
      <c r="V32">
        <f t="shared" si="3"/>
        <v>1.9183563238005539</v>
      </c>
      <c r="W32">
        <f t="shared" si="4"/>
        <v>1.6248563238005538</v>
      </c>
      <c r="X32">
        <f t="shared" si="5"/>
        <v>2.6401580729946499</v>
      </c>
      <c r="Z32">
        <f t="shared" si="6"/>
        <v>0.21769754915093309</v>
      </c>
      <c r="AA32">
        <f t="shared" si="7"/>
        <v>-7.5802450849066894E-2</v>
      </c>
      <c r="AB32">
        <f t="shared" si="8"/>
        <v>5.7460115547252021E-3</v>
      </c>
      <c r="AE32">
        <f t="shared" si="9"/>
        <v>-0.94828031402798041</v>
      </c>
      <c r="AF32">
        <f t="shared" si="10"/>
        <v>-0.38996606357846902</v>
      </c>
      <c r="AG32">
        <f t="shared" si="11"/>
        <v>-0.394243678628723</v>
      </c>
    </row>
    <row r="33" spans="1:33" x14ac:dyDescent="0.25">
      <c r="A33" s="6">
        <v>3371</v>
      </c>
      <c r="B33" s="7" t="s">
        <v>47</v>
      </c>
      <c r="C33" s="7">
        <v>0.45500000000000002</v>
      </c>
      <c r="D33" s="7">
        <v>0.34499999999999997</v>
      </c>
      <c r="E33" s="7">
        <v>0.125</v>
      </c>
      <c r="F33" s="7">
        <v>0.44</v>
      </c>
      <c r="G33" s="7">
        <v>0.16900000000000001</v>
      </c>
      <c r="H33" s="7">
        <v>0.1065</v>
      </c>
      <c r="I33" s="7">
        <v>0.13500000000000001</v>
      </c>
      <c r="J33" s="7">
        <v>12</v>
      </c>
      <c r="K33" s="7">
        <v>4</v>
      </c>
      <c r="L33" s="7" t="s">
        <v>84</v>
      </c>
      <c r="M33" s="7" t="s">
        <v>85</v>
      </c>
      <c r="N33" s="7" t="s">
        <v>86</v>
      </c>
      <c r="O33" s="7">
        <v>9</v>
      </c>
      <c r="P33" s="7" t="s">
        <v>78</v>
      </c>
      <c r="Q33" s="7">
        <v>1.9</v>
      </c>
      <c r="R33" s="19">
        <f t="shared" si="0"/>
        <v>1.1994223350518129</v>
      </c>
      <c r="S33">
        <f t="shared" si="1"/>
        <v>0.74442233505181288</v>
      </c>
      <c r="T33">
        <f t="shared" si="2"/>
        <v>0.55416461292399355</v>
      </c>
      <c r="V33">
        <f t="shared" si="3"/>
        <v>1.9180953845440114</v>
      </c>
      <c r="W33">
        <f t="shared" si="4"/>
        <v>1.7490953845440114</v>
      </c>
      <c r="X33">
        <f t="shared" si="5"/>
        <v>3.0593346642331629</v>
      </c>
      <c r="Z33">
        <f t="shared" si="6"/>
        <v>0.35006892748008106</v>
      </c>
      <c r="AA33">
        <f t="shared" si="7"/>
        <v>0.18106892748008105</v>
      </c>
      <c r="AB33">
        <f t="shared" si="8"/>
        <v>3.278595649878685E-2</v>
      </c>
      <c r="AE33">
        <f t="shared" si="9"/>
        <v>0.55036432394539458</v>
      </c>
      <c r="AF33">
        <f t="shared" si="10"/>
        <v>-0.64674598812966511</v>
      </c>
      <c r="AG33">
        <f t="shared" si="11"/>
        <v>-0.70446821263165271</v>
      </c>
    </row>
    <row r="34" spans="1:33" x14ac:dyDescent="0.25">
      <c r="A34" s="4">
        <v>89</v>
      </c>
      <c r="B34" s="5" t="s">
        <v>32</v>
      </c>
      <c r="C34" s="5">
        <v>0.46</v>
      </c>
      <c r="D34" s="5">
        <v>0.35499999999999998</v>
      </c>
      <c r="E34" s="5">
        <v>0.13</v>
      </c>
      <c r="F34" s="5">
        <v>0.51700000000000002</v>
      </c>
      <c r="G34" s="5">
        <v>0.2205</v>
      </c>
      <c r="H34" s="5">
        <v>0.114</v>
      </c>
      <c r="I34" s="5">
        <v>0.16500000000000001</v>
      </c>
      <c r="J34" s="5">
        <v>9</v>
      </c>
      <c r="K34" s="5">
        <v>12</v>
      </c>
      <c r="L34" s="5" t="s">
        <v>33</v>
      </c>
      <c r="M34" s="5" t="s">
        <v>34</v>
      </c>
      <c r="N34" s="5" t="s">
        <v>35</v>
      </c>
      <c r="O34" s="5">
        <v>5</v>
      </c>
      <c r="P34" s="5" t="s">
        <v>46</v>
      </c>
      <c r="Q34" s="5">
        <v>12.8</v>
      </c>
      <c r="R34" s="19">
        <f t="shared" si="0"/>
        <v>1.1998100991373573</v>
      </c>
      <c r="S34">
        <f t="shared" si="1"/>
        <v>0.73981009913735729</v>
      </c>
      <c r="T34">
        <f t="shared" si="2"/>
        <v>0.54731898278562641</v>
      </c>
      <c r="V34">
        <f t="shared" si="3"/>
        <v>1.9181843411087418</v>
      </c>
      <c r="W34">
        <f t="shared" si="4"/>
        <v>1.6976843411087419</v>
      </c>
      <c r="X34">
        <f t="shared" si="5"/>
        <v>2.8821321220458231</v>
      </c>
      <c r="Z34">
        <f t="shared" si="6"/>
        <v>0.2706461004825923</v>
      </c>
      <c r="AA34">
        <f t="shared" si="7"/>
        <v>5.0146100482592298E-2</v>
      </c>
      <c r="AB34">
        <f t="shared" si="8"/>
        <v>2.5146313936102436E-3</v>
      </c>
      <c r="AE34">
        <f t="shared" si="9"/>
        <v>-0.34882245883863039</v>
      </c>
      <c r="AF34">
        <f t="shared" si="10"/>
        <v>-0.60394933403779905</v>
      </c>
      <c r="AG34">
        <f t="shared" si="11"/>
        <v>-0.60106003463067614</v>
      </c>
    </row>
    <row r="35" spans="1:33" x14ac:dyDescent="0.25">
      <c r="A35" s="6">
        <v>2253</v>
      </c>
      <c r="B35" s="7" t="s">
        <v>32</v>
      </c>
      <c r="C35" s="7">
        <v>0.56999999999999995</v>
      </c>
      <c r="D35" s="7">
        <v>0.46</v>
      </c>
      <c r="E35" s="7">
        <v>0.17</v>
      </c>
      <c r="F35" s="7">
        <v>1.1000000000000001</v>
      </c>
      <c r="G35" s="7">
        <v>0.41249999999999998</v>
      </c>
      <c r="H35" s="7">
        <v>0.2205</v>
      </c>
      <c r="I35" s="7">
        <v>0.38</v>
      </c>
      <c r="J35" s="7">
        <v>14</v>
      </c>
      <c r="K35" s="7">
        <v>4</v>
      </c>
      <c r="L35" s="7" t="s">
        <v>84</v>
      </c>
      <c r="M35" s="7" t="s">
        <v>85</v>
      </c>
      <c r="N35" s="7" t="s">
        <v>86</v>
      </c>
      <c r="O35" s="7">
        <v>6</v>
      </c>
      <c r="P35" s="7" t="s">
        <v>79</v>
      </c>
      <c r="Q35" s="7">
        <v>14.1</v>
      </c>
      <c r="R35" s="19">
        <f t="shared" si="0"/>
        <v>1.2038816220355739</v>
      </c>
      <c r="S35">
        <f t="shared" si="1"/>
        <v>0.63388162203557397</v>
      </c>
      <c r="T35">
        <f t="shared" si="2"/>
        <v>0.40180591075445027</v>
      </c>
      <c r="V35">
        <f t="shared" si="3"/>
        <v>1.9194475243279132</v>
      </c>
      <c r="W35">
        <f t="shared" si="4"/>
        <v>1.5069475243279133</v>
      </c>
      <c r="X35">
        <f t="shared" si="5"/>
        <v>2.2708908410780269</v>
      </c>
      <c r="Z35">
        <f t="shared" si="6"/>
        <v>0.40301747881174027</v>
      </c>
      <c r="AA35">
        <f t="shared" si="7"/>
        <v>-9.4825211882597071E-3</v>
      </c>
      <c r="AB35">
        <f t="shared" si="8"/>
        <v>8.9918208085794284E-5</v>
      </c>
      <c r="AE35">
        <f t="shared" si="9"/>
        <v>1.1498221791347447</v>
      </c>
      <c r="AF35">
        <f t="shared" si="10"/>
        <v>0.33757705598325355</v>
      </c>
      <c r="AG35">
        <f t="shared" si="11"/>
        <v>0.48472583437957717</v>
      </c>
    </row>
    <row r="36" spans="1:33" x14ac:dyDescent="0.25">
      <c r="A36" s="4">
        <v>1756</v>
      </c>
      <c r="B36" s="5" t="s">
        <v>32</v>
      </c>
      <c r="C36" s="5">
        <v>0.72</v>
      </c>
      <c r="D36" s="5">
        <v>0.52500000000000002</v>
      </c>
      <c r="E36" s="5">
        <v>0.18</v>
      </c>
      <c r="F36" s="5">
        <v>1.4450000000000001</v>
      </c>
      <c r="G36" s="5">
        <v>0.63100000000000001</v>
      </c>
      <c r="H36" s="5">
        <v>0.32150000000000001</v>
      </c>
      <c r="I36" s="5">
        <v>0.435</v>
      </c>
      <c r="J36" s="5">
        <v>7</v>
      </c>
      <c r="K36" s="5">
        <v>15</v>
      </c>
      <c r="L36" s="5" t="s">
        <v>81</v>
      </c>
      <c r="M36" s="5" t="s">
        <v>82</v>
      </c>
      <c r="N36" s="5" t="s">
        <v>35</v>
      </c>
      <c r="O36" s="5">
        <v>9</v>
      </c>
      <c r="P36" s="5" t="s">
        <v>78</v>
      </c>
      <c r="Q36" s="5">
        <v>1.9</v>
      </c>
      <c r="R36" s="19">
        <f t="shared" si="0"/>
        <v>1.2064020885916127</v>
      </c>
      <c r="S36">
        <f t="shared" si="1"/>
        <v>0.48640208859161271</v>
      </c>
      <c r="T36">
        <f t="shared" si="2"/>
        <v>0.23658699178628306</v>
      </c>
      <c r="V36">
        <f t="shared" si="3"/>
        <v>1.9206454727329489</v>
      </c>
      <c r="W36">
        <f t="shared" si="4"/>
        <v>1.2896454727329489</v>
      </c>
      <c r="X36">
        <f t="shared" si="5"/>
        <v>1.6631854453405914</v>
      </c>
      <c r="Z36">
        <f t="shared" si="6"/>
        <v>0.21769754915093309</v>
      </c>
      <c r="AA36">
        <f t="shared" si="7"/>
        <v>-0.41330245084906692</v>
      </c>
      <c r="AB36">
        <f t="shared" si="8"/>
        <v>0.17081891587784537</v>
      </c>
      <c r="AE36">
        <f t="shared" si="9"/>
        <v>-0.94828031402798041</v>
      </c>
      <c r="AF36">
        <f t="shared" si="10"/>
        <v>1.6214766787392354</v>
      </c>
      <c r="AG36">
        <f t="shared" si="11"/>
        <v>1.1568789913859243</v>
      </c>
    </row>
    <row r="37" spans="1:33" x14ac:dyDescent="0.25">
      <c r="A37" s="6">
        <v>2974</v>
      </c>
      <c r="B37" s="7" t="s">
        <v>47</v>
      </c>
      <c r="C37" s="7">
        <v>0.73499999999999999</v>
      </c>
      <c r="D37" s="7">
        <v>0.59</v>
      </c>
      <c r="E37" s="7">
        <v>0.20499999999999999</v>
      </c>
      <c r="F37" s="7">
        <v>2.0870000000000002</v>
      </c>
      <c r="G37" s="7">
        <v>0.90900000000000003</v>
      </c>
      <c r="H37" s="7">
        <v>0.47399999999999998</v>
      </c>
      <c r="I37" s="7">
        <v>0.625</v>
      </c>
      <c r="J37" s="7">
        <v>12</v>
      </c>
      <c r="K37" s="7">
        <v>9</v>
      </c>
      <c r="L37" s="7" t="s">
        <v>52</v>
      </c>
      <c r="M37" s="7" t="s">
        <v>53</v>
      </c>
      <c r="N37" s="7" t="s">
        <v>54</v>
      </c>
      <c r="O37" s="7">
        <v>4</v>
      </c>
      <c r="P37" s="7" t="s">
        <v>42</v>
      </c>
      <c r="Q37" s="7">
        <v>6.1</v>
      </c>
      <c r="R37" s="19">
        <f t="shared" si="0"/>
        <v>1.2089225551476515</v>
      </c>
      <c r="S37">
        <f t="shared" si="1"/>
        <v>0.47392255514765147</v>
      </c>
      <c r="T37">
        <f t="shared" si="2"/>
        <v>0.22460258827767876</v>
      </c>
      <c r="V37">
        <f t="shared" si="3"/>
        <v>1.9224542562158</v>
      </c>
      <c r="W37">
        <f t="shared" si="4"/>
        <v>1.0134542562158</v>
      </c>
      <c r="X37">
        <f t="shared" si="5"/>
        <v>1.0270895294419204</v>
      </c>
      <c r="Z37">
        <f t="shared" si="6"/>
        <v>0.35006892748008106</v>
      </c>
      <c r="AA37">
        <f t="shared" si="7"/>
        <v>-0.55893107251991903</v>
      </c>
      <c r="AB37">
        <f t="shared" si="8"/>
        <v>0.31240394382826697</v>
      </c>
      <c r="AE37">
        <f t="shared" si="9"/>
        <v>0.55036432394539458</v>
      </c>
      <c r="AF37">
        <f t="shared" si="10"/>
        <v>1.7498666410148336</v>
      </c>
      <c r="AG37">
        <f t="shared" si="11"/>
        <v>1.8290321483922707</v>
      </c>
    </row>
    <row r="38" spans="1:33" x14ac:dyDescent="0.25">
      <c r="A38" s="4">
        <v>107</v>
      </c>
      <c r="B38" s="5" t="s">
        <v>32</v>
      </c>
      <c r="C38" s="5">
        <v>0.54500000000000004</v>
      </c>
      <c r="D38" s="5">
        <v>0.43</v>
      </c>
      <c r="E38" s="5">
        <v>0.16500000000000001</v>
      </c>
      <c r="F38" s="5">
        <v>0.80200000000000005</v>
      </c>
      <c r="G38" s="5">
        <v>0.29349999999999998</v>
      </c>
      <c r="H38" s="5">
        <v>0.183</v>
      </c>
      <c r="I38" s="5">
        <v>0.28000000000000003</v>
      </c>
      <c r="J38" s="5">
        <v>11</v>
      </c>
      <c r="K38" s="5">
        <v>1</v>
      </c>
      <c r="L38" s="5" t="s">
        <v>40</v>
      </c>
      <c r="M38" s="5" t="s">
        <v>41</v>
      </c>
      <c r="N38" s="5" t="s">
        <v>35</v>
      </c>
      <c r="O38" s="5">
        <v>7</v>
      </c>
      <c r="P38" s="5" t="s">
        <v>74</v>
      </c>
      <c r="Q38" s="5">
        <v>2.5</v>
      </c>
      <c r="R38" s="19">
        <f t="shared" si="0"/>
        <v>1.2027183297789406</v>
      </c>
      <c r="S38">
        <f t="shared" si="1"/>
        <v>0.65771832977894051</v>
      </c>
      <c r="T38">
        <f t="shared" si="2"/>
        <v>0.43259340132719915</v>
      </c>
      <c r="V38">
        <f t="shared" si="3"/>
        <v>1.9190027415042612</v>
      </c>
      <c r="W38">
        <f t="shared" si="4"/>
        <v>1.6255027415042611</v>
      </c>
      <c r="X38">
        <f t="shared" si="5"/>
        <v>2.6422591626378686</v>
      </c>
      <c r="Z38">
        <f t="shared" si="6"/>
        <v>0.32359465181425151</v>
      </c>
      <c r="AA38">
        <f t="shared" si="7"/>
        <v>3.0094651814251527E-2</v>
      </c>
      <c r="AB38">
        <f t="shared" si="8"/>
        <v>9.0568806782103273E-4</v>
      </c>
      <c r="AE38">
        <f t="shared" si="9"/>
        <v>0.25063539635071963</v>
      </c>
      <c r="AF38">
        <f t="shared" si="10"/>
        <v>0.12359378552392407</v>
      </c>
      <c r="AG38">
        <f t="shared" si="11"/>
        <v>0.17450130037664752</v>
      </c>
    </row>
    <row r="39" spans="1:33" x14ac:dyDescent="0.25">
      <c r="A39" s="6">
        <v>3517</v>
      </c>
      <c r="B39" s="7" t="s">
        <v>32</v>
      </c>
      <c r="C39" s="7">
        <v>0.7</v>
      </c>
      <c r="D39" s="7">
        <v>0.57499999999999996</v>
      </c>
      <c r="E39" s="7">
        <v>0.2</v>
      </c>
      <c r="F39" s="7">
        <v>1.7364999999999999</v>
      </c>
      <c r="G39" s="7">
        <v>0.77549999999999997</v>
      </c>
      <c r="H39" s="7">
        <v>0.39650000000000002</v>
      </c>
      <c r="I39" s="7">
        <v>0.46100000000000002</v>
      </c>
      <c r="J39" s="7">
        <v>11</v>
      </c>
      <c r="K39" s="7">
        <v>4</v>
      </c>
      <c r="L39" s="7" t="s">
        <v>84</v>
      </c>
      <c r="M39" s="7" t="s">
        <v>85</v>
      </c>
      <c r="N39" s="7" t="s">
        <v>86</v>
      </c>
      <c r="O39" s="7">
        <v>4</v>
      </c>
      <c r="P39" s="7" t="s">
        <v>42</v>
      </c>
      <c r="Q39" s="7">
        <v>6.1</v>
      </c>
      <c r="R39" s="19">
        <f t="shared" si="0"/>
        <v>1.2083409090193349</v>
      </c>
      <c r="S39">
        <f t="shared" si="1"/>
        <v>0.50834090901933493</v>
      </c>
      <c r="T39">
        <f t="shared" si="2"/>
        <v>0.25841047978260373</v>
      </c>
      <c r="V39">
        <f t="shared" si="3"/>
        <v>1.9215350383802527</v>
      </c>
      <c r="W39">
        <f t="shared" si="4"/>
        <v>1.1460350383802527</v>
      </c>
      <c r="X39">
        <f t="shared" si="5"/>
        <v>1.3133963091952272</v>
      </c>
      <c r="Z39">
        <f t="shared" si="6"/>
        <v>0.32359465181425151</v>
      </c>
      <c r="AA39">
        <f t="shared" si="7"/>
        <v>-0.45190534818574846</v>
      </c>
      <c r="AB39">
        <f t="shared" si="8"/>
        <v>0.20421844371888254</v>
      </c>
      <c r="AE39">
        <f t="shared" si="9"/>
        <v>0.25063539635071963</v>
      </c>
      <c r="AF39">
        <f t="shared" si="10"/>
        <v>1.4502900623717709</v>
      </c>
      <c r="AG39">
        <f t="shared" si="11"/>
        <v>1.6739198813908058</v>
      </c>
    </row>
    <row r="40" spans="1:33" x14ac:dyDescent="0.25">
      <c r="A40" s="4">
        <v>453</v>
      </c>
      <c r="B40" s="5" t="s">
        <v>32</v>
      </c>
      <c r="C40" s="5">
        <v>0.66500000000000004</v>
      </c>
      <c r="D40" s="5">
        <v>0.55500000000000005</v>
      </c>
      <c r="E40" s="5">
        <v>0.19500000000000001</v>
      </c>
      <c r="F40" s="5">
        <v>1.4384999999999999</v>
      </c>
      <c r="G40" s="5">
        <v>0.58099999999999996</v>
      </c>
      <c r="H40" s="5">
        <v>0.35399999999999998</v>
      </c>
      <c r="I40" s="5">
        <v>0.36</v>
      </c>
      <c r="J40" s="5">
        <v>17</v>
      </c>
      <c r="K40" s="5">
        <v>4</v>
      </c>
      <c r="L40" s="5" t="s">
        <v>84</v>
      </c>
      <c r="M40" s="5" t="s">
        <v>85</v>
      </c>
      <c r="N40" s="5" t="s">
        <v>86</v>
      </c>
      <c r="O40" s="5">
        <v>4</v>
      </c>
      <c r="P40" s="5" t="s">
        <v>42</v>
      </c>
      <c r="Q40" s="5">
        <v>6.1</v>
      </c>
      <c r="R40" s="19">
        <f t="shared" si="0"/>
        <v>1.2075653808482461</v>
      </c>
      <c r="S40">
        <f t="shared" si="1"/>
        <v>0.54256538084824601</v>
      </c>
      <c r="T40">
        <f t="shared" si="2"/>
        <v>0.29437719249500227</v>
      </c>
      <c r="V40">
        <f t="shared" si="3"/>
        <v>1.921030951180114</v>
      </c>
      <c r="W40">
        <f t="shared" si="4"/>
        <v>1.3400309511801141</v>
      </c>
      <c r="X40">
        <f t="shared" si="5"/>
        <v>1.7956829501206812</v>
      </c>
      <c r="Z40">
        <f t="shared" si="6"/>
        <v>0.48244030580922909</v>
      </c>
      <c r="AA40">
        <f t="shared" si="7"/>
        <v>-9.8559694190770875E-2</v>
      </c>
      <c r="AB40">
        <f t="shared" si="8"/>
        <v>9.7140133189782749E-3</v>
      </c>
      <c r="AE40">
        <f t="shared" si="9"/>
        <v>2.0490089619187697</v>
      </c>
      <c r="AF40">
        <f t="shared" si="10"/>
        <v>1.1507134837287094</v>
      </c>
      <c r="AG40">
        <f t="shared" si="11"/>
        <v>1.467103525388854</v>
      </c>
    </row>
    <row r="41" spans="1:33" x14ac:dyDescent="0.25">
      <c r="A41" s="6">
        <v>2420</v>
      </c>
      <c r="B41" s="7" t="s">
        <v>32</v>
      </c>
      <c r="C41" s="7">
        <v>0.46500000000000002</v>
      </c>
      <c r="D41" s="7">
        <v>0.36</v>
      </c>
      <c r="E41" s="7">
        <v>0.12</v>
      </c>
      <c r="F41" s="7">
        <v>0.47649999999999998</v>
      </c>
      <c r="G41" s="7">
        <v>0.192</v>
      </c>
      <c r="H41" s="7">
        <v>0.1125</v>
      </c>
      <c r="I41" s="7">
        <v>0.16</v>
      </c>
      <c r="J41" s="7">
        <v>10</v>
      </c>
      <c r="K41" s="7">
        <v>14</v>
      </c>
      <c r="L41" s="7" t="s">
        <v>55</v>
      </c>
      <c r="M41" s="7" t="s">
        <v>56</v>
      </c>
      <c r="N41" s="7" t="s">
        <v>57</v>
      </c>
      <c r="O41" s="7">
        <v>5</v>
      </c>
      <c r="P41" s="7" t="s">
        <v>46</v>
      </c>
      <c r="Q41" s="7">
        <v>12.8</v>
      </c>
      <c r="R41" s="19">
        <f t="shared" si="0"/>
        <v>1.2000039811801295</v>
      </c>
      <c r="S41">
        <f t="shared" si="1"/>
        <v>0.73500398118012944</v>
      </c>
      <c r="T41">
        <f t="shared" si="2"/>
        <v>0.54023085235064006</v>
      </c>
      <c r="V41">
        <f t="shared" si="3"/>
        <v>1.9181665497957956</v>
      </c>
      <c r="W41">
        <f t="shared" si="4"/>
        <v>1.7261665497957956</v>
      </c>
      <c r="X41">
        <f t="shared" si="5"/>
        <v>2.979650957633921</v>
      </c>
      <c r="Z41">
        <f t="shared" si="6"/>
        <v>0.29712037614842191</v>
      </c>
      <c r="AA41">
        <f t="shared" si="7"/>
        <v>0.1051203761484219</v>
      </c>
      <c r="AB41">
        <f t="shared" si="8"/>
        <v>1.1050293481585708E-2</v>
      </c>
      <c r="AE41">
        <f t="shared" si="9"/>
        <v>-4.9093531243955373E-2</v>
      </c>
      <c r="AF41">
        <f t="shared" si="10"/>
        <v>-0.56115267994593299</v>
      </c>
      <c r="AG41">
        <f t="shared" si="11"/>
        <v>-0.54935594563018786</v>
      </c>
    </row>
    <row r="42" spans="1:33" x14ac:dyDescent="0.25">
      <c r="A42" s="4">
        <v>710</v>
      </c>
      <c r="B42" s="5" t="s">
        <v>43</v>
      </c>
      <c r="C42" s="5">
        <v>0.29499999999999998</v>
      </c>
      <c r="D42" s="5">
        <v>0.22500000000000001</v>
      </c>
      <c r="E42" s="5">
        <v>0.09</v>
      </c>
      <c r="F42" s="5">
        <v>0.1105</v>
      </c>
      <c r="G42" s="5">
        <v>4.0500000000000001E-2</v>
      </c>
      <c r="H42" s="5">
        <v>2.4500000000000001E-2</v>
      </c>
      <c r="I42" s="5">
        <v>3.2000000000000001E-2</v>
      </c>
      <c r="J42" s="5">
        <v>7</v>
      </c>
      <c r="K42" s="5">
        <v>13</v>
      </c>
      <c r="L42" s="5" t="s">
        <v>44</v>
      </c>
      <c r="M42" s="5" t="s">
        <v>45</v>
      </c>
      <c r="N42" s="5" t="s">
        <v>35</v>
      </c>
      <c r="O42" s="5">
        <v>7</v>
      </c>
      <c r="P42" s="5" t="s">
        <v>74</v>
      </c>
      <c r="Q42" s="5">
        <v>2.5</v>
      </c>
      <c r="R42" s="19">
        <f t="shared" si="0"/>
        <v>1.1947691660252797</v>
      </c>
      <c r="S42">
        <f t="shared" si="1"/>
        <v>0.89976916602527979</v>
      </c>
      <c r="T42">
        <f t="shared" si="2"/>
        <v>0.80958455212982749</v>
      </c>
      <c r="V42">
        <f t="shared" si="3"/>
        <v>1.9171227927696259</v>
      </c>
      <c r="W42">
        <f t="shared" si="4"/>
        <v>1.876622792769626</v>
      </c>
      <c r="X42">
        <f t="shared" si="5"/>
        <v>3.5217131063424705</v>
      </c>
      <c r="Z42">
        <f t="shared" si="6"/>
        <v>0.21769754915093309</v>
      </c>
      <c r="AA42">
        <f t="shared" si="7"/>
        <v>0.17719754915093308</v>
      </c>
      <c r="AB42">
        <f t="shared" si="8"/>
        <v>3.1398971425097344E-2</v>
      </c>
      <c r="AE42">
        <f t="shared" si="9"/>
        <v>-0.94828031402798041</v>
      </c>
      <c r="AF42">
        <f t="shared" si="10"/>
        <v>-2.0162389190693792</v>
      </c>
      <c r="AG42">
        <f t="shared" si="11"/>
        <v>-1.9453663486433699</v>
      </c>
    </row>
    <row r="43" spans="1:33" x14ac:dyDescent="0.25">
      <c r="A43" s="6">
        <v>954</v>
      </c>
      <c r="B43" s="7" t="s">
        <v>32</v>
      </c>
      <c r="C43" s="7">
        <v>0.48499999999999999</v>
      </c>
      <c r="D43" s="7">
        <v>0.37</v>
      </c>
      <c r="E43" s="7">
        <v>0.115</v>
      </c>
      <c r="F43" s="7">
        <v>0.47849999999999998</v>
      </c>
      <c r="G43" s="7">
        <v>0.19950000000000001</v>
      </c>
      <c r="H43" s="7">
        <v>9.5500000000000002E-2</v>
      </c>
      <c r="I43" s="7">
        <v>0.129</v>
      </c>
      <c r="J43" s="7">
        <v>7</v>
      </c>
      <c r="K43" s="7">
        <v>9</v>
      </c>
      <c r="L43" s="7" t="s">
        <v>52</v>
      </c>
      <c r="M43" s="7" t="s">
        <v>53</v>
      </c>
      <c r="N43" s="7" t="s">
        <v>54</v>
      </c>
      <c r="O43" s="7">
        <v>4</v>
      </c>
      <c r="P43" s="7" t="s">
        <v>42</v>
      </c>
      <c r="Q43" s="7">
        <v>6.1</v>
      </c>
      <c r="R43" s="19">
        <f t="shared" si="0"/>
        <v>1.200391745265674</v>
      </c>
      <c r="S43">
        <f t="shared" si="1"/>
        <v>0.71539174526567406</v>
      </c>
      <c r="T43">
        <f t="shared" si="2"/>
        <v>0.5117853491942671</v>
      </c>
      <c r="V43">
        <f t="shared" si="3"/>
        <v>1.9179649149157403</v>
      </c>
      <c r="W43">
        <f t="shared" si="4"/>
        <v>1.7184649149157403</v>
      </c>
      <c r="X43">
        <f t="shared" si="5"/>
        <v>2.9531216637963627</v>
      </c>
      <c r="Z43">
        <f t="shared" si="6"/>
        <v>0.21769754915093309</v>
      </c>
      <c r="AA43">
        <f t="shared" si="7"/>
        <v>1.8197549150933079E-2</v>
      </c>
      <c r="AB43">
        <f t="shared" si="8"/>
        <v>3.311507951006252E-4</v>
      </c>
      <c r="AE43">
        <f t="shared" si="9"/>
        <v>-0.94828031402798041</v>
      </c>
      <c r="AF43">
        <f t="shared" si="10"/>
        <v>-0.38996606357846902</v>
      </c>
      <c r="AG43">
        <f t="shared" si="11"/>
        <v>-0.44594776762921129</v>
      </c>
    </row>
    <row r="44" spans="1:33" x14ac:dyDescent="0.25">
      <c r="A44" s="4">
        <v>44</v>
      </c>
      <c r="B44" s="5" t="s">
        <v>43</v>
      </c>
      <c r="C44" s="5">
        <v>0.20499999999999999</v>
      </c>
      <c r="D44" s="5">
        <v>0.15</v>
      </c>
      <c r="E44" s="5">
        <v>5.5E-2</v>
      </c>
      <c r="F44" s="5">
        <v>4.2000000000000003E-2</v>
      </c>
      <c r="G44" s="5">
        <v>2.5499999999999998E-2</v>
      </c>
      <c r="H44" s="5">
        <v>1.4999999999999999E-2</v>
      </c>
      <c r="I44" s="5">
        <v>1.2E-2</v>
      </c>
      <c r="J44" s="5">
        <v>5</v>
      </c>
      <c r="K44" s="5">
        <v>7</v>
      </c>
      <c r="L44" s="5" t="s">
        <v>67</v>
      </c>
      <c r="M44" s="5" t="s">
        <v>68</v>
      </c>
      <c r="N44" s="5" t="s">
        <v>69</v>
      </c>
      <c r="O44" s="5">
        <v>4</v>
      </c>
      <c r="P44" s="5" t="s">
        <v>42</v>
      </c>
      <c r="Q44" s="5">
        <v>6.1</v>
      </c>
      <c r="R44" s="19">
        <f t="shared" si="0"/>
        <v>1.1918609353836964</v>
      </c>
      <c r="S44">
        <f t="shared" si="1"/>
        <v>0.98686093538369646</v>
      </c>
      <c r="T44">
        <f t="shared" si="2"/>
        <v>0.97389450578638437</v>
      </c>
      <c r="V44">
        <f t="shared" si="3"/>
        <v>1.9170101144543008</v>
      </c>
      <c r="W44">
        <f t="shared" si="4"/>
        <v>1.8915101144543007</v>
      </c>
      <c r="X44">
        <f t="shared" si="5"/>
        <v>3.5778105130829219</v>
      </c>
      <c r="Z44">
        <f t="shared" si="6"/>
        <v>0.16474899781927391</v>
      </c>
      <c r="AA44">
        <f t="shared" si="7"/>
        <v>0.13924899781927391</v>
      </c>
      <c r="AB44">
        <f t="shared" si="8"/>
        <v>1.9390283393672152E-2</v>
      </c>
      <c r="AE44">
        <f t="shared" si="9"/>
        <v>-1.5477381692173304</v>
      </c>
      <c r="AF44">
        <f t="shared" si="10"/>
        <v>-2.7865786927229683</v>
      </c>
      <c r="AG44">
        <f t="shared" si="11"/>
        <v>-2.7209276836506939</v>
      </c>
    </row>
    <row r="45" spans="1:33" x14ac:dyDescent="0.25">
      <c r="A45" s="6">
        <v>3568</v>
      </c>
      <c r="B45" s="7" t="s">
        <v>43</v>
      </c>
      <c r="C45" s="7">
        <v>0.57999999999999996</v>
      </c>
      <c r="D45" s="7">
        <v>0.46</v>
      </c>
      <c r="E45" s="7">
        <v>0.14000000000000001</v>
      </c>
      <c r="F45" s="7">
        <v>0.92649999999999999</v>
      </c>
      <c r="G45" s="7">
        <v>0.41349999999999998</v>
      </c>
      <c r="H45" s="7">
        <v>0.1845</v>
      </c>
      <c r="I45" s="7">
        <v>0.27</v>
      </c>
      <c r="J45" s="7">
        <v>10</v>
      </c>
      <c r="K45" s="7">
        <v>13</v>
      </c>
      <c r="L45" s="7" t="s">
        <v>44</v>
      </c>
      <c r="M45" s="7" t="s">
        <v>45</v>
      </c>
      <c r="N45" s="7" t="s">
        <v>35</v>
      </c>
      <c r="O45" s="7">
        <v>4</v>
      </c>
      <c r="P45" s="7" t="s">
        <v>42</v>
      </c>
      <c r="Q45" s="7">
        <v>6.1</v>
      </c>
      <c r="R45" s="19">
        <f t="shared" si="0"/>
        <v>1.2038816220355739</v>
      </c>
      <c r="S45">
        <f t="shared" si="1"/>
        <v>0.62388162203557396</v>
      </c>
      <c r="T45">
        <f t="shared" si="2"/>
        <v>0.38922827831373874</v>
      </c>
      <c r="V45">
        <f t="shared" si="3"/>
        <v>1.9190205328172074</v>
      </c>
      <c r="W45">
        <f t="shared" si="4"/>
        <v>1.5055205328172074</v>
      </c>
      <c r="X45">
        <f t="shared" si="5"/>
        <v>2.2665920747342083</v>
      </c>
      <c r="Z45">
        <f t="shared" si="6"/>
        <v>0.29712037614842191</v>
      </c>
      <c r="AA45">
        <f t="shared" si="7"/>
        <v>-0.11637962385157807</v>
      </c>
      <c r="AB45">
        <f t="shared" si="8"/>
        <v>1.35442168478348E-2</v>
      </c>
      <c r="AE45">
        <f t="shared" si="9"/>
        <v>-4.9093531243955373E-2</v>
      </c>
      <c r="AF45">
        <f t="shared" si="10"/>
        <v>0.42317036416698578</v>
      </c>
      <c r="AG45">
        <f t="shared" si="11"/>
        <v>0.48472583437957717</v>
      </c>
    </row>
    <row r="46" spans="1:33" x14ac:dyDescent="0.25">
      <c r="A46" s="4">
        <v>3813</v>
      </c>
      <c r="B46" s="5" t="s">
        <v>32</v>
      </c>
      <c r="C46" s="5">
        <v>0.61</v>
      </c>
      <c r="D46" s="5">
        <v>0.49</v>
      </c>
      <c r="E46" s="5">
        <v>0.17</v>
      </c>
      <c r="F46" s="5">
        <v>1.137</v>
      </c>
      <c r="G46" s="5">
        <v>0.46050000000000002</v>
      </c>
      <c r="H46" s="5">
        <v>0.28249999999999997</v>
      </c>
      <c r="I46" s="5">
        <v>0.34399999999999997</v>
      </c>
      <c r="J46" s="5">
        <v>12</v>
      </c>
      <c r="K46" s="5">
        <v>7</v>
      </c>
      <c r="L46" s="5" t="s">
        <v>67</v>
      </c>
      <c r="M46" s="5" t="s">
        <v>68</v>
      </c>
      <c r="N46" s="5" t="s">
        <v>69</v>
      </c>
      <c r="O46" s="5">
        <v>8</v>
      </c>
      <c r="P46" s="5" t="s">
        <v>51</v>
      </c>
      <c r="Q46" s="5">
        <v>12.3</v>
      </c>
      <c r="R46" s="19">
        <f t="shared" si="0"/>
        <v>1.2050449142922071</v>
      </c>
      <c r="S46">
        <f t="shared" si="1"/>
        <v>0.59504491429220707</v>
      </c>
      <c r="T46">
        <f t="shared" si="2"/>
        <v>0.35407845002502009</v>
      </c>
      <c r="V46">
        <f t="shared" si="3"/>
        <v>1.9201828985963509</v>
      </c>
      <c r="W46">
        <f t="shared" si="4"/>
        <v>1.459682898596351</v>
      </c>
      <c r="X46">
        <f t="shared" si="5"/>
        <v>2.1306741644546454</v>
      </c>
      <c r="Z46">
        <f t="shared" si="6"/>
        <v>0.35006892748008106</v>
      </c>
      <c r="AA46">
        <f t="shared" si="7"/>
        <v>-0.11043107251991896</v>
      </c>
      <c r="AB46">
        <f t="shared" si="8"/>
        <v>1.2195021777899601E-2</v>
      </c>
      <c r="AE46">
        <f t="shared" si="9"/>
        <v>0.55036432394539458</v>
      </c>
      <c r="AF46">
        <f t="shared" si="10"/>
        <v>0.67995028871818231</v>
      </c>
      <c r="AG46">
        <f t="shared" si="11"/>
        <v>0.79495036838250632</v>
      </c>
    </row>
    <row r="47" spans="1:33" x14ac:dyDescent="0.25">
      <c r="A47" s="6">
        <v>914</v>
      </c>
      <c r="B47" s="7" t="s">
        <v>43</v>
      </c>
      <c r="C47" s="7">
        <v>0.37</v>
      </c>
      <c r="D47" s="7">
        <v>0.28999999999999998</v>
      </c>
      <c r="E47" s="7">
        <v>9.5000000000000001E-2</v>
      </c>
      <c r="F47" s="7">
        <v>0.249</v>
      </c>
      <c r="G47" s="7">
        <v>0.1045</v>
      </c>
      <c r="H47" s="7">
        <v>5.8000000000000003E-2</v>
      </c>
      <c r="I47" s="7">
        <v>6.7000000000000004E-2</v>
      </c>
      <c r="J47" s="7">
        <v>6</v>
      </c>
      <c r="K47" s="7">
        <v>1</v>
      </c>
      <c r="L47" s="7" t="s">
        <v>40</v>
      </c>
      <c r="M47" s="7" t="s">
        <v>41</v>
      </c>
      <c r="N47" s="7" t="s">
        <v>35</v>
      </c>
      <c r="O47" s="7">
        <v>2</v>
      </c>
      <c r="P47" s="7" t="s">
        <v>39</v>
      </c>
      <c r="Q47" s="7">
        <v>18</v>
      </c>
      <c r="R47" s="19">
        <f t="shared" si="0"/>
        <v>1.1972896325813185</v>
      </c>
      <c r="S47">
        <f t="shared" si="1"/>
        <v>0.82728963258131849</v>
      </c>
      <c r="T47">
        <f t="shared" si="2"/>
        <v>0.68440813617653296</v>
      </c>
      <c r="V47">
        <f t="shared" si="3"/>
        <v>1.9175201320920883</v>
      </c>
      <c r="W47">
        <f t="shared" si="4"/>
        <v>1.8130201320920882</v>
      </c>
      <c r="X47">
        <f t="shared" si="5"/>
        <v>3.2870419993712132</v>
      </c>
      <c r="Z47">
        <f t="shared" si="6"/>
        <v>0.19122327348510348</v>
      </c>
      <c r="AA47">
        <f t="shared" si="7"/>
        <v>8.6723273485103489E-2</v>
      </c>
      <c r="AB47">
        <f t="shared" si="8"/>
        <v>7.5209261639720536E-3</v>
      </c>
      <c r="AE47">
        <f t="shared" si="9"/>
        <v>-1.2480092416226554</v>
      </c>
      <c r="AF47">
        <f t="shared" si="10"/>
        <v>-1.3742891076913881</v>
      </c>
      <c r="AG47">
        <f t="shared" si="11"/>
        <v>-1.2732131916370231</v>
      </c>
    </row>
    <row r="48" spans="1:33" x14ac:dyDescent="0.25">
      <c r="A48" s="4">
        <v>2175</v>
      </c>
      <c r="B48" s="5" t="s">
        <v>32</v>
      </c>
      <c r="C48" s="5">
        <v>0.64500000000000002</v>
      </c>
      <c r="D48" s="5">
        <v>0.5</v>
      </c>
      <c r="E48" s="5">
        <v>0.17</v>
      </c>
      <c r="F48" s="5">
        <v>1.1845000000000001</v>
      </c>
      <c r="G48" s="5">
        <v>0.48049999999999998</v>
      </c>
      <c r="H48" s="5">
        <v>0.27400000000000002</v>
      </c>
      <c r="I48" s="5">
        <v>0.35499999999999998</v>
      </c>
      <c r="J48" s="5">
        <v>13</v>
      </c>
      <c r="K48" s="5">
        <v>3</v>
      </c>
      <c r="L48" s="5" t="s">
        <v>75</v>
      </c>
      <c r="M48" s="5" t="s">
        <v>76</v>
      </c>
      <c r="N48" s="5" t="s">
        <v>77</v>
      </c>
      <c r="O48" s="5">
        <v>9</v>
      </c>
      <c r="P48" s="5" t="s">
        <v>78</v>
      </c>
      <c r="Q48" s="5">
        <v>1.9</v>
      </c>
      <c r="R48" s="19">
        <f t="shared" si="0"/>
        <v>1.2054326783777516</v>
      </c>
      <c r="S48">
        <f t="shared" si="1"/>
        <v>0.56043267837775157</v>
      </c>
      <c r="T48">
        <f t="shared" si="2"/>
        <v>0.31408478699366033</v>
      </c>
      <c r="V48">
        <f t="shared" si="3"/>
        <v>1.9200820811563233</v>
      </c>
      <c r="W48">
        <f t="shared" si="4"/>
        <v>1.4395820811563234</v>
      </c>
      <c r="X48">
        <f t="shared" si="5"/>
        <v>2.0723965683863712</v>
      </c>
      <c r="Z48">
        <f t="shared" si="6"/>
        <v>0.37654320314591067</v>
      </c>
      <c r="AA48">
        <f t="shared" si="7"/>
        <v>-0.10395679685408932</v>
      </c>
      <c r="AB48">
        <f t="shared" si="8"/>
        <v>1.0807015612162395E-2</v>
      </c>
      <c r="AE48">
        <f t="shared" si="9"/>
        <v>0.85009325154006965</v>
      </c>
      <c r="AF48">
        <f t="shared" si="10"/>
        <v>0.97952686736124495</v>
      </c>
      <c r="AG48">
        <f t="shared" si="11"/>
        <v>0.89835854638348289</v>
      </c>
    </row>
    <row r="49" spans="1:33" x14ac:dyDescent="0.25">
      <c r="A49" s="6">
        <v>136</v>
      </c>
      <c r="B49" s="7" t="s">
        <v>32</v>
      </c>
      <c r="C49" s="7">
        <v>0.42499999999999999</v>
      </c>
      <c r="D49" s="7">
        <v>0.33</v>
      </c>
      <c r="E49" s="7">
        <v>0.115</v>
      </c>
      <c r="F49" s="7">
        <v>0.40600000000000003</v>
      </c>
      <c r="G49" s="7">
        <v>0.16350000000000001</v>
      </c>
      <c r="H49" s="7">
        <v>8.1000000000000003E-2</v>
      </c>
      <c r="I49" s="7">
        <v>0.13550000000000001</v>
      </c>
      <c r="J49" s="7">
        <v>8</v>
      </c>
      <c r="K49" s="7">
        <v>11</v>
      </c>
      <c r="L49" s="7" t="s">
        <v>37</v>
      </c>
      <c r="M49" s="7" t="s">
        <v>38</v>
      </c>
      <c r="N49" s="7" t="s">
        <v>35</v>
      </c>
      <c r="O49" s="7">
        <v>5</v>
      </c>
      <c r="P49" s="7" t="s">
        <v>46</v>
      </c>
      <c r="Q49" s="7">
        <v>12.8</v>
      </c>
      <c r="R49" s="19">
        <f t="shared" si="0"/>
        <v>1.1988406889234962</v>
      </c>
      <c r="S49">
        <f t="shared" si="1"/>
        <v>0.77384068892349611</v>
      </c>
      <c r="T49">
        <f t="shared" si="2"/>
        <v>0.59882941183359106</v>
      </c>
      <c r="V49">
        <f t="shared" si="3"/>
        <v>1.9177929322239282</v>
      </c>
      <c r="W49">
        <f t="shared" si="4"/>
        <v>1.7542929322239282</v>
      </c>
      <c r="X49">
        <f t="shared" si="5"/>
        <v>3.0775436920508281</v>
      </c>
      <c r="Z49">
        <f t="shared" si="6"/>
        <v>0.24417182481676269</v>
      </c>
      <c r="AA49">
        <f t="shared" si="7"/>
        <v>8.0671824816762688E-2</v>
      </c>
      <c r="AB49">
        <f t="shared" si="8"/>
        <v>6.5079433192664488E-3</v>
      </c>
      <c r="AE49">
        <f t="shared" si="9"/>
        <v>-0.64855138643330534</v>
      </c>
      <c r="AF49">
        <f t="shared" si="10"/>
        <v>-0.90352591268086169</v>
      </c>
      <c r="AG49">
        <f t="shared" si="11"/>
        <v>-0.8595804796331169</v>
      </c>
    </row>
    <row r="50" spans="1:33" x14ac:dyDescent="0.25">
      <c r="A50" s="4">
        <v>1893</v>
      </c>
      <c r="B50" s="5" t="s">
        <v>47</v>
      </c>
      <c r="C50" s="5">
        <v>0.56499999999999995</v>
      </c>
      <c r="D50" s="5">
        <v>0.45</v>
      </c>
      <c r="E50" s="5">
        <v>0.16</v>
      </c>
      <c r="F50" s="5">
        <v>0.89500000000000002</v>
      </c>
      <c r="G50" s="5">
        <v>0.41499999999999998</v>
      </c>
      <c r="H50" s="5">
        <v>0.19500000000000001</v>
      </c>
      <c r="I50" s="5">
        <v>0.246</v>
      </c>
      <c r="J50" s="5">
        <v>9</v>
      </c>
      <c r="K50" s="5">
        <v>10</v>
      </c>
      <c r="L50" s="5" t="s">
        <v>48</v>
      </c>
      <c r="M50" s="5" t="s">
        <v>49</v>
      </c>
      <c r="N50" s="5" t="s">
        <v>50</v>
      </c>
      <c r="O50" s="5">
        <v>5</v>
      </c>
      <c r="P50" s="5" t="s">
        <v>46</v>
      </c>
      <c r="Q50" s="5">
        <v>12.8</v>
      </c>
      <c r="R50" s="19">
        <f t="shared" si="0"/>
        <v>1.2034938579500294</v>
      </c>
      <c r="S50">
        <f t="shared" si="1"/>
        <v>0.63849385795002944</v>
      </c>
      <c r="T50">
        <f t="shared" si="2"/>
        <v>0.40767440663991239</v>
      </c>
      <c r="V50">
        <f t="shared" si="3"/>
        <v>1.9191450720078298</v>
      </c>
      <c r="W50">
        <f t="shared" si="4"/>
        <v>1.5041450720078298</v>
      </c>
      <c r="X50">
        <f t="shared" si="5"/>
        <v>2.2624523976454394</v>
      </c>
      <c r="Z50">
        <f t="shared" si="6"/>
        <v>0.2706461004825923</v>
      </c>
      <c r="AA50">
        <f t="shared" si="7"/>
        <v>-0.14435389951740768</v>
      </c>
      <c r="AB50">
        <f t="shared" si="8"/>
        <v>2.0838048305881832E-2</v>
      </c>
      <c r="AE50">
        <f t="shared" si="9"/>
        <v>-0.34882245883863039</v>
      </c>
      <c r="AF50">
        <f t="shared" si="10"/>
        <v>0.29478040189138749</v>
      </c>
      <c r="AG50">
        <f t="shared" si="11"/>
        <v>0.3813176563786006</v>
      </c>
    </row>
    <row r="51" spans="1:33" x14ac:dyDescent="0.25">
      <c r="A51" s="6">
        <v>1558</v>
      </c>
      <c r="B51" s="7" t="s">
        <v>43</v>
      </c>
      <c r="C51" s="7">
        <v>0.42499999999999999</v>
      </c>
      <c r="D51" s="7">
        <v>0.32500000000000001</v>
      </c>
      <c r="E51" s="7">
        <v>0.11</v>
      </c>
      <c r="F51" s="7">
        <v>0.317</v>
      </c>
      <c r="G51" s="7">
        <v>0.13500000000000001</v>
      </c>
      <c r="H51" s="7">
        <v>4.8000000000000001E-2</v>
      </c>
      <c r="I51" s="7">
        <v>0.09</v>
      </c>
      <c r="J51" s="7">
        <v>8</v>
      </c>
      <c r="K51" s="7">
        <v>14</v>
      </c>
      <c r="L51" s="7" t="s">
        <v>55</v>
      </c>
      <c r="M51" s="7" t="s">
        <v>56</v>
      </c>
      <c r="N51" s="7" t="s">
        <v>57</v>
      </c>
      <c r="O51" s="7">
        <v>1</v>
      </c>
      <c r="P51" s="7" t="s">
        <v>36</v>
      </c>
      <c r="Q51" s="7">
        <v>22.1</v>
      </c>
      <c r="R51" s="19">
        <f t="shared" si="0"/>
        <v>1.1986468068807241</v>
      </c>
      <c r="S51">
        <f t="shared" si="1"/>
        <v>0.77364680688072407</v>
      </c>
      <c r="T51">
        <f t="shared" si="2"/>
        <v>0.59852938179674031</v>
      </c>
      <c r="V51">
        <f t="shared" si="3"/>
        <v>1.9174015233391144</v>
      </c>
      <c r="W51">
        <f t="shared" si="4"/>
        <v>1.7824015233391144</v>
      </c>
      <c r="X51">
        <f t="shared" si="5"/>
        <v>3.1769551904015954</v>
      </c>
      <c r="Z51">
        <f t="shared" si="6"/>
        <v>0.24417182481676269</v>
      </c>
      <c r="AA51">
        <f t="shared" si="7"/>
        <v>0.10917182481676269</v>
      </c>
      <c r="AB51">
        <f t="shared" si="8"/>
        <v>1.1918487333821922E-2</v>
      </c>
      <c r="AE51">
        <f t="shared" si="9"/>
        <v>-0.64855138643330534</v>
      </c>
      <c r="AF51">
        <f t="shared" si="10"/>
        <v>-0.90352591268086169</v>
      </c>
      <c r="AG51">
        <f t="shared" si="11"/>
        <v>-0.91128456863360519</v>
      </c>
    </row>
    <row r="52" spans="1:33" x14ac:dyDescent="0.25">
      <c r="A52" s="4">
        <v>1135</v>
      </c>
      <c r="B52" s="5" t="s">
        <v>32</v>
      </c>
      <c r="C52" s="5">
        <v>0.56999999999999995</v>
      </c>
      <c r="D52" s="5">
        <v>0.44500000000000001</v>
      </c>
      <c r="E52" s="5">
        <v>0.14499999999999999</v>
      </c>
      <c r="F52" s="5">
        <v>0.87749999999999995</v>
      </c>
      <c r="G52" s="5">
        <v>0.41199999999999998</v>
      </c>
      <c r="H52" s="5">
        <v>0.217</v>
      </c>
      <c r="I52" s="5">
        <v>0.22</v>
      </c>
      <c r="J52" s="5">
        <v>8</v>
      </c>
      <c r="K52" s="5">
        <v>5</v>
      </c>
      <c r="L52" s="5" t="s">
        <v>58</v>
      </c>
      <c r="M52" s="5" t="s">
        <v>59</v>
      </c>
      <c r="N52" s="5" t="s">
        <v>60</v>
      </c>
      <c r="O52" s="5">
        <v>8</v>
      </c>
      <c r="P52" s="5" t="s">
        <v>51</v>
      </c>
      <c r="Q52" s="5">
        <v>12.3</v>
      </c>
      <c r="R52" s="19">
        <f t="shared" si="0"/>
        <v>1.2032999759072571</v>
      </c>
      <c r="S52">
        <f t="shared" si="1"/>
        <v>0.63329997590725717</v>
      </c>
      <c r="T52">
        <f t="shared" si="2"/>
        <v>0.40106885948413251</v>
      </c>
      <c r="V52">
        <f t="shared" si="3"/>
        <v>1.9194060112643723</v>
      </c>
      <c r="W52">
        <f t="shared" si="4"/>
        <v>1.5074060112643723</v>
      </c>
      <c r="X52">
        <f t="shared" si="5"/>
        <v>2.2722728827959648</v>
      </c>
      <c r="Z52">
        <f t="shared" si="6"/>
        <v>0.24417182481676269</v>
      </c>
      <c r="AA52">
        <f t="shared" si="7"/>
        <v>-0.16782817518323728</v>
      </c>
      <c r="AB52">
        <f t="shared" si="8"/>
        <v>2.8166296385335382E-2</v>
      </c>
      <c r="AE52">
        <f t="shared" si="9"/>
        <v>-0.64855138643330534</v>
      </c>
      <c r="AF52">
        <f t="shared" si="10"/>
        <v>0.33757705598325355</v>
      </c>
      <c r="AG52">
        <f t="shared" si="11"/>
        <v>0.32961356737811237</v>
      </c>
    </row>
    <row r="53" spans="1:33" x14ac:dyDescent="0.25">
      <c r="A53" s="6">
        <v>1974</v>
      </c>
      <c r="B53" s="7" t="s">
        <v>47</v>
      </c>
      <c r="C53" s="7">
        <v>0.68</v>
      </c>
      <c r="D53" s="7">
        <v>0.54</v>
      </c>
      <c r="E53" s="7">
        <v>0.155</v>
      </c>
      <c r="F53" s="7">
        <v>1.534</v>
      </c>
      <c r="G53" s="7">
        <v>0.67100000000000004</v>
      </c>
      <c r="H53" s="7">
        <v>0.379</v>
      </c>
      <c r="I53" s="7">
        <v>0.38400000000000001</v>
      </c>
      <c r="J53" s="7">
        <v>10</v>
      </c>
      <c r="K53" s="7">
        <v>5</v>
      </c>
      <c r="L53" s="7" t="s">
        <v>58</v>
      </c>
      <c r="M53" s="7" t="s">
        <v>59</v>
      </c>
      <c r="N53" s="7" t="s">
        <v>60</v>
      </c>
      <c r="O53" s="7">
        <v>10</v>
      </c>
      <c r="P53" s="7" t="s">
        <v>70</v>
      </c>
      <c r="Q53" s="7">
        <v>24.1</v>
      </c>
      <c r="R53" s="19">
        <f t="shared" si="0"/>
        <v>1.2069837347199293</v>
      </c>
      <c r="S53">
        <f t="shared" si="1"/>
        <v>0.52698373471992921</v>
      </c>
      <c r="T53">
        <f t="shared" si="2"/>
        <v>0.27771185665936471</v>
      </c>
      <c r="V53">
        <f t="shared" si="3"/>
        <v>1.9213274730625485</v>
      </c>
      <c r="W53">
        <f t="shared" si="4"/>
        <v>1.2503274730625484</v>
      </c>
      <c r="X53">
        <f t="shared" si="5"/>
        <v>1.5633187898949779</v>
      </c>
      <c r="Z53">
        <f t="shared" si="6"/>
        <v>0.29712037614842191</v>
      </c>
      <c r="AA53">
        <f t="shared" si="7"/>
        <v>-0.37387962385157814</v>
      </c>
      <c r="AB53">
        <f t="shared" si="8"/>
        <v>0.13978597313139757</v>
      </c>
      <c r="AE53">
        <f t="shared" si="9"/>
        <v>-4.9093531243955373E-2</v>
      </c>
      <c r="AF53">
        <f t="shared" si="10"/>
        <v>1.2791034460043076</v>
      </c>
      <c r="AG53">
        <f t="shared" si="11"/>
        <v>1.3119912583873892</v>
      </c>
    </row>
    <row r="54" spans="1:33" x14ac:dyDescent="0.25">
      <c r="A54" s="4">
        <v>2453</v>
      </c>
      <c r="B54" s="5" t="s">
        <v>47</v>
      </c>
      <c r="C54" s="5">
        <v>0.39500000000000002</v>
      </c>
      <c r="D54" s="5">
        <v>0.30499999999999999</v>
      </c>
      <c r="E54" s="5">
        <v>0.105</v>
      </c>
      <c r="F54" s="5">
        <v>0.28199999999999997</v>
      </c>
      <c r="G54" s="5">
        <v>9.7500000000000003E-2</v>
      </c>
      <c r="H54" s="5">
        <v>6.5000000000000002E-2</v>
      </c>
      <c r="I54" s="5">
        <v>9.6000000000000002E-2</v>
      </c>
      <c r="J54" s="5">
        <v>9</v>
      </c>
      <c r="K54" s="5">
        <v>2</v>
      </c>
      <c r="L54" s="5" t="s">
        <v>64</v>
      </c>
      <c r="M54" s="5" t="s">
        <v>65</v>
      </c>
      <c r="N54" s="5" t="s">
        <v>66</v>
      </c>
      <c r="O54" s="5">
        <v>1</v>
      </c>
      <c r="P54" s="5" t="s">
        <v>36</v>
      </c>
      <c r="Q54" s="5">
        <v>22.1</v>
      </c>
      <c r="R54" s="19">
        <f t="shared" si="0"/>
        <v>1.1978712787096353</v>
      </c>
      <c r="S54">
        <f t="shared" si="1"/>
        <v>0.80287127870963526</v>
      </c>
      <c r="T54">
        <f t="shared" si="2"/>
        <v>0.64460229017684478</v>
      </c>
      <c r="V54">
        <f t="shared" si="3"/>
        <v>1.9176031582191699</v>
      </c>
      <c r="W54">
        <f t="shared" si="4"/>
        <v>1.82010315821917</v>
      </c>
      <c r="X54">
        <f t="shared" si="5"/>
        <v>3.3127755065593969</v>
      </c>
      <c r="Z54">
        <f t="shared" si="6"/>
        <v>0.2706461004825923</v>
      </c>
      <c r="AA54">
        <f t="shared" si="7"/>
        <v>0.1731461004825923</v>
      </c>
      <c r="AB54">
        <f t="shared" si="8"/>
        <v>2.9979572112327948E-2</v>
      </c>
      <c r="AE54">
        <f t="shared" si="9"/>
        <v>-0.34882245883863039</v>
      </c>
      <c r="AF54">
        <f t="shared" si="10"/>
        <v>-1.1603058372320578</v>
      </c>
      <c r="AG54">
        <f t="shared" si="11"/>
        <v>-1.1181009246355582</v>
      </c>
    </row>
    <row r="55" spans="1:33" x14ac:dyDescent="0.25">
      <c r="A55" s="6">
        <v>3461</v>
      </c>
      <c r="B55" s="7" t="s">
        <v>47</v>
      </c>
      <c r="C55" s="7">
        <v>0.62</v>
      </c>
      <c r="D55" s="7">
        <v>0.48499999999999999</v>
      </c>
      <c r="E55" s="7">
        <v>0.16500000000000001</v>
      </c>
      <c r="F55" s="7">
        <v>1.1325000000000001</v>
      </c>
      <c r="G55" s="7">
        <v>0.52349999999999997</v>
      </c>
      <c r="H55" s="7">
        <v>0.2505</v>
      </c>
      <c r="I55" s="7">
        <v>0.28249999999999997</v>
      </c>
      <c r="J55" s="7">
        <v>9</v>
      </c>
      <c r="K55" s="7">
        <v>14</v>
      </c>
      <c r="L55" s="7" t="s">
        <v>55</v>
      </c>
      <c r="M55" s="7" t="s">
        <v>56</v>
      </c>
      <c r="N55" s="7" t="s">
        <v>57</v>
      </c>
      <c r="O55" s="7">
        <v>3</v>
      </c>
      <c r="P55" s="7" t="s">
        <v>80</v>
      </c>
      <c r="Q55" s="7">
        <v>3.6</v>
      </c>
      <c r="R55" s="19">
        <f t="shared" si="0"/>
        <v>1.204851032249435</v>
      </c>
      <c r="S55">
        <f t="shared" si="1"/>
        <v>0.58485103224943502</v>
      </c>
      <c r="T55">
        <f t="shared" si="2"/>
        <v>0.34205072992322966</v>
      </c>
      <c r="V55">
        <f t="shared" si="3"/>
        <v>1.9198033505868346</v>
      </c>
      <c r="W55">
        <f t="shared" si="4"/>
        <v>1.3963033505868347</v>
      </c>
      <c r="X55">
        <f t="shared" si="5"/>
        <v>1.9496630468600211</v>
      </c>
      <c r="Z55">
        <f t="shared" si="6"/>
        <v>0.2706461004825923</v>
      </c>
      <c r="AA55">
        <f t="shared" si="7"/>
        <v>-0.25285389951740767</v>
      </c>
      <c r="AB55">
        <f t="shared" si="8"/>
        <v>6.3935094501159292E-2</v>
      </c>
      <c r="AE55">
        <f t="shared" si="9"/>
        <v>-0.34882245883863039</v>
      </c>
      <c r="AF55">
        <f t="shared" si="10"/>
        <v>0.76554359690191454</v>
      </c>
      <c r="AG55">
        <f t="shared" si="11"/>
        <v>0.74324627938201804</v>
      </c>
    </row>
    <row r="56" spans="1:33" x14ac:dyDescent="0.25">
      <c r="A56" s="4">
        <v>1965</v>
      </c>
      <c r="B56" s="5" t="s">
        <v>32</v>
      </c>
      <c r="C56" s="5">
        <v>0.66</v>
      </c>
      <c r="D56" s="5">
        <v>0.53500000000000003</v>
      </c>
      <c r="E56" s="5">
        <v>0.20499999999999999</v>
      </c>
      <c r="F56" s="5">
        <v>1.4415</v>
      </c>
      <c r="G56" s="5">
        <v>0.59250000000000003</v>
      </c>
      <c r="H56" s="5">
        <v>0.27750000000000002</v>
      </c>
      <c r="I56" s="5">
        <v>0.49</v>
      </c>
      <c r="J56" s="5">
        <v>10</v>
      </c>
      <c r="K56" s="5">
        <v>5</v>
      </c>
      <c r="L56" s="5" t="s">
        <v>58</v>
      </c>
      <c r="M56" s="5" t="s">
        <v>59</v>
      </c>
      <c r="N56" s="5" t="s">
        <v>60</v>
      </c>
      <c r="O56" s="5">
        <v>10</v>
      </c>
      <c r="P56" s="5" t="s">
        <v>70</v>
      </c>
      <c r="Q56" s="5">
        <v>24.1</v>
      </c>
      <c r="R56" s="19">
        <f t="shared" si="0"/>
        <v>1.206789852677157</v>
      </c>
      <c r="S56">
        <f t="shared" si="1"/>
        <v>0.54678985267715696</v>
      </c>
      <c r="T56">
        <f t="shared" si="2"/>
        <v>0.29897914299070699</v>
      </c>
      <c r="V56">
        <f t="shared" si="3"/>
        <v>1.920123594219864</v>
      </c>
      <c r="W56">
        <f t="shared" si="4"/>
        <v>1.327623594219864</v>
      </c>
      <c r="X56">
        <f t="shared" si="5"/>
        <v>1.7625844079292701</v>
      </c>
      <c r="Z56">
        <f t="shared" si="6"/>
        <v>0.29712037614842191</v>
      </c>
      <c r="AA56">
        <f t="shared" si="7"/>
        <v>-0.29537962385157812</v>
      </c>
      <c r="AB56">
        <f t="shared" si="8"/>
        <v>8.7249122186699779E-2</v>
      </c>
      <c r="AE56">
        <f t="shared" si="9"/>
        <v>-4.9093531243955373E-2</v>
      </c>
      <c r="AF56">
        <f t="shared" si="10"/>
        <v>1.1079168296368433</v>
      </c>
      <c r="AG56">
        <f t="shared" si="11"/>
        <v>1.2602871693869009</v>
      </c>
    </row>
    <row r="57" spans="1:33" x14ac:dyDescent="0.25">
      <c r="A57" s="6">
        <v>3717</v>
      </c>
      <c r="B57" s="7" t="s">
        <v>43</v>
      </c>
      <c r="C57" s="7">
        <v>0.23499999999999999</v>
      </c>
      <c r="D57" s="7">
        <v>0.13</v>
      </c>
      <c r="E57" s="7">
        <v>7.4999999999999997E-2</v>
      </c>
      <c r="F57" s="7">
        <v>0.1585</v>
      </c>
      <c r="G57" s="7">
        <v>6.8500000000000005E-2</v>
      </c>
      <c r="H57" s="7">
        <v>3.6999999999999998E-2</v>
      </c>
      <c r="I57" s="7">
        <v>4.65E-2</v>
      </c>
      <c r="J57" s="7">
        <v>5</v>
      </c>
      <c r="K57" s="7">
        <v>10</v>
      </c>
      <c r="L57" s="7" t="s">
        <v>48</v>
      </c>
      <c r="M57" s="7" t="s">
        <v>49</v>
      </c>
      <c r="N57" s="7" t="s">
        <v>50</v>
      </c>
      <c r="O57" s="7">
        <v>5</v>
      </c>
      <c r="P57" s="7" t="s">
        <v>46</v>
      </c>
      <c r="Q57" s="7">
        <v>12.8</v>
      </c>
      <c r="R57" s="19">
        <f t="shared" si="0"/>
        <v>1.1910854072126076</v>
      </c>
      <c r="S57">
        <f t="shared" si="1"/>
        <v>0.9560854072126076</v>
      </c>
      <c r="T57">
        <f t="shared" si="2"/>
        <v>0.91409930588489774</v>
      </c>
      <c r="V57">
        <f t="shared" si="3"/>
        <v>1.9172710537108433</v>
      </c>
      <c r="W57">
        <f t="shared" si="4"/>
        <v>1.8487710537108433</v>
      </c>
      <c r="X57">
        <f t="shared" si="5"/>
        <v>3.4179544090391016</v>
      </c>
      <c r="Z57">
        <f t="shared" si="6"/>
        <v>0.16474899781927391</v>
      </c>
      <c r="AA57">
        <f t="shared" si="7"/>
        <v>9.6248997819273902E-2</v>
      </c>
      <c r="AB57">
        <f t="shared" si="8"/>
        <v>9.263869581214593E-3</v>
      </c>
      <c r="AE57">
        <f t="shared" si="9"/>
        <v>-1.5477381692173304</v>
      </c>
      <c r="AF57">
        <f t="shared" si="10"/>
        <v>-2.529798768171772</v>
      </c>
      <c r="AG57">
        <f t="shared" si="11"/>
        <v>-2.9277440396526462</v>
      </c>
    </row>
    <row r="58" spans="1:33" x14ac:dyDescent="0.25">
      <c r="A58" s="4">
        <v>153</v>
      </c>
      <c r="B58" s="5" t="s">
        <v>32</v>
      </c>
      <c r="C58" s="5">
        <v>0.63500000000000001</v>
      </c>
      <c r="D58" s="5">
        <v>0.51500000000000001</v>
      </c>
      <c r="E58" s="5">
        <v>0.19</v>
      </c>
      <c r="F58" s="5">
        <v>1.3714999999999999</v>
      </c>
      <c r="G58" s="5">
        <v>0.50649999999999995</v>
      </c>
      <c r="H58" s="5">
        <v>0.30499999999999999</v>
      </c>
      <c r="I58" s="5">
        <v>0.45</v>
      </c>
      <c r="J58" s="5">
        <v>10</v>
      </c>
      <c r="K58" s="5">
        <v>11</v>
      </c>
      <c r="L58" s="5" t="s">
        <v>37</v>
      </c>
      <c r="M58" s="5" t="s">
        <v>38</v>
      </c>
      <c r="N58" s="5" t="s">
        <v>35</v>
      </c>
      <c r="O58" s="5">
        <v>1</v>
      </c>
      <c r="P58" s="5" t="s">
        <v>36</v>
      </c>
      <c r="Q58" s="5">
        <v>22.1</v>
      </c>
      <c r="R58" s="19">
        <f t="shared" si="0"/>
        <v>1.2060143245060682</v>
      </c>
      <c r="S58">
        <f t="shared" si="1"/>
        <v>0.57101432450606815</v>
      </c>
      <c r="T58">
        <f t="shared" si="2"/>
        <v>0.3260573587911213</v>
      </c>
      <c r="V58">
        <f t="shared" si="3"/>
        <v>1.9204497682905421</v>
      </c>
      <c r="W58">
        <f t="shared" si="4"/>
        <v>1.4139497682905422</v>
      </c>
      <c r="X58">
        <f t="shared" si="5"/>
        <v>1.9992539472488779</v>
      </c>
      <c r="Z58">
        <f t="shared" si="6"/>
        <v>0.29712037614842191</v>
      </c>
      <c r="AA58">
        <f t="shared" si="7"/>
        <v>-0.20937962385157805</v>
      </c>
      <c r="AB58">
        <f t="shared" si="8"/>
        <v>4.3839826884228307E-2</v>
      </c>
      <c r="AE58">
        <f t="shared" si="9"/>
        <v>-4.9093531243955373E-2</v>
      </c>
      <c r="AF58">
        <f t="shared" si="10"/>
        <v>0.89393355917751283</v>
      </c>
      <c r="AG58">
        <f t="shared" si="11"/>
        <v>1.0534708133849477</v>
      </c>
    </row>
    <row r="59" spans="1:33" x14ac:dyDescent="0.25">
      <c r="A59" s="6">
        <v>4001</v>
      </c>
      <c r="B59" s="7" t="s">
        <v>43</v>
      </c>
      <c r="C59" s="7">
        <v>0.45500000000000002</v>
      </c>
      <c r="D59" s="7">
        <v>0.35</v>
      </c>
      <c r="E59" s="7">
        <v>0.13500000000000001</v>
      </c>
      <c r="F59" s="7">
        <v>0.53649999999999998</v>
      </c>
      <c r="G59" s="7">
        <v>0.28549999999999998</v>
      </c>
      <c r="H59" s="7">
        <v>8.5500000000000007E-2</v>
      </c>
      <c r="I59" s="7">
        <v>0.13250000000000001</v>
      </c>
      <c r="J59" s="7">
        <v>7</v>
      </c>
      <c r="K59" s="7">
        <v>13</v>
      </c>
      <c r="L59" s="7" t="s">
        <v>44</v>
      </c>
      <c r="M59" s="7" t="s">
        <v>45</v>
      </c>
      <c r="N59" s="7" t="s">
        <v>35</v>
      </c>
      <c r="O59" s="7">
        <v>6</v>
      </c>
      <c r="P59" s="7" t="s">
        <v>79</v>
      </c>
      <c r="Q59" s="7">
        <v>14.1</v>
      </c>
      <c r="R59" s="19">
        <f t="shared" si="0"/>
        <v>1.1996162170945852</v>
      </c>
      <c r="S59">
        <f t="shared" si="1"/>
        <v>0.74461621709458514</v>
      </c>
      <c r="T59">
        <f t="shared" si="2"/>
        <v>0.5544533107602504</v>
      </c>
      <c r="V59">
        <f t="shared" si="3"/>
        <v>1.9178463061627664</v>
      </c>
      <c r="W59">
        <f t="shared" si="4"/>
        <v>1.6323463061627663</v>
      </c>
      <c r="X59">
        <f t="shared" si="5"/>
        <v>2.6645544632432276</v>
      </c>
      <c r="Z59">
        <f t="shared" si="6"/>
        <v>0.21769754915093309</v>
      </c>
      <c r="AA59">
        <f t="shared" si="7"/>
        <v>-6.7802450849066886E-2</v>
      </c>
      <c r="AB59">
        <f t="shared" si="8"/>
        <v>4.597172341140131E-3</v>
      </c>
      <c r="AE59">
        <f t="shared" si="9"/>
        <v>-0.94828031402798041</v>
      </c>
      <c r="AF59">
        <f t="shared" si="10"/>
        <v>-0.64674598812966511</v>
      </c>
      <c r="AG59">
        <f t="shared" si="11"/>
        <v>-0.65276412363116443</v>
      </c>
    </row>
    <row r="60" spans="1:33" x14ac:dyDescent="0.25">
      <c r="A60" s="4">
        <v>3870</v>
      </c>
      <c r="B60" s="5" t="s">
        <v>32</v>
      </c>
      <c r="C60" s="5">
        <v>0.49</v>
      </c>
      <c r="D60" s="5">
        <v>0.38500000000000001</v>
      </c>
      <c r="E60" s="5">
        <v>0.16</v>
      </c>
      <c r="F60" s="5">
        <v>0.65600000000000003</v>
      </c>
      <c r="G60" s="5">
        <v>0.2455</v>
      </c>
      <c r="H60" s="5">
        <v>0.17100000000000001</v>
      </c>
      <c r="I60" s="5">
        <v>0.20499999999999999</v>
      </c>
      <c r="J60" s="5">
        <v>9</v>
      </c>
      <c r="K60" s="5">
        <v>6</v>
      </c>
      <c r="L60" s="5" t="s">
        <v>71</v>
      </c>
      <c r="M60" s="5" t="s">
        <v>72</v>
      </c>
      <c r="N60" s="5" t="s">
        <v>73</v>
      </c>
      <c r="O60" s="5">
        <v>1</v>
      </c>
      <c r="P60" s="5" t="s">
        <v>36</v>
      </c>
      <c r="Q60" s="5">
        <v>22.1</v>
      </c>
      <c r="R60" s="19">
        <f t="shared" si="0"/>
        <v>1.2009733913939906</v>
      </c>
      <c r="S60">
        <f t="shared" si="1"/>
        <v>0.71097339139399063</v>
      </c>
      <c r="T60">
        <f t="shared" si="2"/>
        <v>0.50548316327027254</v>
      </c>
      <c r="V60">
        <f t="shared" si="3"/>
        <v>1.9188604110006926</v>
      </c>
      <c r="W60">
        <f t="shared" si="4"/>
        <v>1.6733604110006925</v>
      </c>
      <c r="X60">
        <f t="shared" si="5"/>
        <v>2.8001350651044068</v>
      </c>
      <c r="Z60">
        <f t="shared" si="6"/>
        <v>0.2706461004825923</v>
      </c>
      <c r="AA60">
        <f t="shared" si="7"/>
        <v>2.5146100482592304E-2</v>
      </c>
      <c r="AB60">
        <f t="shared" si="8"/>
        <v>6.3232636948062893E-4</v>
      </c>
      <c r="AE60">
        <f t="shared" si="9"/>
        <v>-0.34882245883863039</v>
      </c>
      <c r="AF60">
        <f t="shared" si="10"/>
        <v>-0.34716940948660296</v>
      </c>
      <c r="AG60">
        <f t="shared" si="11"/>
        <v>-0.29083550062774643</v>
      </c>
    </row>
    <row r="61" spans="1:33" x14ac:dyDescent="0.25">
      <c r="A61" s="6">
        <v>1759</v>
      </c>
      <c r="B61" s="7" t="s">
        <v>47</v>
      </c>
      <c r="C61" s="7">
        <v>0.73499999999999999</v>
      </c>
      <c r="D61" s="7">
        <v>0.59</v>
      </c>
      <c r="E61" s="7">
        <v>0.215</v>
      </c>
      <c r="F61" s="7">
        <v>1.7470000000000001</v>
      </c>
      <c r="G61" s="7">
        <v>0.72750000000000004</v>
      </c>
      <c r="H61" s="7">
        <v>0.40300000000000002</v>
      </c>
      <c r="I61" s="7">
        <v>0.55700000000000005</v>
      </c>
      <c r="J61" s="7">
        <v>11</v>
      </c>
      <c r="K61" s="7">
        <v>3</v>
      </c>
      <c r="L61" s="7" t="s">
        <v>75</v>
      </c>
      <c r="M61" s="7" t="s">
        <v>76</v>
      </c>
      <c r="N61" s="7" t="s">
        <v>77</v>
      </c>
      <c r="O61" s="7">
        <v>6</v>
      </c>
      <c r="P61" s="7" t="s">
        <v>79</v>
      </c>
      <c r="Q61" s="7">
        <v>14.1</v>
      </c>
      <c r="R61" s="19">
        <f t="shared" si="0"/>
        <v>1.2089225551476515</v>
      </c>
      <c r="S61">
        <f t="shared" si="1"/>
        <v>0.47392255514765147</v>
      </c>
      <c r="T61">
        <f t="shared" si="2"/>
        <v>0.22460258827767876</v>
      </c>
      <c r="V61">
        <f t="shared" si="3"/>
        <v>1.9216121340696857</v>
      </c>
      <c r="W61">
        <f t="shared" si="4"/>
        <v>1.1941121340696856</v>
      </c>
      <c r="X61">
        <f t="shared" si="5"/>
        <v>1.4259037887324588</v>
      </c>
      <c r="Z61">
        <f t="shared" si="6"/>
        <v>0.32359465181425151</v>
      </c>
      <c r="AA61">
        <f t="shared" si="7"/>
        <v>-0.40390534818574853</v>
      </c>
      <c r="AB61">
        <f t="shared" si="8"/>
        <v>0.16313953029305076</v>
      </c>
      <c r="AE61">
        <f t="shared" si="9"/>
        <v>0.25063539635071963</v>
      </c>
      <c r="AF61">
        <f t="shared" si="10"/>
        <v>1.7498666410148336</v>
      </c>
      <c r="AG61">
        <f t="shared" si="11"/>
        <v>1.8290321483922707</v>
      </c>
    </row>
    <row r="62" spans="1:33" x14ac:dyDescent="0.25">
      <c r="A62" s="4">
        <v>2868</v>
      </c>
      <c r="B62" s="5" t="s">
        <v>43</v>
      </c>
      <c r="C62" s="5">
        <v>0.32500000000000001</v>
      </c>
      <c r="D62" s="5">
        <v>0.25</v>
      </c>
      <c r="E62" s="5">
        <v>7.4999999999999997E-2</v>
      </c>
      <c r="F62" s="5">
        <v>0.1585</v>
      </c>
      <c r="G62" s="5">
        <v>7.4999999999999997E-2</v>
      </c>
      <c r="H62" s="5">
        <v>3.0499999999999999E-2</v>
      </c>
      <c r="I62" s="5">
        <v>4.5499999999999999E-2</v>
      </c>
      <c r="J62" s="5">
        <v>6</v>
      </c>
      <c r="K62" s="5">
        <v>2</v>
      </c>
      <c r="L62" s="5" t="s">
        <v>64</v>
      </c>
      <c r="M62" s="5" t="s">
        <v>65</v>
      </c>
      <c r="N62" s="5" t="s">
        <v>66</v>
      </c>
      <c r="O62" s="5">
        <v>3</v>
      </c>
      <c r="P62" s="5" t="s">
        <v>80</v>
      </c>
      <c r="Q62" s="5">
        <v>3.6</v>
      </c>
      <c r="R62" s="19">
        <f t="shared" si="0"/>
        <v>1.1957385762391408</v>
      </c>
      <c r="S62">
        <f t="shared" si="1"/>
        <v>0.87073857623914086</v>
      </c>
      <c r="T62">
        <f t="shared" si="2"/>
        <v>0.75818566815096611</v>
      </c>
      <c r="V62">
        <f t="shared" si="3"/>
        <v>1.9171939580214101</v>
      </c>
      <c r="W62">
        <f t="shared" si="4"/>
        <v>1.8421939580214102</v>
      </c>
      <c r="X62">
        <f t="shared" si="5"/>
        <v>3.3936785789705892</v>
      </c>
      <c r="Z62">
        <f t="shared" si="6"/>
        <v>0.19122327348510348</v>
      </c>
      <c r="AA62">
        <f t="shared" si="7"/>
        <v>0.11622327348510349</v>
      </c>
      <c r="AB62">
        <f t="shared" si="8"/>
        <v>1.350784929959316E-2</v>
      </c>
      <c r="AE62">
        <f t="shared" si="9"/>
        <v>-1.2480092416226554</v>
      </c>
      <c r="AF62">
        <f t="shared" si="10"/>
        <v>-1.7594589945181827</v>
      </c>
      <c r="AG62">
        <f t="shared" si="11"/>
        <v>-1.6868459036409289</v>
      </c>
    </row>
    <row r="63" spans="1:33" x14ac:dyDescent="0.25">
      <c r="A63" s="6">
        <v>2880</v>
      </c>
      <c r="B63" s="7" t="s">
        <v>43</v>
      </c>
      <c r="C63" s="7">
        <v>0.47</v>
      </c>
      <c r="D63" s="7">
        <v>0.38500000000000001</v>
      </c>
      <c r="E63" s="7">
        <v>0.13</v>
      </c>
      <c r="F63" s="7">
        <v>0.58699999999999997</v>
      </c>
      <c r="G63" s="7">
        <v>0.26400000000000001</v>
      </c>
      <c r="H63" s="7">
        <v>0.11700000000000001</v>
      </c>
      <c r="I63" s="7">
        <v>0.17399999999999999</v>
      </c>
      <c r="J63" s="7">
        <v>8</v>
      </c>
      <c r="K63" s="7">
        <v>2</v>
      </c>
      <c r="L63" s="7" t="s">
        <v>64</v>
      </c>
      <c r="M63" s="7" t="s">
        <v>65</v>
      </c>
      <c r="N63" s="7" t="s">
        <v>66</v>
      </c>
      <c r="O63" s="7">
        <v>10</v>
      </c>
      <c r="P63" s="7" t="s">
        <v>70</v>
      </c>
      <c r="Q63" s="7">
        <v>24.1</v>
      </c>
      <c r="R63" s="19">
        <f t="shared" si="0"/>
        <v>1.2009733913939906</v>
      </c>
      <c r="S63">
        <f t="shared" si="1"/>
        <v>0.73097339139399065</v>
      </c>
      <c r="T63">
        <f t="shared" si="2"/>
        <v>0.53432209892603222</v>
      </c>
      <c r="V63">
        <f t="shared" si="3"/>
        <v>1.918219923734634</v>
      </c>
      <c r="W63">
        <f t="shared" si="4"/>
        <v>1.654219923734634</v>
      </c>
      <c r="X63">
        <f t="shared" si="5"/>
        <v>2.7364435560806184</v>
      </c>
      <c r="Z63">
        <f t="shared" si="6"/>
        <v>0.24417182481676269</v>
      </c>
      <c r="AA63">
        <f t="shared" si="7"/>
        <v>-1.9828175183237318E-2</v>
      </c>
      <c r="AB63">
        <f t="shared" si="8"/>
        <v>3.9315653109714822E-4</v>
      </c>
      <c r="AE63">
        <f t="shared" si="9"/>
        <v>-0.64855138643330534</v>
      </c>
      <c r="AF63">
        <f t="shared" si="10"/>
        <v>-0.51835602585406737</v>
      </c>
      <c r="AG63">
        <f t="shared" si="11"/>
        <v>-0.29083550062774643</v>
      </c>
    </row>
    <row r="64" spans="1:33" x14ac:dyDescent="0.25">
      <c r="A64" s="4">
        <v>2157</v>
      </c>
      <c r="B64" s="5" t="s">
        <v>47</v>
      </c>
      <c r="C64" s="5">
        <v>0.61</v>
      </c>
      <c r="D64" s="5">
        <v>0.5</v>
      </c>
      <c r="E64" s="5">
        <v>0.16500000000000001</v>
      </c>
      <c r="F64" s="5">
        <v>1.2715000000000001</v>
      </c>
      <c r="G64" s="5">
        <v>0.49149999999999999</v>
      </c>
      <c r="H64" s="5">
        <v>0.185</v>
      </c>
      <c r="I64" s="5">
        <v>0.49</v>
      </c>
      <c r="J64" s="5">
        <v>12</v>
      </c>
      <c r="K64" s="5">
        <v>13</v>
      </c>
      <c r="L64" s="5" t="s">
        <v>44</v>
      </c>
      <c r="M64" s="5" t="s">
        <v>45</v>
      </c>
      <c r="N64" s="5" t="s">
        <v>35</v>
      </c>
      <c r="O64" s="5">
        <v>3</v>
      </c>
      <c r="P64" s="5" t="s">
        <v>80</v>
      </c>
      <c r="Q64" s="5">
        <v>3.6</v>
      </c>
      <c r="R64" s="19">
        <f t="shared" si="0"/>
        <v>1.2054326783777516</v>
      </c>
      <c r="S64">
        <f t="shared" si="1"/>
        <v>0.5954326783777516</v>
      </c>
      <c r="T64">
        <f t="shared" si="2"/>
        <v>0.354540074480103</v>
      </c>
      <c r="V64">
        <f t="shared" si="3"/>
        <v>1.9190264632548562</v>
      </c>
      <c r="W64">
        <f t="shared" si="4"/>
        <v>1.4275264632548561</v>
      </c>
      <c r="X64">
        <f t="shared" si="5"/>
        <v>2.0378318032929181</v>
      </c>
      <c r="Z64">
        <f t="shared" si="6"/>
        <v>0.35006892748008106</v>
      </c>
      <c r="AA64">
        <f t="shared" si="7"/>
        <v>-0.14143107251991893</v>
      </c>
      <c r="AB64">
        <f t="shared" si="8"/>
        <v>2.0002748274134566E-2</v>
      </c>
      <c r="AE64">
        <f t="shared" si="9"/>
        <v>0.55036432394539458</v>
      </c>
      <c r="AF64">
        <f t="shared" si="10"/>
        <v>0.67995028871818231</v>
      </c>
      <c r="AG64">
        <f t="shared" si="11"/>
        <v>0.89835854638348289</v>
      </c>
    </row>
    <row r="65" spans="1:33" x14ac:dyDescent="0.25">
      <c r="A65" s="6">
        <v>4056</v>
      </c>
      <c r="B65" s="7" t="s">
        <v>32</v>
      </c>
      <c r="C65" s="7">
        <v>0.64500000000000002</v>
      </c>
      <c r="D65" s="7">
        <v>0.5</v>
      </c>
      <c r="E65" s="7">
        <v>0.15</v>
      </c>
      <c r="F65" s="7">
        <v>1.159</v>
      </c>
      <c r="G65" s="7">
        <v>0.46750000000000003</v>
      </c>
      <c r="H65" s="7">
        <v>0.33550000000000002</v>
      </c>
      <c r="I65" s="7">
        <v>0.31</v>
      </c>
      <c r="J65" s="7">
        <v>9</v>
      </c>
      <c r="K65" s="7">
        <v>15</v>
      </c>
      <c r="L65" s="7" t="s">
        <v>81</v>
      </c>
      <c r="M65" s="7" t="s">
        <v>82</v>
      </c>
      <c r="N65" s="7" t="s">
        <v>35</v>
      </c>
      <c r="O65" s="7">
        <v>9</v>
      </c>
      <c r="P65" s="7" t="s">
        <v>78</v>
      </c>
      <c r="Q65" s="7">
        <v>1.9</v>
      </c>
      <c r="R65" s="19">
        <f t="shared" si="0"/>
        <v>1.2054326783777516</v>
      </c>
      <c r="S65">
        <f t="shared" si="1"/>
        <v>0.56043267837775157</v>
      </c>
      <c r="T65">
        <f t="shared" si="2"/>
        <v>0.31408478699366033</v>
      </c>
      <c r="V65">
        <f t="shared" si="3"/>
        <v>1.9208115249871123</v>
      </c>
      <c r="W65">
        <f t="shared" si="4"/>
        <v>1.4533115249871122</v>
      </c>
      <c r="X65">
        <f t="shared" si="5"/>
        <v>2.1121143886603657</v>
      </c>
      <c r="Z65">
        <f t="shared" si="6"/>
        <v>0.2706461004825923</v>
      </c>
      <c r="AA65">
        <f t="shared" si="7"/>
        <v>-0.19685389951740773</v>
      </c>
      <c r="AB65">
        <f t="shared" si="8"/>
        <v>3.8751457755209655E-2</v>
      </c>
      <c r="AE65">
        <f t="shared" si="9"/>
        <v>-0.34882245883863039</v>
      </c>
      <c r="AF65">
        <f t="shared" si="10"/>
        <v>0.97952686736124495</v>
      </c>
      <c r="AG65">
        <f t="shared" si="11"/>
        <v>0.89835854638348289</v>
      </c>
    </row>
    <row r="66" spans="1:33" x14ac:dyDescent="0.25">
      <c r="A66" s="4">
        <v>287</v>
      </c>
      <c r="B66" s="5" t="s">
        <v>47</v>
      </c>
      <c r="C66" s="5">
        <v>0.53</v>
      </c>
      <c r="D66" s="5">
        <v>0.435</v>
      </c>
      <c r="E66" s="5">
        <v>0.155</v>
      </c>
      <c r="F66" s="5">
        <v>0.69899999999999995</v>
      </c>
      <c r="G66" s="5">
        <v>0.28799999999999998</v>
      </c>
      <c r="H66" s="5">
        <v>0.1595</v>
      </c>
      <c r="I66" s="5">
        <v>0.20499999999999999</v>
      </c>
      <c r="J66" s="5">
        <v>10</v>
      </c>
      <c r="K66" s="5">
        <v>12</v>
      </c>
      <c r="L66" s="5" t="s">
        <v>33</v>
      </c>
      <c r="M66" s="5" t="s">
        <v>34</v>
      </c>
      <c r="N66" s="5" t="s">
        <v>35</v>
      </c>
      <c r="O66" s="5">
        <v>9</v>
      </c>
      <c r="P66" s="5" t="s">
        <v>78</v>
      </c>
      <c r="Q66" s="5">
        <v>1.9</v>
      </c>
      <c r="R66" s="19">
        <f t="shared" si="0"/>
        <v>1.2029122118217128</v>
      </c>
      <c r="S66">
        <f t="shared" si="1"/>
        <v>0.67291221182171279</v>
      </c>
      <c r="T66">
        <f t="shared" si="2"/>
        <v>0.45281084481878964</v>
      </c>
      <c r="V66">
        <f t="shared" si="3"/>
        <v>1.9187240109347727</v>
      </c>
      <c r="W66">
        <f t="shared" si="4"/>
        <v>1.6307240109347727</v>
      </c>
      <c r="X66">
        <f t="shared" si="5"/>
        <v>2.6592607998391928</v>
      </c>
      <c r="Z66">
        <f t="shared" si="6"/>
        <v>0.29712037614842191</v>
      </c>
      <c r="AA66">
        <f t="shared" si="7"/>
        <v>9.120376148421927E-3</v>
      </c>
      <c r="AB66">
        <f t="shared" si="8"/>
        <v>8.3181261088703583E-5</v>
      </c>
      <c r="AE66">
        <f t="shared" si="9"/>
        <v>-4.9093531243955373E-2</v>
      </c>
      <c r="AF66">
        <f t="shared" si="10"/>
        <v>-4.7961767516742143E-3</v>
      </c>
      <c r="AG66">
        <f t="shared" si="11"/>
        <v>0.2262053893771358</v>
      </c>
    </row>
    <row r="67" spans="1:33" x14ac:dyDescent="0.25">
      <c r="A67" s="6">
        <v>1751</v>
      </c>
      <c r="B67" s="7" t="s">
        <v>32</v>
      </c>
      <c r="C67" s="7">
        <v>0.71</v>
      </c>
      <c r="D67" s="7">
        <v>0.56999999999999995</v>
      </c>
      <c r="E67" s="7">
        <v>0.19500000000000001</v>
      </c>
      <c r="F67" s="7">
        <v>1.9804999999999999</v>
      </c>
      <c r="G67" s="7">
        <v>0.99250000000000005</v>
      </c>
      <c r="H67" s="7">
        <v>0.49249999999999999</v>
      </c>
      <c r="I67" s="7">
        <v>0.48</v>
      </c>
      <c r="J67" s="7">
        <v>12</v>
      </c>
      <c r="K67" s="7">
        <v>5</v>
      </c>
      <c r="L67" s="7" t="s">
        <v>58</v>
      </c>
      <c r="M67" s="7" t="s">
        <v>59</v>
      </c>
      <c r="N67" s="7" t="s">
        <v>60</v>
      </c>
      <c r="O67" s="7">
        <v>9</v>
      </c>
      <c r="P67" s="7" t="s">
        <v>78</v>
      </c>
      <c r="Q67" s="7">
        <v>1.9</v>
      </c>
      <c r="R67" s="19">
        <f t="shared" ref="R67:R130" si="12">0.0387764085544431*D67 +1.18604447410053</f>
        <v>1.2081470269765626</v>
      </c>
      <c r="S67">
        <f t="shared" ref="S67:S130" si="13">R67-C67</f>
        <v>0.49814702697656266</v>
      </c>
      <c r="T67">
        <f t="shared" ref="T67:T130" si="14">S67^2</f>
        <v>0.24815046048558825</v>
      </c>
      <c r="V67">
        <f t="shared" ref="V67:V130" si="15">0.011860875297384*H67+1.91683220132484</f>
        <v>1.9226736824088015</v>
      </c>
      <c r="W67">
        <f t="shared" ref="W67:W130" si="16">V67-G67</f>
        <v>0.93017368240880149</v>
      </c>
      <c r="X67">
        <f t="shared" ref="X67:X130" si="17">W67^2</f>
        <v>0.86522307944594989</v>
      </c>
      <c r="Z67">
        <f t="shared" ref="Z67:Z130" si="18" xml:space="preserve"> 0.0264742756658296*J67 + 0.0323776194901259</f>
        <v>0.35006892748008106</v>
      </c>
      <c r="AA67">
        <f t="shared" ref="AA67:AA130" si="19">Z67-G67</f>
        <v>-0.64243107251991893</v>
      </c>
      <c r="AB67">
        <f t="shared" ref="AB67:AB130" si="20">AA67^2</f>
        <v>0.41271768293909333</v>
      </c>
      <c r="AE67">
        <f t="shared" ref="AE67:AE130" si="21">(J67-$J$340)/$J$342</f>
        <v>0.55036432394539458</v>
      </c>
      <c r="AF67">
        <f t="shared" ref="AF67:AF130" si="22">(C67-$C$340)/$C$342</f>
        <v>1.5358833705555033</v>
      </c>
      <c r="AG67">
        <f t="shared" ref="AG67:AG130" si="23">(D67-$D$340)/$D$342</f>
        <v>1.6222157923903175</v>
      </c>
    </row>
    <row r="68" spans="1:33" x14ac:dyDescent="0.25">
      <c r="A68" s="4">
        <v>674</v>
      </c>
      <c r="B68" s="5" t="s">
        <v>47</v>
      </c>
      <c r="C68" s="5">
        <v>0.49</v>
      </c>
      <c r="D68" s="5">
        <v>0.39</v>
      </c>
      <c r="E68" s="5">
        <v>0.15</v>
      </c>
      <c r="F68" s="5">
        <v>0.57299999999999995</v>
      </c>
      <c r="G68" s="5">
        <v>0.22500000000000001</v>
      </c>
      <c r="H68" s="5">
        <v>0.124</v>
      </c>
      <c r="I68" s="5">
        <v>0.17</v>
      </c>
      <c r="J68" s="5">
        <v>21</v>
      </c>
      <c r="K68" s="5">
        <v>10</v>
      </c>
      <c r="L68" s="5" t="s">
        <v>48</v>
      </c>
      <c r="M68" s="5" t="s">
        <v>49</v>
      </c>
      <c r="N68" s="5" t="s">
        <v>50</v>
      </c>
      <c r="O68" s="5">
        <v>7</v>
      </c>
      <c r="P68" s="5" t="s">
        <v>74</v>
      </c>
      <c r="Q68" s="5">
        <v>2.5</v>
      </c>
      <c r="R68" s="19">
        <f t="shared" si="12"/>
        <v>1.2011672734367629</v>
      </c>
      <c r="S68">
        <f t="shared" si="13"/>
        <v>0.71116727343676289</v>
      </c>
      <c r="T68">
        <f t="shared" si="14"/>
        <v>0.50575889080747949</v>
      </c>
      <c r="V68">
        <f t="shared" si="15"/>
        <v>1.9183029498617157</v>
      </c>
      <c r="W68">
        <f t="shared" si="16"/>
        <v>1.6933029498617156</v>
      </c>
      <c r="X68">
        <f t="shared" si="17"/>
        <v>2.8672748800103878</v>
      </c>
      <c r="Z68">
        <f t="shared" si="18"/>
        <v>0.58833740847254745</v>
      </c>
      <c r="AA68">
        <f t="shared" si="19"/>
        <v>0.36333740847254747</v>
      </c>
      <c r="AB68">
        <f t="shared" si="20"/>
        <v>0.1320140723955468</v>
      </c>
      <c r="AE68">
        <f t="shared" si="21"/>
        <v>3.2479246722974695</v>
      </c>
      <c r="AF68">
        <f t="shared" si="22"/>
        <v>-0.34716940948660296</v>
      </c>
      <c r="AG68">
        <f t="shared" si="23"/>
        <v>-0.23913141162725815</v>
      </c>
    </row>
    <row r="69" spans="1:33" x14ac:dyDescent="0.25">
      <c r="A69" s="6">
        <v>826</v>
      </c>
      <c r="B69" s="7" t="s">
        <v>43</v>
      </c>
      <c r="C69" s="7">
        <v>0.39500000000000002</v>
      </c>
      <c r="D69" s="7">
        <v>0.28999999999999998</v>
      </c>
      <c r="E69" s="7">
        <v>9.5000000000000001E-2</v>
      </c>
      <c r="F69" s="7">
        <v>0.31900000000000001</v>
      </c>
      <c r="G69" s="7">
        <v>0.13800000000000001</v>
      </c>
      <c r="H69" s="7">
        <v>0.08</v>
      </c>
      <c r="I69" s="7">
        <v>8.2000000000000003E-2</v>
      </c>
      <c r="J69" s="7">
        <v>7</v>
      </c>
      <c r="K69" s="7">
        <v>13</v>
      </c>
      <c r="L69" s="7" t="s">
        <v>44</v>
      </c>
      <c r="M69" s="7" t="s">
        <v>45</v>
      </c>
      <c r="N69" s="7" t="s">
        <v>35</v>
      </c>
      <c r="O69" s="7">
        <v>3</v>
      </c>
      <c r="P69" s="7" t="s">
        <v>80</v>
      </c>
      <c r="Q69" s="7">
        <v>3.6</v>
      </c>
      <c r="R69" s="19">
        <f t="shared" si="12"/>
        <v>1.1972896325813185</v>
      </c>
      <c r="S69">
        <f t="shared" si="13"/>
        <v>0.80228963258131847</v>
      </c>
      <c r="T69">
        <f t="shared" si="14"/>
        <v>0.64366865454746702</v>
      </c>
      <c r="V69">
        <f t="shared" si="15"/>
        <v>1.9177810713486307</v>
      </c>
      <c r="W69">
        <f t="shared" si="16"/>
        <v>1.7797810713486308</v>
      </c>
      <c r="X69">
        <f t="shared" si="17"/>
        <v>3.1676206619308802</v>
      </c>
      <c r="Z69">
        <f t="shared" si="18"/>
        <v>0.21769754915093309</v>
      </c>
      <c r="AA69">
        <f t="shared" si="19"/>
        <v>7.9697549150933078E-2</v>
      </c>
      <c r="AB69">
        <f t="shared" si="20"/>
        <v>6.351699340665394E-3</v>
      </c>
      <c r="AE69">
        <f t="shared" si="21"/>
        <v>-0.94828031402798041</v>
      </c>
      <c r="AF69">
        <f t="shared" si="22"/>
        <v>-1.1603058372320578</v>
      </c>
      <c r="AG69">
        <f t="shared" si="23"/>
        <v>-1.2732131916370231</v>
      </c>
    </row>
    <row r="70" spans="1:33" x14ac:dyDescent="0.25">
      <c r="A70" s="4">
        <v>228</v>
      </c>
      <c r="B70" s="5" t="s">
        <v>43</v>
      </c>
      <c r="C70" s="5">
        <v>0.36499999999999999</v>
      </c>
      <c r="D70" s="5">
        <v>0.27</v>
      </c>
      <c r="E70" s="5">
        <v>8.5000000000000006E-2</v>
      </c>
      <c r="F70" s="5">
        <v>0.20499999999999999</v>
      </c>
      <c r="G70" s="5">
        <v>7.8E-2</v>
      </c>
      <c r="H70" s="5">
        <v>4.8500000000000001E-2</v>
      </c>
      <c r="I70" s="5">
        <v>7.0000000000000007E-2</v>
      </c>
      <c r="J70" s="5">
        <v>7</v>
      </c>
      <c r="K70" s="5">
        <v>2</v>
      </c>
      <c r="L70" s="5" t="s">
        <v>64</v>
      </c>
      <c r="M70" s="5" t="s">
        <v>65</v>
      </c>
      <c r="N70" s="5" t="s">
        <v>66</v>
      </c>
      <c r="O70" s="5">
        <v>4</v>
      </c>
      <c r="P70" s="5" t="s">
        <v>42</v>
      </c>
      <c r="Q70" s="5">
        <v>6.1</v>
      </c>
      <c r="R70" s="19">
        <f t="shared" si="12"/>
        <v>1.1965141044102297</v>
      </c>
      <c r="S70">
        <f t="shared" si="13"/>
        <v>0.83151410441022966</v>
      </c>
      <c r="T70">
        <f t="shared" si="14"/>
        <v>0.69141570583314627</v>
      </c>
      <c r="V70">
        <f t="shared" si="15"/>
        <v>1.9174074537767631</v>
      </c>
      <c r="W70">
        <f t="shared" si="16"/>
        <v>1.8394074537767631</v>
      </c>
      <c r="X70">
        <f t="shared" si="17"/>
        <v>3.3834197810095148</v>
      </c>
      <c r="Z70">
        <f t="shared" si="18"/>
        <v>0.21769754915093309</v>
      </c>
      <c r="AA70">
        <f t="shared" si="19"/>
        <v>0.13969754915093308</v>
      </c>
      <c r="AB70">
        <f t="shared" si="20"/>
        <v>1.9515405238777362E-2</v>
      </c>
      <c r="AE70">
        <f t="shared" si="21"/>
        <v>-0.94828031402798041</v>
      </c>
      <c r="AF70">
        <f t="shared" si="22"/>
        <v>-1.4170857617832544</v>
      </c>
      <c r="AG70">
        <f t="shared" si="23"/>
        <v>-1.4800295476389758</v>
      </c>
    </row>
    <row r="71" spans="1:33" x14ac:dyDescent="0.25">
      <c r="A71" s="6">
        <v>1633</v>
      </c>
      <c r="B71" s="7" t="s">
        <v>47</v>
      </c>
      <c r="C71" s="7">
        <v>0.57499999999999996</v>
      </c>
      <c r="D71" s="7">
        <v>0.45500000000000002</v>
      </c>
      <c r="E71" s="7">
        <v>0.16500000000000001</v>
      </c>
      <c r="F71" s="7">
        <v>0.86699999999999999</v>
      </c>
      <c r="G71" s="7">
        <v>0.3765</v>
      </c>
      <c r="H71" s="7">
        <v>0.18049999999999999</v>
      </c>
      <c r="I71" s="7">
        <v>0.26800000000000002</v>
      </c>
      <c r="J71" s="7">
        <v>8</v>
      </c>
      <c r="K71" s="7">
        <v>3</v>
      </c>
      <c r="L71" s="7" t="s">
        <v>75</v>
      </c>
      <c r="M71" s="7" t="s">
        <v>76</v>
      </c>
      <c r="N71" s="7" t="s">
        <v>77</v>
      </c>
      <c r="O71" s="7">
        <v>8</v>
      </c>
      <c r="P71" s="7" t="s">
        <v>51</v>
      </c>
      <c r="Q71" s="7">
        <v>12.3</v>
      </c>
      <c r="R71" s="19">
        <f t="shared" si="12"/>
        <v>1.2036877399928017</v>
      </c>
      <c r="S71">
        <f t="shared" si="13"/>
        <v>0.6286877399928017</v>
      </c>
      <c r="T71">
        <f t="shared" si="14"/>
        <v>0.39524827441725663</v>
      </c>
      <c r="V71">
        <f t="shared" si="15"/>
        <v>1.9189730893160177</v>
      </c>
      <c r="W71">
        <f t="shared" si="16"/>
        <v>1.5424730893160177</v>
      </c>
      <c r="X71">
        <f t="shared" si="17"/>
        <v>2.3792232312640995</v>
      </c>
      <c r="Z71">
        <f t="shared" si="18"/>
        <v>0.24417182481676269</v>
      </c>
      <c r="AA71">
        <f t="shared" si="19"/>
        <v>-0.13232817518323731</v>
      </c>
      <c r="AB71">
        <f t="shared" si="20"/>
        <v>1.7510745947325542E-2</v>
      </c>
      <c r="AE71">
        <f t="shared" si="21"/>
        <v>-0.64855138643330534</v>
      </c>
      <c r="AF71">
        <f t="shared" si="22"/>
        <v>0.38037371007511966</v>
      </c>
      <c r="AG71">
        <f t="shared" si="23"/>
        <v>0.43302174537908888</v>
      </c>
    </row>
    <row r="72" spans="1:33" x14ac:dyDescent="0.25">
      <c r="A72" s="4">
        <v>3767</v>
      </c>
      <c r="B72" s="5" t="s">
        <v>32</v>
      </c>
      <c r="C72" s="5">
        <v>0.55500000000000005</v>
      </c>
      <c r="D72" s="5">
        <v>0.44</v>
      </c>
      <c r="E72" s="5">
        <v>0.14000000000000001</v>
      </c>
      <c r="F72" s="5">
        <v>0.84599999999999997</v>
      </c>
      <c r="G72" s="5">
        <v>0.34599999999999997</v>
      </c>
      <c r="H72" s="5">
        <v>0.17150000000000001</v>
      </c>
      <c r="I72" s="5">
        <v>0.27350000000000002</v>
      </c>
      <c r="J72" s="5">
        <v>10</v>
      </c>
      <c r="K72" s="5">
        <v>3</v>
      </c>
      <c r="L72" s="5" t="s">
        <v>75</v>
      </c>
      <c r="M72" s="5" t="s">
        <v>76</v>
      </c>
      <c r="N72" s="5" t="s">
        <v>77</v>
      </c>
      <c r="O72" s="5">
        <v>2</v>
      </c>
      <c r="P72" s="5" t="s">
        <v>39</v>
      </c>
      <c r="Q72" s="5">
        <v>18</v>
      </c>
      <c r="R72" s="19">
        <f t="shared" si="12"/>
        <v>1.2031060938644851</v>
      </c>
      <c r="S72">
        <f t="shared" si="13"/>
        <v>0.64810609386448503</v>
      </c>
      <c r="T72">
        <f t="shared" si="14"/>
        <v>0.42004150890428066</v>
      </c>
      <c r="V72">
        <f t="shared" si="15"/>
        <v>1.9188663414383413</v>
      </c>
      <c r="W72">
        <f t="shared" si="16"/>
        <v>1.5728663414383415</v>
      </c>
      <c r="X72">
        <f t="shared" si="17"/>
        <v>2.4739085280296336</v>
      </c>
      <c r="Z72">
        <f t="shared" si="18"/>
        <v>0.29712037614842191</v>
      </c>
      <c r="AA72">
        <f t="shared" si="19"/>
        <v>-4.8879623851578069E-2</v>
      </c>
      <c r="AB72">
        <f t="shared" si="20"/>
        <v>2.3892176278717597E-3</v>
      </c>
      <c r="AE72">
        <f t="shared" si="21"/>
        <v>-4.9093531243955373E-2</v>
      </c>
      <c r="AF72">
        <f t="shared" si="22"/>
        <v>0.20918709370765626</v>
      </c>
      <c r="AG72">
        <f t="shared" si="23"/>
        <v>0.27790947837762409</v>
      </c>
    </row>
    <row r="73" spans="1:33" x14ac:dyDescent="0.25">
      <c r="A73" s="6">
        <v>1207</v>
      </c>
      <c r="B73" s="7" t="s">
        <v>32</v>
      </c>
      <c r="C73" s="7">
        <v>0.75</v>
      </c>
      <c r="D73" s="7">
        <v>0.56999999999999995</v>
      </c>
      <c r="E73" s="7">
        <v>0.21</v>
      </c>
      <c r="F73" s="7">
        <v>2.2360000000000002</v>
      </c>
      <c r="G73" s="7">
        <v>1.109</v>
      </c>
      <c r="H73" s="7">
        <v>0.51949999999999996</v>
      </c>
      <c r="I73" s="7">
        <v>0.54500000000000004</v>
      </c>
      <c r="J73" s="7">
        <v>11</v>
      </c>
      <c r="K73" s="7">
        <v>10</v>
      </c>
      <c r="L73" s="7" t="s">
        <v>48</v>
      </c>
      <c r="M73" s="7" t="s">
        <v>49</v>
      </c>
      <c r="N73" s="7" t="s">
        <v>50</v>
      </c>
      <c r="O73" s="7">
        <v>10</v>
      </c>
      <c r="P73" s="7" t="s">
        <v>70</v>
      </c>
      <c r="Q73" s="7">
        <v>24.1</v>
      </c>
      <c r="R73" s="19">
        <f t="shared" si="12"/>
        <v>1.2081470269765626</v>
      </c>
      <c r="S73">
        <f t="shared" si="13"/>
        <v>0.45814702697656262</v>
      </c>
      <c r="T73">
        <f t="shared" si="14"/>
        <v>0.20989869832746319</v>
      </c>
      <c r="V73">
        <f t="shared" si="15"/>
        <v>1.9229939260418309</v>
      </c>
      <c r="W73">
        <f t="shared" si="16"/>
        <v>0.81399392604183096</v>
      </c>
      <c r="X73">
        <f t="shared" si="17"/>
        <v>0.66258611163299375</v>
      </c>
      <c r="Z73">
        <f t="shared" si="18"/>
        <v>0.32359465181425151</v>
      </c>
      <c r="AA73">
        <f t="shared" si="19"/>
        <v>-0.78540534818574848</v>
      </c>
      <c r="AB73">
        <f t="shared" si="20"/>
        <v>0.61686156095877676</v>
      </c>
      <c r="AE73">
        <f t="shared" si="21"/>
        <v>0.25063539635071963</v>
      </c>
      <c r="AF73">
        <f t="shared" si="22"/>
        <v>1.878256603290432</v>
      </c>
      <c r="AG73">
        <f t="shared" si="23"/>
        <v>1.6222157923903175</v>
      </c>
    </row>
    <row r="74" spans="1:33" x14ac:dyDescent="0.25">
      <c r="A74" s="4">
        <v>1338</v>
      </c>
      <c r="B74" s="5" t="s">
        <v>47</v>
      </c>
      <c r="C74" s="5">
        <v>0.57999999999999996</v>
      </c>
      <c r="D74" s="5">
        <v>0.46</v>
      </c>
      <c r="E74" s="5">
        <v>0.155</v>
      </c>
      <c r="F74" s="5">
        <v>1.4395</v>
      </c>
      <c r="G74" s="5">
        <v>0.67149999999999999</v>
      </c>
      <c r="H74" s="5">
        <v>0.27300000000000002</v>
      </c>
      <c r="I74" s="5">
        <v>0.29549999999999998</v>
      </c>
      <c r="J74" s="5">
        <v>10</v>
      </c>
      <c r="K74" s="5">
        <v>11</v>
      </c>
      <c r="L74" s="5" t="s">
        <v>37</v>
      </c>
      <c r="M74" s="5" t="s">
        <v>38</v>
      </c>
      <c r="N74" s="5" t="s">
        <v>35</v>
      </c>
      <c r="O74" s="5">
        <v>10</v>
      </c>
      <c r="P74" s="5" t="s">
        <v>70</v>
      </c>
      <c r="Q74" s="5">
        <v>24.1</v>
      </c>
      <c r="R74" s="19">
        <f t="shared" si="12"/>
        <v>1.2038816220355739</v>
      </c>
      <c r="S74">
        <f t="shared" si="13"/>
        <v>0.62388162203557396</v>
      </c>
      <c r="T74">
        <f t="shared" si="14"/>
        <v>0.38922827831373874</v>
      </c>
      <c r="V74">
        <f t="shared" si="15"/>
        <v>1.9200702202810258</v>
      </c>
      <c r="W74">
        <f t="shared" si="16"/>
        <v>1.2485702202810258</v>
      </c>
      <c r="X74">
        <f t="shared" si="17"/>
        <v>1.5589275949726094</v>
      </c>
      <c r="Z74">
        <f t="shared" si="18"/>
        <v>0.29712037614842191</v>
      </c>
      <c r="AA74">
        <f t="shared" si="19"/>
        <v>-0.37437962385157808</v>
      </c>
      <c r="AB74">
        <f t="shared" si="20"/>
        <v>0.14016010275524909</v>
      </c>
      <c r="AE74">
        <f t="shared" si="21"/>
        <v>-4.9093531243955373E-2</v>
      </c>
      <c r="AF74">
        <f t="shared" si="22"/>
        <v>0.42317036416698578</v>
      </c>
      <c r="AG74">
        <f t="shared" si="23"/>
        <v>0.48472583437957717</v>
      </c>
    </row>
    <row r="75" spans="1:33" x14ac:dyDescent="0.25">
      <c r="A75" s="6">
        <v>3572</v>
      </c>
      <c r="B75" s="7" t="s">
        <v>32</v>
      </c>
      <c r="C75" s="7">
        <v>0.58499999999999996</v>
      </c>
      <c r="D75" s="7">
        <v>0.46500000000000002</v>
      </c>
      <c r="E75" s="7">
        <v>0.16500000000000001</v>
      </c>
      <c r="F75" s="7">
        <v>0.9355</v>
      </c>
      <c r="G75" s="7">
        <v>0.40350000000000003</v>
      </c>
      <c r="H75" s="7">
        <v>0.22750000000000001</v>
      </c>
      <c r="I75" s="7">
        <v>0.25900000000000001</v>
      </c>
      <c r="J75" s="7">
        <v>9</v>
      </c>
      <c r="K75" s="7">
        <v>8</v>
      </c>
      <c r="L75" s="7" t="s">
        <v>61</v>
      </c>
      <c r="M75" s="7" t="s">
        <v>62</v>
      </c>
      <c r="N75" s="7" t="s">
        <v>63</v>
      </c>
      <c r="O75" s="7">
        <v>6</v>
      </c>
      <c r="P75" s="7" t="s">
        <v>79</v>
      </c>
      <c r="Q75" s="7">
        <v>14.1</v>
      </c>
      <c r="R75" s="19">
        <f t="shared" si="12"/>
        <v>1.2040755040783462</v>
      </c>
      <c r="S75">
        <f t="shared" si="13"/>
        <v>0.61907550407834622</v>
      </c>
      <c r="T75">
        <f t="shared" si="14"/>
        <v>0.38325447974985849</v>
      </c>
      <c r="V75">
        <f t="shared" si="15"/>
        <v>1.9195305504549949</v>
      </c>
      <c r="W75">
        <f t="shared" si="16"/>
        <v>1.5160305504549949</v>
      </c>
      <c r="X75">
        <f t="shared" si="17"/>
        <v>2.298348629912875</v>
      </c>
      <c r="Z75">
        <f t="shared" si="18"/>
        <v>0.2706461004825923</v>
      </c>
      <c r="AA75">
        <f t="shared" si="19"/>
        <v>-0.13285389951740773</v>
      </c>
      <c r="AB75">
        <f t="shared" si="20"/>
        <v>1.7650158616981469E-2</v>
      </c>
      <c r="AE75">
        <f t="shared" si="21"/>
        <v>-0.34882245883863039</v>
      </c>
      <c r="AF75">
        <f t="shared" si="22"/>
        <v>0.46596701825885184</v>
      </c>
      <c r="AG75">
        <f t="shared" si="23"/>
        <v>0.53642992338006545</v>
      </c>
    </row>
    <row r="76" spans="1:33" x14ac:dyDescent="0.25">
      <c r="A76" s="4">
        <v>796</v>
      </c>
      <c r="B76" s="5" t="s">
        <v>47</v>
      </c>
      <c r="C76" s="5">
        <v>0.51500000000000001</v>
      </c>
      <c r="D76" s="5">
        <v>0.40500000000000003</v>
      </c>
      <c r="E76" s="5">
        <v>0.14499999999999999</v>
      </c>
      <c r="F76" s="5">
        <v>0.69499999999999995</v>
      </c>
      <c r="G76" s="5">
        <v>0.215</v>
      </c>
      <c r="H76" s="5">
        <v>0.16350000000000001</v>
      </c>
      <c r="I76" s="5">
        <v>0.23400000000000001</v>
      </c>
      <c r="J76" s="5">
        <v>15</v>
      </c>
      <c r="K76" s="5">
        <v>14</v>
      </c>
      <c r="L76" s="5" t="s">
        <v>55</v>
      </c>
      <c r="M76" s="5" t="s">
        <v>56</v>
      </c>
      <c r="N76" s="5" t="s">
        <v>57</v>
      </c>
      <c r="O76" s="5">
        <v>10</v>
      </c>
      <c r="P76" s="5" t="s">
        <v>70</v>
      </c>
      <c r="Q76" s="5">
        <v>24.1</v>
      </c>
      <c r="R76" s="19">
        <f t="shared" si="12"/>
        <v>1.2017489195650795</v>
      </c>
      <c r="S76">
        <f t="shared" si="13"/>
        <v>0.68674891956507944</v>
      </c>
      <c r="T76">
        <f t="shared" si="14"/>
        <v>0.47162407852380395</v>
      </c>
      <c r="V76">
        <f t="shared" si="15"/>
        <v>1.9187714544359622</v>
      </c>
      <c r="W76">
        <f t="shared" si="16"/>
        <v>1.7037714544359621</v>
      </c>
      <c r="X76">
        <f t="shared" si="17"/>
        <v>2.9028371689508337</v>
      </c>
      <c r="Z76">
        <f t="shared" si="18"/>
        <v>0.42949175447756988</v>
      </c>
      <c r="AA76">
        <f t="shared" si="19"/>
        <v>0.21449175447756988</v>
      </c>
      <c r="AB76">
        <f t="shared" si="20"/>
        <v>4.6006712738866119E-2</v>
      </c>
      <c r="AE76">
        <f t="shared" si="21"/>
        <v>1.4495511067294196</v>
      </c>
      <c r="AF76">
        <f t="shared" si="22"/>
        <v>-0.1331861390272725</v>
      </c>
      <c r="AG76">
        <f t="shared" si="23"/>
        <v>-8.401914462579331E-2</v>
      </c>
    </row>
    <row r="77" spans="1:33" x14ac:dyDescent="0.25">
      <c r="A77" s="6">
        <v>1858</v>
      </c>
      <c r="B77" s="7" t="s">
        <v>43</v>
      </c>
      <c r="C77" s="7">
        <v>0.505</v>
      </c>
      <c r="D77" s="7">
        <v>0.4</v>
      </c>
      <c r="E77" s="7">
        <v>0.14499999999999999</v>
      </c>
      <c r="F77" s="7">
        <v>0.70450000000000002</v>
      </c>
      <c r="G77" s="7">
        <v>0.33400000000000002</v>
      </c>
      <c r="H77" s="7">
        <v>0.14249999999999999</v>
      </c>
      <c r="I77" s="7">
        <v>0.20699999999999999</v>
      </c>
      <c r="J77" s="7">
        <v>8</v>
      </c>
      <c r="K77" s="7">
        <v>10</v>
      </c>
      <c r="L77" s="7" t="s">
        <v>48</v>
      </c>
      <c r="M77" s="7" t="s">
        <v>49</v>
      </c>
      <c r="N77" s="7" t="s">
        <v>50</v>
      </c>
      <c r="O77" s="7">
        <v>9</v>
      </c>
      <c r="P77" s="7" t="s">
        <v>78</v>
      </c>
      <c r="Q77" s="7">
        <v>1.9</v>
      </c>
      <c r="R77" s="19">
        <f t="shared" si="12"/>
        <v>1.2015550375223072</v>
      </c>
      <c r="S77">
        <f t="shared" si="13"/>
        <v>0.69655503752230719</v>
      </c>
      <c r="T77">
        <f t="shared" si="14"/>
        <v>0.48518892029770277</v>
      </c>
      <c r="V77">
        <f t="shared" si="15"/>
        <v>1.9185223760547172</v>
      </c>
      <c r="W77">
        <f t="shared" si="16"/>
        <v>1.5845223760547171</v>
      </c>
      <c r="X77">
        <f t="shared" si="17"/>
        <v>2.5107111602180865</v>
      </c>
      <c r="Z77">
        <f t="shared" si="18"/>
        <v>0.24417182481676269</v>
      </c>
      <c r="AA77">
        <f t="shared" si="19"/>
        <v>-8.9828175183237324E-2</v>
      </c>
      <c r="AB77">
        <f t="shared" si="20"/>
        <v>8.0691010567503739E-3</v>
      </c>
      <c r="AE77">
        <f t="shared" si="21"/>
        <v>-0.64855138643330534</v>
      </c>
      <c r="AF77">
        <f t="shared" si="22"/>
        <v>-0.21877944721100467</v>
      </c>
      <c r="AG77">
        <f t="shared" si="23"/>
        <v>-0.13572323362628158</v>
      </c>
    </row>
    <row r="78" spans="1:33" x14ac:dyDescent="0.25">
      <c r="A78" s="4">
        <v>2574</v>
      </c>
      <c r="B78" s="5" t="s">
        <v>43</v>
      </c>
      <c r="C78" s="5">
        <v>0.47499999999999998</v>
      </c>
      <c r="D78" s="5">
        <v>0.35499999999999998</v>
      </c>
      <c r="E78" s="5">
        <v>0.105</v>
      </c>
      <c r="F78" s="5">
        <v>0.46800000000000003</v>
      </c>
      <c r="G78" s="5">
        <v>0.20100000000000001</v>
      </c>
      <c r="H78" s="5">
        <v>0.1115</v>
      </c>
      <c r="I78" s="5">
        <v>0.12</v>
      </c>
      <c r="J78" s="5">
        <v>8</v>
      </c>
      <c r="K78" s="5">
        <v>2</v>
      </c>
      <c r="L78" s="5" t="s">
        <v>64</v>
      </c>
      <c r="M78" s="5" t="s">
        <v>65</v>
      </c>
      <c r="N78" s="5" t="s">
        <v>66</v>
      </c>
      <c r="O78" s="5">
        <v>10</v>
      </c>
      <c r="P78" s="5" t="s">
        <v>70</v>
      </c>
      <c r="Q78" s="5">
        <v>24.1</v>
      </c>
      <c r="R78" s="19">
        <f t="shared" si="12"/>
        <v>1.1998100991373573</v>
      </c>
      <c r="S78">
        <f t="shared" si="13"/>
        <v>0.72481009913735728</v>
      </c>
      <c r="T78">
        <f t="shared" si="14"/>
        <v>0.52534967981150571</v>
      </c>
      <c r="V78">
        <f t="shared" si="15"/>
        <v>1.9181546889204983</v>
      </c>
      <c r="W78">
        <f t="shared" si="16"/>
        <v>1.7171546889204983</v>
      </c>
      <c r="X78">
        <f t="shared" si="17"/>
        <v>2.9486202256816534</v>
      </c>
      <c r="Z78">
        <f t="shared" si="18"/>
        <v>0.24417182481676269</v>
      </c>
      <c r="AA78">
        <f t="shared" si="19"/>
        <v>4.3171824816762683E-2</v>
      </c>
      <c r="AB78">
        <f t="shared" si="20"/>
        <v>1.8638064580092462E-3</v>
      </c>
      <c r="AE78">
        <f t="shared" si="21"/>
        <v>-0.64855138643330534</v>
      </c>
      <c r="AF78">
        <f t="shared" si="22"/>
        <v>-0.47555937176220126</v>
      </c>
      <c r="AG78">
        <f t="shared" si="23"/>
        <v>-0.60106003463067614</v>
      </c>
    </row>
    <row r="79" spans="1:33" x14ac:dyDescent="0.25">
      <c r="A79" s="6">
        <v>3404</v>
      </c>
      <c r="B79" s="7" t="s">
        <v>43</v>
      </c>
      <c r="C79" s="7">
        <v>0.35</v>
      </c>
      <c r="D79" s="7">
        <v>0.26500000000000001</v>
      </c>
      <c r="E79" s="7">
        <v>0.11</v>
      </c>
      <c r="F79" s="7">
        <v>0.20899999999999999</v>
      </c>
      <c r="G79" s="7">
        <v>6.6000000000000003E-2</v>
      </c>
      <c r="H79" s="7">
        <v>5.8999999999999997E-2</v>
      </c>
      <c r="I79" s="7">
        <v>7.4999999999999997E-2</v>
      </c>
      <c r="J79" s="7">
        <v>9</v>
      </c>
      <c r="K79" s="7">
        <v>11</v>
      </c>
      <c r="L79" s="7" t="s">
        <v>37</v>
      </c>
      <c r="M79" s="7" t="s">
        <v>38</v>
      </c>
      <c r="N79" s="7" t="s">
        <v>35</v>
      </c>
      <c r="O79" s="7">
        <v>7</v>
      </c>
      <c r="P79" s="7" t="s">
        <v>74</v>
      </c>
      <c r="Q79" s="7">
        <v>2.5</v>
      </c>
      <c r="R79" s="19">
        <f t="shared" si="12"/>
        <v>1.1963202223674574</v>
      </c>
      <c r="S79">
        <f t="shared" si="13"/>
        <v>0.84632022236745741</v>
      </c>
      <c r="T79">
        <f t="shared" si="14"/>
        <v>0.71625791878810252</v>
      </c>
      <c r="V79">
        <f t="shared" si="15"/>
        <v>1.9175319929673857</v>
      </c>
      <c r="W79">
        <f t="shared" si="16"/>
        <v>1.8515319929673857</v>
      </c>
      <c r="X79">
        <f t="shared" si="17"/>
        <v>3.4281707209817793</v>
      </c>
      <c r="Z79">
        <f t="shared" si="18"/>
        <v>0.2706461004825923</v>
      </c>
      <c r="AA79">
        <f t="shared" si="19"/>
        <v>0.2046461004825923</v>
      </c>
      <c r="AB79">
        <f t="shared" si="20"/>
        <v>4.1880026442731262E-2</v>
      </c>
      <c r="AE79">
        <f t="shared" si="21"/>
        <v>-0.34882245883863039</v>
      </c>
      <c r="AF79">
        <f t="shared" si="22"/>
        <v>-1.5454757240588526</v>
      </c>
      <c r="AG79">
        <f t="shared" si="23"/>
        <v>-1.531733636639464</v>
      </c>
    </row>
    <row r="80" spans="1:33" x14ac:dyDescent="0.25">
      <c r="A80" s="4">
        <v>270</v>
      </c>
      <c r="B80" s="5" t="s">
        <v>32</v>
      </c>
      <c r="C80" s="5">
        <v>0.45</v>
      </c>
      <c r="D80" s="5">
        <v>0.36</v>
      </c>
      <c r="E80" s="5">
        <v>0.125</v>
      </c>
      <c r="F80" s="5">
        <v>0.4995</v>
      </c>
      <c r="G80" s="5">
        <v>0.20349999999999999</v>
      </c>
      <c r="H80" s="5">
        <v>0.1</v>
      </c>
      <c r="I80" s="5">
        <v>0.17</v>
      </c>
      <c r="J80" s="5">
        <v>13</v>
      </c>
      <c r="K80" s="5">
        <v>6</v>
      </c>
      <c r="L80" s="5" t="s">
        <v>71</v>
      </c>
      <c r="M80" s="5" t="s">
        <v>72</v>
      </c>
      <c r="N80" s="5" t="s">
        <v>73</v>
      </c>
      <c r="O80" s="5">
        <v>9</v>
      </c>
      <c r="P80" s="5" t="s">
        <v>78</v>
      </c>
      <c r="Q80" s="5">
        <v>1.9</v>
      </c>
      <c r="R80" s="19">
        <f t="shared" si="12"/>
        <v>1.2000039811801295</v>
      </c>
      <c r="S80">
        <f t="shared" si="13"/>
        <v>0.75000398118012956</v>
      </c>
      <c r="T80">
        <f t="shared" si="14"/>
        <v>0.56250597178604411</v>
      </c>
      <c r="V80">
        <f t="shared" si="15"/>
        <v>1.9180182888545785</v>
      </c>
      <c r="W80">
        <f t="shared" si="16"/>
        <v>1.7145182888545785</v>
      </c>
      <c r="X80">
        <f t="shared" si="17"/>
        <v>2.9395729628168317</v>
      </c>
      <c r="Z80">
        <f t="shared" si="18"/>
        <v>0.37654320314591067</v>
      </c>
      <c r="AA80">
        <f t="shared" si="19"/>
        <v>0.17304320314591068</v>
      </c>
      <c r="AB80">
        <f t="shared" si="20"/>
        <v>2.9943950154996912E-2</v>
      </c>
      <c r="AE80">
        <f t="shared" si="21"/>
        <v>0.85009325154006965</v>
      </c>
      <c r="AF80">
        <f t="shared" si="22"/>
        <v>-0.68954264222153117</v>
      </c>
      <c r="AG80">
        <f t="shared" si="23"/>
        <v>-0.54935594563018786</v>
      </c>
    </row>
    <row r="81" spans="1:33" x14ac:dyDescent="0.25">
      <c r="A81" s="6">
        <v>852</v>
      </c>
      <c r="B81" s="7" t="s">
        <v>47</v>
      </c>
      <c r="C81" s="7">
        <v>0.55500000000000005</v>
      </c>
      <c r="D81" s="7">
        <v>0.435</v>
      </c>
      <c r="E81" s="7">
        <v>0.14499999999999999</v>
      </c>
      <c r="F81" s="7">
        <v>0.96850000000000003</v>
      </c>
      <c r="G81" s="7">
        <v>0.4985</v>
      </c>
      <c r="H81" s="7">
        <v>0.16800000000000001</v>
      </c>
      <c r="I81" s="7">
        <v>0.23849999999999999</v>
      </c>
      <c r="J81" s="7">
        <v>9</v>
      </c>
      <c r="K81" s="7">
        <v>6</v>
      </c>
      <c r="L81" s="7" t="s">
        <v>71</v>
      </c>
      <c r="M81" s="7" t="s">
        <v>72</v>
      </c>
      <c r="N81" s="7" t="s">
        <v>73</v>
      </c>
      <c r="O81" s="7">
        <v>8</v>
      </c>
      <c r="P81" s="7" t="s">
        <v>51</v>
      </c>
      <c r="Q81" s="7">
        <v>12.3</v>
      </c>
      <c r="R81" s="19">
        <f t="shared" si="12"/>
        <v>1.2029122118217128</v>
      </c>
      <c r="S81">
        <f t="shared" si="13"/>
        <v>0.64791221182171277</v>
      </c>
      <c r="T81">
        <f t="shared" si="14"/>
        <v>0.41979023422770401</v>
      </c>
      <c r="V81">
        <f t="shared" si="15"/>
        <v>1.9188248283748006</v>
      </c>
      <c r="W81">
        <f t="shared" si="16"/>
        <v>1.4203248283748007</v>
      </c>
      <c r="X81">
        <f t="shared" si="17"/>
        <v>2.0173226180979071</v>
      </c>
      <c r="Z81">
        <f t="shared" si="18"/>
        <v>0.2706461004825923</v>
      </c>
      <c r="AA81">
        <f t="shared" si="19"/>
        <v>-0.2278538995174077</v>
      </c>
      <c r="AB81">
        <f t="shared" si="20"/>
        <v>5.1917399525288926E-2</v>
      </c>
      <c r="AE81">
        <f t="shared" si="21"/>
        <v>-0.34882245883863039</v>
      </c>
      <c r="AF81">
        <f t="shared" si="22"/>
        <v>0.20918709370765626</v>
      </c>
      <c r="AG81">
        <f t="shared" si="23"/>
        <v>0.2262053893771358</v>
      </c>
    </row>
    <row r="82" spans="1:33" x14ac:dyDescent="0.25">
      <c r="A82" s="4">
        <v>440</v>
      </c>
      <c r="B82" s="5" t="s">
        <v>47</v>
      </c>
      <c r="C82" s="5">
        <v>0.5</v>
      </c>
      <c r="D82" s="5">
        <v>0.41499999999999998</v>
      </c>
      <c r="E82" s="5">
        <v>0.16500000000000001</v>
      </c>
      <c r="F82" s="5">
        <v>0.6885</v>
      </c>
      <c r="G82" s="5">
        <v>0.249</v>
      </c>
      <c r="H82" s="5">
        <v>0.13800000000000001</v>
      </c>
      <c r="I82" s="5">
        <v>0.25</v>
      </c>
      <c r="J82" s="5">
        <v>13</v>
      </c>
      <c r="K82" s="5">
        <v>15</v>
      </c>
      <c r="L82" s="5" t="s">
        <v>81</v>
      </c>
      <c r="M82" s="5" t="s">
        <v>82</v>
      </c>
      <c r="N82" s="5" t="s">
        <v>35</v>
      </c>
      <c r="O82" s="5">
        <v>10</v>
      </c>
      <c r="P82" s="5" t="s">
        <v>70</v>
      </c>
      <c r="Q82" s="5">
        <v>24.1</v>
      </c>
      <c r="R82" s="19">
        <f t="shared" si="12"/>
        <v>1.202136683650624</v>
      </c>
      <c r="S82">
        <f t="shared" si="13"/>
        <v>0.70213668365062398</v>
      </c>
      <c r="T82">
        <f t="shared" si="14"/>
        <v>0.49299592252789642</v>
      </c>
      <c r="V82">
        <f t="shared" si="15"/>
        <v>1.918469002115879</v>
      </c>
      <c r="W82">
        <f t="shared" si="16"/>
        <v>1.6694690021158789</v>
      </c>
      <c r="X82">
        <f t="shared" si="17"/>
        <v>2.7871267490257883</v>
      </c>
      <c r="Z82">
        <f t="shared" si="18"/>
        <v>0.37654320314591067</v>
      </c>
      <c r="AA82">
        <f t="shared" si="19"/>
        <v>0.12754320314591067</v>
      </c>
      <c r="AB82">
        <f t="shared" si="20"/>
        <v>1.6267268668719036E-2</v>
      </c>
      <c r="AE82">
        <f t="shared" si="21"/>
        <v>0.85009325154006965</v>
      </c>
      <c r="AF82">
        <f t="shared" si="22"/>
        <v>-0.26157610130287079</v>
      </c>
      <c r="AG82">
        <f t="shared" si="23"/>
        <v>1.9389033375182673E-2</v>
      </c>
    </row>
    <row r="83" spans="1:33" x14ac:dyDescent="0.25">
      <c r="A83" s="6">
        <v>1604</v>
      </c>
      <c r="B83" s="7" t="s">
        <v>43</v>
      </c>
      <c r="C83" s="7">
        <v>0.54</v>
      </c>
      <c r="D83" s="7">
        <v>0.43</v>
      </c>
      <c r="E83" s="7">
        <v>0.14000000000000001</v>
      </c>
      <c r="F83" s="7">
        <v>0.81950000000000001</v>
      </c>
      <c r="G83" s="7">
        <v>0.39350000000000002</v>
      </c>
      <c r="H83" s="7">
        <v>0.17249999999999999</v>
      </c>
      <c r="I83" s="7">
        <v>0.22950000000000001</v>
      </c>
      <c r="J83" s="7">
        <v>9</v>
      </c>
      <c r="K83" s="7">
        <v>1</v>
      </c>
      <c r="L83" s="7" t="s">
        <v>40</v>
      </c>
      <c r="M83" s="7" t="s">
        <v>41</v>
      </c>
      <c r="N83" s="7" t="s">
        <v>35</v>
      </c>
      <c r="O83" s="7">
        <v>3</v>
      </c>
      <c r="P83" s="7" t="s">
        <v>80</v>
      </c>
      <c r="Q83" s="7">
        <v>3.6</v>
      </c>
      <c r="R83" s="19">
        <f t="shared" si="12"/>
        <v>1.2027183297789406</v>
      </c>
      <c r="S83">
        <f t="shared" si="13"/>
        <v>0.66271832977894052</v>
      </c>
      <c r="T83">
        <f t="shared" si="14"/>
        <v>0.43919558462498853</v>
      </c>
      <c r="V83">
        <f t="shared" si="15"/>
        <v>1.9188782023136388</v>
      </c>
      <c r="W83">
        <f t="shared" si="16"/>
        <v>1.5253782023136389</v>
      </c>
      <c r="X83">
        <f t="shared" si="17"/>
        <v>2.3267786600935887</v>
      </c>
      <c r="Z83">
        <f t="shared" si="18"/>
        <v>0.2706461004825923</v>
      </c>
      <c r="AA83">
        <f t="shared" si="19"/>
        <v>-0.12285389951740772</v>
      </c>
      <c r="AB83">
        <f t="shared" si="20"/>
        <v>1.5093080626633311E-2</v>
      </c>
      <c r="AE83">
        <f t="shared" si="21"/>
        <v>-0.34882245883863039</v>
      </c>
      <c r="AF83">
        <f t="shared" si="22"/>
        <v>8.0797131432057967E-2</v>
      </c>
      <c r="AG83">
        <f t="shared" si="23"/>
        <v>0.17450130037664752</v>
      </c>
    </row>
    <row r="84" spans="1:33" x14ac:dyDescent="0.25">
      <c r="A84" s="4">
        <v>1895</v>
      </c>
      <c r="B84" s="5" t="s">
        <v>47</v>
      </c>
      <c r="C84" s="5">
        <v>0.56999999999999995</v>
      </c>
      <c r="D84" s="5">
        <v>0.46</v>
      </c>
      <c r="E84" s="5">
        <v>0.155</v>
      </c>
      <c r="F84" s="5">
        <v>1.0004999999999999</v>
      </c>
      <c r="G84" s="5">
        <v>0.45400000000000001</v>
      </c>
      <c r="H84" s="5">
        <v>0.20499999999999999</v>
      </c>
      <c r="I84" s="5">
        <v>0.26500000000000001</v>
      </c>
      <c r="J84" s="5">
        <v>11</v>
      </c>
      <c r="K84" s="5">
        <v>11</v>
      </c>
      <c r="L84" s="5" t="s">
        <v>37</v>
      </c>
      <c r="M84" s="5" t="s">
        <v>38</v>
      </c>
      <c r="N84" s="5" t="s">
        <v>35</v>
      </c>
      <c r="O84" s="5">
        <v>5</v>
      </c>
      <c r="P84" s="5" t="s">
        <v>46</v>
      </c>
      <c r="Q84" s="5">
        <v>12.8</v>
      </c>
      <c r="R84" s="19">
        <f t="shared" si="12"/>
        <v>1.2038816220355739</v>
      </c>
      <c r="S84">
        <f t="shared" si="13"/>
        <v>0.63388162203557397</v>
      </c>
      <c r="T84">
        <f t="shared" si="14"/>
        <v>0.40180591075445027</v>
      </c>
      <c r="V84">
        <f t="shared" si="15"/>
        <v>1.9192636807608037</v>
      </c>
      <c r="W84">
        <f t="shared" si="16"/>
        <v>1.4652636807608037</v>
      </c>
      <c r="X84">
        <f t="shared" si="17"/>
        <v>2.1469976541566984</v>
      </c>
      <c r="Z84">
        <f t="shared" si="18"/>
        <v>0.32359465181425151</v>
      </c>
      <c r="AA84">
        <f t="shared" si="19"/>
        <v>-0.1304053481857485</v>
      </c>
      <c r="AB84">
        <f t="shared" si="20"/>
        <v>1.7005554835446302E-2</v>
      </c>
      <c r="AE84">
        <f t="shared" si="21"/>
        <v>0.25063539635071963</v>
      </c>
      <c r="AF84">
        <f t="shared" si="22"/>
        <v>0.33757705598325355</v>
      </c>
      <c r="AG84">
        <f t="shared" si="23"/>
        <v>0.48472583437957717</v>
      </c>
    </row>
    <row r="85" spans="1:33" x14ac:dyDescent="0.25">
      <c r="A85" s="6">
        <v>227</v>
      </c>
      <c r="B85" s="7" t="s">
        <v>32</v>
      </c>
      <c r="C85" s="7">
        <v>0.39</v>
      </c>
      <c r="D85" s="7">
        <v>0.28999999999999998</v>
      </c>
      <c r="E85" s="7">
        <v>0.125</v>
      </c>
      <c r="F85" s="7">
        <v>0.30549999999999999</v>
      </c>
      <c r="G85" s="7">
        <v>0.121</v>
      </c>
      <c r="H85" s="7">
        <v>8.2000000000000003E-2</v>
      </c>
      <c r="I85" s="7">
        <v>0.09</v>
      </c>
      <c r="J85" s="7">
        <v>7</v>
      </c>
      <c r="K85" s="7">
        <v>6</v>
      </c>
      <c r="L85" s="7" t="s">
        <v>71</v>
      </c>
      <c r="M85" s="7" t="s">
        <v>72</v>
      </c>
      <c r="N85" s="7" t="s">
        <v>73</v>
      </c>
      <c r="O85" s="7">
        <v>1</v>
      </c>
      <c r="P85" s="7" t="s">
        <v>36</v>
      </c>
      <c r="Q85" s="7">
        <v>22.1</v>
      </c>
      <c r="R85" s="19">
        <f t="shared" si="12"/>
        <v>1.1972896325813185</v>
      </c>
      <c r="S85">
        <f t="shared" si="13"/>
        <v>0.80728963258131847</v>
      </c>
      <c r="T85">
        <f t="shared" si="14"/>
        <v>0.65171655087328018</v>
      </c>
      <c r="V85">
        <f t="shared" si="15"/>
        <v>1.9178047930992255</v>
      </c>
      <c r="W85">
        <f t="shared" si="16"/>
        <v>1.7968047930992255</v>
      </c>
      <c r="X85">
        <f t="shared" si="17"/>
        <v>3.2285074645043506</v>
      </c>
      <c r="Z85">
        <f t="shared" si="18"/>
        <v>0.21769754915093309</v>
      </c>
      <c r="AA85">
        <f t="shared" si="19"/>
        <v>9.6697549150933093E-2</v>
      </c>
      <c r="AB85">
        <f t="shared" si="20"/>
        <v>9.3504160117971209E-3</v>
      </c>
      <c r="AE85">
        <f t="shared" si="21"/>
        <v>-0.94828031402798041</v>
      </c>
      <c r="AF85">
        <f t="shared" si="22"/>
        <v>-1.2031024913239239</v>
      </c>
      <c r="AG85">
        <f t="shared" si="23"/>
        <v>-1.2732131916370231</v>
      </c>
    </row>
    <row r="86" spans="1:33" x14ac:dyDescent="0.25">
      <c r="A86" s="4">
        <v>113</v>
      </c>
      <c r="B86" s="5" t="s">
        <v>43</v>
      </c>
      <c r="C86" s="5">
        <v>0.435</v>
      </c>
      <c r="D86" s="5">
        <v>0.32</v>
      </c>
      <c r="E86" s="5">
        <v>0.08</v>
      </c>
      <c r="F86" s="5">
        <v>0.33250000000000002</v>
      </c>
      <c r="G86" s="5">
        <v>0.14849999999999999</v>
      </c>
      <c r="H86" s="5">
        <v>6.3500000000000001E-2</v>
      </c>
      <c r="I86" s="5">
        <v>0.105</v>
      </c>
      <c r="J86" s="5">
        <v>9</v>
      </c>
      <c r="K86" s="5">
        <v>7</v>
      </c>
      <c r="L86" s="5" t="s">
        <v>67</v>
      </c>
      <c r="M86" s="5" t="s">
        <v>68</v>
      </c>
      <c r="N86" s="5" t="s">
        <v>69</v>
      </c>
      <c r="O86" s="5">
        <v>9</v>
      </c>
      <c r="P86" s="5" t="s">
        <v>78</v>
      </c>
      <c r="Q86" s="5">
        <v>1.9</v>
      </c>
      <c r="R86" s="19">
        <f t="shared" si="12"/>
        <v>1.1984529248379518</v>
      </c>
      <c r="S86">
        <f t="shared" si="13"/>
        <v>0.7634529248379518</v>
      </c>
      <c r="T86">
        <f t="shared" si="14"/>
        <v>0.58286036844362332</v>
      </c>
      <c r="V86">
        <f t="shared" si="15"/>
        <v>1.9175853669062239</v>
      </c>
      <c r="W86">
        <f t="shared" si="16"/>
        <v>1.7690853669062239</v>
      </c>
      <c r="X86">
        <f t="shared" si="17"/>
        <v>3.1296630354017285</v>
      </c>
      <c r="Z86">
        <f t="shared" si="18"/>
        <v>0.2706461004825923</v>
      </c>
      <c r="AA86">
        <f t="shared" si="19"/>
        <v>0.12214610048259231</v>
      </c>
      <c r="AB86">
        <f t="shared" si="20"/>
        <v>1.4919669863103537E-2</v>
      </c>
      <c r="AE86">
        <f t="shared" si="21"/>
        <v>-0.34882245883863039</v>
      </c>
      <c r="AF86">
        <f t="shared" si="22"/>
        <v>-0.81793260449712946</v>
      </c>
      <c r="AG86">
        <f t="shared" si="23"/>
        <v>-0.96298865763409347</v>
      </c>
    </row>
    <row r="87" spans="1:33" x14ac:dyDescent="0.25">
      <c r="A87" s="6">
        <v>645</v>
      </c>
      <c r="B87" s="7" t="s">
        <v>47</v>
      </c>
      <c r="C87" s="7">
        <v>0.45</v>
      </c>
      <c r="D87" s="7">
        <v>0.34</v>
      </c>
      <c r="E87" s="7">
        <v>0.13</v>
      </c>
      <c r="F87" s="7">
        <v>0.3715</v>
      </c>
      <c r="G87" s="7">
        <v>0.1605</v>
      </c>
      <c r="H87" s="7">
        <v>7.9500000000000001E-2</v>
      </c>
      <c r="I87" s="7">
        <v>0.105</v>
      </c>
      <c r="J87" s="7">
        <v>9</v>
      </c>
      <c r="K87" s="7">
        <v>6</v>
      </c>
      <c r="L87" s="7" t="s">
        <v>71</v>
      </c>
      <c r="M87" s="7" t="s">
        <v>72</v>
      </c>
      <c r="N87" s="7" t="s">
        <v>73</v>
      </c>
      <c r="O87" s="7">
        <v>7</v>
      </c>
      <c r="P87" s="7" t="s">
        <v>74</v>
      </c>
      <c r="Q87" s="7">
        <v>2.5</v>
      </c>
      <c r="R87" s="19">
        <f t="shared" si="12"/>
        <v>1.1992284530090407</v>
      </c>
      <c r="S87">
        <f t="shared" si="13"/>
        <v>0.74922845300904073</v>
      </c>
      <c r="T87">
        <f t="shared" si="14"/>
        <v>0.56134327479832036</v>
      </c>
      <c r="V87">
        <f t="shared" si="15"/>
        <v>1.917775140910982</v>
      </c>
      <c r="W87">
        <f t="shared" si="16"/>
        <v>1.7572751409109819</v>
      </c>
      <c r="X87">
        <f t="shared" si="17"/>
        <v>3.0880159208637115</v>
      </c>
      <c r="Z87">
        <f t="shared" si="18"/>
        <v>0.2706461004825923</v>
      </c>
      <c r="AA87">
        <f t="shared" si="19"/>
        <v>0.1101461004825923</v>
      </c>
      <c r="AB87">
        <f t="shared" si="20"/>
        <v>1.2132163451521318E-2</v>
      </c>
      <c r="AE87">
        <f t="shared" si="21"/>
        <v>-0.34882245883863039</v>
      </c>
      <c r="AF87">
        <f t="shared" si="22"/>
        <v>-0.68954264222153117</v>
      </c>
      <c r="AG87">
        <f t="shared" si="23"/>
        <v>-0.75617230163214033</v>
      </c>
    </row>
    <row r="88" spans="1:33" x14ac:dyDescent="0.25">
      <c r="A88" s="4">
        <v>1618</v>
      </c>
      <c r="B88" s="5" t="s">
        <v>43</v>
      </c>
      <c r="C88" s="5">
        <v>0.55500000000000005</v>
      </c>
      <c r="D88" s="5">
        <v>0.435</v>
      </c>
      <c r="E88" s="5">
        <v>0.14000000000000001</v>
      </c>
      <c r="F88" s="5">
        <v>0.76500000000000001</v>
      </c>
      <c r="G88" s="5">
        <v>0.39450000000000002</v>
      </c>
      <c r="H88" s="5">
        <v>0.15</v>
      </c>
      <c r="I88" s="5">
        <v>0.20599999999999999</v>
      </c>
      <c r="J88" s="5">
        <v>8</v>
      </c>
      <c r="K88" s="5">
        <v>5</v>
      </c>
      <c r="L88" s="5" t="s">
        <v>58</v>
      </c>
      <c r="M88" s="5" t="s">
        <v>59</v>
      </c>
      <c r="N88" s="5" t="s">
        <v>60</v>
      </c>
      <c r="O88" s="5">
        <v>3</v>
      </c>
      <c r="P88" s="5" t="s">
        <v>80</v>
      </c>
      <c r="Q88" s="5">
        <v>3.6</v>
      </c>
      <c r="R88" s="19">
        <f t="shared" si="12"/>
        <v>1.2029122118217128</v>
      </c>
      <c r="S88">
        <f t="shared" si="13"/>
        <v>0.64791221182171277</v>
      </c>
      <c r="T88">
        <f t="shared" si="14"/>
        <v>0.41979023422770401</v>
      </c>
      <c r="V88">
        <f t="shared" si="15"/>
        <v>1.9186113326194476</v>
      </c>
      <c r="W88">
        <f t="shared" si="16"/>
        <v>1.5241113326194475</v>
      </c>
      <c r="X88">
        <f t="shared" si="17"/>
        <v>2.3229153542190284</v>
      </c>
      <c r="Z88">
        <f t="shared" si="18"/>
        <v>0.24417182481676269</v>
      </c>
      <c r="AA88">
        <f t="shared" si="19"/>
        <v>-0.15032817518323732</v>
      </c>
      <c r="AB88">
        <f t="shared" si="20"/>
        <v>2.2598560253922088E-2</v>
      </c>
      <c r="AE88">
        <f t="shared" si="21"/>
        <v>-0.64855138643330534</v>
      </c>
      <c r="AF88">
        <f t="shared" si="22"/>
        <v>0.20918709370765626</v>
      </c>
      <c r="AG88">
        <f t="shared" si="23"/>
        <v>0.2262053893771358</v>
      </c>
    </row>
    <row r="89" spans="1:33" x14ac:dyDescent="0.25">
      <c r="A89" s="6">
        <v>4173</v>
      </c>
      <c r="B89" s="7" t="s">
        <v>32</v>
      </c>
      <c r="C89" s="7">
        <v>0.56499999999999995</v>
      </c>
      <c r="D89" s="7">
        <v>0.45</v>
      </c>
      <c r="E89" s="7">
        <v>0.16500000000000001</v>
      </c>
      <c r="F89" s="7">
        <v>0.88700000000000001</v>
      </c>
      <c r="G89" s="7">
        <v>0.37</v>
      </c>
      <c r="H89" s="7">
        <v>0.23899999999999999</v>
      </c>
      <c r="I89" s="7">
        <v>0.249</v>
      </c>
      <c r="J89" s="7">
        <v>11</v>
      </c>
      <c r="K89" s="7">
        <v>15</v>
      </c>
      <c r="L89" s="7" t="s">
        <v>81</v>
      </c>
      <c r="M89" s="7" t="s">
        <v>82</v>
      </c>
      <c r="N89" s="7" t="s">
        <v>35</v>
      </c>
      <c r="O89" s="7">
        <v>6</v>
      </c>
      <c r="P89" s="7" t="s">
        <v>79</v>
      </c>
      <c r="Q89" s="7">
        <v>14.1</v>
      </c>
      <c r="R89" s="19">
        <f t="shared" si="12"/>
        <v>1.2034938579500294</v>
      </c>
      <c r="S89">
        <f t="shared" si="13"/>
        <v>0.63849385795002944</v>
      </c>
      <c r="T89">
        <f t="shared" si="14"/>
        <v>0.40767440663991239</v>
      </c>
      <c r="V89">
        <f t="shared" si="15"/>
        <v>1.9196669505209147</v>
      </c>
      <c r="W89">
        <f t="shared" si="16"/>
        <v>1.5496669505209146</v>
      </c>
      <c r="X89">
        <f t="shared" si="17"/>
        <v>2.401467657536791</v>
      </c>
      <c r="Z89">
        <f t="shared" si="18"/>
        <v>0.32359465181425151</v>
      </c>
      <c r="AA89">
        <f t="shared" si="19"/>
        <v>-4.6405348185748485E-2</v>
      </c>
      <c r="AB89">
        <f t="shared" si="20"/>
        <v>2.1534563402405504E-3</v>
      </c>
      <c r="AE89">
        <f t="shared" si="21"/>
        <v>0.25063539635071963</v>
      </c>
      <c r="AF89">
        <f t="shared" si="22"/>
        <v>0.29478040189138749</v>
      </c>
      <c r="AG89">
        <f t="shared" si="23"/>
        <v>0.3813176563786006</v>
      </c>
    </row>
    <row r="90" spans="1:33" x14ac:dyDescent="0.25">
      <c r="A90" s="4">
        <v>275</v>
      </c>
      <c r="B90" s="5" t="s">
        <v>47</v>
      </c>
      <c r="C90" s="5">
        <v>0.63</v>
      </c>
      <c r="D90" s="5">
        <v>0.51500000000000001</v>
      </c>
      <c r="E90" s="5">
        <v>0.155</v>
      </c>
      <c r="F90" s="5">
        <v>1.2589999999999999</v>
      </c>
      <c r="G90" s="5">
        <v>0.41049999999999998</v>
      </c>
      <c r="H90" s="5">
        <v>0.19700000000000001</v>
      </c>
      <c r="I90" s="5">
        <v>0.41</v>
      </c>
      <c r="J90" s="5">
        <v>13</v>
      </c>
      <c r="K90" s="5">
        <v>1</v>
      </c>
      <c r="L90" s="5" t="s">
        <v>40</v>
      </c>
      <c r="M90" s="5" t="s">
        <v>41</v>
      </c>
      <c r="N90" s="5" t="s">
        <v>35</v>
      </c>
      <c r="O90" s="5">
        <v>8</v>
      </c>
      <c r="P90" s="5" t="s">
        <v>51</v>
      </c>
      <c r="Q90" s="5">
        <v>12.3</v>
      </c>
      <c r="R90" s="19">
        <f t="shared" si="12"/>
        <v>1.2060143245060682</v>
      </c>
      <c r="S90">
        <f t="shared" si="13"/>
        <v>0.57601432450606815</v>
      </c>
      <c r="T90">
        <f t="shared" si="14"/>
        <v>0.33179250203618199</v>
      </c>
      <c r="V90">
        <f t="shared" si="15"/>
        <v>1.9191687937584248</v>
      </c>
      <c r="W90">
        <f t="shared" si="16"/>
        <v>1.5086687937584249</v>
      </c>
      <c r="X90">
        <f t="shared" si="17"/>
        <v>2.2760815292605008</v>
      </c>
      <c r="Z90">
        <f t="shared" si="18"/>
        <v>0.37654320314591067</v>
      </c>
      <c r="AA90">
        <f t="shared" si="19"/>
        <v>-3.3956796854089311E-2</v>
      </c>
      <c r="AB90">
        <f t="shared" si="20"/>
        <v>1.1530640525898898E-3</v>
      </c>
      <c r="AE90">
        <f t="shared" si="21"/>
        <v>0.85009325154006965</v>
      </c>
      <c r="AF90">
        <f t="shared" si="22"/>
        <v>0.85113690508564666</v>
      </c>
      <c r="AG90">
        <f t="shared" si="23"/>
        <v>1.0534708133849477</v>
      </c>
    </row>
    <row r="91" spans="1:33" x14ac:dyDescent="0.25">
      <c r="A91" s="6">
        <v>178</v>
      </c>
      <c r="B91" s="7" t="s">
        <v>43</v>
      </c>
      <c r="C91" s="7">
        <v>0.315</v>
      </c>
      <c r="D91" s="7">
        <v>0.245</v>
      </c>
      <c r="E91" s="7">
        <v>8.5000000000000006E-2</v>
      </c>
      <c r="F91" s="7">
        <v>0.14349999999999999</v>
      </c>
      <c r="G91" s="7">
        <v>5.2999999999999999E-2</v>
      </c>
      <c r="H91" s="7">
        <v>4.7500000000000001E-2</v>
      </c>
      <c r="I91" s="7">
        <v>0.05</v>
      </c>
      <c r="J91" s="7">
        <v>8</v>
      </c>
      <c r="K91" s="7">
        <v>5</v>
      </c>
      <c r="L91" s="7" t="s">
        <v>58</v>
      </c>
      <c r="M91" s="7" t="s">
        <v>59</v>
      </c>
      <c r="N91" s="7" t="s">
        <v>60</v>
      </c>
      <c r="O91" s="7">
        <v>10</v>
      </c>
      <c r="P91" s="7" t="s">
        <v>70</v>
      </c>
      <c r="Q91" s="7">
        <v>24.1</v>
      </c>
      <c r="R91" s="19">
        <f t="shared" si="12"/>
        <v>1.1955446941963686</v>
      </c>
      <c r="S91">
        <f t="shared" si="13"/>
        <v>0.8805446941963686</v>
      </c>
      <c r="T91">
        <f t="shared" si="14"/>
        <v>0.77535895847737635</v>
      </c>
      <c r="V91">
        <f t="shared" si="15"/>
        <v>1.9173955929014657</v>
      </c>
      <c r="W91">
        <f t="shared" si="16"/>
        <v>1.8643955929014657</v>
      </c>
      <c r="X91">
        <f t="shared" si="17"/>
        <v>3.4759709268304078</v>
      </c>
      <c r="Z91">
        <f t="shared" si="18"/>
        <v>0.24417182481676269</v>
      </c>
      <c r="AA91">
        <f t="shared" si="19"/>
        <v>0.1911718248167627</v>
      </c>
      <c r="AB91">
        <f t="shared" si="20"/>
        <v>3.6546666603771011E-2</v>
      </c>
      <c r="AE91">
        <f t="shared" si="21"/>
        <v>-0.64855138643330534</v>
      </c>
      <c r="AF91">
        <f t="shared" si="22"/>
        <v>-1.8450523027019148</v>
      </c>
      <c r="AG91">
        <f t="shared" si="23"/>
        <v>-1.7385499926414172</v>
      </c>
    </row>
    <row r="92" spans="1:33" x14ac:dyDescent="0.25">
      <c r="A92" s="4">
        <v>3998</v>
      </c>
      <c r="B92" s="5" t="s">
        <v>43</v>
      </c>
      <c r="C92" s="5">
        <v>0.36</v>
      </c>
      <c r="D92" s="5">
        <v>0.27</v>
      </c>
      <c r="E92" s="5">
        <v>0.09</v>
      </c>
      <c r="F92" s="5">
        <v>0.20749999999999999</v>
      </c>
      <c r="G92" s="5">
        <v>9.8000000000000004E-2</v>
      </c>
      <c r="H92" s="5">
        <v>3.9E-2</v>
      </c>
      <c r="I92" s="5">
        <v>6.2E-2</v>
      </c>
      <c r="J92" s="5">
        <v>6</v>
      </c>
      <c r="K92" s="5">
        <v>12</v>
      </c>
      <c r="L92" s="5" t="s">
        <v>33</v>
      </c>
      <c r="M92" s="5" t="s">
        <v>34</v>
      </c>
      <c r="N92" s="5" t="s">
        <v>35</v>
      </c>
      <c r="O92" s="5">
        <v>6</v>
      </c>
      <c r="P92" s="5" t="s">
        <v>79</v>
      </c>
      <c r="Q92" s="5">
        <v>14.1</v>
      </c>
      <c r="R92" s="19">
        <f t="shared" si="12"/>
        <v>1.1965141044102297</v>
      </c>
      <c r="S92">
        <f t="shared" si="13"/>
        <v>0.83651410441022966</v>
      </c>
      <c r="T92">
        <f t="shared" si="14"/>
        <v>0.69975584687724857</v>
      </c>
      <c r="V92">
        <f t="shared" si="15"/>
        <v>1.917294775461438</v>
      </c>
      <c r="W92">
        <f t="shared" si="16"/>
        <v>1.8192947754614379</v>
      </c>
      <c r="X92">
        <f t="shared" si="17"/>
        <v>3.3098334800212839</v>
      </c>
      <c r="Z92">
        <f t="shared" si="18"/>
        <v>0.19122327348510348</v>
      </c>
      <c r="AA92">
        <f t="shared" si="19"/>
        <v>9.3223273485103481E-2</v>
      </c>
      <c r="AB92">
        <f t="shared" si="20"/>
        <v>8.6905787192783981E-3</v>
      </c>
      <c r="AE92">
        <f t="shared" si="21"/>
        <v>-1.2480092416226554</v>
      </c>
      <c r="AF92">
        <f t="shared" si="22"/>
        <v>-1.4598824158751205</v>
      </c>
      <c r="AG92">
        <f t="shared" si="23"/>
        <v>-1.4800295476389758</v>
      </c>
    </row>
    <row r="93" spans="1:33" x14ac:dyDescent="0.25">
      <c r="A93" s="6">
        <v>2952</v>
      </c>
      <c r="B93" s="7" t="s">
        <v>47</v>
      </c>
      <c r="C93" s="7">
        <v>0.64</v>
      </c>
      <c r="D93" s="7">
        <v>0.57499999999999996</v>
      </c>
      <c r="E93" s="7">
        <v>0.17499999999999999</v>
      </c>
      <c r="F93" s="7">
        <v>1.4584999999999999</v>
      </c>
      <c r="G93" s="7">
        <v>0.625</v>
      </c>
      <c r="H93" s="7">
        <v>0.26600000000000001</v>
      </c>
      <c r="I93" s="7">
        <v>0.4395</v>
      </c>
      <c r="J93" s="7">
        <v>11</v>
      </c>
      <c r="K93" s="7">
        <v>12</v>
      </c>
      <c r="L93" s="7" t="s">
        <v>33</v>
      </c>
      <c r="M93" s="7" t="s">
        <v>34</v>
      </c>
      <c r="N93" s="7" t="s">
        <v>35</v>
      </c>
      <c r="O93" s="7">
        <v>9</v>
      </c>
      <c r="P93" s="7" t="s">
        <v>78</v>
      </c>
      <c r="Q93" s="7">
        <v>1.9</v>
      </c>
      <c r="R93" s="19">
        <f t="shared" si="12"/>
        <v>1.2083409090193349</v>
      </c>
      <c r="S93">
        <f t="shared" si="13"/>
        <v>0.56834090901933487</v>
      </c>
      <c r="T93">
        <f t="shared" si="14"/>
        <v>0.32301138886492387</v>
      </c>
      <c r="V93">
        <f t="shared" si="15"/>
        <v>1.9199871941539441</v>
      </c>
      <c r="W93">
        <f t="shared" si="16"/>
        <v>1.2949871941539441</v>
      </c>
      <c r="X93">
        <f t="shared" si="17"/>
        <v>1.6769918330227049</v>
      </c>
      <c r="Z93">
        <f t="shared" si="18"/>
        <v>0.32359465181425151</v>
      </c>
      <c r="AA93">
        <f t="shared" si="19"/>
        <v>-0.30140534818574849</v>
      </c>
      <c r="AB93">
        <f t="shared" si="20"/>
        <v>9.0845183914972275E-2</v>
      </c>
      <c r="AE93">
        <f t="shared" si="21"/>
        <v>0.25063539635071963</v>
      </c>
      <c r="AF93">
        <f t="shared" si="22"/>
        <v>0.93673021326937889</v>
      </c>
      <c r="AG93">
        <f t="shared" si="23"/>
        <v>1.6739198813908058</v>
      </c>
    </row>
    <row r="94" spans="1:33" x14ac:dyDescent="0.25">
      <c r="A94" s="4">
        <v>1569</v>
      </c>
      <c r="B94" s="5" t="s">
        <v>43</v>
      </c>
      <c r="C94" s="5">
        <v>0.47</v>
      </c>
      <c r="D94" s="5">
        <v>0.35499999999999998</v>
      </c>
      <c r="E94" s="5">
        <v>0.125</v>
      </c>
      <c r="F94" s="5">
        <v>0.499</v>
      </c>
      <c r="G94" s="5">
        <v>0.21</v>
      </c>
      <c r="H94" s="5">
        <v>9.8500000000000004E-2</v>
      </c>
      <c r="I94" s="5">
        <v>0.155</v>
      </c>
      <c r="J94" s="5">
        <v>8</v>
      </c>
      <c r="K94" s="5">
        <v>13</v>
      </c>
      <c r="L94" s="5" t="s">
        <v>44</v>
      </c>
      <c r="M94" s="5" t="s">
        <v>45</v>
      </c>
      <c r="N94" s="5" t="s">
        <v>35</v>
      </c>
      <c r="O94" s="5">
        <v>6</v>
      </c>
      <c r="P94" s="5" t="s">
        <v>79</v>
      </c>
      <c r="Q94" s="5">
        <v>14.1</v>
      </c>
      <c r="R94" s="19">
        <f t="shared" si="12"/>
        <v>1.1998100991373573</v>
      </c>
      <c r="S94">
        <f t="shared" si="13"/>
        <v>0.72981009913735728</v>
      </c>
      <c r="T94">
        <f t="shared" si="14"/>
        <v>0.53262278080287928</v>
      </c>
      <c r="V94">
        <f t="shared" si="15"/>
        <v>1.9180004975416323</v>
      </c>
      <c r="W94">
        <f t="shared" si="16"/>
        <v>1.7080004975416323</v>
      </c>
      <c r="X94">
        <f t="shared" si="17"/>
        <v>2.9172656996024635</v>
      </c>
      <c r="Z94">
        <f t="shared" si="18"/>
        <v>0.24417182481676269</v>
      </c>
      <c r="AA94">
        <f t="shared" si="19"/>
        <v>3.4171824816762703E-2</v>
      </c>
      <c r="AB94">
        <f t="shared" si="20"/>
        <v>1.1677136113075193E-3</v>
      </c>
      <c r="AE94">
        <f t="shared" si="21"/>
        <v>-0.64855138643330534</v>
      </c>
      <c r="AF94">
        <f t="shared" si="22"/>
        <v>-0.51835602585406737</v>
      </c>
      <c r="AG94">
        <f t="shared" si="23"/>
        <v>-0.60106003463067614</v>
      </c>
    </row>
    <row r="95" spans="1:33" x14ac:dyDescent="0.25">
      <c r="A95" s="6">
        <v>1617</v>
      </c>
      <c r="B95" s="7" t="s">
        <v>43</v>
      </c>
      <c r="C95" s="7">
        <v>0.55500000000000005</v>
      </c>
      <c r="D95" s="7">
        <v>0.39500000000000002</v>
      </c>
      <c r="E95" s="7">
        <v>0.13</v>
      </c>
      <c r="F95" s="7">
        <v>0.5585</v>
      </c>
      <c r="G95" s="7">
        <v>0.222</v>
      </c>
      <c r="H95" s="7">
        <v>0.1245</v>
      </c>
      <c r="I95" s="7">
        <v>0.17</v>
      </c>
      <c r="J95" s="7">
        <v>9</v>
      </c>
      <c r="K95" s="7">
        <v>10</v>
      </c>
      <c r="L95" s="7" t="s">
        <v>48</v>
      </c>
      <c r="M95" s="7" t="s">
        <v>49</v>
      </c>
      <c r="N95" s="7" t="s">
        <v>50</v>
      </c>
      <c r="O95" s="7">
        <v>9</v>
      </c>
      <c r="P95" s="7" t="s">
        <v>78</v>
      </c>
      <c r="Q95" s="7">
        <v>1.9</v>
      </c>
      <c r="R95" s="19">
        <f t="shared" si="12"/>
        <v>1.2013611554795351</v>
      </c>
      <c r="S95">
        <f t="shared" si="13"/>
        <v>0.6463611554795351</v>
      </c>
      <c r="T95">
        <f t="shared" si="14"/>
        <v>0.41778274331283977</v>
      </c>
      <c r="V95">
        <f t="shared" si="15"/>
        <v>1.9183088802993644</v>
      </c>
      <c r="W95">
        <f t="shared" si="16"/>
        <v>1.6963088802993644</v>
      </c>
      <c r="X95">
        <f t="shared" si="17"/>
        <v>2.8774638173824836</v>
      </c>
      <c r="Z95">
        <f t="shared" si="18"/>
        <v>0.2706461004825923</v>
      </c>
      <c r="AA95">
        <f t="shared" si="19"/>
        <v>4.8646100482592297E-2</v>
      </c>
      <c r="AB95">
        <f t="shared" si="20"/>
        <v>2.3664430921624667E-3</v>
      </c>
      <c r="AE95">
        <f t="shared" si="21"/>
        <v>-0.34882245883863039</v>
      </c>
      <c r="AF95">
        <f t="shared" si="22"/>
        <v>0.20918709370765626</v>
      </c>
      <c r="AG95">
        <f t="shared" si="23"/>
        <v>-0.18742732262676987</v>
      </c>
    </row>
    <row r="96" spans="1:33" x14ac:dyDescent="0.25">
      <c r="A96" s="4">
        <v>421</v>
      </c>
      <c r="B96" s="5" t="s">
        <v>32</v>
      </c>
      <c r="C96" s="5">
        <v>0.67</v>
      </c>
      <c r="D96" s="5">
        <v>0.54</v>
      </c>
      <c r="E96" s="5">
        <v>0.16500000000000001</v>
      </c>
      <c r="F96" s="5">
        <v>1.5015000000000001</v>
      </c>
      <c r="G96" s="5">
        <v>0.51800000000000002</v>
      </c>
      <c r="H96" s="5">
        <v>0.35799999999999998</v>
      </c>
      <c r="I96" s="5">
        <v>0.505</v>
      </c>
      <c r="J96" s="5">
        <v>14</v>
      </c>
      <c r="K96" s="5">
        <v>9</v>
      </c>
      <c r="L96" s="5" t="s">
        <v>52</v>
      </c>
      <c r="M96" s="5" t="s">
        <v>53</v>
      </c>
      <c r="N96" s="5" t="s">
        <v>54</v>
      </c>
      <c r="O96" s="5">
        <v>4</v>
      </c>
      <c r="P96" s="5" t="s">
        <v>42</v>
      </c>
      <c r="Q96" s="5">
        <v>6.1</v>
      </c>
      <c r="R96" s="19">
        <f t="shared" si="12"/>
        <v>1.2069837347199293</v>
      </c>
      <c r="S96">
        <f t="shared" si="13"/>
        <v>0.53698373471992922</v>
      </c>
      <c r="T96">
        <f t="shared" si="14"/>
        <v>0.28835153135376329</v>
      </c>
      <c r="V96">
        <f t="shared" si="15"/>
        <v>1.9210783946813035</v>
      </c>
      <c r="W96">
        <f t="shared" si="16"/>
        <v>1.4030783946813035</v>
      </c>
      <c r="X96">
        <f t="shared" si="17"/>
        <v>1.9686289816214635</v>
      </c>
      <c r="Z96">
        <f t="shared" si="18"/>
        <v>0.40301747881174027</v>
      </c>
      <c r="AA96">
        <f t="shared" si="19"/>
        <v>-0.11498252118825975</v>
      </c>
      <c r="AB96">
        <f t="shared" si="20"/>
        <v>1.3220980178808602E-2</v>
      </c>
      <c r="AE96">
        <f t="shared" si="21"/>
        <v>1.1498221791347447</v>
      </c>
      <c r="AF96">
        <f t="shared" si="22"/>
        <v>1.1935101378205755</v>
      </c>
      <c r="AG96">
        <f t="shared" si="23"/>
        <v>1.3119912583873892</v>
      </c>
    </row>
    <row r="97" spans="1:33" x14ac:dyDescent="0.25">
      <c r="A97" s="6">
        <v>2920</v>
      </c>
      <c r="B97" s="7" t="s">
        <v>32</v>
      </c>
      <c r="C97" s="7">
        <v>0.6</v>
      </c>
      <c r="D97" s="7">
        <v>0.48</v>
      </c>
      <c r="E97" s="7">
        <v>0.17</v>
      </c>
      <c r="F97" s="7">
        <v>1.056</v>
      </c>
      <c r="G97" s="7">
        <v>0.45750000000000002</v>
      </c>
      <c r="H97" s="7">
        <v>0.24349999999999999</v>
      </c>
      <c r="I97" s="7">
        <v>0.3135</v>
      </c>
      <c r="J97" s="7">
        <v>10</v>
      </c>
      <c r="K97" s="7">
        <v>12</v>
      </c>
      <c r="L97" s="7" t="s">
        <v>33</v>
      </c>
      <c r="M97" s="7" t="s">
        <v>34</v>
      </c>
      <c r="N97" s="7" t="s">
        <v>35</v>
      </c>
      <c r="O97" s="7">
        <v>10</v>
      </c>
      <c r="P97" s="7" t="s">
        <v>70</v>
      </c>
      <c r="Q97" s="7">
        <v>24.1</v>
      </c>
      <c r="R97" s="19">
        <f t="shared" si="12"/>
        <v>1.2046571502066628</v>
      </c>
      <c r="S97">
        <f t="shared" si="13"/>
        <v>0.60465715020666277</v>
      </c>
      <c r="T97">
        <f t="shared" si="14"/>
        <v>0.36561026929604273</v>
      </c>
      <c r="V97">
        <f t="shared" si="15"/>
        <v>1.9197203244597529</v>
      </c>
      <c r="W97">
        <f t="shared" si="16"/>
        <v>1.4622203244597529</v>
      </c>
      <c r="X97">
        <f t="shared" si="17"/>
        <v>2.1380882772631851</v>
      </c>
      <c r="Z97">
        <f t="shared" si="18"/>
        <v>0.29712037614842191</v>
      </c>
      <c r="AA97">
        <f t="shared" si="19"/>
        <v>-0.16037962385157811</v>
      </c>
      <c r="AB97">
        <f t="shared" si="20"/>
        <v>2.5721623746773684E-2</v>
      </c>
      <c r="AE97">
        <f t="shared" si="21"/>
        <v>-4.9093531243955373E-2</v>
      </c>
      <c r="AF97">
        <f t="shared" si="22"/>
        <v>0.59435698053445019</v>
      </c>
      <c r="AG97">
        <f t="shared" si="23"/>
        <v>0.69154219038152975</v>
      </c>
    </row>
    <row r="98" spans="1:33" x14ac:dyDescent="0.25">
      <c r="A98" s="4">
        <v>2335</v>
      </c>
      <c r="B98" s="5" t="s">
        <v>32</v>
      </c>
      <c r="C98" s="5">
        <v>0.8</v>
      </c>
      <c r="D98" s="5">
        <v>0.63</v>
      </c>
      <c r="E98" s="5">
        <v>0.19500000000000001</v>
      </c>
      <c r="F98" s="5">
        <v>2.5259999999999998</v>
      </c>
      <c r="G98" s="5">
        <v>0.93300000000000005</v>
      </c>
      <c r="H98" s="5">
        <v>0.59</v>
      </c>
      <c r="I98" s="5">
        <v>0.62</v>
      </c>
      <c r="J98" s="5">
        <v>23</v>
      </c>
      <c r="K98" s="5">
        <v>14</v>
      </c>
      <c r="L98" s="5" t="s">
        <v>55</v>
      </c>
      <c r="M98" s="5" t="s">
        <v>56</v>
      </c>
      <c r="N98" s="5" t="s">
        <v>57</v>
      </c>
      <c r="O98" s="5">
        <v>7</v>
      </c>
      <c r="P98" s="5" t="s">
        <v>74</v>
      </c>
      <c r="Q98" s="5">
        <v>2.5</v>
      </c>
      <c r="R98" s="19">
        <f t="shared" si="12"/>
        <v>1.2104736114898291</v>
      </c>
      <c r="S98">
        <f t="shared" si="13"/>
        <v>0.41047361148982908</v>
      </c>
      <c r="T98">
        <f t="shared" si="14"/>
        <v>0.16848858572950315</v>
      </c>
      <c r="V98">
        <f t="shared" si="15"/>
        <v>1.9238301177502966</v>
      </c>
      <c r="W98">
        <f t="shared" si="16"/>
        <v>0.9908301177502965</v>
      </c>
      <c r="X98">
        <f t="shared" si="17"/>
        <v>0.98174432224106645</v>
      </c>
      <c r="Z98">
        <f t="shared" si="18"/>
        <v>0.64128595980420666</v>
      </c>
      <c r="AA98">
        <f t="shared" si="19"/>
        <v>-0.29171404019579339</v>
      </c>
      <c r="AB98">
        <f t="shared" si="20"/>
        <v>8.5097081247352963E-2</v>
      </c>
      <c r="AE98">
        <f t="shared" si="21"/>
        <v>3.8473825274868196</v>
      </c>
      <c r="AF98">
        <f t="shared" si="22"/>
        <v>2.3062231442090928</v>
      </c>
      <c r="AG98">
        <f t="shared" si="23"/>
        <v>2.242664860396177</v>
      </c>
    </row>
    <row r="99" spans="1:33" x14ac:dyDescent="0.25">
      <c r="A99" s="6">
        <v>3873</v>
      </c>
      <c r="B99" s="7" t="s">
        <v>32</v>
      </c>
      <c r="C99" s="7">
        <v>0.51500000000000001</v>
      </c>
      <c r="D99" s="7">
        <v>0.4</v>
      </c>
      <c r="E99" s="7">
        <v>0.115</v>
      </c>
      <c r="F99" s="7">
        <v>0.57799999999999996</v>
      </c>
      <c r="G99" s="7">
        <v>0.191</v>
      </c>
      <c r="H99" s="7">
        <v>0.14449999999999999</v>
      </c>
      <c r="I99" s="7">
        <v>0.17</v>
      </c>
      <c r="J99" s="7">
        <v>9</v>
      </c>
      <c r="K99" s="7">
        <v>13</v>
      </c>
      <c r="L99" s="7" t="s">
        <v>44</v>
      </c>
      <c r="M99" s="7" t="s">
        <v>45</v>
      </c>
      <c r="N99" s="7" t="s">
        <v>35</v>
      </c>
      <c r="O99" s="7">
        <v>2</v>
      </c>
      <c r="P99" s="7" t="s">
        <v>39</v>
      </c>
      <c r="Q99" s="7">
        <v>18</v>
      </c>
      <c r="R99" s="19">
        <f t="shared" si="12"/>
        <v>1.2015550375223072</v>
      </c>
      <c r="S99">
        <f t="shared" si="13"/>
        <v>0.68655503752230718</v>
      </c>
      <c r="T99">
        <f t="shared" si="14"/>
        <v>0.47135781954725664</v>
      </c>
      <c r="V99">
        <f t="shared" si="15"/>
        <v>1.9185460978053119</v>
      </c>
      <c r="W99">
        <f t="shared" si="16"/>
        <v>1.7275460978053119</v>
      </c>
      <c r="X99">
        <f t="shared" si="17"/>
        <v>2.9844155200423601</v>
      </c>
      <c r="Z99">
        <f t="shared" si="18"/>
        <v>0.2706461004825923</v>
      </c>
      <c r="AA99">
        <f t="shared" si="19"/>
        <v>7.9646100482592297E-2</v>
      </c>
      <c r="AB99">
        <f t="shared" si="20"/>
        <v>6.3435013220831888E-3</v>
      </c>
      <c r="AE99">
        <f t="shared" si="21"/>
        <v>-0.34882245883863039</v>
      </c>
      <c r="AF99">
        <f t="shared" si="22"/>
        <v>-0.1331861390272725</v>
      </c>
      <c r="AG99">
        <f t="shared" si="23"/>
        <v>-0.13572323362628158</v>
      </c>
    </row>
    <row r="100" spans="1:33" x14ac:dyDescent="0.25">
      <c r="A100" s="4">
        <v>1071</v>
      </c>
      <c r="B100" s="5" t="s">
        <v>43</v>
      </c>
      <c r="C100" s="5">
        <v>0.375</v>
      </c>
      <c r="D100" s="5">
        <v>0.27500000000000002</v>
      </c>
      <c r="E100" s="5">
        <v>0.1</v>
      </c>
      <c r="F100" s="5">
        <v>0.23250000000000001</v>
      </c>
      <c r="G100" s="5">
        <v>0.11650000000000001</v>
      </c>
      <c r="H100" s="5">
        <v>4.2000000000000003E-2</v>
      </c>
      <c r="I100" s="5">
        <v>6.5000000000000002E-2</v>
      </c>
      <c r="J100" s="5">
        <v>6</v>
      </c>
      <c r="K100" s="5">
        <v>6</v>
      </c>
      <c r="L100" s="5" t="s">
        <v>71</v>
      </c>
      <c r="M100" s="5" t="s">
        <v>72</v>
      </c>
      <c r="N100" s="5" t="s">
        <v>73</v>
      </c>
      <c r="O100" s="5">
        <v>5</v>
      </c>
      <c r="P100" s="5" t="s">
        <v>46</v>
      </c>
      <c r="Q100" s="5">
        <v>12.8</v>
      </c>
      <c r="R100" s="19">
        <f t="shared" si="12"/>
        <v>1.1967079864530019</v>
      </c>
      <c r="S100">
        <f t="shared" si="13"/>
        <v>0.82170798645300192</v>
      </c>
      <c r="T100">
        <f t="shared" si="14"/>
        <v>0.67520401500064675</v>
      </c>
      <c r="V100">
        <f t="shared" si="15"/>
        <v>1.9173303580873302</v>
      </c>
      <c r="W100">
        <f t="shared" si="16"/>
        <v>1.8008303580873302</v>
      </c>
      <c r="X100">
        <f t="shared" si="17"/>
        <v>3.242989978608942</v>
      </c>
      <c r="Z100">
        <f t="shared" si="18"/>
        <v>0.19122327348510348</v>
      </c>
      <c r="AA100">
        <f t="shared" si="19"/>
        <v>7.4723273485103478E-2</v>
      </c>
      <c r="AB100">
        <f t="shared" si="20"/>
        <v>5.5835676003295684E-3</v>
      </c>
      <c r="AE100">
        <f t="shared" si="21"/>
        <v>-1.2480092416226554</v>
      </c>
      <c r="AF100">
        <f t="shared" si="22"/>
        <v>-1.3314924535995221</v>
      </c>
      <c r="AG100">
        <f t="shared" si="23"/>
        <v>-1.4283254586384875</v>
      </c>
    </row>
    <row r="101" spans="1:33" x14ac:dyDescent="0.25">
      <c r="A101" s="6">
        <v>3039</v>
      </c>
      <c r="B101" s="7" t="s">
        <v>43</v>
      </c>
      <c r="C101" s="7">
        <v>0.56499999999999995</v>
      </c>
      <c r="D101" s="7">
        <v>0.44</v>
      </c>
      <c r="E101" s="7">
        <v>0.13500000000000001</v>
      </c>
      <c r="F101" s="7">
        <v>0.76800000000000002</v>
      </c>
      <c r="G101" s="7">
        <v>0.33050000000000002</v>
      </c>
      <c r="H101" s="7">
        <v>0.13850000000000001</v>
      </c>
      <c r="I101" s="7">
        <v>0.2475</v>
      </c>
      <c r="J101" s="7">
        <v>9</v>
      </c>
      <c r="K101" s="7">
        <v>15</v>
      </c>
      <c r="L101" s="7" t="s">
        <v>81</v>
      </c>
      <c r="M101" s="7" t="s">
        <v>82</v>
      </c>
      <c r="N101" s="7" t="s">
        <v>35</v>
      </c>
      <c r="O101" s="7">
        <v>3</v>
      </c>
      <c r="P101" s="7" t="s">
        <v>80</v>
      </c>
      <c r="Q101" s="7">
        <v>3.6</v>
      </c>
      <c r="R101" s="19">
        <f t="shared" si="12"/>
        <v>1.2031060938644851</v>
      </c>
      <c r="S101">
        <f t="shared" si="13"/>
        <v>0.63810609386448514</v>
      </c>
      <c r="T101">
        <f t="shared" si="14"/>
        <v>0.40717938702699114</v>
      </c>
      <c r="V101">
        <f t="shared" si="15"/>
        <v>1.9184749325535277</v>
      </c>
      <c r="W101">
        <f t="shared" si="16"/>
        <v>1.5879749325535277</v>
      </c>
      <c r="X101">
        <f t="shared" si="17"/>
        <v>2.5216643864183808</v>
      </c>
      <c r="Z101">
        <f t="shared" si="18"/>
        <v>0.2706461004825923</v>
      </c>
      <c r="AA101">
        <f t="shared" si="19"/>
        <v>-5.9853899517407716E-2</v>
      </c>
      <c r="AB101">
        <f t="shared" si="20"/>
        <v>3.5824892874399398E-3</v>
      </c>
      <c r="AE101">
        <f t="shared" si="21"/>
        <v>-0.34882245883863039</v>
      </c>
      <c r="AF101">
        <f t="shared" si="22"/>
        <v>0.29478040189138749</v>
      </c>
      <c r="AG101">
        <f t="shared" si="23"/>
        <v>0.27790947837762409</v>
      </c>
    </row>
    <row r="102" spans="1:33" x14ac:dyDescent="0.25">
      <c r="A102" s="4">
        <v>3319</v>
      </c>
      <c r="B102" s="5" t="s">
        <v>47</v>
      </c>
      <c r="C102" s="5">
        <v>0.16500000000000001</v>
      </c>
      <c r="D102" s="5">
        <v>0.125</v>
      </c>
      <c r="E102" s="5">
        <v>0.04</v>
      </c>
      <c r="F102" s="5">
        <v>2.4500000000000001E-2</v>
      </c>
      <c r="G102" s="5">
        <v>9.4999999999999998E-3</v>
      </c>
      <c r="H102" s="5">
        <v>4.4999999999999997E-3</v>
      </c>
      <c r="I102" s="5">
        <v>8.0000000000000002E-3</v>
      </c>
      <c r="J102" s="5">
        <v>4</v>
      </c>
      <c r="K102" s="5">
        <v>1</v>
      </c>
      <c r="L102" s="5" t="s">
        <v>40</v>
      </c>
      <c r="M102" s="5" t="s">
        <v>41</v>
      </c>
      <c r="N102" s="5" t="s">
        <v>35</v>
      </c>
      <c r="O102" s="5">
        <v>6</v>
      </c>
      <c r="P102" s="5" t="s">
        <v>79</v>
      </c>
      <c r="Q102" s="5">
        <v>14.1</v>
      </c>
      <c r="R102" s="19">
        <f t="shared" si="12"/>
        <v>1.1908915251698355</v>
      </c>
      <c r="S102">
        <f t="shared" si="13"/>
        <v>1.0258915251698355</v>
      </c>
      <c r="T102">
        <f t="shared" si="14"/>
        <v>1.0524534214152912</v>
      </c>
      <c r="V102">
        <f t="shared" si="15"/>
        <v>1.9168855752636782</v>
      </c>
      <c r="W102">
        <f t="shared" si="16"/>
        <v>1.9073855752636781</v>
      </c>
      <c r="X102">
        <f t="shared" si="17"/>
        <v>3.6381197327239523</v>
      </c>
      <c r="Z102">
        <f t="shared" si="18"/>
        <v>0.1382747221534443</v>
      </c>
      <c r="AA102">
        <f t="shared" si="19"/>
        <v>0.12877472215344429</v>
      </c>
      <c r="AB102">
        <f t="shared" si="20"/>
        <v>1.6582929065696778E-2</v>
      </c>
      <c r="AE102">
        <f t="shared" si="21"/>
        <v>-1.8474670968120053</v>
      </c>
      <c r="AF102">
        <f t="shared" si="22"/>
        <v>-3.1289519254578959</v>
      </c>
      <c r="AG102">
        <f t="shared" si="23"/>
        <v>-2.9794481286531345</v>
      </c>
    </row>
    <row r="103" spans="1:33" x14ac:dyDescent="0.25">
      <c r="A103" s="6">
        <v>4006</v>
      </c>
      <c r="B103" s="7" t="s">
        <v>32</v>
      </c>
      <c r="C103" s="7">
        <v>0.55500000000000005</v>
      </c>
      <c r="D103" s="7">
        <v>0.43</v>
      </c>
      <c r="E103" s="7">
        <v>0.14000000000000001</v>
      </c>
      <c r="F103" s="7">
        <v>0.75449999999999995</v>
      </c>
      <c r="G103" s="7">
        <v>0.35249999999999998</v>
      </c>
      <c r="H103" s="7">
        <v>0.1835</v>
      </c>
      <c r="I103" s="7">
        <v>0.20150000000000001</v>
      </c>
      <c r="J103" s="7">
        <v>9</v>
      </c>
      <c r="K103" s="7">
        <v>11</v>
      </c>
      <c r="L103" s="7" t="s">
        <v>37</v>
      </c>
      <c r="M103" s="7" t="s">
        <v>38</v>
      </c>
      <c r="N103" s="7" t="s">
        <v>35</v>
      </c>
      <c r="O103" s="7">
        <v>5</v>
      </c>
      <c r="P103" s="7" t="s">
        <v>46</v>
      </c>
      <c r="Q103" s="7">
        <v>12.8</v>
      </c>
      <c r="R103" s="19">
        <f t="shared" si="12"/>
        <v>1.2027183297789406</v>
      </c>
      <c r="S103">
        <f t="shared" si="13"/>
        <v>0.6477183297789405</v>
      </c>
      <c r="T103">
        <f t="shared" si="14"/>
        <v>0.41953903473162035</v>
      </c>
      <c r="V103">
        <f t="shared" si="15"/>
        <v>1.9190086719419099</v>
      </c>
      <c r="W103">
        <f t="shared" si="16"/>
        <v>1.5665086719419099</v>
      </c>
      <c r="X103">
        <f t="shared" si="17"/>
        <v>2.4539494192692062</v>
      </c>
      <c r="Z103">
        <f t="shared" si="18"/>
        <v>0.2706461004825923</v>
      </c>
      <c r="AA103">
        <f t="shared" si="19"/>
        <v>-8.185389951740768E-2</v>
      </c>
      <c r="AB103">
        <f t="shared" si="20"/>
        <v>6.7000608662058734E-3</v>
      </c>
      <c r="AE103">
        <f t="shared" si="21"/>
        <v>-0.34882245883863039</v>
      </c>
      <c r="AF103">
        <f t="shared" si="22"/>
        <v>0.20918709370765626</v>
      </c>
      <c r="AG103">
        <f t="shared" si="23"/>
        <v>0.17450130037664752</v>
      </c>
    </row>
    <row r="104" spans="1:33" x14ac:dyDescent="0.25">
      <c r="A104" s="4">
        <v>777</v>
      </c>
      <c r="B104" s="5" t="s">
        <v>47</v>
      </c>
      <c r="C104" s="5">
        <v>0.505</v>
      </c>
      <c r="D104" s="5">
        <v>0.38500000000000001</v>
      </c>
      <c r="E104" s="5">
        <v>0.14499999999999999</v>
      </c>
      <c r="F104" s="5">
        <v>0.67749999999999999</v>
      </c>
      <c r="G104" s="5">
        <v>0.23599999999999999</v>
      </c>
      <c r="H104" s="5">
        <v>0.17899999999999999</v>
      </c>
      <c r="I104" s="5">
        <v>0.2</v>
      </c>
      <c r="J104" s="5">
        <v>15</v>
      </c>
      <c r="K104" s="5">
        <v>11</v>
      </c>
      <c r="L104" s="5" t="s">
        <v>37</v>
      </c>
      <c r="M104" s="5" t="s">
        <v>38</v>
      </c>
      <c r="N104" s="5" t="s">
        <v>35</v>
      </c>
      <c r="O104" s="5">
        <v>7</v>
      </c>
      <c r="P104" s="5" t="s">
        <v>74</v>
      </c>
      <c r="Q104" s="5">
        <v>2.5</v>
      </c>
      <c r="R104" s="19">
        <f t="shared" si="12"/>
        <v>1.2009733913939906</v>
      </c>
      <c r="S104">
        <f t="shared" si="13"/>
        <v>0.69597339139399061</v>
      </c>
      <c r="T104">
        <f t="shared" si="14"/>
        <v>0.48437896152845283</v>
      </c>
      <c r="V104">
        <f t="shared" si="15"/>
        <v>1.9189552980030717</v>
      </c>
      <c r="W104">
        <f t="shared" si="16"/>
        <v>1.6829552980030718</v>
      </c>
      <c r="X104">
        <f t="shared" si="17"/>
        <v>2.8323385350766079</v>
      </c>
      <c r="Z104">
        <f t="shared" si="18"/>
        <v>0.42949175447756988</v>
      </c>
      <c r="AA104">
        <f t="shared" si="19"/>
        <v>0.19349175447756989</v>
      </c>
      <c r="AB104">
        <f t="shared" si="20"/>
        <v>3.7439059050808188E-2</v>
      </c>
      <c r="AE104">
        <f t="shared" si="21"/>
        <v>1.4495511067294196</v>
      </c>
      <c r="AF104">
        <f t="shared" si="22"/>
        <v>-0.21877944721100467</v>
      </c>
      <c r="AG104">
        <f t="shared" si="23"/>
        <v>-0.29083550062774643</v>
      </c>
    </row>
    <row r="105" spans="1:33" x14ac:dyDescent="0.25">
      <c r="A105" s="6">
        <v>1042</v>
      </c>
      <c r="B105" s="7" t="s">
        <v>32</v>
      </c>
      <c r="C105" s="7">
        <v>0.67500000000000004</v>
      </c>
      <c r="D105" s="7">
        <v>0.56999999999999995</v>
      </c>
      <c r="E105" s="7">
        <v>0.22500000000000001</v>
      </c>
      <c r="F105" s="7">
        <v>1.587</v>
      </c>
      <c r="G105" s="7">
        <v>0.73899999999999999</v>
      </c>
      <c r="H105" s="7">
        <v>0.29949999999999999</v>
      </c>
      <c r="I105" s="7">
        <v>0.435</v>
      </c>
      <c r="J105" s="7">
        <v>10</v>
      </c>
      <c r="K105" s="7">
        <v>10</v>
      </c>
      <c r="L105" s="7" t="s">
        <v>48</v>
      </c>
      <c r="M105" s="7" t="s">
        <v>49</v>
      </c>
      <c r="N105" s="7" t="s">
        <v>50</v>
      </c>
      <c r="O105" s="7">
        <v>8</v>
      </c>
      <c r="P105" s="7" t="s">
        <v>51</v>
      </c>
      <c r="Q105" s="7">
        <v>12.3</v>
      </c>
      <c r="R105" s="19">
        <f t="shared" si="12"/>
        <v>1.2081470269765626</v>
      </c>
      <c r="S105">
        <f t="shared" si="13"/>
        <v>0.53314702697656258</v>
      </c>
      <c r="T105">
        <f t="shared" si="14"/>
        <v>0.28424575237394756</v>
      </c>
      <c r="V105">
        <f t="shared" si="15"/>
        <v>1.9203845334764065</v>
      </c>
      <c r="W105">
        <f t="shared" si="16"/>
        <v>1.1813845334764066</v>
      </c>
      <c r="X105">
        <f t="shared" si="17"/>
        <v>1.3956694159372669</v>
      </c>
      <c r="Z105">
        <f t="shared" si="18"/>
        <v>0.29712037614842191</v>
      </c>
      <c r="AA105">
        <f t="shared" si="19"/>
        <v>-0.44187962385157808</v>
      </c>
      <c r="AB105">
        <f t="shared" si="20"/>
        <v>0.19525760197521214</v>
      </c>
      <c r="AE105">
        <f t="shared" si="21"/>
        <v>-4.9093531243955373E-2</v>
      </c>
      <c r="AF105">
        <f t="shared" si="22"/>
        <v>1.2363067919124415</v>
      </c>
      <c r="AG105">
        <f t="shared" si="23"/>
        <v>1.6222157923903175</v>
      </c>
    </row>
    <row r="106" spans="1:33" x14ac:dyDescent="0.25">
      <c r="A106" s="4">
        <v>713</v>
      </c>
      <c r="B106" s="5" t="s">
        <v>43</v>
      </c>
      <c r="C106" s="5">
        <v>0.28000000000000003</v>
      </c>
      <c r="D106" s="5">
        <v>0.20499999999999999</v>
      </c>
      <c r="E106" s="5">
        <v>5.5E-2</v>
      </c>
      <c r="F106" s="5">
        <v>0.1135</v>
      </c>
      <c r="G106" s="5">
        <v>4.4999999999999998E-2</v>
      </c>
      <c r="H106" s="5">
        <v>2.75E-2</v>
      </c>
      <c r="I106" s="5">
        <v>3.3500000000000002E-2</v>
      </c>
      <c r="J106" s="5">
        <v>7</v>
      </c>
      <c r="K106" s="5">
        <v>11</v>
      </c>
      <c r="L106" s="5" t="s">
        <v>37</v>
      </c>
      <c r="M106" s="5" t="s">
        <v>38</v>
      </c>
      <c r="N106" s="5" t="s">
        <v>35</v>
      </c>
      <c r="O106" s="5">
        <v>5</v>
      </c>
      <c r="P106" s="5" t="s">
        <v>46</v>
      </c>
      <c r="Q106" s="5">
        <v>12.8</v>
      </c>
      <c r="R106" s="19">
        <f t="shared" si="12"/>
        <v>1.1939936378541909</v>
      </c>
      <c r="S106">
        <f t="shared" si="13"/>
        <v>0.91399363785419085</v>
      </c>
      <c r="T106">
        <f t="shared" si="14"/>
        <v>0.83538437003793775</v>
      </c>
      <c r="V106">
        <f t="shared" si="15"/>
        <v>1.9171583753955181</v>
      </c>
      <c r="W106">
        <f t="shared" si="16"/>
        <v>1.8721583753955182</v>
      </c>
      <c r="X106">
        <f t="shared" si="17"/>
        <v>3.5049769825635861</v>
      </c>
      <c r="Z106">
        <f t="shared" si="18"/>
        <v>0.21769754915093309</v>
      </c>
      <c r="AA106">
        <f t="shared" si="19"/>
        <v>0.17269754915093311</v>
      </c>
      <c r="AB106">
        <f t="shared" si="20"/>
        <v>2.9824443482738956E-2</v>
      </c>
      <c r="AE106">
        <f t="shared" si="21"/>
        <v>-0.94828031402798041</v>
      </c>
      <c r="AF106">
        <f t="shared" si="22"/>
        <v>-2.144628881344977</v>
      </c>
      <c r="AG106">
        <f t="shared" si="23"/>
        <v>-2.1521827046453232</v>
      </c>
    </row>
    <row r="107" spans="1:33" x14ac:dyDescent="0.25">
      <c r="A107" s="6">
        <v>624</v>
      </c>
      <c r="B107" s="7" t="s">
        <v>32</v>
      </c>
      <c r="C107" s="7">
        <v>0.5</v>
      </c>
      <c r="D107" s="7">
        <v>0.38500000000000001</v>
      </c>
      <c r="E107" s="7">
        <v>0.105</v>
      </c>
      <c r="F107" s="7">
        <v>0.498</v>
      </c>
      <c r="G107" s="7">
        <v>0.17949999999999999</v>
      </c>
      <c r="H107" s="7">
        <v>0.1095</v>
      </c>
      <c r="I107" s="7">
        <v>0.17</v>
      </c>
      <c r="J107" s="7">
        <v>17</v>
      </c>
      <c r="K107" s="7">
        <v>1</v>
      </c>
      <c r="L107" s="7" t="s">
        <v>40</v>
      </c>
      <c r="M107" s="7" t="s">
        <v>41</v>
      </c>
      <c r="N107" s="7" t="s">
        <v>35</v>
      </c>
      <c r="O107" s="7">
        <v>2</v>
      </c>
      <c r="P107" s="7" t="s">
        <v>39</v>
      </c>
      <c r="Q107" s="7">
        <v>18</v>
      </c>
      <c r="R107" s="19">
        <f t="shared" si="12"/>
        <v>1.2009733913939906</v>
      </c>
      <c r="S107">
        <f t="shared" si="13"/>
        <v>0.70097339139399062</v>
      </c>
      <c r="T107">
        <f t="shared" si="14"/>
        <v>0.49136369544239278</v>
      </c>
      <c r="V107">
        <f t="shared" si="15"/>
        <v>1.9181309671699036</v>
      </c>
      <c r="W107">
        <f t="shared" si="16"/>
        <v>1.7386309671699036</v>
      </c>
      <c r="X107">
        <f t="shared" si="17"/>
        <v>3.0228376400021544</v>
      </c>
      <c r="Z107">
        <f t="shared" si="18"/>
        <v>0.48244030580922909</v>
      </c>
      <c r="AA107">
        <f t="shared" si="19"/>
        <v>0.30294030580922909</v>
      </c>
      <c r="AB107">
        <f t="shared" si="20"/>
        <v>9.1772828883789237E-2</v>
      </c>
      <c r="AE107">
        <f t="shared" si="21"/>
        <v>2.0490089619187697</v>
      </c>
      <c r="AF107">
        <f t="shared" si="22"/>
        <v>-0.26157610130287079</v>
      </c>
      <c r="AG107">
        <f t="shared" si="23"/>
        <v>-0.29083550062774643</v>
      </c>
    </row>
    <row r="108" spans="1:33" x14ac:dyDescent="0.25">
      <c r="A108" s="4">
        <v>1238</v>
      </c>
      <c r="B108" s="5" t="s">
        <v>43</v>
      </c>
      <c r="C108" s="5">
        <v>0.375</v>
      </c>
      <c r="D108" s="5">
        <v>0.27500000000000002</v>
      </c>
      <c r="E108" s="5">
        <v>9.5000000000000001E-2</v>
      </c>
      <c r="F108" s="5">
        <v>0.2465</v>
      </c>
      <c r="G108" s="5">
        <v>0.11</v>
      </c>
      <c r="H108" s="5">
        <v>4.1500000000000002E-2</v>
      </c>
      <c r="I108" s="5">
        <v>7.7499999999999999E-2</v>
      </c>
      <c r="J108" s="5">
        <v>6</v>
      </c>
      <c r="K108" s="5">
        <v>2</v>
      </c>
      <c r="L108" s="5" t="s">
        <v>64</v>
      </c>
      <c r="M108" s="5" t="s">
        <v>65</v>
      </c>
      <c r="N108" s="5" t="s">
        <v>66</v>
      </c>
      <c r="O108" s="5">
        <v>3</v>
      </c>
      <c r="P108" s="5" t="s">
        <v>80</v>
      </c>
      <c r="Q108" s="5">
        <v>3.6</v>
      </c>
      <c r="R108" s="19">
        <f t="shared" si="12"/>
        <v>1.1967079864530019</v>
      </c>
      <c r="S108">
        <f t="shared" si="13"/>
        <v>0.82170798645300192</v>
      </c>
      <c r="T108">
        <f t="shared" si="14"/>
        <v>0.67520401500064675</v>
      </c>
      <c r="V108">
        <f t="shared" si="15"/>
        <v>1.9173244276496815</v>
      </c>
      <c r="W108">
        <f t="shared" si="16"/>
        <v>1.8073244276496814</v>
      </c>
      <c r="X108">
        <f t="shared" si="17"/>
        <v>3.2664215867792485</v>
      </c>
      <c r="Z108">
        <f t="shared" si="18"/>
        <v>0.19122327348510348</v>
      </c>
      <c r="AA108">
        <f t="shared" si="19"/>
        <v>8.1223273485103484E-2</v>
      </c>
      <c r="AB108">
        <f t="shared" si="20"/>
        <v>6.5972201556359147E-3</v>
      </c>
      <c r="AE108">
        <f t="shared" si="21"/>
        <v>-1.2480092416226554</v>
      </c>
      <c r="AF108">
        <f t="shared" si="22"/>
        <v>-1.3314924535995221</v>
      </c>
      <c r="AG108">
        <f t="shared" si="23"/>
        <v>-1.4283254586384875</v>
      </c>
    </row>
    <row r="109" spans="1:33" x14ac:dyDescent="0.25">
      <c r="A109" s="6">
        <v>503</v>
      </c>
      <c r="B109" s="7" t="s">
        <v>32</v>
      </c>
      <c r="C109" s="7">
        <v>0.62</v>
      </c>
      <c r="D109" s="7">
        <v>0.47</v>
      </c>
      <c r="E109" s="7">
        <v>0.22500000000000001</v>
      </c>
      <c r="F109" s="7">
        <v>1.115</v>
      </c>
      <c r="G109" s="7">
        <v>0.378</v>
      </c>
      <c r="H109" s="7">
        <v>0.2145</v>
      </c>
      <c r="I109" s="7">
        <v>0.36</v>
      </c>
      <c r="J109" s="7">
        <v>15</v>
      </c>
      <c r="K109" s="7">
        <v>8</v>
      </c>
      <c r="L109" s="7" t="s">
        <v>61</v>
      </c>
      <c r="M109" s="7" t="s">
        <v>62</v>
      </c>
      <c r="N109" s="7" t="s">
        <v>63</v>
      </c>
      <c r="O109" s="7">
        <v>3</v>
      </c>
      <c r="P109" s="7" t="s">
        <v>80</v>
      </c>
      <c r="Q109" s="7">
        <v>3.6</v>
      </c>
      <c r="R109" s="19">
        <f t="shared" si="12"/>
        <v>1.2042693861211182</v>
      </c>
      <c r="S109">
        <f t="shared" si="13"/>
        <v>0.58426938612111823</v>
      </c>
      <c r="T109">
        <f t="shared" si="14"/>
        <v>0.34137071555834836</v>
      </c>
      <c r="V109">
        <f t="shared" si="15"/>
        <v>1.9193763590761288</v>
      </c>
      <c r="W109">
        <f t="shared" si="16"/>
        <v>1.5413763590761289</v>
      </c>
      <c r="X109">
        <f t="shared" si="17"/>
        <v>2.3758410803187835</v>
      </c>
      <c r="Z109">
        <f t="shared" si="18"/>
        <v>0.42949175447756988</v>
      </c>
      <c r="AA109">
        <f t="shared" si="19"/>
        <v>5.1491754477569873E-2</v>
      </c>
      <c r="AB109">
        <f t="shared" si="20"/>
        <v>2.6514007791783372E-3</v>
      </c>
      <c r="AE109">
        <f t="shared" si="21"/>
        <v>1.4495511067294196</v>
      </c>
      <c r="AF109">
        <f t="shared" si="22"/>
        <v>0.76554359690191454</v>
      </c>
      <c r="AG109">
        <f t="shared" si="23"/>
        <v>0.58813401238055318</v>
      </c>
    </row>
    <row r="110" spans="1:33" x14ac:dyDescent="0.25">
      <c r="A110" s="4">
        <v>2039</v>
      </c>
      <c r="B110" s="5" t="s">
        <v>43</v>
      </c>
      <c r="C110" s="5">
        <v>0.28000000000000003</v>
      </c>
      <c r="D110" s="5">
        <v>0.215</v>
      </c>
      <c r="E110" s="5">
        <v>0.08</v>
      </c>
      <c r="F110" s="5">
        <v>0.13200000000000001</v>
      </c>
      <c r="G110" s="5">
        <v>7.1999999999999995E-2</v>
      </c>
      <c r="H110" s="5">
        <v>2.1999999999999999E-2</v>
      </c>
      <c r="I110" s="5">
        <v>3.3000000000000002E-2</v>
      </c>
      <c r="J110" s="5">
        <v>5</v>
      </c>
      <c r="K110" s="5">
        <v>9</v>
      </c>
      <c r="L110" s="5" t="s">
        <v>52</v>
      </c>
      <c r="M110" s="5" t="s">
        <v>53</v>
      </c>
      <c r="N110" s="5" t="s">
        <v>54</v>
      </c>
      <c r="O110" s="5">
        <v>9</v>
      </c>
      <c r="P110" s="5" t="s">
        <v>78</v>
      </c>
      <c r="Q110" s="5">
        <v>1.9</v>
      </c>
      <c r="R110" s="19">
        <f t="shared" si="12"/>
        <v>1.1943814019397354</v>
      </c>
      <c r="S110">
        <f t="shared" si="13"/>
        <v>0.91438140193973538</v>
      </c>
      <c r="T110">
        <f t="shared" si="14"/>
        <v>0.83609334821327597</v>
      </c>
      <c r="V110">
        <f t="shared" si="15"/>
        <v>1.9170931405813825</v>
      </c>
      <c r="W110">
        <f t="shared" si="16"/>
        <v>1.8450931405813824</v>
      </c>
      <c r="X110">
        <f t="shared" si="17"/>
        <v>3.4043686974204688</v>
      </c>
      <c r="Z110">
        <f t="shared" si="18"/>
        <v>0.16474899781927391</v>
      </c>
      <c r="AA110">
        <f t="shared" si="19"/>
        <v>9.2748997819273912E-2</v>
      </c>
      <c r="AB110">
        <f t="shared" si="20"/>
        <v>8.6023765964796765E-3</v>
      </c>
      <c r="AE110">
        <f t="shared" si="21"/>
        <v>-1.5477381692173304</v>
      </c>
      <c r="AF110">
        <f t="shared" si="22"/>
        <v>-2.144628881344977</v>
      </c>
      <c r="AG110">
        <f t="shared" si="23"/>
        <v>-2.0487745266443467</v>
      </c>
    </row>
    <row r="111" spans="1:33" x14ac:dyDescent="0.25">
      <c r="A111" s="6">
        <v>2727</v>
      </c>
      <c r="B111" s="7" t="s">
        <v>43</v>
      </c>
      <c r="C111" s="7">
        <v>0.4</v>
      </c>
      <c r="D111" s="7">
        <v>0.30499999999999999</v>
      </c>
      <c r="E111" s="7">
        <v>0.1</v>
      </c>
      <c r="F111" s="7">
        <v>0.34150000000000003</v>
      </c>
      <c r="G111" s="7">
        <v>0.17599999999999999</v>
      </c>
      <c r="H111" s="7">
        <v>6.25E-2</v>
      </c>
      <c r="I111" s="7">
        <v>8.6499999999999994E-2</v>
      </c>
      <c r="J111" s="7">
        <v>7</v>
      </c>
      <c r="K111" s="7">
        <v>2</v>
      </c>
      <c r="L111" s="7" t="s">
        <v>64</v>
      </c>
      <c r="M111" s="7" t="s">
        <v>65</v>
      </c>
      <c r="N111" s="7" t="s">
        <v>66</v>
      </c>
      <c r="O111" s="7">
        <v>10</v>
      </c>
      <c r="P111" s="7" t="s">
        <v>70</v>
      </c>
      <c r="Q111" s="7">
        <v>24.1</v>
      </c>
      <c r="R111" s="19">
        <f t="shared" si="12"/>
        <v>1.1978712787096353</v>
      </c>
      <c r="S111">
        <f t="shared" si="13"/>
        <v>0.79787127870963526</v>
      </c>
      <c r="T111">
        <f t="shared" si="14"/>
        <v>0.63659857738974845</v>
      </c>
      <c r="V111">
        <f t="shared" si="15"/>
        <v>1.9175735060309265</v>
      </c>
      <c r="W111">
        <f t="shared" si="16"/>
        <v>1.7415735060309265</v>
      </c>
      <c r="X111">
        <f t="shared" si="17"/>
        <v>3.0330782769088538</v>
      </c>
      <c r="Z111">
        <f t="shared" si="18"/>
        <v>0.21769754915093309</v>
      </c>
      <c r="AA111">
        <f t="shared" si="19"/>
        <v>4.16975491509331E-2</v>
      </c>
      <c r="AB111">
        <f t="shared" si="20"/>
        <v>1.7386856051944816E-3</v>
      </c>
      <c r="AE111">
        <f t="shared" si="21"/>
        <v>-0.94828031402798041</v>
      </c>
      <c r="AF111">
        <f t="shared" si="22"/>
        <v>-1.1175091831401918</v>
      </c>
      <c r="AG111">
        <f t="shared" si="23"/>
        <v>-1.1181009246355582</v>
      </c>
    </row>
    <row r="112" spans="1:33" x14ac:dyDescent="0.25">
      <c r="A112" s="4">
        <v>65</v>
      </c>
      <c r="B112" s="5" t="s">
        <v>47</v>
      </c>
      <c r="C112" s="5">
        <v>0.52</v>
      </c>
      <c r="D112" s="5">
        <v>0.4</v>
      </c>
      <c r="E112" s="5">
        <v>0.12</v>
      </c>
      <c r="F112" s="5">
        <v>0.57999999999999996</v>
      </c>
      <c r="G112" s="5">
        <v>0.23400000000000001</v>
      </c>
      <c r="H112" s="5">
        <v>0.13150000000000001</v>
      </c>
      <c r="I112" s="5">
        <v>0.185</v>
      </c>
      <c r="J112" s="5">
        <v>8</v>
      </c>
      <c r="K112" s="5">
        <v>4</v>
      </c>
      <c r="L112" s="5" t="s">
        <v>84</v>
      </c>
      <c r="M112" s="5" t="s">
        <v>85</v>
      </c>
      <c r="N112" s="5" t="s">
        <v>86</v>
      </c>
      <c r="O112" s="5">
        <v>7</v>
      </c>
      <c r="P112" s="5" t="s">
        <v>74</v>
      </c>
      <c r="Q112" s="5">
        <v>2.5</v>
      </c>
      <c r="R112" s="19">
        <f t="shared" si="12"/>
        <v>1.2015550375223072</v>
      </c>
      <c r="S112">
        <f t="shared" si="13"/>
        <v>0.68155503752230717</v>
      </c>
      <c r="T112">
        <f t="shared" si="14"/>
        <v>0.46451726917203356</v>
      </c>
      <c r="V112">
        <f t="shared" si="15"/>
        <v>1.9183919064264461</v>
      </c>
      <c r="W112">
        <f t="shared" si="16"/>
        <v>1.6843919064264461</v>
      </c>
      <c r="X112">
        <f t="shared" si="17"/>
        <v>2.8371760944349176</v>
      </c>
      <c r="Z112">
        <f t="shared" si="18"/>
        <v>0.24417182481676269</v>
      </c>
      <c r="AA112">
        <f t="shared" si="19"/>
        <v>1.0171824816762681E-2</v>
      </c>
      <c r="AB112">
        <f t="shared" si="20"/>
        <v>1.0346602010290915E-4</v>
      </c>
      <c r="AE112">
        <f t="shared" si="21"/>
        <v>-0.64855138643330534</v>
      </c>
      <c r="AF112">
        <f t="shared" si="22"/>
        <v>-9.0389484935406397E-2</v>
      </c>
      <c r="AG112">
        <f t="shared" si="23"/>
        <v>-0.13572323362628158</v>
      </c>
    </row>
    <row r="113" spans="1:33" x14ac:dyDescent="0.25">
      <c r="A113" s="6">
        <v>1687</v>
      </c>
      <c r="B113" s="7" t="s">
        <v>47</v>
      </c>
      <c r="C113" s="7">
        <v>0.62</v>
      </c>
      <c r="D113" s="7">
        <v>0.48</v>
      </c>
      <c r="E113" s="7">
        <v>0.15</v>
      </c>
      <c r="F113" s="7">
        <v>1.266</v>
      </c>
      <c r="G113" s="7">
        <v>0.62849999999999995</v>
      </c>
      <c r="H113" s="7">
        <v>0.25750000000000001</v>
      </c>
      <c r="I113" s="7">
        <v>0.309</v>
      </c>
      <c r="J113" s="7">
        <v>12</v>
      </c>
      <c r="K113" s="7">
        <v>4</v>
      </c>
      <c r="L113" s="7" t="s">
        <v>84</v>
      </c>
      <c r="M113" s="7" t="s">
        <v>85</v>
      </c>
      <c r="N113" s="7" t="s">
        <v>86</v>
      </c>
      <c r="O113" s="7">
        <v>9</v>
      </c>
      <c r="P113" s="7" t="s">
        <v>78</v>
      </c>
      <c r="Q113" s="7">
        <v>1.9</v>
      </c>
      <c r="R113" s="19">
        <f t="shared" si="12"/>
        <v>1.2046571502066628</v>
      </c>
      <c r="S113">
        <f t="shared" si="13"/>
        <v>0.58465715020666276</v>
      </c>
      <c r="T113">
        <f t="shared" si="14"/>
        <v>0.34182398328777619</v>
      </c>
      <c r="V113">
        <f t="shared" si="15"/>
        <v>1.9198863767139165</v>
      </c>
      <c r="W113">
        <f t="shared" si="16"/>
        <v>1.2913863767139167</v>
      </c>
      <c r="X113">
        <f t="shared" si="17"/>
        <v>1.6676787739622978</v>
      </c>
      <c r="Z113">
        <f t="shared" si="18"/>
        <v>0.35006892748008106</v>
      </c>
      <c r="AA113">
        <f t="shared" si="19"/>
        <v>-0.27843107251991889</v>
      </c>
      <c r="AB113">
        <f t="shared" si="20"/>
        <v>7.7523862144592337E-2</v>
      </c>
      <c r="AE113">
        <f t="shared" si="21"/>
        <v>0.55036432394539458</v>
      </c>
      <c r="AF113">
        <f t="shared" si="22"/>
        <v>0.76554359690191454</v>
      </c>
      <c r="AG113">
        <f t="shared" si="23"/>
        <v>0.69154219038152975</v>
      </c>
    </row>
    <row r="114" spans="1:33" x14ac:dyDescent="0.25">
      <c r="A114" s="4">
        <v>3284</v>
      </c>
      <c r="B114" s="5" t="s">
        <v>32</v>
      </c>
      <c r="C114" s="5">
        <v>0.59</v>
      </c>
      <c r="D114" s="5">
        <v>0.47499999999999998</v>
      </c>
      <c r="E114" s="5">
        <v>0.155</v>
      </c>
      <c r="F114" s="5">
        <v>0.97150000000000003</v>
      </c>
      <c r="G114" s="5">
        <v>0.371</v>
      </c>
      <c r="H114" s="5">
        <v>0.23499999999999999</v>
      </c>
      <c r="I114" s="5">
        <v>0.28000000000000003</v>
      </c>
      <c r="J114" s="5">
        <v>11</v>
      </c>
      <c r="K114" s="5">
        <v>1</v>
      </c>
      <c r="L114" s="5" t="s">
        <v>40</v>
      </c>
      <c r="M114" s="5" t="s">
        <v>41</v>
      </c>
      <c r="N114" s="5" t="s">
        <v>35</v>
      </c>
      <c r="O114" s="5">
        <v>5</v>
      </c>
      <c r="P114" s="5" t="s">
        <v>46</v>
      </c>
      <c r="Q114" s="5">
        <v>12.8</v>
      </c>
      <c r="R114" s="19">
        <f t="shared" si="12"/>
        <v>1.2044632681638905</v>
      </c>
      <c r="S114">
        <f t="shared" si="13"/>
        <v>0.61446326816389052</v>
      </c>
      <c r="T114">
        <f t="shared" si="14"/>
        <v>0.37756510792264925</v>
      </c>
      <c r="V114">
        <f t="shared" si="15"/>
        <v>1.9196195070197253</v>
      </c>
      <c r="W114">
        <f t="shared" si="16"/>
        <v>1.5486195070197253</v>
      </c>
      <c r="X114">
        <f t="shared" si="17"/>
        <v>2.3982223775220168</v>
      </c>
      <c r="Z114">
        <f t="shared" si="18"/>
        <v>0.32359465181425151</v>
      </c>
      <c r="AA114">
        <f t="shared" si="19"/>
        <v>-4.7405348185748486E-2</v>
      </c>
      <c r="AB114">
        <f t="shared" si="20"/>
        <v>2.2472670366120474E-3</v>
      </c>
      <c r="AE114">
        <f t="shared" si="21"/>
        <v>0.25063539635071963</v>
      </c>
      <c r="AF114">
        <f t="shared" si="22"/>
        <v>0.50876367235071795</v>
      </c>
      <c r="AG114">
        <f t="shared" si="23"/>
        <v>0.63983810138104147</v>
      </c>
    </row>
    <row r="115" spans="1:33" x14ac:dyDescent="0.25">
      <c r="A115" s="6">
        <v>3688</v>
      </c>
      <c r="B115" s="7" t="s">
        <v>43</v>
      </c>
      <c r="C115" s="7">
        <v>0.625</v>
      </c>
      <c r="D115" s="7">
        <v>0.48499999999999999</v>
      </c>
      <c r="E115" s="7">
        <v>0.16</v>
      </c>
      <c r="F115" s="7">
        <v>1.1499999999999999</v>
      </c>
      <c r="G115" s="7">
        <v>0.52549999999999997</v>
      </c>
      <c r="H115" s="7">
        <v>0.25700000000000001</v>
      </c>
      <c r="I115" s="7">
        <v>0.33150000000000002</v>
      </c>
      <c r="J115" s="7">
        <v>11</v>
      </c>
      <c r="K115" s="7">
        <v>12</v>
      </c>
      <c r="L115" s="7" t="s">
        <v>33</v>
      </c>
      <c r="M115" s="7" t="s">
        <v>34</v>
      </c>
      <c r="N115" s="7" t="s">
        <v>35</v>
      </c>
      <c r="O115" s="7">
        <v>8</v>
      </c>
      <c r="P115" s="7" t="s">
        <v>51</v>
      </c>
      <c r="Q115" s="7">
        <v>12.3</v>
      </c>
      <c r="R115" s="19">
        <f t="shared" si="12"/>
        <v>1.204851032249435</v>
      </c>
      <c r="S115">
        <f t="shared" si="13"/>
        <v>0.57985103224943502</v>
      </c>
      <c r="T115">
        <f t="shared" si="14"/>
        <v>0.33622721960073532</v>
      </c>
      <c r="V115">
        <f t="shared" si="15"/>
        <v>1.9198804462762677</v>
      </c>
      <c r="W115">
        <f t="shared" si="16"/>
        <v>1.3943804462762679</v>
      </c>
      <c r="X115">
        <f t="shared" si="17"/>
        <v>1.9442968289576039</v>
      </c>
      <c r="Z115">
        <f t="shared" si="18"/>
        <v>0.32359465181425151</v>
      </c>
      <c r="AA115">
        <f t="shared" si="19"/>
        <v>-0.20190534818574846</v>
      </c>
      <c r="AB115">
        <f t="shared" si="20"/>
        <v>4.0765769626008315E-2</v>
      </c>
      <c r="AE115">
        <f t="shared" si="21"/>
        <v>0.25063539635071963</v>
      </c>
      <c r="AF115">
        <f t="shared" si="22"/>
        <v>0.8083402509937806</v>
      </c>
      <c r="AG115">
        <f t="shared" si="23"/>
        <v>0.74324627938201804</v>
      </c>
    </row>
    <row r="116" spans="1:33" x14ac:dyDescent="0.25">
      <c r="A116" s="4">
        <v>297</v>
      </c>
      <c r="B116" s="5" t="s">
        <v>43</v>
      </c>
      <c r="C116" s="5">
        <v>0.27500000000000002</v>
      </c>
      <c r="D116" s="5">
        <v>0.20499999999999999</v>
      </c>
      <c r="E116" s="5">
        <v>7.4999999999999997E-2</v>
      </c>
      <c r="F116" s="5">
        <v>0.1105</v>
      </c>
      <c r="G116" s="5">
        <v>4.4999999999999998E-2</v>
      </c>
      <c r="H116" s="5">
        <v>2.8500000000000001E-2</v>
      </c>
      <c r="I116" s="5">
        <v>3.5000000000000003E-2</v>
      </c>
      <c r="J116" s="5">
        <v>6</v>
      </c>
      <c r="K116" s="5">
        <v>3</v>
      </c>
      <c r="L116" s="5" t="s">
        <v>75</v>
      </c>
      <c r="M116" s="5" t="s">
        <v>76</v>
      </c>
      <c r="N116" s="5" t="s">
        <v>77</v>
      </c>
      <c r="O116" s="5">
        <v>7</v>
      </c>
      <c r="P116" s="5" t="s">
        <v>74</v>
      </c>
      <c r="Q116" s="5">
        <v>2.5</v>
      </c>
      <c r="R116" s="19">
        <f t="shared" si="12"/>
        <v>1.1939936378541909</v>
      </c>
      <c r="S116">
        <f t="shared" si="13"/>
        <v>0.91899363785419086</v>
      </c>
      <c r="T116">
        <f t="shared" si="14"/>
        <v>0.84454930641647974</v>
      </c>
      <c r="V116">
        <f t="shared" si="15"/>
        <v>1.9171702362708154</v>
      </c>
      <c r="W116">
        <f t="shared" si="16"/>
        <v>1.8721702362708155</v>
      </c>
      <c r="X116">
        <f t="shared" si="17"/>
        <v>3.5050213935783212</v>
      </c>
      <c r="Z116">
        <f t="shared" si="18"/>
        <v>0.19122327348510348</v>
      </c>
      <c r="AA116">
        <f t="shared" si="19"/>
        <v>0.1462232734851035</v>
      </c>
      <c r="AB116">
        <f t="shared" si="20"/>
        <v>2.1381245708699374E-2</v>
      </c>
      <c r="AE116">
        <f t="shared" si="21"/>
        <v>-1.2480092416226554</v>
      </c>
      <c r="AF116">
        <f t="shared" si="22"/>
        <v>-2.187425535436843</v>
      </c>
      <c r="AG116">
        <f t="shared" si="23"/>
        <v>-2.1521827046453232</v>
      </c>
    </row>
    <row r="117" spans="1:33" x14ac:dyDescent="0.25">
      <c r="A117" s="6">
        <v>1153</v>
      </c>
      <c r="B117" s="7" t="s">
        <v>47</v>
      </c>
      <c r="C117" s="7">
        <v>0.59</v>
      </c>
      <c r="D117" s="7">
        <v>0.47</v>
      </c>
      <c r="E117" s="7">
        <v>0.15</v>
      </c>
      <c r="F117" s="7">
        <v>0.99550000000000005</v>
      </c>
      <c r="G117" s="7">
        <v>0.48099999999999998</v>
      </c>
      <c r="H117" s="7">
        <v>0.23200000000000001</v>
      </c>
      <c r="I117" s="7">
        <v>0.24</v>
      </c>
      <c r="J117" s="7">
        <v>8</v>
      </c>
      <c r="K117" s="7">
        <v>14</v>
      </c>
      <c r="L117" s="7" t="s">
        <v>55</v>
      </c>
      <c r="M117" s="7" t="s">
        <v>56</v>
      </c>
      <c r="N117" s="7" t="s">
        <v>57</v>
      </c>
      <c r="O117" s="7">
        <v>10</v>
      </c>
      <c r="P117" s="7" t="s">
        <v>70</v>
      </c>
      <c r="Q117" s="7">
        <v>24.1</v>
      </c>
      <c r="R117" s="19">
        <f t="shared" si="12"/>
        <v>1.2042693861211182</v>
      </c>
      <c r="S117">
        <f t="shared" si="13"/>
        <v>0.61426938612111825</v>
      </c>
      <c r="T117">
        <f t="shared" si="14"/>
        <v>0.37732687872561549</v>
      </c>
      <c r="V117">
        <f t="shared" si="15"/>
        <v>1.9195839243938331</v>
      </c>
      <c r="W117">
        <f t="shared" si="16"/>
        <v>1.438583924393833</v>
      </c>
      <c r="X117">
        <f t="shared" si="17"/>
        <v>2.0695237075243615</v>
      </c>
      <c r="Z117">
        <f t="shared" si="18"/>
        <v>0.24417182481676269</v>
      </c>
      <c r="AA117">
        <f t="shared" si="19"/>
        <v>-0.23682817518323729</v>
      </c>
      <c r="AB117">
        <f t="shared" si="20"/>
        <v>5.6087584560622128E-2</v>
      </c>
      <c r="AE117">
        <f t="shared" si="21"/>
        <v>-0.64855138643330534</v>
      </c>
      <c r="AF117">
        <f t="shared" si="22"/>
        <v>0.50876367235071795</v>
      </c>
      <c r="AG117">
        <f t="shared" si="23"/>
        <v>0.58813401238055318</v>
      </c>
    </row>
    <row r="118" spans="1:33" x14ac:dyDescent="0.25">
      <c r="A118" s="4">
        <v>3718</v>
      </c>
      <c r="B118" s="5" t="s">
        <v>43</v>
      </c>
      <c r="C118" s="5">
        <v>0.35</v>
      </c>
      <c r="D118" s="5">
        <v>0.25</v>
      </c>
      <c r="E118" s="5">
        <v>0.1</v>
      </c>
      <c r="F118" s="5">
        <v>0.40150000000000002</v>
      </c>
      <c r="G118" s="5">
        <v>0.17249999999999999</v>
      </c>
      <c r="H118" s="5">
        <v>6.3E-2</v>
      </c>
      <c r="I118" s="5">
        <v>0.1255</v>
      </c>
      <c r="J118" s="5">
        <v>7</v>
      </c>
      <c r="K118" s="5">
        <v>9</v>
      </c>
      <c r="L118" s="5" t="s">
        <v>52</v>
      </c>
      <c r="M118" s="5" t="s">
        <v>53</v>
      </c>
      <c r="N118" s="5" t="s">
        <v>54</v>
      </c>
      <c r="O118" s="5">
        <v>2</v>
      </c>
      <c r="P118" s="5" t="s">
        <v>39</v>
      </c>
      <c r="Q118" s="5">
        <v>18</v>
      </c>
      <c r="R118" s="19">
        <f t="shared" si="12"/>
        <v>1.1957385762391408</v>
      </c>
      <c r="S118">
        <f t="shared" si="13"/>
        <v>0.84573857623914084</v>
      </c>
      <c r="T118">
        <f t="shared" si="14"/>
        <v>0.71527373933900906</v>
      </c>
      <c r="V118">
        <f t="shared" si="15"/>
        <v>1.9175794364685752</v>
      </c>
      <c r="W118">
        <f t="shared" si="16"/>
        <v>1.7450794364685751</v>
      </c>
      <c r="X118">
        <f t="shared" si="17"/>
        <v>3.0453022395854799</v>
      </c>
      <c r="Z118">
        <f t="shared" si="18"/>
        <v>0.21769754915093309</v>
      </c>
      <c r="AA118">
        <f t="shared" si="19"/>
        <v>4.5197549150933103E-2</v>
      </c>
      <c r="AB118">
        <f t="shared" si="20"/>
        <v>2.0428184492510136E-3</v>
      </c>
      <c r="AE118">
        <f t="shared" si="21"/>
        <v>-0.94828031402798041</v>
      </c>
      <c r="AF118">
        <f t="shared" si="22"/>
        <v>-1.5454757240588526</v>
      </c>
      <c r="AG118">
        <f t="shared" si="23"/>
        <v>-1.6868459036409289</v>
      </c>
    </row>
    <row r="119" spans="1:33" x14ac:dyDescent="0.25">
      <c r="A119" s="6">
        <v>3642</v>
      </c>
      <c r="B119" s="7" t="s">
        <v>43</v>
      </c>
      <c r="C119" s="7">
        <v>0.46500000000000002</v>
      </c>
      <c r="D119" s="7">
        <v>0.37</v>
      </c>
      <c r="E119" s="7">
        <v>0.115</v>
      </c>
      <c r="F119" s="7">
        <v>0.40749999999999997</v>
      </c>
      <c r="G119" s="7">
        <v>0.1515</v>
      </c>
      <c r="H119" s="7">
        <v>9.35E-2</v>
      </c>
      <c r="I119" s="7">
        <v>0.14549999999999999</v>
      </c>
      <c r="J119" s="7">
        <v>9</v>
      </c>
      <c r="K119" s="7">
        <v>9</v>
      </c>
      <c r="L119" s="7" t="s">
        <v>52</v>
      </c>
      <c r="M119" s="7" t="s">
        <v>53</v>
      </c>
      <c r="N119" s="7" t="s">
        <v>54</v>
      </c>
      <c r="O119" s="7">
        <v>9</v>
      </c>
      <c r="P119" s="7" t="s">
        <v>78</v>
      </c>
      <c r="Q119" s="7">
        <v>1.9</v>
      </c>
      <c r="R119" s="19">
        <f t="shared" si="12"/>
        <v>1.200391745265674</v>
      </c>
      <c r="S119">
        <f t="shared" si="13"/>
        <v>0.73539174526567397</v>
      </c>
      <c r="T119">
        <f t="shared" si="14"/>
        <v>0.54080101900489386</v>
      </c>
      <c r="V119">
        <f t="shared" si="15"/>
        <v>1.9179411931651453</v>
      </c>
      <c r="W119">
        <f t="shared" si="16"/>
        <v>1.7664411931651454</v>
      </c>
      <c r="X119">
        <f t="shared" si="17"/>
        <v>3.1203144889107022</v>
      </c>
      <c r="Z119">
        <f t="shared" si="18"/>
        <v>0.2706461004825923</v>
      </c>
      <c r="AA119">
        <f t="shared" si="19"/>
        <v>0.1191461004825923</v>
      </c>
      <c r="AB119">
        <f t="shared" si="20"/>
        <v>1.4195793260207982E-2</v>
      </c>
      <c r="AE119">
        <f t="shared" si="21"/>
        <v>-0.34882245883863039</v>
      </c>
      <c r="AF119">
        <f t="shared" si="22"/>
        <v>-0.56115267994593299</v>
      </c>
      <c r="AG119">
        <f t="shared" si="23"/>
        <v>-0.44594776762921129</v>
      </c>
    </row>
    <row r="120" spans="1:33" x14ac:dyDescent="0.25">
      <c r="A120" s="4">
        <v>678</v>
      </c>
      <c r="B120" s="5" t="s">
        <v>32</v>
      </c>
      <c r="C120" s="5">
        <v>0.5</v>
      </c>
      <c r="D120" s="5">
        <v>0.375</v>
      </c>
      <c r="E120" s="5">
        <v>0.115</v>
      </c>
      <c r="F120" s="5">
        <v>0.59450000000000003</v>
      </c>
      <c r="G120" s="5">
        <v>0.185</v>
      </c>
      <c r="H120" s="5">
        <v>0.14799999999999999</v>
      </c>
      <c r="I120" s="5">
        <v>0.19</v>
      </c>
      <c r="J120" s="5">
        <v>11</v>
      </c>
      <c r="K120" s="5">
        <v>3</v>
      </c>
      <c r="L120" s="5" t="s">
        <v>75</v>
      </c>
      <c r="M120" s="5" t="s">
        <v>76</v>
      </c>
      <c r="N120" s="5" t="s">
        <v>77</v>
      </c>
      <c r="O120" s="5">
        <v>7</v>
      </c>
      <c r="P120" s="5" t="s">
        <v>74</v>
      </c>
      <c r="Q120" s="5">
        <v>2.5</v>
      </c>
      <c r="R120" s="19">
        <f t="shared" si="12"/>
        <v>1.2005856273084463</v>
      </c>
      <c r="S120">
        <f t="shared" si="13"/>
        <v>0.70058562730844631</v>
      </c>
      <c r="T120">
        <f t="shared" si="14"/>
        <v>0.49082022119116925</v>
      </c>
      <c r="V120">
        <f t="shared" si="15"/>
        <v>1.9185876108688529</v>
      </c>
      <c r="W120">
        <f t="shared" si="16"/>
        <v>1.7335876108688528</v>
      </c>
      <c r="X120">
        <f t="shared" si="17"/>
        <v>3.0053260045579773</v>
      </c>
      <c r="Z120">
        <f t="shared" si="18"/>
        <v>0.32359465181425151</v>
      </c>
      <c r="AA120">
        <f t="shared" si="19"/>
        <v>0.13859465181425151</v>
      </c>
      <c r="AB120">
        <f t="shared" si="20"/>
        <v>1.9208477511513611E-2</v>
      </c>
      <c r="AE120">
        <f t="shared" si="21"/>
        <v>0.25063539635071963</v>
      </c>
      <c r="AF120">
        <f t="shared" si="22"/>
        <v>-0.26157610130287079</v>
      </c>
      <c r="AG120">
        <f t="shared" si="23"/>
        <v>-0.394243678628723</v>
      </c>
    </row>
    <row r="121" spans="1:33" x14ac:dyDescent="0.25">
      <c r="A121" s="6">
        <v>1252</v>
      </c>
      <c r="B121" s="7" t="s">
        <v>43</v>
      </c>
      <c r="C121" s="7">
        <v>0.40500000000000003</v>
      </c>
      <c r="D121" s="7">
        <v>0.28499999999999998</v>
      </c>
      <c r="E121" s="7">
        <v>0.09</v>
      </c>
      <c r="F121" s="7">
        <v>0.26450000000000001</v>
      </c>
      <c r="G121" s="7">
        <v>0.1265</v>
      </c>
      <c r="H121" s="7">
        <v>5.0500000000000003E-2</v>
      </c>
      <c r="I121" s="7">
        <v>7.4999999999999997E-2</v>
      </c>
      <c r="J121" s="7">
        <v>6</v>
      </c>
      <c r="K121" s="7">
        <v>13</v>
      </c>
      <c r="L121" s="7" t="s">
        <v>44</v>
      </c>
      <c r="M121" s="7" t="s">
        <v>45</v>
      </c>
      <c r="N121" s="7" t="s">
        <v>35</v>
      </c>
      <c r="O121" s="7">
        <v>1</v>
      </c>
      <c r="P121" s="7" t="s">
        <v>36</v>
      </c>
      <c r="Q121" s="7">
        <v>22.1</v>
      </c>
      <c r="R121" s="19">
        <f t="shared" si="12"/>
        <v>1.1970957505385462</v>
      </c>
      <c r="S121">
        <f t="shared" si="13"/>
        <v>0.79209575053854619</v>
      </c>
      <c r="T121">
        <f t="shared" si="14"/>
        <v>0.62741567802122278</v>
      </c>
      <c r="V121">
        <f t="shared" si="15"/>
        <v>1.9174311755273579</v>
      </c>
      <c r="W121">
        <f t="shared" si="16"/>
        <v>1.7909311755273578</v>
      </c>
      <c r="X121">
        <f t="shared" si="17"/>
        <v>3.2074344754758037</v>
      </c>
      <c r="Z121">
        <f t="shared" si="18"/>
        <v>0.19122327348510348</v>
      </c>
      <c r="AA121">
        <f t="shared" si="19"/>
        <v>6.4723273485103483E-2</v>
      </c>
      <c r="AB121">
        <f t="shared" si="20"/>
        <v>4.1891021306274994E-3</v>
      </c>
      <c r="AE121">
        <f t="shared" si="21"/>
        <v>-1.2480092416226554</v>
      </c>
      <c r="AF121">
        <f t="shared" si="22"/>
        <v>-1.0747125290483255</v>
      </c>
      <c r="AG121">
        <f t="shared" si="23"/>
        <v>-1.3249172806375114</v>
      </c>
    </row>
    <row r="122" spans="1:33" x14ac:dyDescent="0.25">
      <c r="A122" s="4">
        <v>2135</v>
      </c>
      <c r="B122" s="5" t="s">
        <v>32</v>
      </c>
      <c r="C122" s="5">
        <v>0.44</v>
      </c>
      <c r="D122" s="5">
        <v>0.33</v>
      </c>
      <c r="E122" s="5">
        <v>0.115</v>
      </c>
      <c r="F122" s="5">
        <v>0.40050000000000002</v>
      </c>
      <c r="G122" s="5">
        <v>0.14299999999999999</v>
      </c>
      <c r="H122" s="5">
        <v>0.113</v>
      </c>
      <c r="I122" s="5">
        <v>0.12</v>
      </c>
      <c r="J122" s="5">
        <v>8</v>
      </c>
      <c r="K122" s="5">
        <v>2</v>
      </c>
      <c r="L122" s="5" t="s">
        <v>64</v>
      </c>
      <c r="M122" s="5" t="s">
        <v>65</v>
      </c>
      <c r="N122" s="5" t="s">
        <v>66</v>
      </c>
      <c r="O122" s="5">
        <v>1</v>
      </c>
      <c r="P122" s="5" t="s">
        <v>36</v>
      </c>
      <c r="Q122" s="5">
        <v>22.1</v>
      </c>
      <c r="R122" s="19">
        <f t="shared" si="12"/>
        <v>1.1988406889234962</v>
      </c>
      <c r="S122">
        <f t="shared" si="13"/>
        <v>0.75884068892349621</v>
      </c>
      <c r="T122">
        <f t="shared" si="14"/>
        <v>0.57583919116588633</v>
      </c>
      <c r="V122">
        <f t="shared" si="15"/>
        <v>1.9181724802334443</v>
      </c>
      <c r="W122">
        <f t="shared" si="16"/>
        <v>1.7751724802334443</v>
      </c>
      <c r="X122">
        <f t="shared" si="17"/>
        <v>3.1512373345781581</v>
      </c>
      <c r="Z122">
        <f t="shared" si="18"/>
        <v>0.24417182481676269</v>
      </c>
      <c r="AA122">
        <f t="shared" si="19"/>
        <v>0.10117182481676271</v>
      </c>
      <c r="AB122">
        <f t="shared" si="20"/>
        <v>1.0235738136753722E-2</v>
      </c>
      <c r="AE122">
        <f t="shared" si="21"/>
        <v>-0.64855138643330534</v>
      </c>
      <c r="AF122">
        <f t="shared" si="22"/>
        <v>-0.7751359504052634</v>
      </c>
      <c r="AG122">
        <f t="shared" si="23"/>
        <v>-0.8595804796331169</v>
      </c>
    </row>
    <row r="123" spans="1:33" x14ac:dyDescent="0.25">
      <c r="A123" s="6">
        <v>2140</v>
      </c>
      <c r="B123" s="7" t="s">
        <v>47</v>
      </c>
      <c r="C123" s="7">
        <v>0.68</v>
      </c>
      <c r="D123" s="7">
        <v>0.53</v>
      </c>
      <c r="E123" s="7">
        <v>0.20499999999999999</v>
      </c>
      <c r="F123" s="7">
        <v>1.496</v>
      </c>
      <c r="G123" s="7">
        <v>0.58250000000000002</v>
      </c>
      <c r="H123" s="7">
        <v>0.33700000000000002</v>
      </c>
      <c r="I123" s="7">
        <v>0.46500000000000002</v>
      </c>
      <c r="J123" s="7">
        <v>14</v>
      </c>
      <c r="K123" s="7">
        <v>2</v>
      </c>
      <c r="L123" s="7" t="s">
        <v>64</v>
      </c>
      <c r="M123" s="7" t="s">
        <v>65</v>
      </c>
      <c r="N123" s="7" t="s">
        <v>66</v>
      </c>
      <c r="O123" s="7">
        <v>3</v>
      </c>
      <c r="P123" s="7" t="s">
        <v>80</v>
      </c>
      <c r="Q123" s="7">
        <v>3.6</v>
      </c>
      <c r="R123" s="19">
        <f t="shared" si="12"/>
        <v>1.206595970634385</v>
      </c>
      <c r="S123">
        <f t="shared" si="13"/>
        <v>0.5265959706343849</v>
      </c>
      <c r="T123">
        <f t="shared" si="14"/>
        <v>0.27730331628836996</v>
      </c>
      <c r="V123">
        <f t="shared" si="15"/>
        <v>1.9208293163000585</v>
      </c>
      <c r="W123">
        <f t="shared" si="16"/>
        <v>1.3383293163000585</v>
      </c>
      <c r="X123">
        <f t="shared" si="17"/>
        <v>1.7911253588681819</v>
      </c>
      <c r="Z123">
        <f t="shared" si="18"/>
        <v>0.40301747881174027</v>
      </c>
      <c r="AA123">
        <f t="shared" si="19"/>
        <v>-0.17948252118825975</v>
      </c>
      <c r="AB123">
        <f t="shared" si="20"/>
        <v>3.2213975412094108E-2</v>
      </c>
      <c r="AE123">
        <f t="shared" si="21"/>
        <v>1.1498221791347447</v>
      </c>
      <c r="AF123">
        <f t="shared" si="22"/>
        <v>1.2791034460043076</v>
      </c>
      <c r="AG123">
        <f t="shared" si="23"/>
        <v>1.2085830803864126</v>
      </c>
    </row>
    <row r="124" spans="1:33" x14ac:dyDescent="0.25">
      <c r="A124" s="4">
        <v>247</v>
      </c>
      <c r="B124" s="5" t="s">
        <v>43</v>
      </c>
      <c r="C124" s="5">
        <v>0.32</v>
      </c>
      <c r="D124" s="5">
        <v>0.245</v>
      </c>
      <c r="E124" s="5">
        <v>0.08</v>
      </c>
      <c r="F124" s="5">
        <v>0.1585</v>
      </c>
      <c r="G124" s="5">
        <v>6.3500000000000001E-2</v>
      </c>
      <c r="H124" s="5">
        <v>3.2500000000000001E-2</v>
      </c>
      <c r="I124" s="5">
        <v>0.05</v>
      </c>
      <c r="J124" s="5">
        <v>13</v>
      </c>
      <c r="K124" s="5">
        <v>15</v>
      </c>
      <c r="L124" s="5" t="s">
        <v>81</v>
      </c>
      <c r="M124" s="5" t="s">
        <v>82</v>
      </c>
      <c r="N124" s="5" t="s">
        <v>35</v>
      </c>
      <c r="O124" s="5">
        <v>10</v>
      </c>
      <c r="P124" s="5" t="s">
        <v>70</v>
      </c>
      <c r="Q124" s="5">
        <v>24.1</v>
      </c>
      <c r="R124" s="19">
        <f t="shared" si="12"/>
        <v>1.1955446941963686</v>
      </c>
      <c r="S124">
        <f t="shared" si="13"/>
        <v>0.87554469419636849</v>
      </c>
      <c r="T124">
        <f t="shared" si="14"/>
        <v>0.76657851153541245</v>
      </c>
      <c r="V124">
        <f t="shared" si="15"/>
        <v>1.9172176797720051</v>
      </c>
      <c r="W124">
        <f t="shared" si="16"/>
        <v>1.853717679772005</v>
      </c>
      <c r="X124">
        <f t="shared" si="17"/>
        <v>3.4362692362993057</v>
      </c>
      <c r="Z124">
        <f t="shared" si="18"/>
        <v>0.37654320314591067</v>
      </c>
      <c r="AA124">
        <f t="shared" si="19"/>
        <v>0.31304320314591066</v>
      </c>
      <c r="AB124">
        <f t="shared" si="20"/>
        <v>9.7996047035851894E-2</v>
      </c>
      <c r="AE124">
        <f t="shared" si="21"/>
        <v>0.85009325154006965</v>
      </c>
      <c r="AF124">
        <f t="shared" si="22"/>
        <v>-1.8022556486100487</v>
      </c>
      <c r="AG124">
        <f t="shared" si="23"/>
        <v>-1.7385499926414172</v>
      </c>
    </row>
    <row r="125" spans="1:33" x14ac:dyDescent="0.25">
      <c r="A125" s="6">
        <v>3215</v>
      </c>
      <c r="B125" s="7" t="s">
        <v>32</v>
      </c>
      <c r="C125" s="7">
        <v>0.56999999999999995</v>
      </c>
      <c r="D125" s="7">
        <v>0.495</v>
      </c>
      <c r="E125" s="7">
        <v>0.16</v>
      </c>
      <c r="F125" s="7">
        <v>1.0914999999999999</v>
      </c>
      <c r="G125" s="7">
        <v>0.45200000000000001</v>
      </c>
      <c r="H125" s="7">
        <v>0.27500000000000002</v>
      </c>
      <c r="I125" s="7">
        <v>0.315</v>
      </c>
      <c r="J125" s="7">
        <v>14</v>
      </c>
      <c r="K125" s="7">
        <v>8</v>
      </c>
      <c r="L125" s="7" t="s">
        <v>61</v>
      </c>
      <c r="M125" s="7" t="s">
        <v>62</v>
      </c>
      <c r="N125" s="7" t="s">
        <v>63</v>
      </c>
      <c r="O125" s="7">
        <v>4</v>
      </c>
      <c r="P125" s="7" t="s">
        <v>42</v>
      </c>
      <c r="Q125" s="7">
        <v>6.1</v>
      </c>
      <c r="R125" s="19">
        <f t="shared" si="12"/>
        <v>1.2052387963349793</v>
      </c>
      <c r="S125">
        <f t="shared" si="13"/>
        <v>0.63523879633497937</v>
      </c>
      <c r="T125">
        <f t="shared" si="14"/>
        <v>0.4035283283691134</v>
      </c>
      <c r="V125">
        <f t="shared" si="15"/>
        <v>1.9200939420316205</v>
      </c>
      <c r="W125">
        <f t="shared" si="16"/>
        <v>1.4680939420316206</v>
      </c>
      <c r="X125">
        <f t="shared" si="17"/>
        <v>2.1552998226299431</v>
      </c>
      <c r="Z125">
        <f t="shared" si="18"/>
        <v>0.40301747881174027</v>
      </c>
      <c r="AA125">
        <f t="shared" si="19"/>
        <v>-4.8982521188259742E-2</v>
      </c>
      <c r="AB125">
        <f t="shared" si="20"/>
        <v>2.3992873819583148E-3</v>
      </c>
      <c r="AE125">
        <f t="shared" si="21"/>
        <v>1.1498221791347447</v>
      </c>
      <c r="AF125">
        <f t="shared" si="22"/>
        <v>0.33757705598325355</v>
      </c>
      <c r="AG125">
        <f t="shared" si="23"/>
        <v>0.84665445738299461</v>
      </c>
    </row>
    <row r="126" spans="1:33" x14ac:dyDescent="0.25">
      <c r="A126" s="4">
        <v>1414</v>
      </c>
      <c r="B126" s="5" t="s">
        <v>47</v>
      </c>
      <c r="C126" s="5">
        <v>0.67500000000000004</v>
      </c>
      <c r="D126" s="5">
        <v>0.54500000000000004</v>
      </c>
      <c r="E126" s="5">
        <v>0.185</v>
      </c>
      <c r="F126" s="5">
        <v>1.7375</v>
      </c>
      <c r="G126" s="5">
        <v>0.876</v>
      </c>
      <c r="H126" s="5">
        <v>0.3135</v>
      </c>
      <c r="I126" s="5">
        <v>0.46899999999999997</v>
      </c>
      <c r="J126" s="5">
        <v>13</v>
      </c>
      <c r="K126" s="5">
        <v>10</v>
      </c>
      <c r="L126" s="5" t="s">
        <v>48</v>
      </c>
      <c r="M126" s="5" t="s">
        <v>49</v>
      </c>
      <c r="N126" s="5" t="s">
        <v>50</v>
      </c>
      <c r="O126" s="5">
        <v>8</v>
      </c>
      <c r="P126" s="5" t="s">
        <v>51</v>
      </c>
      <c r="Q126" s="5">
        <v>12.3</v>
      </c>
      <c r="R126" s="19">
        <f t="shared" si="12"/>
        <v>1.2071776167627015</v>
      </c>
      <c r="S126">
        <f t="shared" si="13"/>
        <v>0.53217761676270148</v>
      </c>
      <c r="T126">
        <f t="shared" si="14"/>
        <v>0.28321301578322877</v>
      </c>
      <c r="V126">
        <f t="shared" si="15"/>
        <v>1.9205505857305698</v>
      </c>
      <c r="W126">
        <f t="shared" si="16"/>
        <v>1.0445505857305699</v>
      </c>
      <c r="X126">
        <f t="shared" si="17"/>
        <v>1.0910859261500767</v>
      </c>
      <c r="Z126">
        <f t="shared" si="18"/>
        <v>0.37654320314591067</v>
      </c>
      <c r="AA126">
        <f t="shared" si="19"/>
        <v>-0.49945679685408934</v>
      </c>
      <c r="AB126">
        <f t="shared" si="20"/>
        <v>0.24945709192374707</v>
      </c>
      <c r="AE126">
        <f t="shared" si="21"/>
        <v>0.85009325154006965</v>
      </c>
      <c r="AF126">
        <f t="shared" si="22"/>
        <v>1.2363067919124415</v>
      </c>
      <c r="AG126">
        <f t="shared" si="23"/>
        <v>1.3636953473878775</v>
      </c>
    </row>
    <row r="127" spans="1:33" x14ac:dyDescent="0.25">
      <c r="A127" s="6">
        <v>904</v>
      </c>
      <c r="B127" s="7" t="s">
        <v>43</v>
      </c>
      <c r="C127" s="7">
        <v>0.315</v>
      </c>
      <c r="D127" s="7">
        <v>0.23499999999999999</v>
      </c>
      <c r="E127" s="7">
        <v>7.4999999999999997E-2</v>
      </c>
      <c r="F127" s="7">
        <v>0.14849999999999999</v>
      </c>
      <c r="G127" s="7">
        <v>5.8500000000000003E-2</v>
      </c>
      <c r="H127" s="7">
        <v>3.7499999999999999E-2</v>
      </c>
      <c r="I127" s="7">
        <v>4.2500000000000003E-2</v>
      </c>
      <c r="J127" s="7">
        <v>6</v>
      </c>
      <c r="K127" s="7">
        <v>15</v>
      </c>
      <c r="L127" s="7" t="s">
        <v>81</v>
      </c>
      <c r="M127" s="7" t="s">
        <v>82</v>
      </c>
      <c r="N127" s="7" t="s">
        <v>35</v>
      </c>
      <c r="O127" s="7">
        <v>6</v>
      </c>
      <c r="P127" s="7" t="s">
        <v>79</v>
      </c>
      <c r="Q127" s="7">
        <v>14.1</v>
      </c>
      <c r="R127" s="19">
        <f t="shared" si="12"/>
        <v>1.1951569301108242</v>
      </c>
      <c r="S127">
        <f t="shared" si="13"/>
        <v>0.8801569301108243</v>
      </c>
      <c r="T127">
        <f t="shared" si="14"/>
        <v>0.77467622162211047</v>
      </c>
      <c r="V127">
        <f t="shared" si="15"/>
        <v>1.9172769841484918</v>
      </c>
      <c r="W127">
        <f t="shared" si="16"/>
        <v>1.8587769841484918</v>
      </c>
      <c r="X127">
        <f t="shared" si="17"/>
        <v>3.4550518768001623</v>
      </c>
      <c r="Z127">
        <f t="shared" si="18"/>
        <v>0.19122327348510348</v>
      </c>
      <c r="AA127">
        <f t="shared" si="19"/>
        <v>0.13272327348510349</v>
      </c>
      <c r="AB127">
        <f t="shared" si="20"/>
        <v>1.7615467324601574E-2</v>
      </c>
      <c r="AE127">
        <f t="shared" si="21"/>
        <v>-1.2480092416226554</v>
      </c>
      <c r="AF127">
        <f t="shared" si="22"/>
        <v>-1.8450523027019148</v>
      </c>
      <c r="AG127">
        <f t="shared" si="23"/>
        <v>-1.8419581706423938</v>
      </c>
    </row>
    <row r="128" spans="1:33" x14ac:dyDescent="0.25">
      <c r="A128" s="4">
        <v>3814</v>
      </c>
      <c r="B128" s="5" t="s">
        <v>43</v>
      </c>
      <c r="C128" s="5">
        <v>0.35</v>
      </c>
      <c r="D128" s="5">
        <v>0.26</v>
      </c>
      <c r="E128" s="5">
        <v>9.5000000000000001E-2</v>
      </c>
      <c r="F128" s="5">
        <v>0.221</v>
      </c>
      <c r="G128" s="5">
        <v>9.8500000000000004E-2</v>
      </c>
      <c r="H128" s="5">
        <v>4.2999999999999997E-2</v>
      </c>
      <c r="I128" s="5">
        <v>7.0000000000000007E-2</v>
      </c>
      <c r="J128" s="5">
        <v>8</v>
      </c>
      <c r="K128" s="5">
        <v>10</v>
      </c>
      <c r="L128" s="5" t="s">
        <v>48</v>
      </c>
      <c r="M128" s="5" t="s">
        <v>49</v>
      </c>
      <c r="N128" s="5" t="s">
        <v>50</v>
      </c>
      <c r="O128" s="5">
        <v>9</v>
      </c>
      <c r="P128" s="5" t="s">
        <v>78</v>
      </c>
      <c r="Q128" s="5">
        <v>1.9</v>
      </c>
      <c r="R128" s="19">
        <f t="shared" si="12"/>
        <v>1.1961263403246853</v>
      </c>
      <c r="S128">
        <f t="shared" si="13"/>
        <v>0.84612634032468537</v>
      </c>
      <c r="T128">
        <f t="shared" si="14"/>
        <v>0.71592978379124528</v>
      </c>
      <c r="V128">
        <f t="shared" si="15"/>
        <v>1.9173422189626275</v>
      </c>
      <c r="W128">
        <f t="shared" si="16"/>
        <v>1.8188422189626274</v>
      </c>
      <c r="X128">
        <f t="shared" si="17"/>
        <v>3.3081870174808943</v>
      </c>
      <c r="Z128">
        <f t="shared" si="18"/>
        <v>0.24417182481676269</v>
      </c>
      <c r="AA128">
        <f t="shared" si="19"/>
        <v>0.14567182481676269</v>
      </c>
      <c r="AB128">
        <f t="shared" si="20"/>
        <v>2.1220280545445599E-2</v>
      </c>
      <c r="AE128">
        <f t="shared" si="21"/>
        <v>-0.64855138643330534</v>
      </c>
      <c r="AF128">
        <f t="shared" si="22"/>
        <v>-1.5454757240588526</v>
      </c>
      <c r="AG128">
        <f t="shared" si="23"/>
        <v>-1.5834377256399523</v>
      </c>
    </row>
    <row r="129" spans="1:33" x14ac:dyDescent="0.25">
      <c r="A129" s="6">
        <v>4044</v>
      </c>
      <c r="B129" s="7" t="s">
        <v>32</v>
      </c>
      <c r="C129" s="7">
        <v>0.57999999999999996</v>
      </c>
      <c r="D129" s="7">
        <v>0.46</v>
      </c>
      <c r="E129" s="7">
        <v>0.13500000000000001</v>
      </c>
      <c r="F129" s="7">
        <v>0.92600000000000005</v>
      </c>
      <c r="G129" s="7">
        <v>0.40250000000000002</v>
      </c>
      <c r="H129" s="7">
        <v>0.20799999999999999</v>
      </c>
      <c r="I129" s="7">
        <v>0.27500000000000002</v>
      </c>
      <c r="J129" s="7">
        <v>8</v>
      </c>
      <c r="K129" s="7">
        <v>9</v>
      </c>
      <c r="L129" s="7" t="s">
        <v>52</v>
      </c>
      <c r="M129" s="7" t="s">
        <v>53</v>
      </c>
      <c r="N129" s="7" t="s">
        <v>54</v>
      </c>
      <c r="O129" s="7">
        <v>3</v>
      </c>
      <c r="P129" s="7" t="s">
        <v>80</v>
      </c>
      <c r="Q129" s="7">
        <v>3.6</v>
      </c>
      <c r="R129" s="19">
        <f t="shared" si="12"/>
        <v>1.2038816220355739</v>
      </c>
      <c r="S129">
        <f t="shared" si="13"/>
        <v>0.62388162203557396</v>
      </c>
      <c r="T129">
        <f t="shared" si="14"/>
        <v>0.38922827831373874</v>
      </c>
      <c r="V129">
        <f t="shared" si="15"/>
        <v>1.9192992633866959</v>
      </c>
      <c r="W129">
        <f t="shared" si="16"/>
        <v>1.5167992633866958</v>
      </c>
      <c r="X129">
        <f t="shared" si="17"/>
        <v>2.3006800054104231</v>
      </c>
      <c r="Z129">
        <f t="shared" si="18"/>
        <v>0.24417182481676269</v>
      </c>
      <c r="AA129">
        <f t="shared" si="19"/>
        <v>-0.15832817518323733</v>
      </c>
      <c r="AB129">
        <f t="shared" si="20"/>
        <v>2.5067811056853889E-2</v>
      </c>
      <c r="AE129">
        <f t="shared" si="21"/>
        <v>-0.64855138643330534</v>
      </c>
      <c r="AF129">
        <f t="shared" si="22"/>
        <v>0.42317036416698578</v>
      </c>
      <c r="AG129">
        <f t="shared" si="23"/>
        <v>0.48472583437957717</v>
      </c>
    </row>
    <row r="130" spans="1:33" x14ac:dyDescent="0.25">
      <c r="A130" s="4">
        <v>3365</v>
      </c>
      <c r="B130" s="5" t="s">
        <v>47</v>
      </c>
      <c r="C130" s="5">
        <v>0.33</v>
      </c>
      <c r="D130" s="5">
        <v>0.245</v>
      </c>
      <c r="E130" s="5">
        <v>8.5000000000000006E-2</v>
      </c>
      <c r="F130" s="5">
        <v>0.17100000000000001</v>
      </c>
      <c r="G130" s="5">
        <v>6.5500000000000003E-2</v>
      </c>
      <c r="H130" s="5">
        <v>3.6499999999999998E-2</v>
      </c>
      <c r="I130" s="5">
        <v>5.5E-2</v>
      </c>
      <c r="J130" s="5">
        <v>11</v>
      </c>
      <c r="K130" s="5">
        <v>8</v>
      </c>
      <c r="L130" s="5" t="s">
        <v>61</v>
      </c>
      <c r="M130" s="5" t="s">
        <v>62</v>
      </c>
      <c r="N130" s="5" t="s">
        <v>63</v>
      </c>
      <c r="O130" s="5">
        <v>4</v>
      </c>
      <c r="P130" s="5" t="s">
        <v>42</v>
      </c>
      <c r="Q130" s="5">
        <v>6.1</v>
      </c>
      <c r="R130" s="19">
        <f t="shared" si="12"/>
        <v>1.1955446941963686</v>
      </c>
      <c r="S130">
        <f t="shared" si="13"/>
        <v>0.86554469419636848</v>
      </c>
      <c r="T130">
        <f t="shared" si="14"/>
        <v>0.74916761765148498</v>
      </c>
      <c r="V130">
        <f t="shared" si="15"/>
        <v>1.9172651232731945</v>
      </c>
      <c r="W130">
        <f t="shared" si="16"/>
        <v>1.8517651232731946</v>
      </c>
      <c r="X130">
        <f t="shared" si="17"/>
        <v>3.4290340717709897</v>
      </c>
      <c r="Z130">
        <f t="shared" si="18"/>
        <v>0.32359465181425151</v>
      </c>
      <c r="AA130">
        <f t="shared" si="19"/>
        <v>0.25809465181425151</v>
      </c>
      <c r="AB130">
        <f t="shared" si="20"/>
        <v>6.6612849295119722E-2</v>
      </c>
      <c r="AE130">
        <f t="shared" si="21"/>
        <v>0.25063539635071963</v>
      </c>
      <c r="AF130">
        <f t="shared" si="22"/>
        <v>-1.7166623404263166</v>
      </c>
      <c r="AG130">
        <f t="shared" si="23"/>
        <v>-1.7385499926414172</v>
      </c>
    </row>
    <row r="131" spans="1:33" x14ac:dyDescent="0.25">
      <c r="A131" s="6">
        <v>3905</v>
      </c>
      <c r="B131" s="7" t="s">
        <v>47</v>
      </c>
      <c r="C131" s="7">
        <v>0.57499999999999996</v>
      </c>
      <c r="D131" s="7">
        <v>0.47</v>
      </c>
      <c r="E131" s="7">
        <v>0.16500000000000001</v>
      </c>
      <c r="F131" s="7">
        <v>0.85299999999999998</v>
      </c>
      <c r="G131" s="7">
        <v>0.29199999999999998</v>
      </c>
      <c r="H131" s="7">
        <v>0.17899999999999999</v>
      </c>
      <c r="I131" s="7">
        <v>0.35</v>
      </c>
      <c r="J131" s="7">
        <v>16</v>
      </c>
      <c r="K131" s="7">
        <v>3</v>
      </c>
      <c r="L131" s="7" t="s">
        <v>75</v>
      </c>
      <c r="M131" s="7" t="s">
        <v>76</v>
      </c>
      <c r="N131" s="7" t="s">
        <v>77</v>
      </c>
      <c r="O131" s="7">
        <v>7</v>
      </c>
      <c r="P131" s="7" t="s">
        <v>74</v>
      </c>
      <c r="Q131" s="7">
        <v>2.5</v>
      </c>
      <c r="R131" s="19">
        <f t="shared" ref="R131:R194" si="24">0.0387764085544431*D131 +1.18604447410053</f>
        <v>1.2042693861211182</v>
      </c>
      <c r="S131">
        <f t="shared" ref="S131:S194" si="25">R131-C131</f>
        <v>0.62926938612111827</v>
      </c>
      <c r="T131">
        <f t="shared" ref="T131:T194" si="26">S131^2</f>
        <v>0.39597996030924903</v>
      </c>
      <c r="V131">
        <f t="shared" ref="V131:V194" si="27">0.011860875297384*H131+1.91683220132484</f>
        <v>1.9189552980030717</v>
      </c>
      <c r="W131">
        <f t="shared" ref="W131:W194" si="28">V131-G131</f>
        <v>1.6269552980030717</v>
      </c>
      <c r="X131">
        <f t="shared" ref="X131:X194" si="29">W131^2</f>
        <v>2.6469835417002638</v>
      </c>
      <c r="Z131">
        <f t="shared" ref="Z131:Z194" si="30" xml:space="preserve"> 0.0264742756658296*J131 + 0.0323776194901259</f>
        <v>0.45596603014339948</v>
      </c>
      <c r="AA131">
        <f t="shared" ref="AA131:AA194" si="31">Z131-G131</f>
        <v>0.1639660301433995</v>
      </c>
      <c r="AB131">
        <f t="shared" ref="AB131:AB194" si="32">AA131^2</f>
        <v>2.6884859040986194E-2</v>
      </c>
      <c r="AE131">
        <f t="shared" ref="AE131:AE194" si="33">(J131-$J$340)/$J$342</f>
        <v>1.7492800343240946</v>
      </c>
      <c r="AF131">
        <f t="shared" ref="AF131:AF194" si="34">(C131-$C$340)/$C$342</f>
        <v>0.38037371007511966</v>
      </c>
      <c r="AG131">
        <f t="shared" ref="AG131:AG194" si="35">(D131-$D$340)/$D$342</f>
        <v>0.58813401238055318</v>
      </c>
    </row>
    <row r="132" spans="1:33" x14ac:dyDescent="0.25">
      <c r="A132" s="4">
        <v>696</v>
      </c>
      <c r="B132" s="5" t="s">
        <v>43</v>
      </c>
      <c r="C132" s="5">
        <v>0.315</v>
      </c>
      <c r="D132" s="5">
        <v>0.23</v>
      </c>
      <c r="E132" s="5">
        <v>0.09</v>
      </c>
      <c r="F132" s="5">
        <v>0.1285</v>
      </c>
      <c r="G132" s="5">
        <v>4.2999999999999997E-2</v>
      </c>
      <c r="H132" s="5">
        <v>0.04</v>
      </c>
      <c r="I132" s="5">
        <v>0.04</v>
      </c>
      <c r="J132" s="5">
        <v>7</v>
      </c>
      <c r="K132" s="5">
        <v>14</v>
      </c>
      <c r="L132" s="5" t="s">
        <v>55</v>
      </c>
      <c r="M132" s="5" t="s">
        <v>56</v>
      </c>
      <c r="N132" s="5" t="s">
        <v>57</v>
      </c>
      <c r="O132" s="5">
        <v>5</v>
      </c>
      <c r="P132" s="5" t="s">
        <v>46</v>
      </c>
      <c r="Q132" s="5">
        <v>12.8</v>
      </c>
      <c r="R132" s="19">
        <f t="shared" si="24"/>
        <v>1.194963048068052</v>
      </c>
      <c r="S132">
        <f t="shared" si="25"/>
        <v>0.87996304806805203</v>
      </c>
      <c r="T132">
        <f t="shared" si="26"/>
        <v>0.77433496596521689</v>
      </c>
      <c r="V132">
        <f t="shared" si="27"/>
        <v>1.9173066363367353</v>
      </c>
      <c r="W132">
        <f t="shared" si="28"/>
        <v>1.8743066363367353</v>
      </c>
      <c r="X132">
        <f t="shared" si="29"/>
        <v>3.5130253670159268</v>
      </c>
      <c r="Z132">
        <f t="shared" si="30"/>
        <v>0.21769754915093309</v>
      </c>
      <c r="AA132">
        <f t="shared" si="31"/>
        <v>0.17469754915093311</v>
      </c>
      <c r="AB132">
        <f t="shared" si="32"/>
        <v>3.051923367934269E-2</v>
      </c>
      <c r="AE132">
        <f t="shared" si="33"/>
        <v>-0.94828031402798041</v>
      </c>
      <c r="AF132">
        <f t="shared" si="34"/>
        <v>-1.8450523027019148</v>
      </c>
      <c r="AG132">
        <f t="shared" si="35"/>
        <v>-1.8936622596428816</v>
      </c>
    </row>
    <row r="133" spans="1:33" x14ac:dyDescent="0.25">
      <c r="A133" s="6">
        <v>994</v>
      </c>
      <c r="B133" s="7" t="s">
        <v>47</v>
      </c>
      <c r="C133" s="7">
        <v>0.57999999999999996</v>
      </c>
      <c r="D133" s="7">
        <v>0.45500000000000002</v>
      </c>
      <c r="E133" s="7">
        <v>0.15</v>
      </c>
      <c r="F133" s="7">
        <v>1.012</v>
      </c>
      <c r="G133" s="7">
        <v>0.4985</v>
      </c>
      <c r="H133" s="7">
        <v>0.21149999999999999</v>
      </c>
      <c r="I133" s="7">
        <v>0.28349999999999997</v>
      </c>
      <c r="J133" s="7">
        <v>10</v>
      </c>
      <c r="K133" s="7">
        <v>11</v>
      </c>
      <c r="L133" s="7" t="s">
        <v>37</v>
      </c>
      <c r="M133" s="7" t="s">
        <v>38</v>
      </c>
      <c r="N133" s="7" t="s">
        <v>35</v>
      </c>
      <c r="O133" s="7">
        <v>6</v>
      </c>
      <c r="P133" s="7" t="s">
        <v>79</v>
      </c>
      <c r="Q133" s="7">
        <v>14.1</v>
      </c>
      <c r="R133" s="19">
        <f t="shared" si="24"/>
        <v>1.2036877399928017</v>
      </c>
      <c r="S133">
        <f t="shared" si="25"/>
        <v>0.62368773999280169</v>
      </c>
      <c r="T133">
        <f t="shared" si="26"/>
        <v>0.38898639701732862</v>
      </c>
      <c r="V133">
        <f t="shared" si="27"/>
        <v>1.9193407764502368</v>
      </c>
      <c r="W133">
        <f t="shared" si="28"/>
        <v>1.4208407764502369</v>
      </c>
      <c r="X133">
        <f t="shared" si="29"/>
        <v>2.0187885120237121</v>
      </c>
      <c r="Z133">
        <f t="shared" si="30"/>
        <v>0.29712037614842191</v>
      </c>
      <c r="AA133">
        <f t="shared" si="31"/>
        <v>-0.20137962385157809</v>
      </c>
      <c r="AB133">
        <f t="shared" si="32"/>
        <v>4.0553752902603081E-2</v>
      </c>
      <c r="AE133">
        <f t="shared" si="33"/>
        <v>-4.9093531243955373E-2</v>
      </c>
      <c r="AF133">
        <f t="shared" si="34"/>
        <v>0.42317036416698578</v>
      </c>
      <c r="AG133">
        <f t="shared" si="35"/>
        <v>0.43302174537908888</v>
      </c>
    </row>
    <row r="134" spans="1:33" x14ac:dyDescent="0.25">
      <c r="A134" s="4">
        <v>260</v>
      </c>
      <c r="B134" s="5" t="s">
        <v>32</v>
      </c>
      <c r="C134" s="5">
        <v>0.59</v>
      </c>
      <c r="D134" s="5">
        <v>0.47499999999999998</v>
      </c>
      <c r="E134" s="5">
        <v>0.16</v>
      </c>
      <c r="F134" s="5">
        <v>1.1014999999999999</v>
      </c>
      <c r="G134" s="5">
        <v>0.47749999999999998</v>
      </c>
      <c r="H134" s="5">
        <v>0.2555</v>
      </c>
      <c r="I134" s="5">
        <v>0.29499999999999998</v>
      </c>
      <c r="J134" s="5">
        <v>13</v>
      </c>
      <c r="K134" s="5">
        <v>8</v>
      </c>
      <c r="L134" s="5" t="s">
        <v>61</v>
      </c>
      <c r="M134" s="5" t="s">
        <v>62</v>
      </c>
      <c r="N134" s="5" t="s">
        <v>63</v>
      </c>
      <c r="O134" s="5">
        <v>8</v>
      </c>
      <c r="P134" s="5" t="s">
        <v>51</v>
      </c>
      <c r="Q134" s="5">
        <v>12.3</v>
      </c>
      <c r="R134" s="19">
        <f t="shared" si="24"/>
        <v>1.2044632681638905</v>
      </c>
      <c r="S134">
        <f t="shared" si="25"/>
        <v>0.61446326816389052</v>
      </c>
      <c r="T134">
        <f t="shared" si="26"/>
        <v>0.37756510792264925</v>
      </c>
      <c r="V134">
        <f t="shared" si="27"/>
        <v>1.9198626549633215</v>
      </c>
      <c r="W134">
        <f t="shared" si="28"/>
        <v>1.4423626549633215</v>
      </c>
      <c r="X134">
        <f t="shared" si="29"/>
        <v>2.0804100284328415</v>
      </c>
      <c r="Z134">
        <f t="shared" si="30"/>
        <v>0.37654320314591067</v>
      </c>
      <c r="AA134">
        <f t="shared" si="31"/>
        <v>-0.10095679685408931</v>
      </c>
      <c r="AB134">
        <f t="shared" si="32"/>
        <v>1.0192274831037858E-2</v>
      </c>
      <c r="AE134">
        <f t="shared" si="33"/>
        <v>0.85009325154006965</v>
      </c>
      <c r="AF134">
        <f t="shared" si="34"/>
        <v>0.50876367235071795</v>
      </c>
      <c r="AG134">
        <f t="shared" si="35"/>
        <v>0.63983810138104147</v>
      </c>
    </row>
    <row r="135" spans="1:33" x14ac:dyDescent="0.25">
      <c r="A135" s="6">
        <v>1204</v>
      </c>
      <c r="B135" s="7" t="s">
        <v>32</v>
      </c>
      <c r="C135" s="7">
        <v>0.73</v>
      </c>
      <c r="D135" s="7">
        <v>0.57499999999999996</v>
      </c>
      <c r="E135" s="7">
        <v>0.185</v>
      </c>
      <c r="F135" s="7">
        <v>1.8794999999999999</v>
      </c>
      <c r="G135" s="7">
        <v>0.93100000000000005</v>
      </c>
      <c r="H135" s="7">
        <v>0.38</v>
      </c>
      <c r="I135" s="7">
        <v>0.48249999999999998</v>
      </c>
      <c r="J135" s="7">
        <v>12</v>
      </c>
      <c r="K135" s="7">
        <v>1</v>
      </c>
      <c r="L135" s="7" t="s">
        <v>40</v>
      </c>
      <c r="M135" s="7" t="s">
        <v>41</v>
      </c>
      <c r="N135" s="7" t="s">
        <v>35</v>
      </c>
      <c r="O135" s="7">
        <v>9</v>
      </c>
      <c r="P135" s="7" t="s">
        <v>78</v>
      </c>
      <c r="Q135" s="7">
        <v>1.9</v>
      </c>
      <c r="R135" s="19">
        <f t="shared" si="24"/>
        <v>1.2083409090193349</v>
      </c>
      <c r="S135">
        <f t="shared" si="25"/>
        <v>0.4783409090193349</v>
      </c>
      <c r="T135">
        <f t="shared" si="26"/>
        <v>0.22881002524144364</v>
      </c>
      <c r="V135">
        <f t="shared" si="27"/>
        <v>1.921339333937846</v>
      </c>
      <c r="W135">
        <f t="shared" si="28"/>
        <v>0.9903393339378459</v>
      </c>
      <c r="X135">
        <f t="shared" si="29"/>
        <v>0.98077199634445622</v>
      </c>
      <c r="Z135">
        <f t="shared" si="30"/>
        <v>0.35006892748008106</v>
      </c>
      <c r="AA135">
        <f t="shared" si="31"/>
        <v>-0.58093107251991905</v>
      </c>
      <c r="AB135">
        <f t="shared" si="32"/>
        <v>0.33748091101914346</v>
      </c>
      <c r="AE135">
        <f t="shared" si="33"/>
        <v>0.55036432394539458</v>
      </c>
      <c r="AF135">
        <f t="shared" si="34"/>
        <v>1.7070699869229675</v>
      </c>
      <c r="AG135">
        <f t="shared" si="35"/>
        <v>1.6739198813908058</v>
      </c>
    </row>
    <row r="136" spans="1:33" x14ac:dyDescent="0.25">
      <c r="A136" s="4">
        <v>321</v>
      </c>
      <c r="B136" s="5" t="s">
        <v>43</v>
      </c>
      <c r="C136" s="5">
        <v>0.26500000000000001</v>
      </c>
      <c r="D136" s="5">
        <v>0.21</v>
      </c>
      <c r="E136" s="5">
        <v>0.06</v>
      </c>
      <c r="F136" s="5">
        <v>9.6500000000000002E-2</v>
      </c>
      <c r="G136" s="5">
        <v>4.2500000000000003E-2</v>
      </c>
      <c r="H136" s="5">
        <v>2.1999999999999999E-2</v>
      </c>
      <c r="I136" s="5">
        <v>0.03</v>
      </c>
      <c r="J136" s="5">
        <v>5</v>
      </c>
      <c r="K136" s="5">
        <v>5</v>
      </c>
      <c r="L136" s="5" t="s">
        <v>58</v>
      </c>
      <c r="M136" s="5" t="s">
        <v>59</v>
      </c>
      <c r="N136" s="5" t="s">
        <v>60</v>
      </c>
      <c r="O136" s="5">
        <v>10</v>
      </c>
      <c r="P136" s="5" t="s">
        <v>70</v>
      </c>
      <c r="Q136" s="5">
        <v>24.1</v>
      </c>
      <c r="R136" s="19">
        <f t="shared" si="24"/>
        <v>1.1941875198969631</v>
      </c>
      <c r="S136">
        <f t="shared" si="25"/>
        <v>0.92918751989696313</v>
      </c>
      <c r="T136">
        <f t="shared" si="26"/>
        <v>0.86338944713226928</v>
      </c>
      <c r="V136">
        <f t="shared" si="27"/>
        <v>1.9170931405813825</v>
      </c>
      <c r="W136">
        <f t="shared" si="28"/>
        <v>1.8745931405813825</v>
      </c>
      <c r="X136">
        <f t="shared" si="29"/>
        <v>3.5140994427147709</v>
      </c>
      <c r="Z136">
        <f t="shared" si="30"/>
        <v>0.16474899781927391</v>
      </c>
      <c r="AA136">
        <f t="shared" si="31"/>
        <v>0.1222489978192739</v>
      </c>
      <c r="AB136">
        <f t="shared" si="32"/>
        <v>1.4944817467816835E-2</v>
      </c>
      <c r="AE136">
        <f t="shared" si="33"/>
        <v>-1.5477381692173304</v>
      </c>
      <c r="AF136">
        <f t="shared" si="34"/>
        <v>-2.2730188436205752</v>
      </c>
      <c r="AG136">
        <f t="shared" si="35"/>
        <v>-2.100478615644835</v>
      </c>
    </row>
    <row r="137" spans="1:33" x14ac:dyDescent="0.25">
      <c r="A137" s="6">
        <v>554</v>
      </c>
      <c r="B137" s="7" t="s">
        <v>43</v>
      </c>
      <c r="C137" s="7">
        <v>0.48</v>
      </c>
      <c r="D137" s="7">
        <v>0.37</v>
      </c>
      <c r="E137" s="7">
        <v>0.12</v>
      </c>
      <c r="F137" s="7">
        <v>0.51400000000000001</v>
      </c>
      <c r="G137" s="7">
        <v>0.20749999999999999</v>
      </c>
      <c r="H137" s="7">
        <v>0.13100000000000001</v>
      </c>
      <c r="I137" s="7">
        <v>0.155</v>
      </c>
      <c r="J137" s="7">
        <v>13</v>
      </c>
      <c r="K137" s="7">
        <v>3</v>
      </c>
      <c r="L137" s="7" t="s">
        <v>75</v>
      </c>
      <c r="M137" s="7" t="s">
        <v>76</v>
      </c>
      <c r="N137" s="7" t="s">
        <v>77</v>
      </c>
      <c r="O137" s="7">
        <v>1</v>
      </c>
      <c r="P137" s="7" t="s">
        <v>36</v>
      </c>
      <c r="Q137" s="7">
        <v>22.1</v>
      </c>
      <c r="R137" s="19">
        <f t="shared" si="24"/>
        <v>1.200391745265674</v>
      </c>
      <c r="S137">
        <f t="shared" si="25"/>
        <v>0.72039174526567407</v>
      </c>
      <c r="T137">
        <f t="shared" si="26"/>
        <v>0.51896426664692386</v>
      </c>
      <c r="V137">
        <f t="shared" si="27"/>
        <v>1.9183859759887973</v>
      </c>
      <c r="W137">
        <f t="shared" si="28"/>
        <v>1.7108859759887973</v>
      </c>
      <c r="X137">
        <f t="shared" si="29"/>
        <v>2.9271308228351396</v>
      </c>
      <c r="Z137">
        <f t="shared" si="30"/>
        <v>0.37654320314591067</v>
      </c>
      <c r="AA137">
        <f t="shared" si="31"/>
        <v>0.16904320314591068</v>
      </c>
      <c r="AB137">
        <f t="shared" si="32"/>
        <v>2.8575604529829626E-2</v>
      </c>
      <c r="AE137">
        <f t="shared" si="33"/>
        <v>0.85009325154006965</v>
      </c>
      <c r="AF137">
        <f t="shared" si="34"/>
        <v>-0.43276271767033514</v>
      </c>
      <c r="AG137">
        <f t="shared" si="35"/>
        <v>-0.44594776762921129</v>
      </c>
    </row>
    <row r="138" spans="1:33" x14ac:dyDescent="0.25">
      <c r="A138" s="4">
        <v>3644</v>
      </c>
      <c r="B138" s="5" t="s">
        <v>43</v>
      </c>
      <c r="C138" s="5">
        <v>0.47</v>
      </c>
      <c r="D138" s="5">
        <v>0.34499999999999997</v>
      </c>
      <c r="E138" s="5">
        <v>0.12</v>
      </c>
      <c r="F138" s="5">
        <v>0.36849999999999999</v>
      </c>
      <c r="G138" s="5">
        <v>0.1525</v>
      </c>
      <c r="H138" s="5">
        <v>6.1499999999999999E-2</v>
      </c>
      <c r="I138" s="5">
        <v>0.125</v>
      </c>
      <c r="J138" s="5">
        <v>8</v>
      </c>
      <c r="K138" s="5">
        <v>6</v>
      </c>
      <c r="L138" s="5" t="s">
        <v>71</v>
      </c>
      <c r="M138" s="5" t="s">
        <v>72</v>
      </c>
      <c r="N138" s="5" t="s">
        <v>73</v>
      </c>
      <c r="O138" s="5">
        <v>1</v>
      </c>
      <c r="P138" s="5" t="s">
        <v>36</v>
      </c>
      <c r="Q138" s="5">
        <v>22.1</v>
      </c>
      <c r="R138" s="19">
        <f t="shared" si="24"/>
        <v>1.1994223350518129</v>
      </c>
      <c r="S138">
        <f t="shared" si="25"/>
        <v>0.72942233505181298</v>
      </c>
      <c r="T138">
        <f t="shared" si="26"/>
        <v>0.53205694287243932</v>
      </c>
      <c r="V138">
        <f t="shared" si="27"/>
        <v>1.9175616451556292</v>
      </c>
      <c r="W138">
        <f t="shared" si="28"/>
        <v>1.7650616451556291</v>
      </c>
      <c r="X138">
        <f t="shared" si="29"/>
        <v>3.1154426111994962</v>
      </c>
      <c r="Z138">
        <f t="shared" si="30"/>
        <v>0.24417182481676269</v>
      </c>
      <c r="AA138">
        <f t="shared" si="31"/>
        <v>9.1671824816762698E-2</v>
      </c>
      <c r="AB138">
        <f t="shared" si="32"/>
        <v>8.4037234652352289E-3</v>
      </c>
      <c r="AE138">
        <f t="shared" si="33"/>
        <v>-0.64855138643330534</v>
      </c>
      <c r="AF138">
        <f t="shared" si="34"/>
        <v>-0.51835602585406737</v>
      </c>
      <c r="AG138">
        <f t="shared" si="35"/>
        <v>-0.70446821263165271</v>
      </c>
    </row>
    <row r="139" spans="1:33" x14ac:dyDescent="0.25">
      <c r="A139" s="6">
        <v>3914</v>
      </c>
      <c r="B139" s="7" t="s">
        <v>43</v>
      </c>
      <c r="C139" s="7">
        <v>0.54</v>
      </c>
      <c r="D139" s="7">
        <v>0.4</v>
      </c>
      <c r="E139" s="7">
        <v>0.14499999999999999</v>
      </c>
      <c r="F139" s="7">
        <v>0.75700000000000001</v>
      </c>
      <c r="G139" s="7">
        <v>0.315</v>
      </c>
      <c r="H139" s="7">
        <v>0.18099999999999999</v>
      </c>
      <c r="I139" s="7">
        <v>0.215</v>
      </c>
      <c r="J139" s="7">
        <v>11</v>
      </c>
      <c r="K139" s="7">
        <v>8</v>
      </c>
      <c r="L139" s="7" t="s">
        <v>61</v>
      </c>
      <c r="M139" s="7" t="s">
        <v>62</v>
      </c>
      <c r="N139" s="7" t="s">
        <v>63</v>
      </c>
      <c r="O139" s="7">
        <v>8</v>
      </c>
      <c r="P139" s="7" t="s">
        <v>51</v>
      </c>
      <c r="Q139" s="7">
        <v>12.3</v>
      </c>
      <c r="R139" s="19">
        <f t="shared" si="24"/>
        <v>1.2015550375223072</v>
      </c>
      <c r="S139">
        <f t="shared" si="25"/>
        <v>0.66155503752230715</v>
      </c>
      <c r="T139">
        <f t="shared" si="26"/>
        <v>0.43765506767114121</v>
      </c>
      <c r="V139">
        <f t="shared" si="27"/>
        <v>1.9189790197536665</v>
      </c>
      <c r="W139">
        <f t="shared" si="28"/>
        <v>1.6039790197536665</v>
      </c>
      <c r="X139">
        <f t="shared" si="29"/>
        <v>2.572748695809933</v>
      </c>
      <c r="Z139">
        <f t="shared" si="30"/>
        <v>0.32359465181425151</v>
      </c>
      <c r="AA139">
        <f t="shared" si="31"/>
        <v>8.5946518142515083E-3</v>
      </c>
      <c r="AB139">
        <f t="shared" si="32"/>
        <v>7.3868039808216746E-5</v>
      </c>
      <c r="AE139">
        <f t="shared" si="33"/>
        <v>0.25063539635071963</v>
      </c>
      <c r="AF139">
        <f t="shared" si="34"/>
        <v>8.0797131432057967E-2</v>
      </c>
      <c r="AG139">
        <f t="shared" si="35"/>
        <v>-0.13572323362628158</v>
      </c>
    </row>
    <row r="140" spans="1:33" x14ac:dyDescent="0.25">
      <c r="A140" s="4">
        <v>1867</v>
      </c>
      <c r="B140" s="5" t="s">
        <v>43</v>
      </c>
      <c r="C140" s="5">
        <v>0.52</v>
      </c>
      <c r="D140" s="5">
        <v>0.38500000000000001</v>
      </c>
      <c r="E140" s="5">
        <v>0.115</v>
      </c>
      <c r="F140" s="5">
        <v>0.58099999999999996</v>
      </c>
      <c r="G140" s="5">
        <v>0.2555</v>
      </c>
      <c r="H140" s="5">
        <v>0.156</v>
      </c>
      <c r="I140" s="5">
        <v>0.14299999999999999</v>
      </c>
      <c r="J140" s="5">
        <v>10</v>
      </c>
      <c r="K140" s="5">
        <v>9</v>
      </c>
      <c r="L140" s="5" t="s">
        <v>52</v>
      </c>
      <c r="M140" s="5" t="s">
        <v>53</v>
      </c>
      <c r="N140" s="5" t="s">
        <v>54</v>
      </c>
      <c r="O140" s="5">
        <v>9</v>
      </c>
      <c r="P140" s="5" t="s">
        <v>78</v>
      </c>
      <c r="Q140" s="5">
        <v>1.9</v>
      </c>
      <c r="R140" s="19">
        <f t="shared" si="24"/>
        <v>1.2009733913939906</v>
      </c>
      <c r="S140">
        <f t="shared" si="25"/>
        <v>0.6809733913939906</v>
      </c>
      <c r="T140">
        <f t="shared" si="26"/>
        <v>0.46372475978663313</v>
      </c>
      <c r="V140">
        <f t="shared" si="27"/>
        <v>1.9186824978712318</v>
      </c>
      <c r="W140">
        <f t="shared" si="28"/>
        <v>1.6631824978712317</v>
      </c>
      <c r="X140">
        <f t="shared" si="29"/>
        <v>2.7661760212251898</v>
      </c>
      <c r="Z140">
        <f t="shared" si="30"/>
        <v>0.29712037614842191</v>
      </c>
      <c r="AA140">
        <f t="shared" si="31"/>
        <v>4.16203761484219E-2</v>
      </c>
      <c r="AB140">
        <f t="shared" si="32"/>
        <v>1.7322557107361267E-3</v>
      </c>
      <c r="AE140">
        <f t="shared" si="33"/>
        <v>-4.9093531243955373E-2</v>
      </c>
      <c r="AF140">
        <f t="shared" si="34"/>
        <v>-9.0389484935406397E-2</v>
      </c>
      <c r="AG140">
        <f t="shared" si="35"/>
        <v>-0.29083550062774643</v>
      </c>
    </row>
    <row r="141" spans="1:33" x14ac:dyDescent="0.25">
      <c r="A141" s="6">
        <v>1287</v>
      </c>
      <c r="B141" s="7" t="s">
        <v>43</v>
      </c>
      <c r="C141" s="7">
        <v>0.5</v>
      </c>
      <c r="D141" s="7">
        <v>0.39500000000000002</v>
      </c>
      <c r="E141" s="7">
        <v>0.14000000000000001</v>
      </c>
      <c r="F141" s="7">
        <v>0.62150000000000005</v>
      </c>
      <c r="G141" s="7">
        <v>0.29249999999999998</v>
      </c>
      <c r="H141" s="7">
        <v>0.1205</v>
      </c>
      <c r="I141" s="7">
        <v>0.19500000000000001</v>
      </c>
      <c r="J141" s="7">
        <v>9</v>
      </c>
      <c r="K141" s="7">
        <v>8</v>
      </c>
      <c r="L141" s="7" t="s">
        <v>61</v>
      </c>
      <c r="M141" s="7" t="s">
        <v>62</v>
      </c>
      <c r="N141" s="7" t="s">
        <v>63</v>
      </c>
      <c r="O141" s="7">
        <v>3</v>
      </c>
      <c r="P141" s="7" t="s">
        <v>80</v>
      </c>
      <c r="Q141" s="7">
        <v>3.6</v>
      </c>
      <c r="R141" s="19">
        <f t="shared" si="24"/>
        <v>1.2013611554795351</v>
      </c>
      <c r="S141">
        <f t="shared" si="25"/>
        <v>0.70136115547953515</v>
      </c>
      <c r="T141">
        <f t="shared" si="26"/>
        <v>0.49190747041558869</v>
      </c>
      <c r="V141">
        <f t="shared" si="27"/>
        <v>1.9182614367981747</v>
      </c>
      <c r="W141">
        <f t="shared" si="28"/>
        <v>1.6257614367981748</v>
      </c>
      <c r="X141">
        <f t="shared" si="29"/>
        <v>2.6431002493800655</v>
      </c>
      <c r="Z141">
        <f t="shared" si="30"/>
        <v>0.2706461004825923</v>
      </c>
      <c r="AA141">
        <f t="shared" si="31"/>
        <v>-2.1853899517407682E-2</v>
      </c>
      <c r="AB141">
        <f t="shared" si="32"/>
        <v>4.7759292411695173E-4</v>
      </c>
      <c r="AE141">
        <f t="shared" si="33"/>
        <v>-0.34882245883863039</v>
      </c>
      <c r="AF141">
        <f t="shared" si="34"/>
        <v>-0.26157610130287079</v>
      </c>
      <c r="AG141">
        <f t="shared" si="35"/>
        <v>-0.18742732262676987</v>
      </c>
    </row>
    <row r="142" spans="1:33" x14ac:dyDescent="0.25">
      <c r="A142" s="4">
        <v>3281</v>
      </c>
      <c r="B142" s="5" t="s">
        <v>47</v>
      </c>
      <c r="C142" s="5">
        <v>0.69</v>
      </c>
      <c r="D142" s="5">
        <v>0.54</v>
      </c>
      <c r="E142" s="5">
        <v>0.185</v>
      </c>
      <c r="F142" s="5">
        <v>1.6194999999999999</v>
      </c>
      <c r="G142" s="5">
        <v>0.53300000000000003</v>
      </c>
      <c r="H142" s="5">
        <v>0.35299999999999998</v>
      </c>
      <c r="I142" s="5">
        <v>0.55500000000000005</v>
      </c>
      <c r="J142" s="5">
        <v>24</v>
      </c>
      <c r="K142" s="5">
        <v>5</v>
      </c>
      <c r="L142" s="5" t="s">
        <v>58</v>
      </c>
      <c r="M142" s="5" t="s">
        <v>59</v>
      </c>
      <c r="N142" s="5" t="s">
        <v>60</v>
      </c>
      <c r="O142" s="5">
        <v>5</v>
      </c>
      <c r="P142" s="5" t="s">
        <v>46</v>
      </c>
      <c r="Q142" s="5">
        <v>12.8</v>
      </c>
      <c r="R142" s="19">
        <f t="shared" si="24"/>
        <v>1.2069837347199293</v>
      </c>
      <c r="S142">
        <f t="shared" si="25"/>
        <v>0.51698373471992931</v>
      </c>
      <c r="T142">
        <f t="shared" si="26"/>
        <v>0.26727218196496622</v>
      </c>
      <c r="V142">
        <f t="shared" si="27"/>
        <v>1.9210190903048165</v>
      </c>
      <c r="W142">
        <f t="shared" si="28"/>
        <v>1.3880190903048164</v>
      </c>
      <c r="X142">
        <f t="shared" si="29"/>
        <v>1.9265969950506101</v>
      </c>
      <c r="Z142">
        <f t="shared" si="30"/>
        <v>0.66776023547003616</v>
      </c>
      <c r="AA142">
        <f t="shared" si="31"/>
        <v>0.13476023547003613</v>
      </c>
      <c r="AB142">
        <f t="shared" si="32"/>
        <v>1.8160321063939583E-2</v>
      </c>
      <c r="AE142">
        <f t="shared" si="33"/>
        <v>4.1471114550814949</v>
      </c>
      <c r="AF142">
        <f t="shared" si="34"/>
        <v>1.3646967541880388</v>
      </c>
      <c r="AG142">
        <f t="shared" si="35"/>
        <v>1.3119912583873892</v>
      </c>
    </row>
    <row r="143" spans="1:33" x14ac:dyDescent="0.25">
      <c r="A143" s="6">
        <v>1856</v>
      </c>
      <c r="B143" s="7" t="s">
        <v>43</v>
      </c>
      <c r="C143" s="7">
        <v>0.5</v>
      </c>
      <c r="D143" s="7">
        <v>0.38</v>
      </c>
      <c r="E143" s="7">
        <v>0.11</v>
      </c>
      <c r="F143" s="7">
        <v>0.5605</v>
      </c>
      <c r="G143" s="7">
        <v>0.28000000000000003</v>
      </c>
      <c r="H143" s="7">
        <v>0.106</v>
      </c>
      <c r="I143" s="7">
        <v>0.15</v>
      </c>
      <c r="J143" s="7">
        <v>9</v>
      </c>
      <c r="K143" s="7">
        <v>7</v>
      </c>
      <c r="L143" s="7" t="s">
        <v>67</v>
      </c>
      <c r="M143" s="7" t="s">
        <v>68</v>
      </c>
      <c r="N143" s="7" t="s">
        <v>69</v>
      </c>
      <c r="O143" s="7">
        <v>10</v>
      </c>
      <c r="P143" s="7" t="s">
        <v>70</v>
      </c>
      <c r="Q143" s="7">
        <v>24.1</v>
      </c>
      <c r="R143" s="19">
        <f t="shared" si="24"/>
        <v>1.2007795093512184</v>
      </c>
      <c r="S143">
        <f t="shared" si="25"/>
        <v>0.70077950935121835</v>
      </c>
      <c r="T143">
        <f t="shared" si="26"/>
        <v>0.49109192072653435</v>
      </c>
      <c r="V143">
        <f t="shared" si="27"/>
        <v>1.9180894541063627</v>
      </c>
      <c r="W143">
        <f t="shared" si="28"/>
        <v>1.6380894541063626</v>
      </c>
      <c r="X143">
        <f t="shared" si="29"/>
        <v>2.6833370596544812</v>
      </c>
      <c r="Z143">
        <f t="shared" si="30"/>
        <v>0.2706461004825923</v>
      </c>
      <c r="AA143">
        <f t="shared" si="31"/>
        <v>-9.3538995174077266E-3</v>
      </c>
      <c r="AB143">
        <f t="shared" si="32"/>
        <v>8.7495436181760498E-5</v>
      </c>
      <c r="AE143">
        <f t="shared" si="33"/>
        <v>-0.34882245883863039</v>
      </c>
      <c r="AF143">
        <f t="shared" si="34"/>
        <v>-0.26157610130287079</v>
      </c>
      <c r="AG143">
        <f t="shared" si="35"/>
        <v>-0.34253958962823472</v>
      </c>
    </row>
    <row r="144" spans="1:33" x14ac:dyDescent="0.25">
      <c r="A144" s="4">
        <v>198</v>
      </c>
      <c r="B144" s="5" t="s">
        <v>47</v>
      </c>
      <c r="C144" s="5">
        <v>0.64</v>
      </c>
      <c r="D144" s="5">
        <v>0.5</v>
      </c>
      <c r="E144" s="5">
        <v>0.185</v>
      </c>
      <c r="F144" s="5">
        <v>1.3035000000000001</v>
      </c>
      <c r="G144" s="5">
        <v>0.44450000000000001</v>
      </c>
      <c r="H144" s="5">
        <v>0.26350000000000001</v>
      </c>
      <c r="I144" s="5">
        <v>0.46500000000000002</v>
      </c>
      <c r="J144" s="5">
        <v>16</v>
      </c>
      <c r="K144" s="5">
        <v>6</v>
      </c>
      <c r="L144" s="5" t="s">
        <v>71</v>
      </c>
      <c r="M144" s="5" t="s">
        <v>72</v>
      </c>
      <c r="N144" s="5" t="s">
        <v>73</v>
      </c>
      <c r="O144" s="5">
        <v>6</v>
      </c>
      <c r="P144" s="5" t="s">
        <v>79</v>
      </c>
      <c r="Q144" s="5">
        <v>14.1</v>
      </c>
      <c r="R144" s="19">
        <f t="shared" si="24"/>
        <v>1.2054326783777516</v>
      </c>
      <c r="S144">
        <f t="shared" si="25"/>
        <v>0.56543267837775157</v>
      </c>
      <c r="T144">
        <f t="shared" si="26"/>
        <v>0.31971411377743786</v>
      </c>
      <c r="V144">
        <f t="shared" si="27"/>
        <v>1.9199575419657007</v>
      </c>
      <c r="W144">
        <f t="shared" si="28"/>
        <v>1.4754575419657008</v>
      </c>
      <c r="X144">
        <f t="shared" si="29"/>
        <v>2.1769749581434676</v>
      </c>
      <c r="Z144">
        <f t="shared" si="30"/>
        <v>0.45596603014339948</v>
      </c>
      <c r="AA144">
        <f t="shared" si="31"/>
        <v>1.1466030143399475E-2</v>
      </c>
      <c r="AB144">
        <f t="shared" si="32"/>
        <v>1.3146984724934539E-4</v>
      </c>
      <c r="AE144">
        <f t="shared" si="33"/>
        <v>1.7492800343240946</v>
      </c>
      <c r="AF144">
        <f t="shared" si="34"/>
        <v>0.93673021326937889</v>
      </c>
      <c r="AG144">
        <f t="shared" si="35"/>
        <v>0.89835854638348289</v>
      </c>
    </row>
    <row r="145" spans="1:33" x14ac:dyDescent="0.25">
      <c r="A145" s="6">
        <v>1943</v>
      </c>
      <c r="B145" s="7" t="s">
        <v>47</v>
      </c>
      <c r="C145" s="7">
        <v>0.63</v>
      </c>
      <c r="D145" s="7">
        <v>0.49</v>
      </c>
      <c r="E145" s="7">
        <v>0.155</v>
      </c>
      <c r="F145" s="7">
        <v>1.2524999999999999</v>
      </c>
      <c r="G145" s="7">
        <v>0.63</v>
      </c>
      <c r="H145" s="7">
        <v>0.246</v>
      </c>
      <c r="I145" s="7">
        <v>0.28899999999999998</v>
      </c>
      <c r="J145" s="7">
        <v>9</v>
      </c>
      <c r="K145" s="7">
        <v>1</v>
      </c>
      <c r="L145" s="7" t="s">
        <v>40</v>
      </c>
      <c r="M145" s="7" t="s">
        <v>41</v>
      </c>
      <c r="N145" s="7" t="s">
        <v>35</v>
      </c>
      <c r="O145" s="7">
        <v>4</v>
      </c>
      <c r="P145" s="7" t="s">
        <v>42</v>
      </c>
      <c r="Q145" s="7">
        <v>6.1</v>
      </c>
      <c r="R145" s="19">
        <f t="shared" si="24"/>
        <v>1.2050449142922071</v>
      </c>
      <c r="S145">
        <f t="shared" si="25"/>
        <v>0.57504491429220705</v>
      </c>
      <c r="T145">
        <f t="shared" si="26"/>
        <v>0.33067665345333175</v>
      </c>
      <c r="V145">
        <f t="shared" si="27"/>
        <v>1.9197499766479964</v>
      </c>
      <c r="W145">
        <f t="shared" si="28"/>
        <v>1.2897499766479963</v>
      </c>
      <c r="X145">
        <f t="shared" si="29"/>
        <v>1.6634550022635071</v>
      </c>
      <c r="Z145">
        <f t="shared" si="30"/>
        <v>0.2706461004825923</v>
      </c>
      <c r="AA145">
        <f t="shared" si="31"/>
        <v>-0.3593538995174077</v>
      </c>
      <c r="AB145">
        <f t="shared" si="32"/>
        <v>0.12913522509836714</v>
      </c>
      <c r="AE145">
        <f t="shared" si="33"/>
        <v>-0.34882245883863039</v>
      </c>
      <c r="AF145">
        <f t="shared" si="34"/>
        <v>0.85113690508564666</v>
      </c>
      <c r="AG145">
        <f t="shared" si="35"/>
        <v>0.79495036838250632</v>
      </c>
    </row>
    <row r="146" spans="1:33" x14ac:dyDescent="0.25">
      <c r="A146" s="4">
        <v>2688</v>
      </c>
      <c r="B146" s="5" t="s">
        <v>47</v>
      </c>
      <c r="C146" s="5">
        <v>0.63</v>
      </c>
      <c r="D146" s="5">
        <v>0.51</v>
      </c>
      <c r="E146" s="5">
        <v>0.17499999999999999</v>
      </c>
      <c r="F146" s="5">
        <v>1.3414999999999999</v>
      </c>
      <c r="G146" s="5">
        <v>0.65749999999999997</v>
      </c>
      <c r="H146" s="5">
        <v>0.26200000000000001</v>
      </c>
      <c r="I146" s="5">
        <v>0.375</v>
      </c>
      <c r="J146" s="5">
        <v>10</v>
      </c>
      <c r="K146" s="5">
        <v>10</v>
      </c>
      <c r="L146" s="5" t="s">
        <v>48</v>
      </c>
      <c r="M146" s="5" t="s">
        <v>49</v>
      </c>
      <c r="N146" s="5" t="s">
        <v>50</v>
      </c>
      <c r="O146" s="5">
        <v>8</v>
      </c>
      <c r="P146" s="5" t="s">
        <v>51</v>
      </c>
      <c r="Q146" s="5">
        <v>12.3</v>
      </c>
      <c r="R146" s="19">
        <f t="shared" si="24"/>
        <v>1.2058204424632961</v>
      </c>
      <c r="S146">
        <f t="shared" si="25"/>
        <v>0.57582044246329611</v>
      </c>
      <c r="T146">
        <f t="shared" si="26"/>
        <v>0.33156918195862611</v>
      </c>
      <c r="V146">
        <f t="shared" si="27"/>
        <v>1.9199397506527547</v>
      </c>
      <c r="W146">
        <f t="shared" si="28"/>
        <v>1.2624397506527547</v>
      </c>
      <c r="X146">
        <f t="shared" si="29"/>
        <v>1.5937541240281894</v>
      </c>
      <c r="Z146">
        <f t="shared" si="30"/>
        <v>0.29712037614842191</v>
      </c>
      <c r="AA146">
        <f t="shared" si="31"/>
        <v>-0.36037962385157807</v>
      </c>
      <c r="AB146">
        <f t="shared" si="32"/>
        <v>0.12987347328740489</v>
      </c>
      <c r="AE146">
        <f t="shared" si="33"/>
        <v>-4.9093531243955373E-2</v>
      </c>
      <c r="AF146">
        <f t="shared" si="34"/>
        <v>0.85113690508564666</v>
      </c>
      <c r="AG146">
        <f t="shared" si="35"/>
        <v>1.0017667243844595</v>
      </c>
    </row>
    <row r="147" spans="1:33" x14ac:dyDescent="0.25">
      <c r="A147" s="6">
        <v>3482</v>
      </c>
      <c r="B147" s="7" t="s">
        <v>43</v>
      </c>
      <c r="C147" s="7">
        <v>0.46500000000000002</v>
      </c>
      <c r="D147" s="7">
        <v>0.34499999999999997</v>
      </c>
      <c r="E147" s="7">
        <v>0.105</v>
      </c>
      <c r="F147" s="7">
        <v>0.40150000000000002</v>
      </c>
      <c r="G147" s="7">
        <v>0.24199999999999999</v>
      </c>
      <c r="H147" s="7">
        <v>3.4500000000000003E-2</v>
      </c>
      <c r="I147" s="7">
        <v>0.109</v>
      </c>
      <c r="J147" s="7">
        <v>6</v>
      </c>
      <c r="K147" s="7">
        <v>2</v>
      </c>
      <c r="L147" s="7" t="s">
        <v>64</v>
      </c>
      <c r="M147" s="7" t="s">
        <v>65</v>
      </c>
      <c r="N147" s="7" t="s">
        <v>66</v>
      </c>
      <c r="O147" s="7">
        <v>2</v>
      </c>
      <c r="P147" s="7" t="s">
        <v>39</v>
      </c>
      <c r="Q147" s="7">
        <v>18</v>
      </c>
      <c r="R147" s="19">
        <f t="shared" si="24"/>
        <v>1.1994223350518129</v>
      </c>
      <c r="S147">
        <f t="shared" si="25"/>
        <v>0.73442233505181287</v>
      </c>
      <c r="T147">
        <f t="shared" si="26"/>
        <v>0.53937616622295725</v>
      </c>
      <c r="V147">
        <f t="shared" si="27"/>
        <v>1.9172414015225998</v>
      </c>
      <c r="W147">
        <f t="shared" si="28"/>
        <v>1.6752414015225998</v>
      </c>
      <c r="X147">
        <f t="shared" si="29"/>
        <v>2.8064337533754045</v>
      </c>
      <c r="Z147">
        <f t="shared" si="30"/>
        <v>0.19122327348510348</v>
      </c>
      <c r="AA147">
        <f t="shared" si="31"/>
        <v>-5.0776726514896509E-2</v>
      </c>
      <c r="AB147">
        <f t="shared" si="32"/>
        <v>2.578275955568594E-3</v>
      </c>
      <c r="AE147">
        <f t="shared" si="33"/>
        <v>-1.2480092416226554</v>
      </c>
      <c r="AF147">
        <f t="shared" si="34"/>
        <v>-0.56115267994593299</v>
      </c>
      <c r="AG147">
        <f t="shared" si="35"/>
        <v>-0.70446821263165271</v>
      </c>
    </row>
    <row r="148" spans="1:33" x14ac:dyDescent="0.25">
      <c r="A148" s="4">
        <v>4110</v>
      </c>
      <c r="B148" s="5" t="s">
        <v>47</v>
      </c>
      <c r="C148" s="5">
        <v>0.48</v>
      </c>
      <c r="D148" s="5">
        <v>0.36499999999999999</v>
      </c>
      <c r="E148" s="5">
        <v>0.13</v>
      </c>
      <c r="F148" s="5">
        <v>0.53049999999999997</v>
      </c>
      <c r="G148" s="5">
        <v>0.24049999999999999</v>
      </c>
      <c r="H148" s="5">
        <v>0.127</v>
      </c>
      <c r="I148" s="5">
        <v>0.13900000000000001</v>
      </c>
      <c r="J148" s="5">
        <v>8</v>
      </c>
      <c r="K148" s="5">
        <v>2</v>
      </c>
      <c r="L148" s="5" t="s">
        <v>64</v>
      </c>
      <c r="M148" s="5" t="s">
        <v>65</v>
      </c>
      <c r="N148" s="5" t="s">
        <v>66</v>
      </c>
      <c r="O148" s="5">
        <v>4</v>
      </c>
      <c r="P148" s="5" t="s">
        <v>42</v>
      </c>
      <c r="Q148" s="5">
        <v>6.1</v>
      </c>
      <c r="R148" s="19">
        <f t="shared" si="24"/>
        <v>1.2001978632229018</v>
      </c>
      <c r="S148">
        <f t="shared" si="25"/>
        <v>0.7201978632229018</v>
      </c>
      <c r="T148">
        <f t="shared" si="26"/>
        <v>0.5186849621908336</v>
      </c>
      <c r="V148">
        <f t="shared" si="27"/>
        <v>1.9183385324876077</v>
      </c>
      <c r="W148">
        <f t="shared" si="28"/>
        <v>1.6778385324876077</v>
      </c>
      <c r="X148">
        <f t="shared" si="29"/>
        <v>2.8151421411001691</v>
      </c>
      <c r="Z148">
        <f t="shared" si="30"/>
        <v>0.24417182481676269</v>
      </c>
      <c r="AA148">
        <f t="shared" si="31"/>
        <v>3.6718248167627032E-3</v>
      </c>
      <c r="AB148">
        <f t="shared" si="32"/>
        <v>1.3482297484994458E-5</v>
      </c>
      <c r="AE148">
        <f t="shared" si="33"/>
        <v>-0.64855138643330534</v>
      </c>
      <c r="AF148">
        <f t="shared" si="34"/>
        <v>-0.43276271767033514</v>
      </c>
      <c r="AG148">
        <f t="shared" si="35"/>
        <v>-0.49765185662969952</v>
      </c>
    </row>
    <row r="149" spans="1:33" x14ac:dyDescent="0.25">
      <c r="A149" s="6">
        <v>2773</v>
      </c>
      <c r="B149" s="7" t="s">
        <v>47</v>
      </c>
      <c r="C149" s="7">
        <v>0.57999999999999996</v>
      </c>
      <c r="D149" s="7">
        <v>0.44</v>
      </c>
      <c r="E149" s="7">
        <v>0.17499999999999999</v>
      </c>
      <c r="F149" s="7">
        <v>1.2255</v>
      </c>
      <c r="G149" s="7">
        <v>0.54049999999999998</v>
      </c>
      <c r="H149" s="7">
        <v>0.27050000000000002</v>
      </c>
      <c r="I149" s="7">
        <v>0.32650000000000001</v>
      </c>
      <c r="J149" s="7">
        <v>10</v>
      </c>
      <c r="K149" s="7">
        <v>14</v>
      </c>
      <c r="L149" s="7" t="s">
        <v>55</v>
      </c>
      <c r="M149" s="7" t="s">
        <v>56</v>
      </c>
      <c r="N149" s="7" t="s">
        <v>57</v>
      </c>
      <c r="O149" s="7">
        <v>9</v>
      </c>
      <c r="P149" s="7" t="s">
        <v>78</v>
      </c>
      <c r="Q149" s="7">
        <v>1.9</v>
      </c>
      <c r="R149" s="19">
        <f t="shared" si="24"/>
        <v>1.2031060938644851</v>
      </c>
      <c r="S149">
        <f t="shared" si="25"/>
        <v>0.62310609386448512</v>
      </c>
      <c r="T149">
        <f t="shared" si="26"/>
        <v>0.38826120421105653</v>
      </c>
      <c r="V149">
        <f t="shared" si="27"/>
        <v>1.9200405680927823</v>
      </c>
      <c r="W149">
        <f t="shared" si="28"/>
        <v>1.3795405680927824</v>
      </c>
      <c r="X149">
        <f t="shared" si="29"/>
        <v>1.9031321790137568</v>
      </c>
      <c r="Z149">
        <f t="shared" si="30"/>
        <v>0.29712037614842191</v>
      </c>
      <c r="AA149">
        <f t="shared" si="31"/>
        <v>-0.24337962385157808</v>
      </c>
      <c r="AB149">
        <f t="shared" si="32"/>
        <v>5.9233641306135634E-2</v>
      </c>
      <c r="AE149">
        <f t="shared" si="33"/>
        <v>-4.9093531243955373E-2</v>
      </c>
      <c r="AF149">
        <f t="shared" si="34"/>
        <v>0.42317036416698578</v>
      </c>
      <c r="AG149">
        <f t="shared" si="35"/>
        <v>0.27790947837762409</v>
      </c>
    </row>
    <row r="150" spans="1:33" x14ac:dyDescent="0.25">
      <c r="A150" s="4">
        <v>3525</v>
      </c>
      <c r="B150" s="5" t="s">
        <v>43</v>
      </c>
      <c r="C150" s="5">
        <v>0.32</v>
      </c>
      <c r="D150" s="5">
        <v>0.24</v>
      </c>
      <c r="E150" s="5">
        <v>8.5000000000000006E-2</v>
      </c>
      <c r="F150" s="5">
        <v>0.13100000000000001</v>
      </c>
      <c r="G150" s="5">
        <v>6.1499999999999999E-2</v>
      </c>
      <c r="H150" s="5">
        <v>2.6499999999999999E-2</v>
      </c>
      <c r="I150" s="5">
        <v>3.7999999999999999E-2</v>
      </c>
      <c r="J150" s="5">
        <v>6</v>
      </c>
      <c r="K150" s="5">
        <v>10</v>
      </c>
      <c r="L150" s="5" t="s">
        <v>48</v>
      </c>
      <c r="M150" s="5" t="s">
        <v>49</v>
      </c>
      <c r="N150" s="5" t="s">
        <v>50</v>
      </c>
      <c r="O150" s="5">
        <v>8</v>
      </c>
      <c r="P150" s="5" t="s">
        <v>51</v>
      </c>
      <c r="Q150" s="5">
        <v>12.3</v>
      </c>
      <c r="R150" s="19">
        <f t="shared" si="24"/>
        <v>1.1953508121535963</v>
      </c>
      <c r="S150">
        <f t="shared" si="25"/>
        <v>0.87535081215359622</v>
      </c>
      <c r="T150">
        <f t="shared" si="26"/>
        <v>0.76623904433796053</v>
      </c>
      <c r="V150">
        <f t="shared" si="27"/>
        <v>1.9171465145202207</v>
      </c>
      <c r="W150">
        <f t="shared" si="28"/>
        <v>1.8556465145202208</v>
      </c>
      <c r="X150">
        <f t="shared" si="29"/>
        <v>3.4434239868510441</v>
      </c>
      <c r="Z150">
        <f t="shared" si="30"/>
        <v>0.19122327348510348</v>
      </c>
      <c r="AA150">
        <f t="shared" si="31"/>
        <v>0.12972327348510349</v>
      </c>
      <c r="AB150">
        <f t="shared" si="32"/>
        <v>1.6828127683690953E-2</v>
      </c>
      <c r="AE150">
        <f t="shared" si="33"/>
        <v>-1.2480092416226554</v>
      </c>
      <c r="AF150">
        <f t="shared" si="34"/>
        <v>-1.8022556486100487</v>
      </c>
      <c r="AG150">
        <f t="shared" si="35"/>
        <v>-1.7902540816419055</v>
      </c>
    </row>
    <row r="151" spans="1:33" x14ac:dyDescent="0.25">
      <c r="A151" s="6">
        <v>927</v>
      </c>
      <c r="B151" s="7" t="s">
        <v>43</v>
      </c>
      <c r="C151" s="7">
        <v>0.43</v>
      </c>
      <c r="D151" s="7">
        <v>0.32500000000000001</v>
      </c>
      <c r="E151" s="7">
        <v>0.09</v>
      </c>
      <c r="F151" s="7">
        <v>0.42499999999999999</v>
      </c>
      <c r="G151" s="7">
        <v>0.217</v>
      </c>
      <c r="H151" s="7">
        <v>8.6999999999999994E-2</v>
      </c>
      <c r="I151" s="7">
        <v>9.5000000000000001E-2</v>
      </c>
      <c r="J151" s="7">
        <v>7</v>
      </c>
      <c r="K151" s="7">
        <v>2</v>
      </c>
      <c r="L151" s="7" t="s">
        <v>64</v>
      </c>
      <c r="M151" s="7" t="s">
        <v>65</v>
      </c>
      <c r="N151" s="7" t="s">
        <v>66</v>
      </c>
      <c r="O151" s="7">
        <v>9</v>
      </c>
      <c r="P151" s="7" t="s">
        <v>78</v>
      </c>
      <c r="Q151" s="7">
        <v>1.9</v>
      </c>
      <c r="R151" s="19">
        <f t="shared" si="24"/>
        <v>1.1986468068807241</v>
      </c>
      <c r="S151">
        <f t="shared" si="25"/>
        <v>0.76864680688072418</v>
      </c>
      <c r="T151">
        <f t="shared" si="26"/>
        <v>0.59081791372793324</v>
      </c>
      <c r="V151">
        <f t="shared" si="27"/>
        <v>1.9178640974757124</v>
      </c>
      <c r="W151">
        <f t="shared" si="28"/>
        <v>1.7008640974757123</v>
      </c>
      <c r="X151">
        <f t="shared" si="29"/>
        <v>2.8929386780818693</v>
      </c>
      <c r="Z151">
        <f t="shared" si="30"/>
        <v>0.21769754915093309</v>
      </c>
      <c r="AA151">
        <f t="shared" si="31"/>
        <v>6.9754915093309111E-4</v>
      </c>
      <c r="AB151">
        <f t="shared" si="32"/>
        <v>4.8657481796747632E-7</v>
      </c>
      <c r="AE151">
        <f t="shared" si="33"/>
        <v>-0.94828031402798041</v>
      </c>
      <c r="AF151">
        <f t="shared" si="34"/>
        <v>-0.86072925858899563</v>
      </c>
      <c r="AG151">
        <f t="shared" si="35"/>
        <v>-0.91128456863360519</v>
      </c>
    </row>
    <row r="152" spans="1:33" x14ac:dyDescent="0.25">
      <c r="A152" s="4">
        <v>1293</v>
      </c>
      <c r="B152" s="5" t="s">
        <v>43</v>
      </c>
      <c r="C152" s="5">
        <v>0.51500000000000001</v>
      </c>
      <c r="D152" s="5">
        <v>0.4</v>
      </c>
      <c r="E152" s="5">
        <v>0.13500000000000001</v>
      </c>
      <c r="F152" s="5">
        <v>0.69650000000000001</v>
      </c>
      <c r="G152" s="5">
        <v>0.32</v>
      </c>
      <c r="H152" s="5">
        <v>0.1255</v>
      </c>
      <c r="I152" s="5">
        <v>0.17499999999999999</v>
      </c>
      <c r="J152" s="5">
        <v>9</v>
      </c>
      <c r="K152" s="5">
        <v>6</v>
      </c>
      <c r="L152" s="5" t="s">
        <v>71</v>
      </c>
      <c r="M152" s="5" t="s">
        <v>72</v>
      </c>
      <c r="N152" s="5" t="s">
        <v>73</v>
      </c>
      <c r="O152" s="5">
        <v>10</v>
      </c>
      <c r="P152" s="5" t="s">
        <v>70</v>
      </c>
      <c r="Q152" s="5">
        <v>24.1</v>
      </c>
      <c r="R152" s="19">
        <f t="shared" si="24"/>
        <v>1.2015550375223072</v>
      </c>
      <c r="S152">
        <f t="shared" si="25"/>
        <v>0.68655503752230718</v>
      </c>
      <c r="T152">
        <f t="shared" si="26"/>
        <v>0.47135781954725664</v>
      </c>
      <c r="V152">
        <f t="shared" si="27"/>
        <v>1.9183207411746617</v>
      </c>
      <c r="W152">
        <f t="shared" si="28"/>
        <v>1.5983207411746616</v>
      </c>
      <c r="X152">
        <f t="shared" si="29"/>
        <v>2.5546291916691195</v>
      </c>
      <c r="Z152">
        <f t="shared" si="30"/>
        <v>0.2706461004825923</v>
      </c>
      <c r="AA152">
        <f t="shared" si="31"/>
        <v>-4.9353899517407707E-2</v>
      </c>
      <c r="AB152">
        <f t="shared" si="32"/>
        <v>2.4358073975743765E-3</v>
      </c>
      <c r="AE152">
        <f t="shared" si="33"/>
        <v>-0.34882245883863039</v>
      </c>
      <c r="AF152">
        <f t="shared" si="34"/>
        <v>-0.1331861390272725</v>
      </c>
      <c r="AG152">
        <f t="shared" si="35"/>
        <v>-0.13572323362628158</v>
      </c>
    </row>
    <row r="153" spans="1:33" x14ac:dyDescent="0.25">
      <c r="A153" s="6">
        <v>4143</v>
      </c>
      <c r="B153" s="7" t="s">
        <v>47</v>
      </c>
      <c r="C153" s="7">
        <v>0.65500000000000003</v>
      </c>
      <c r="D153" s="7">
        <v>0.52500000000000002</v>
      </c>
      <c r="E153" s="7">
        <v>0.18</v>
      </c>
      <c r="F153" s="7">
        <v>1.4019999999999999</v>
      </c>
      <c r="G153" s="7">
        <v>0.624</v>
      </c>
      <c r="H153" s="7">
        <v>0.29349999999999998</v>
      </c>
      <c r="I153" s="7">
        <v>0.36499999999999999</v>
      </c>
      <c r="J153" s="7">
        <v>13</v>
      </c>
      <c r="K153" s="7">
        <v>7</v>
      </c>
      <c r="L153" s="7" t="s">
        <v>67</v>
      </c>
      <c r="M153" s="7" t="s">
        <v>68</v>
      </c>
      <c r="N153" s="7" t="s">
        <v>69</v>
      </c>
      <c r="O153" s="7">
        <v>3</v>
      </c>
      <c r="P153" s="7" t="s">
        <v>80</v>
      </c>
      <c r="Q153" s="7">
        <v>3.6</v>
      </c>
      <c r="R153" s="19">
        <f t="shared" si="24"/>
        <v>1.2064020885916127</v>
      </c>
      <c r="S153">
        <f t="shared" si="25"/>
        <v>0.55140208859161266</v>
      </c>
      <c r="T153">
        <f t="shared" si="26"/>
        <v>0.30404426330319267</v>
      </c>
      <c r="V153">
        <f t="shared" si="27"/>
        <v>1.9203133682246223</v>
      </c>
      <c r="W153">
        <f t="shared" si="28"/>
        <v>1.2963133682246224</v>
      </c>
      <c r="X153">
        <f t="shared" si="29"/>
        <v>1.6804283486378655</v>
      </c>
      <c r="Z153">
        <f t="shared" si="30"/>
        <v>0.37654320314591067</v>
      </c>
      <c r="AA153">
        <f t="shared" si="31"/>
        <v>-0.24745679685408933</v>
      </c>
      <c r="AB153">
        <f t="shared" si="32"/>
        <v>6.123486630928604E-2</v>
      </c>
      <c r="AE153">
        <f t="shared" si="33"/>
        <v>0.85009325154006965</v>
      </c>
      <c r="AF153">
        <f t="shared" si="34"/>
        <v>1.0651201755449771</v>
      </c>
      <c r="AG153">
        <f t="shared" si="35"/>
        <v>1.1568789913859243</v>
      </c>
    </row>
    <row r="154" spans="1:33" x14ac:dyDescent="0.25">
      <c r="A154" s="4">
        <v>3529</v>
      </c>
      <c r="B154" s="5" t="s">
        <v>43</v>
      </c>
      <c r="C154" s="5">
        <v>0.35</v>
      </c>
      <c r="D154" s="5">
        <v>0.26500000000000001</v>
      </c>
      <c r="E154" s="5">
        <v>8.5000000000000006E-2</v>
      </c>
      <c r="F154" s="5">
        <v>0.17349999999999999</v>
      </c>
      <c r="G154" s="5">
        <v>7.7499999999999999E-2</v>
      </c>
      <c r="H154" s="5">
        <v>3.4000000000000002E-2</v>
      </c>
      <c r="I154" s="5">
        <v>5.6000000000000001E-2</v>
      </c>
      <c r="J154" s="5">
        <v>6</v>
      </c>
      <c r="K154" s="5">
        <v>9</v>
      </c>
      <c r="L154" s="5" t="s">
        <v>52</v>
      </c>
      <c r="M154" s="5" t="s">
        <v>53</v>
      </c>
      <c r="N154" s="5" t="s">
        <v>54</v>
      </c>
      <c r="O154" s="5">
        <v>10</v>
      </c>
      <c r="P154" s="5" t="s">
        <v>70</v>
      </c>
      <c r="Q154" s="5">
        <v>24.1</v>
      </c>
      <c r="R154" s="19">
        <f t="shared" si="24"/>
        <v>1.1963202223674574</v>
      </c>
      <c r="S154">
        <f t="shared" si="25"/>
        <v>0.84632022236745741</v>
      </c>
      <c r="T154">
        <f t="shared" si="26"/>
        <v>0.71625791878810252</v>
      </c>
      <c r="V154">
        <f t="shared" si="27"/>
        <v>1.9172354710849511</v>
      </c>
      <c r="W154">
        <f t="shared" si="28"/>
        <v>1.8397354710849512</v>
      </c>
      <c r="X154">
        <f t="shared" si="29"/>
        <v>3.3846266035681674</v>
      </c>
      <c r="Z154">
        <f t="shared" si="30"/>
        <v>0.19122327348510348</v>
      </c>
      <c r="AA154">
        <f t="shared" si="31"/>
        <v>0.11372327348510348</v>
      </c>
      <c r="AB154">
        <f t="shared" si="32"/>
        <v>1.2932982932167641E-2</v>
      </c>
      <c r="AE154">
        <f t="shared" si="33"/>
        <v>-1.2480092416226554</v>
      </c>
      <c r="AF154">
        <f t="shared" si="34"/>
        <v>-1.5454757240588526</v>
      </c>
      <c r="AG154">
        <f t="shared" si="35"/>
        <v>-1.531733636639464</v>
      </c>
    </row>
    <row r="155" spans="1:33" x14ac:dyDescent="0.25">
      <c r="A155" s="6">
        <v>3992</v>
      </c>
      <c r="B155" s="7" t="s">
        <v>47</v>
      </c>
      <c r="C155" s="7">
        <v>0.68500000000000005</v>
      </c>
      <c r="D155" s="7">
        <v>0.51</v>
      </c>
      <c r="E155" s="7">
        <v>0.18</v>
      </c>
      <c r="F155" s="7">
        <v>1.4544999999999999</v>
      </c>
      <c r="G155" s="7">
        <v>0.63149999999999995</v>
      </c>
      <c r="H155" s="7">
        <v>0.3105</v>
      </c>
      <c r="I155" s="7">
        <v>0.3725</v>
      </c>
      <c r="J155" s="7">
        <v>9</v>
      </c>
      <c r="K155" s="7">
        <v>2</v>
      </c>
      <c r="L155" s="7" t="s">
        <v>64</v>
      </c>
      <c r="M155" s="7" t="s">
        <v>65</v>
      </c>
      <c r="N155" s="7" t="s">
        <v>66</v>
      </c>
      <c r="O155" s="7">
        <v>2</v>
      </c>
      <c r="P155" s="7" t="s">
        <v>39</v>
      </c>
      <c r="Q155" s="7">
        <v>18</v>
      </c>
      <c r="R155" s="19">
        <f t="shared" si="24"/>
        <v>1.2058204424632961</v>
      </c>
      <c r="S155">
        <f t="shared" si="25"/>
        <v>0.52082044246329606</v>
      </c>
      <c r="T155">
        <f t="shared" si="26"/>
        <v>0.27125393328766351</v>
      </c>
      <c r="V155">
        <f t="shared" si="27"/>
        <v>1.9205150031046778</v>
      </c>
      <c r="W155">
        <f t="shared" si="28"/>
        <v>1.2890150031046779</v>
      </c>
      <c r="X155">
        <f t="shared" si="29"/>
        <v>1.6615596782289528</v>
      </c>
      <c r="Z155">
        <f t="shared" si="30"/>
        <v>0.2706461004825923</v>
      </c>
      <c r="AA155">
        <f t="shared" si="31"/>
        <v>-0.36085389951740765</v>
      </c>
      <c r="AB155">
        <f t="shared" si="32"/>
        <v>0.13021553679691933</v>
      </c>
      <c r="AE155">
        <f t="shared" si="33"/>
        <v>-0.34882245883863039</v>
      </c>
      <c r="AF155">
        <f t="shared" si="34"/>
        <v>1.3219001000961736</v>
      </c>
      <c r="AG155">
        <f t="shared" si="35"/>
        <v>1.0017667243844595</v>
      </c>
    </row>
    <row r="156" spans="1:33" x14ac:dyDescent="0.25">
      <c r="A156" s="4">
        <v>967</v>
      </c>
      <c r="B156" s="5" t="s">
        <v>43</v>
      </c>
      <c r="C156" s="5">
        <v>0.51</v>
      </c>
      <c r="D156" s="5">
        <v>0.375</v>
      </c>
      <c r="E156" s="5">
        <v>0.1</v>
      </c>
      <c r="F156" s="5">
        <v>0.57850000000000001</v>
      </c>
      <c r="G156" s="5">
        <v>0.23799999999999999</v>
      </c>
      <c r="H156" s="5">
        <v>0.1225</v>
      </c>
      <c r="I156" s="5">
        <v>0.17499999999999999</v>
      </c>
      <c r="J156" s="5">
        <v>7</v>
      </c>
      <c r="K156" s="5">
        <v>11</v>
      </c>
      <c r="L156" s="5" t="s">
        <v>37</v>
      </c>
      <c r="M156" s="5" t="s">
        <v>38</v>
      </c>
      <c r="N156" s="5" t="s">
        <v>35</v>
      </c>
      <c r="O156" s="5">
        <v>7</v>
      </c>
      <c r="P156" s="5" t="s">
        <v>74</v>
      </c>
      <c r="Q156" s="5">
        <v>2.5</v>
      </c>
      <c r="R156" s="19">
        <f t="shared" si="24"/>
        <v>1.2005856273084463</v>
      </c>
      <c r="S156">
        <f t="shared" si="25"/>
        <v>0.6905856273084463</v>
      </c>
      <c r="T156">
        <f t="shared" si="26"/>
        <v>0.47690850864500028</v>
      </c>
      <c r="V156">
        <f t="shared" si="27"/>
        <v>1.9182851585487695</v>
      </c>
      <c r="W156">
        <f t="shared" si="28"/>
        <v>1.6802851585487695</v>
      </c>
      <c r="X156">
        <f t="shared" si="29"/>
        <v>2.8233582140392635</v>
      </c>
      <c r="Z156">
        <f t="shared" si="30"/>
        <v>0.21769754915093309</v>
      </c>
      <c r="AA156">
        <f t="shared" si="31"/>
        <v>-2.03024508490669E-2</v>
      </c>
      <c r="AB156">
        <f t="shared" si="32"/>
        <v>4.1218951047877728E-4</v>
      </c>
      <c r="AE156">
        <f t="shared" si="33"/>
        <v>-0.94828031402798041</v>
      </c>
      <c r="AF156">
        <f t="shared" si="34"/>
        <v>-0.17598279311913859</v>
      </c>
      <c r="AG156">
        <f t="shared" si="35"/>
        <v>-0.394243678628723</v>
      </c>
    </row>
    <row r="157" spans="1:33" x14ac:dyDescent="0.25">
      <c r="A157" s="6">
        <v>592</v>
      </c>
      <c r="B157" s="7" t="s">
        <v>32</v>
      </c>
      <c r="C157" s="7">
        <v>0.37</v>
      </c>
      <c r="D157" s="7">
        <v>0.28999999999999998</v>
      </c>
      <c r="E157" s="7">
        <v>0.115</v>
      </c>
      <c r="F157" s="7">
        <v>0.25</v>
      </c>
      <c r="G157" s="7">
        <v>0.111</v>
      </c>
      <c r="H157" s="7">
        <v>5.7000000000000002E-2</v>
      </c>
      <c r="I157" s="7">
        <v>7.4999999999999997E-2</v>
      </c>
      <c r="J157" s="7">
        <v>9</v>
      </c>
      <c r="K157" s="7">
        <v>2</v>
      </c>
      <c r="L157" s="7" t="s">
        <v>64</v>
      </c>
      <c r="M157" s="7" t="s">
        <v>65</v>
      </c>
      <c r="N157" s="7" t="s">
        <v>66</v>
      </c>
      <c r="O157" s="7">
        <v>7</v>
      </c>
      <c r="P157" s="7" t="s">
        <v>74</v>
      </c>
      <c r="Q157" s="7">
        <v>2.5</v>
      </c>
      <c r="R157" s="19">
        <f t="shared" si="24"/>
        <v>1.1972896325813185</v>
      </c>
      <c r="S157">
        <f t="shared" si="25"/>
        <v>0.82728963258131849</v>
      </c>
      <c r="T157">
        <f t="shared" si="26"/>
        <v>0.68440813617653296</v>
      </c>
      <c r="V157">
        <f t="shared" si="27"/>
        <v>1.9175082712167908</v>
      </c>
      <c r="W157">
        <f t="shared" si="28"/>
        <v>1.8065082712167908</v>
      </c>
      <c r="X157">
        <f t="shared" si="29"/>
        <v>3.2634721339746782</v>
      </c>
      <c r="Z157">
        <f t="shared" si="30"/>
        <v>0.2706461004825923</v>
      </c>
      <c r="AA157">
        <f t="shared" si="31"/>
        <v>0.15964610048259231</v>
      </c>
      <c r="AB157">
        <f t="shared" si="32"/>
        <v>2.5486877399297961E-2</v>
      </c>
      <c r="AE157">
        <f t="shared" si="33"/>
        <v>-0.34882245883863039</v>
      </c>
      <c r="AF157">
        <f t="shared" si="34"/>
        <v>-1.3742891076913881</v>
      </c>
      <c r="AG157">
        <f t="shared" si="35"/>
        <v>-1.2732131916370231</v>
      </c>
    </row>
    <row r="158" spans="1:33" x14ac:dyDescent="0.25">
      <c r="A158" s="4">
        <v>4168</v>
      </c>
      <c r="B158" s="5" t="s">
        <v>47</v>
      </c>
      <c r="C158" s="5">
        <v>0.5</v>
      </c>
      <c r="D158" s="5">
        <v>0.38</v>
      </c>
      <c r="E158" s="5">
        <v>0.125</v>
      </c>
      <c r="F158" s="5">
        <v>0.57699999999999996</v>
      </c>
      <c r="G158" s="5">
        <v>0.26900000000000002</v>
      </c>
      <c r="H158" s="5">
        <v>0.1265</v>
      </c>
      <c r="I158" s="5">
        <v>0.1535</v>
      </c>
      <c r="J158" s="5">
        <v>9</v>
      </c>
      <c r="K158" s="5">
        <v>7</v>
      </c>
      <c r="L158" s="5" t="s">
        <v>67</v>
      </c>
      <c r="M158" s="5" t="s">
        <v>68</v>
      </c>
      <c r="N158" s="5" t="s">
        <v>69</v>
      </c>
      <c r="O158" s="5">
        <v>3</v>
      </c>
      <c r="P158" s="5" t="s">
        <v>80</v>
      </c>
      <c r="Q158" s="5">
        <v>3.6</v>
      </c>
      <c r="R158" s="19">
        <f t="shared" si="24"/>
        <v>1.2007795093512184</v>
      </c>
      <c r="S158">
        <f t="shared" si="25"/>
        <v>0.70077950935121835</v>
      </c>
      <c r="T158">
        <f t="shared" si="26"/>
        <v>0.49109192072653435</v>
      </c>
      <c r="V158">
        <f t="shared" si="27"/>
        <v>1.9183326020499591</v>
      </c>
      <c r="W158">
        <f t="shared" si="28"/>
        <v>1.649332602049959</v>
      </c>
      <c r="X158">
        <f t="shared" si="29"/>
        <v>2.7202980321848886</v>
      </c>
      <c r="Z158">
        <f t="shared" si="30"/>
        <v>0.2706461004825923</v>
      </c>
      <c r="AA158">
        <f t="shared" si="31"/>
        <v>1.6461004825922831E-3</v>
      </c>
      <c r="AB158">
        <f t="shared" si="32"/>
        <v>2.7096467987905473E-6</v>
      </c>
      <c r="AE158">
        <f t="shared" si="33"/>
        <v>-0.34882245883863039</v>
      </c>
      <c r="AF158">
        <f t="shared" si="34"/>
        <v>-0.26157610130287079</v>
      </c>
      <c r="AG158">
        <f t="shared" si="35"/>
        <v>-0.34253958962823472</v>
      </c>
    </row>
    <row r="159" spans="1:33" x14ac:dyDescent="0.25">
      <c r="A159" s="6">
        <v>2692</v>
      </c>
      <c r="B159" s="7" t="s">
        <v>32</v>
      </c>
      <c r="C159" s="7">
        <v>0.64500000000000002</v>
      </c>
      <c r="D159" s="7">
        <v>0.52</v>
      </c>
      <c r="E159" s="7">
        <v>0.18</v>
      </c>
      <c r="F159" s="7">
        <v>1.2849999999999999</v>
      </c>
      <c r="G159" s="7">
        <v>0.57750000000000001</v>
      </c>
      <c r="H159" s="7">
        <v>0.35199999999999998</v>
      </c>
      <c r="I159" s="7">
        <v>0.317</v>
      </c>
      <c r="J159" s="7">
        <v>9</v>
      </c>
      <c r="K159" s="7">
        <v>10</v>
      </c>
      <c r="L159" s="7" t="s">
        <v>48</v>
      </c>
      <c r="M159" s="7" t="s">
        <v>49</v>
      </c>
      <c r="N159" s="7" t="s">
        <v>50</v>
      </c>
      <c r="O159" s="7">
        <v>5</v>
      </c>
      <c r="P159" s="7" t="s">
        <v>46</v>
      </c>
      <c r="Q159" s="7">
        <v>12.8</v>
      </c>
      <c r="R159" s="19">
        <f t="shared" si="24"/>
        <v>1.2062082065488404</v>
      </c>
      <c r="S159">
        <f t="shared" si="25"/>
        <v>0.5612082065488404</v>
      </c>
      <c r="T159">
        <f t="shared" si="26"/>
        <v>0.31495465109776594</v>
      </c>
      <c r="V159">
        <f t="shared" si="27"/>
        <v>1.9210072294295191</v>
      </c>
      <c r="W159">
        <f t="shared" si="28"/>
        <v>1.3435072294295192</v>
      </c>
      <c r="X159">
        <f t="shared" si="29"/>
        <v>1.8050116755293826</v>
      </c>
      <c r="Z159">
        <f t="shared" si="30"/>
        <v>0.2706461004825923</v>
      </c>
      <c r="AA159">
        <f t="shared" si="31"/>
        <v>-0.30685389951740771</v>
      </c>
      <c r="AB159">
        <f t="shared" si="32"/>
        <v>9.4159315649039343E-2</v>
      </c>
      <c r="AE159">
        <f t="shared" si="33"/>
        <v>-0.34882245883863039</v>
      </c>
      <c r="AF159">
        <f t="shared" si="34"/>
        <v>0.97952686736124495</v>
      </c>
      <c r="AG159">
        <f t="shared" si="35"/>
        <v>1.105174902385436</v>
      </c>
    </row>
    <row r="160" spans="1:33" x14ac:dyDescent="0.25">
      <c r="A160" s="4">
        <v>467</v>
      </c>
      <c r="B160" s="5" t="s">
        <v>32</v>
      </c>
      <c r="C160" s="5">
        <v>0.67</v>
      </c>
      <c r="D160" s="5">
        <v>0.55000000000000004</v>
      </c>
      <c r="E160" s="5">
        <v>0.19</v>
      </c>
      <c r="F160" s="5">
        <v>1.3905000000000001</v>
      </c>
      <c r="G160" s="5">
        <v>0.54249999999999998</v>
      </c>
      <c r="H160" s="5">
        <v>0.30349999999999999</v>
      </c>
      <c r="I160" s="5">
        <v>0.4</v>
      </c>
      <c r="J160" s="5">
        <v>12</v>
      </c>
      <c r="K160" s="5">
        <v>14</v>
      </c>
      <c r="L160" s="5" t="s">
        <v>55</v>
      </c>
      <c r="M160" s="5" t="s">
        <v>56</v>
      </c>
      <c r="N160" s="5" t="s">
        <v>57</v>
      </c>
      <c r="O160" s="5">
        <v>4</v>
      </c>
      <c r="P160" s="5" t="s">
        <v>42</v>
      </c>
      <c r="Q160" s="5">
        <v>6.1</v>
      </c>
      <c r="R160" s="19">
        <f t="shared" si="24"/>
        <v>1.2073714988054738</v>
      </c>
      <c r="S160">
        <f t="shared" si="25"/>
        <v>0.53737149880547375</v>
      </c>
      <c r="T160">
        <f t="shared" si="26"/>
        <v>0.28876812772844129</v>
      </c>
      <c r="V160">
        <f t="shared" si="27"/>
        <v>1.9204319769775962</v>
      </c>
      <c r="W160">
        <f t="shared" si="28"/>
        <v>1.3779319769775962</v>
      </c>
      <c r="X160">
        <f t="shared" si="29"/>
        <v>1.8986965331773866</v>
      </c>
      <c r="Z160">
        <f t="shared" si="30"/>
        <v>0.35006892748008106</v>
      </c>
      <c r="AA160">
        <f t="shared" si="31"/>
        <v>-0.19243107251991892</v>
      </c>
      <c r="AB160">
        <f t="shared" si="32"/>
        <v>3.7029717671166293E-2</v>
      </c>
      <c r="AE160">
        <f t="shared" si="33"/>
        <v>0.55036432394539458</v>
      </c>
      <c r="AF160">
        <f t="shared" si="34"/>
        <v>1.1935101378205755</v>
      </c>
      <c r="AG160">
        <f t="shared" si="35"/>
        <v>1.4153994363883657</v>
      </c>
    </row>
    <row r="161" spans="1:33" x14ac:dyDescent="0.25">
      <c r="A161" s="6">
        <v>3047</v>
      </c>
      <c r="B161" s="7" t="s">
        <v>47</v>
      </c>
      <c r="C161" s="7">
        <v>0.58499999999999996</v>
      </c>
      <c r="D161" s="7">
        <v>0.45</v>
      </c>
      <c r="E161" s="7">
        <v>0.17499999999999999</v>
      </c>
      <c r="F161" s="7">
        <v>1.1274999999999999</v>
      </c>
      <c r="G161" s="7">
        <v>0.49249999999999999</v>
      </c>
      <c r="H161" s="7">
        <v>0.26200000000000001</v>
      </c>
      <c r="I161" s="7">
        <v>0.33500000000000002</v>
      </c>
      <c r="J161" s="7">
        <v>11</v>
      </c>
      <c r="K161" s="7">
        <v>13</v>
      </c>
      <c r="L161" s="7" t="s">
        <v>44</v>
      </c>
      <c r="M161" s="7" t="s">
        <v>45</v>
      </c>
      <c r="N161" s="7" t="s">
        <v>35</v>
      </c>
      <c r="O161" s="7">
        <v>10</v>
      </c>
      <c r="P161" s="7" t="s">
        <v>70</v>
      </c>
      <c r="Q161" s="7">
        <v>24.1</v>
      </c>
      <c r="R161" s="19">
        <f t="shared" si="24"/>
        <v>1.2034938579500294</v>
      </c>
      <c r="S161">
        <f t="shared" si="25"/>
        <v>0.61849385795002942</v>
      </c>
      <c r="T161">
        <f t="shared" si="26"/>
        <v>0.38253465232191119</v>
      </c>
      <c r="V161">
        <f t="shared" si="27"/>
        <v>1.9199397506527547</v>
      </c>
      <c r="W161">
        <f t="shared" si="28"/>
        <v>1.4274397506527547</v>
      </c>
      <c r="X161">
        <f t="shared" si="29"/>
        <v>2.0375842417435988</v>
      </c>
      <c r="Z161">
        <f t="shared" si="30"/>
        <v>0.32359465181425151</v>
      </c>
      <c r="AA161">
        <f t="shared" si="31"/>
        <v>-0.16890534818574848</v>
      </c>
      <c r="AB161">
        <f t="shared" si="32"/>
        <v>2.8529016645748927E-2</v>
      </c>
      <c r="AE161">
        <f t="shared" si="33"/>
        <v>0.25063539635071963</v>
      </c>
      <c r="AF161">
        <f t="shared" si="34"/>
        <v>0.46596701825885184</v>
      </c>
      <c r="AG161">
        <f t="shared" si="35"/>
        <v>0.3813176563786006</v>
      </c>
    </row>
    <row r="162" spans="1:33" x14ac:dyDescent="0.25">
      <c r="A162" s="4">
        <v>3110</v>
      </c>
      <c r="B162" s="5" t="s">
        <v>43</v>
      </c>
      <c r="C162" s="5">
        <v>0.38</v>
      </c>
      <c r="D162" s="5">
        <v>0.28999999999999998</v>
      </c>
      <c r="E162" s="5">
        <v>8.5000000000000006E-2</v>
      </c>
      <c r="F162" s="5">
        <v>0.22850000000000001</v>
      </c>
      <c r="G162" s="5">
        <v>8.7999999999999995E-2</v>
      </c>
      <c r="H162" s="5">
        <v>4.65E-2</v>
      </c>
      <c r="I162" s="5">
        <v>7.4999999999999997E-2</v>
      </c>
      <c r="J162" s="5">
        <v>7</v>
      </c>
      <c r="K162" s="5">
        <v>14</v>
      </c>
      <c r="L162" s="5" t="s">
        <v>55</v>
      </c>
      <c r="M162" s="5" t="s">
        <v>56</v>
      </c>
      <c r="N162" s="5" t="s">
        <v>57</v>
      </c>
      <c r="O162" s="5">
        <v>8</v>
      </c>
      <c r="P162" s="5" t="s">
        <v>51</v>
      </c>
      <c r="Q162" s="5">
        <v>12.3</v>
      </c>
      <c r="R162" s="19">
        <f t="shared" si="24"/>
        <v>1.1972896325813185</v>
      </c>
      <c r="S162">
        <f t="shared" si="25"/>
        <v>0.81728963258131848</v>
      </c>
      <c r="T162">
        <f t="shared" si="26"/>
        <v>0.66796234352490658</v>
      </c>
      <c r="V162">
        <f t="shared" si="27"/>
        <v>1.9173837320261684</v>
      </c>
      <c r="W162">
        <f t="shared" si="28"/>
        <v>1.8293837320261683</v>
      </c>
      <c r="X162">
        <f t="shared" si="29"/>
        <v>3.3466448390019918</v>
      </c>
      <c r="Z162">
        <f t="shared" si="30"/>
        <v>0.21769754915093309</v>
      </c>
      <c r="AA162">
        <f t="shared" si="31"/>
        <v>0.12969754915093309</v>
      </c>
      <c r="AB162">
        <f t="shared" si="32"/>
        <v>1.6821454255758705E-2</v>
      </c>
      <c r="AE162">
        <f t="shared" si="33"/>
        <v>-0.94828031402798041</v>
      </c>
      <c r="AF162">
        <f t="shared" si="34"/>
        <v>-1.288695799507656</v>
      </c>
      <c r="AG162">
        <f t="shared" si="35"/>
        <v>-1.2732131916370231</v>
      </c>
    </row>
    <row r="163" spans="1:33" x14ac:dyDescent="0.25">
      <c r="A163" s="6">
        <v>1643</v>
      </c>
      <c r="B163" s="7" t="s">
        <v>47</v>
      </c>
      <c r="C163" s="7">
        <v>0.57499999999999996</v>
      </c>
      <c r="D163" s="7">
        <v>0.44</v>
      </c>
      <c r="E163" s="7">
        <v>0.16</v>
      </c>
      <c r="F163" s="7">
        <v>0.96150000000000002</v>
      </c>
      <c r="G163" s="7">
        <v>0.48299999999999998</v>
      </c>
      <c r="H163" s="7">
        <v>0.16600000000000001</v>
      </c>
      <c r="I163" s="7">
        <v>0.27500000000000002</v>
      </c>
      <c r="J163" s="7">
        <v>13</v>
      </c>
      <c r="K163" s="7">
        <v>2</v>
      </c>
      <c r="L163" s="7" t="s">
        <v>64</v>
      </c>
      <c r="M163" s="7" t="s">
        <v>65</v>
      </c>
      <c r="N163" s="7" t="s">
        <v>66</v>
      </c>
      <c r="O163" s="7">
        <v>4</v>
      </c>
      <c r="P163" s="7" t="s">
        <v>42</v>
      </c>
      <c r="Q163" s="7">
        <v>6.1</v>
      </c>
      <c r="R163" s="19">
        <f t="shared" si="24"/>
        <v>1.2031060938644851</v>
      </c>
      <c r="S163">
        <f t="shared" si="25"/>
        <v>0.62810609386448513</v>
      </c>
      <c r="T163">
        <f t="shared" si="26"/>
        <v>0.39451726514970142</v>
      </c>
      <c r="V163">
        <f t="shared" si="27"/>
        <v>1.9188011066242057</v>
      </c>
      <c r="W163">
        <f t="shared" si="28"/>
        <v>1.4358011066242056</v>
      </c>
      <c r="X163">
        <f t="shared" si="29"/>
        <v>2.0615248177832934</v>
      </c>
      <c r="Z163">
        <f t="shared" si="30"/>
        <v>0.37654320314591067</v>
      </c>
      <c r="AA163">
        <f t="shared" si="31"/>
        <v>-0.10645679685408932</v>
      </c>
      <c r="AB163">
        <f t="shared" si="32"/>
        <v>1.1333049596432842E-2</v>
      </c>
      <c r="AE163">
        <f t="shared" si="33"/>
        <v>0.85009325154006965</v>
      </c>
      <c r="AF163">
        <f t="shared" si="34"/>
        <v>0.38037371007511966</v>
      </c>
      <c r="AG163">
        <f t="shared" si="35"/>
        <v>0.27790947837762409</v>
      </c>
    </row>
    <row r="164" spans="1:33" x14ac:dyDescent="0.25">
      <c r="A164" s="4">
        <v>288</v>
      </c>
      <c r="B164" s="5" t="s">
        <v>32</v>
      </c>
      <c r="C164" s="5">
        <v>0.495</v>
      </c>
      <c r="D164" s="5">
        <v>0.4</v>
      </c>
      <c r="E164" s="5">
        <v>0.155</v>
      </c>
      <c r="F164" s="5">
        <v>0.64449999999999996</v>
      </c>
      <c r="G164" s="5">
        <v>0.24199999999999999</v>
      </c>
      <c r="H164" s="5">
        <v>0.13250000000000001</v>
      </c>
      <c r="I164" s="5">
        <v>0.20499999999999999</v>
      </c>
      <c r="J164" s="5">
        <v>17</v>
      </c>
      <c r="K164" s="5">
        <v>8</v>
      </c>
      <c r="L164" s="5" t="s">
        <v>61</v>
      </c>
      <c r="M164" s="5" t="s">
        <v>62</v>
      </c>
      <c r="N164" s="5" t="s">
        <v>63</v>
      </c>
      <c r="O164" s="5">
        <v>4</v>
      </c>
      <c r="P164" s="5" t="s">
        <v>42</v>
      </c>
      <c r="Q164" s="5">
        <v>6.1</v>
      </c>
      <c r="R164" s="19">
        <f t="shared" si="24"/>
        <v>1.2015550375223072</v>
      </c>
      <c r="S164">
        <f t="shared" si="25"/>
        <v>0.70655503752230719</v>
      </c>
      <c r="T164">
        <f t="shared" si="26"/>
        <v>0.49922002104814894</v>
      </c>
      <c r="V164">
        <f t="shared" si="27"/>
        <v>1.9184037673017433</v>
      </c>
      <c r="W164">
        <f t="shared" si="28"/>
        <v>1.6764037673017433</v>
      </c>
      <c r="X164">
        <f t="shared" si="29"/>
        <v>2.8103295910234776</v>
      </c>
      <c r="Z164">
        <f t="shared" si="30"/>
        <v>0.48244030580922909</v>
      </c>
      <c r="AA164">
        <f t="shared" si="31"/>
        <v>0.24044030580922909</v>
      </c>
      <c r="AB164">
        <f t="shared" si="32"/>
        <v>5.7811540657635607E-2</v>
      </c>
      <c r="AE164">
        <f t="shared" si="33"/>
        <v>2.0490089619187697</v>
      </c>
      <c r="AF164">
        <f t="shared" si="34"/>
        <v>-0.30437275539473685</v>
      </c>
      <c r="AG164">
        <f t="shared" si="35"/>
        <v>-0.13572323362628158</v>
      </c>
    </row>
    <row r="165" spans="1:33" x14ac:dyDescent="0.25">
      <c r="A165" s="6">
        <v>188</v>
      </c>
      <c r="B165" s="7" t="s">
        <v>32</v>
      </c>
      <c r="C165" s="7">
        <v>0.63</v>
      </c>
      <c r="D165" s="7">
        <v>0.5</v>
      </c>
      <c r="E165" s="7">
        <v>0.185</v>
      </c>
      <c r="F165" s="7">
        <v>1.383</v>
      </c>
      <c r="G165" s="7">
        <v>0.54</v>
      </c>
      <c r="H165" s="7">
        <v>0.33150000000000002</v>
      </c>
      <c r="I165" s="7">
        <v>0.38</v>
      </c>
      <c r="J165" s="7">
        <v>10</v>
      </c>
      <c r="K165" s="7">
        <v>14</v>
      </c>
      <c r="L165" s="7" t="s">
        <v>55</v>
      </c>
      <c r="M165" s="7" t="s">
        <v>56</v>
      </c>
      <c r="N165" s="7" t="s">
        <v>57</v>
      </c>
      <c r="O165" s="7">
        <v>5</v>
      </c>
      <c r="P165" s="7" t="s">
        <v>46</v>
      </c>
      <c r="Q165" s="7">
        <v>12.8</v>
      </c>
      <c r="R165" s="19">
        <f t="shared" si="24"/>
        <v>1.2054326783777516</v>
      </c>
      <c r="S165">
        <f t="shared" si="25"/>
        <v>0.57543267837775158</v>
      </c>
      <c r="T165">
        <f t="shared" si="26"/>
        <v>0.33112276734499291</v>
      </c>
      <c r="V165">
        <f t="shared" si="27"/>
        <v>1.9207640814859228</v>
      </c>
      <c r="W165">
        <f t="shared" si="28"/>
        <v>1.3807640814859228</v>
      </c>
      <c r="X165">
        <f t="shared" si="29"/>
        <v>1.9065094487216641</v>
      </c>
      <c r="Z165">
        <f t="shared" si="30"/>
        <v>0.29712037614842191</v>
      </c>
      <c r="AA165">
        <f t="shared" si="31"/>
        <v>-0.24287962385157813</v>
      </c>
      <c r="AB165">
        <f t="shared" si="32"/>
        <v>5.8990511682284079E-2</v>
      </c>
      <c r="AE165">
        <f t="shared" si="33"/>
        <v>-4.9093531243955373E-2</v>
      </c>
      <c r="AF165">
        <f t="shared" si="34"/>
        <v>0.85113690508564666</v>
      </c>
      <c r="AG165">
        <f t="shared" si="35"/>
        <v>0.89835854638348289</v>
      </c>
    </row>
    <row r="166" spans="1:33" x14ac:dyDescent="0.25">
      <c r="A166" s="4">
        <v>2462</v>
      </c>
      <c r="B166" s="5" t="s">
        <v>32</v>
      </c>
      <c r="C166" s="5">
        <v>0.5</v>
      </c>
      <c r="D166" s="5">
        <v>0.38500000000000001</v>
      </c>
      <c r="E166" s="5">
        <v>0.13</v>
      </c>
      <c r="F166" s="5">
        <v>0.76800000000000002</v>
      </c>
      <c r="G166" s="5">
        <v>0.26250000000000001</v>
      </c>
      <c r="H166" s="5">
        <v>9.5000000000000001E-2</v>
      </c>
      <c r="I166" s="5">
        <v>0.27</v>
      </c>
      <c r="J166" s="5">
        <v>13</v>
      </c>
      <c r="K166" s="5">
        <v>6</v>
      </c>
      <c r="L166" s="5" t="s">
        <v>71</v>
      </c>
      <c r="M166" s="5" t="s">
        <v>72</v>
      </c>
      <c r="N166" s="5" t="s">
        <v>73</v>
      </c>
      <c r="O166" s="5">
        <v>6</v>
      </c>
      <c r="P166" s="5" t="s">
        <v>79</v>
      </c>
      <c r="Q166" s="5">
        <v>14.1</v>
      </c>
      <c r="R166" s="19">
        <f t="shared" si="24"/>
        <v>1.2009733913939906</v>
      </c>
      <c r="S166">
        <f t="shared" si="25"/>
        <v>0.70097339139399062</v>
      </c>
      <c r="T166">
        <f t="shared" si="26"/>
        <v>0.49136369544239278</v>
      </c>
      <c r="V166">
        <f t="shared" si="27"/>
        <v>1.9179589844780915</v>
      </c>
      <c r="W166">
        <f t="shared" si="28"/>
        <v>1.6554589844780916</v>
      </c>
      <c r="X166">
        <f t="shared" si="29"/>
        <v>2.7405444492892341</v>
      </c>
      <c r="Z166">
        <f t="shared" si="30"/>
        <v>0.37654320314591067</v>
      </c>
      <c r="AA166">
        <f t="shared" si="31"/>
        <v>0.11404320314591065</v>
      </c>
      <c r="AB166">
        <f t="shared" si="32"/>
        <v>1.3005852183779447E-2</v>
      </c>
      <c r="AE166">
        <f t="shared" si="33"/>
        <v>0.85009325154006965</v>
      </c>
      <c r="AF166">
        <f t="shared" si="34"/>
        <v>-0.26157610130287079</v>
      </c>
      <c r="AG166">
        <f t="shared" si="35"/>
        <v>-0.29083550062774643</v>
      </c>
    </row>
    <row r="167" spans="1:33" x14ac:dyDescent="0.25">
      <c r="A167" s="6">
        <v>1591</v>
      </c>
      <c r="B167" s="7" t="s">
        <v>43</v>
      </c>
      <c r="C167" s="7">
        <v>0.52</v>
      </c>
      <c r="D167" s="7">
        <v>0.39</v>
      </c>
      <c r="E167" s="7">
        <v>0.13</v>
      </c>
      <c r="F167" s="7">
        <v>0.55449999999999999</v>
      </c>
      <c r="G167" s="7">
        <v>0.23549999999999999</v>
      </c>
      <c r="H167" s="7">
        <v>0.1095</v>
      </c>
      <c r="I167" s="7">
        <v>0.1895</v>
      </c>
      <c r="J167" s="7">
        <v>7</v>
      </c>
      <c r="K167" s="7">
        <v>12</v>
      </c>
      <c r="L167" s="7" t="s">
        <v>33</v>
      </c>
      <c r="M167" s="7" t="s">
        <v>34</v>
      </c>
      <c r="N167" s="7" t="s">
        <v>35</v>
      </c>
      <c r="O167" s="7">
        <v>6</v>
      </c>
      <c r="P167" s="7" t="s">
        <v>79</v>
      </c>
      <c r="Q167" s="7">
        <v>14.1</v>
      </c>
      <c r="R167" s="19">
        <f t="shared" si="24"/>
        <v>1.2011672734367629</v>
      </c>
      <c r="S167">
        <f t="shared" si="25"/>
        <v>0.68116727343676287</v>
      </c>
      <c r="T167">
        <f t="shared" si="26"/>
        <v>0.46398885440127369</v>
      </c>
      <c r="V167">
        <f t="shared" si="27"/>
        <v>1.9181309671699036</v>
      </c>
      <c r="W167">
        <f t="shared" si="28"/>
        <v>1.6826309671699036</v>
      </c>
      <c r="X167">
        <f t="shared" si="29"/>
        <v>2.8312469716791253</v>
      </c>
      <c r="Z167">
        <f t="shared" si="30"/>
        <v>0.21769754915093309</v>
      </c>
      <c r="AA167">
        <f t="shared" si="31"/>
        <v>-1.7802450849066898E-2</v>
      </c>
      <c r="AB167">
        <f t="shared" si="32"/>
        <v>3.1692725623344272E-4</v>
      </c>
      <c r="AE167">
        <f t="shared" si="33"/>
        <v>-0.94828031402798041</v>
      </c>
      <c r="AF167">
        <f t="shared" si="34"/>
        <v>-9.0389484935406397E-2</v>
      </c>
      <c r="AG167">
        <f t="shared" si="35"/>
        <v>-0.23913141162725815</v>
      </c>
    </row>
    <row r="168" spans="1:33" x14ac:dyDescent="0.25">
      <c r="A168" s="4">
        <v>938</v>
      </c>
      <c r="B168" s="5" t="s">
        <v>43</v>
      </c>
      <c r="C168" s="5">
        <v>0.45500000000000002</v>
      </c>
      <c r="D168" s="5">
        <v>0.35499999999999998</v>
      </c>
      <c r="E168" s="5">
        <v>0.125</v>
      </c>
      <c r="F168" s="5">
        <v>0.53249999999999997</v>
      </c>
      <c r="G168" s="5">
        <v>0.22500000000000001</v>
      </c>
      <c r="H168" s="5">
        <v>0.126</v>
      </c>
      <c r="I168" s="5">
        <v>0.14649999999999999</v>
      </c>
      <c r="J168" s="5">
        <v>7</v>
      </c>
      <c r="K168" s="5">
        <v>14</v>
      </c>
      <c r="L168" s="5" t="s">
        <v>55</v>
      </c>
      <c r="M168" s="5" t="s">
        <v>56</v>
      </c>
      <c r="N168" s="5" t="s">
        <v>57</v>
      </c>
      <c r="O168" s="5">
        <v>6</v>
      </c>
      <c r="P168" s="5" t="s">
        <v>79</v>
      </c>
      <c r="Q168" s="5">
        <v>14.1</v>
      </c>
      <c r="R168" s="19">
        <f t="shared" si="24"/>
        <v>1.1998100991373573</v>
      </c>
      <c r="S168">
        <f t="shared" si="25"/>
        <v>0.74481009913735718</v>
      </c>
      <c r="T168">
        <f t="shared" si="26"/>
        <v>0.55474208377699985</v>
      </c>
      <c r="V168">
        <f t="shared" si="27"/>
        <v>1.9183266716123104</v>
      </c>
      <c r="W168">
        <f t="shared" si="28"/>
        <v>1.6933266716123103</v>
      </c>
      <c r="X168">
        <f t="shared" si="29"/>
        <v>2.8673552167936252</v>
      </c>
      <c r="Z168">
        <f t="shared" si="30"/>
        <v>0.21769754915093309</v>
      </c>
      <c r="AA168">
        <f t="shared" si="31"/>
        <v>-7.302450849066916E-3</v>
      </c>
      <c r="AB168">
        <f t="shared" si="32"/>
        <v>5.3325788403038121E-5</v>
      </c>
      <c r="AE168">
        <f t="shared" si="33"/>
        <v>-0.94828031402798041</v>
      </c>
      <c r="AF168">
        <f t="shared" si="34"/>
        <v>-0.64674598812966511</v>
      </c>
      <c r="AG168">
        <f t="shared" si="35"/>
        <v>-0.60106003463067614</v>
      </c>
    </row>
    <row r="169" spans="1:33" x14ac:dyDescent="0.25">
      <c r="A169" s="6">
        <v>2063</v>
      </c>
      <c r="B169" s="7" t="s">
        <v>47</v>
      </c>
      <c r="C169" s="7">
        <v>0.505</v>
      </c>
      <c r="D169" s="7">
        <v>0.38500000000000001</v>
      </c>
      <c r="E169" s="7">
        <v>0.13</v>
      </c>
      <c r="F169" s="7">
        <v>0.64349999999999996</v>
      </c>
      <c r="G169" s="7">
        <v>0.3135</v>
      </c>
      <c r="H169" s="7">
        <v>0.14899999999999999</v>
      </c>
      <c r="I169" s="7">
        <v>0.1515</v>
      </c>
      <c r="J169" s="7">
        <v>7</v>
      </c>
      <c r="K169" s="7">
        <v>6</v>
      </c>
      <c r="L169" s="7" t="s">
        <v>71</v>
      </c>
      <c r="M169" s="7" t="s">
        <v>72</v>
      </c>
      <c r="N169" s="7" t="s">
        <v>73</v>
      </c>
      <c r="O169" s="7">
        <v>7</v>
      </c>
      <c r="P169" s="7" t="s">
        <v>74</v>
      </c>
      <c r="Q169" s="7">
        <v>2.5</v>
      </c>
      <c r="R169" s="19">
        <f t="shared" si="24"/>
        <v>1.2009733913939906</v>
      </c>
      <c r="S169">
        <f t="shared" si="25"/>
        <v>0.69597339139399061</v>
      </c>
      <c r="T169">
        <f t="shared" si="26"/>
        <v>0.48437896152845283</v>
      </c>
      <c r="V169">
        <f t="shared" si="27"/>
        <v>1.9185994717441501</v>
      </c>
      <c r="W169">
        <f t="shared" si="28"/>
        <v>1.60509947174415</v>
      </c>
      <c r="X169">
        <f t="shared" si="29"/>
        <v>2.5763443141933493</v>
      </c>
      <c r="Z169">
        <f t="shared" si="30"/>
        <v>0.21769754915093309</v>
      </c>
      <c r="AA169">
        <f t="shared" si="31"/>
        <v>-9.5802450849066911E-2</v>
      </c>
      <c r="AB169">
        <f t="shared" si="32"/>
        <v>9.1781095886878817E-3</v>
      </c>
      <c r="AE169">
        <f t="shared" si="33"/>
        <v>-0.94828031402798041</v>
      </c>
      <c r="AF169">
        <f t="shared" si="34"/>
        <v>-0.21877944721100467</v>
      </c>
      <c r="AG169">
        <f t="shared" si="35"/>
        <v>-0.29083550062774643</v>
      </c>
    </row>
    <row r="170" spans="1:33" x14ac:dyDescent="0.25">
      <c r="A170" s="4">
        <v>381</v>
      </c>
      <c r="B170" s="5" t="s">
        <v>47</v>
      </c>
      <c r="C170" s="5">
        <v>0.60499999999999998</v>
      </c>
      <c r="D170" s="5">
        <v>0.47</v>
      </c>
      <c r="E170" s="5">
        <v>0.18</v>
      </c>
      <c r="F170" s="5">
        <v>1.1405000000000001</v>
      </c>
      <c r="G170" s="5">
        <v>0.3755</v>
      </c>
      <c r="H170" s="5">
        <v>0.28050000000000003</v>
      </c>
      <c r="I170" s="5">
        <v>0.38500000000000001</v>
      </c>
      <c r="J170" s="5">
        <v>15</v>
      </c>
      <c r="K170" s="5">
        <v>6</v>
      </c>
      <c r="L170" s="5" t="s">
        <v>71</v>
      </c>
      <c r="M170" s="5" t="s">
        <v>72</v>
      </c>
      <c r="N170" s="5" t="s">
        <v>73</v>
      </c>
      <c r="O170" s="5">
        <v>9</v>
      </c>
      <c r="P170" s="5" t="s">
        <v>78</v>
      </c>
      <c r="Q170" s="5">
        <v>1.9</v>
      </c>
      <c r="R170" s="19">
        <f t="shared" si="24"/>
        <v>1.2042693861211182</v>
      </c>
      <c r="S170">
        <f t="shared" si="25"/>
        <v>0.59926938612111824</v>
      </c>
      <c r="T170">
        <f t="shared" si="26"/>
        <v>0.35912379714198189</v>
      </c>
      <c r="V170">
        <f t="shared" si="27"/>
        <v>1.9201591768457562</v>
      </c>
      <c r="W170">
        <f t="shared" si="28"/>
        <v>1.5446591768457563</v>
      </c>
      <c r="X170">
        <f t="shared" si="29"/>
        <v>2.3859719726138091</v>
      </c>
      <c r="Z170">
        <f t="shared" si="30"/>
        <v>0.42949175447756988</v>
      </c>
      <c r="AA170">
        <f t="shared" si="31"/>
        <v>5.3991754477569875E-2</v>
      </c>
      <c r="AB170">
        <f t="shared" si="32"/>
        <v>2.9151095515661868E-3</v>
      </c>
      <c r="AE170">
        <f t="shared" si="33"/>
        <v>1.4495511067294196</v>
      </c>
      <c r="AF170">
        <f t="shared" si="34"/>
        <v>0.63715363462631625</v>
      </c>
      <c r="AG170">
        <f t="shared" si="35"/>
        <v>0.58813401238055318</v>
      </c>
    </row>
    <row r="171" spans="1:33" x14ac:dyDescent="0.25">
      <c r="A171" s="6">
        <v>3204</v>
      </c>
      <c r="B171" s="7" t="s">
        <v>32</v>
      </c>
      <c r="C171" s="7">
        <v>0.63500000000000001</v>
      </c>
      <c r="D171" s="7">
        <v>0.505</v>
      </c>
      <c r="E171" s="7">
        <v>0.185</v>
      </c>
      <c r="F171" s="7">
        <v>1.3035000000000001</v>
      </c>
      <c r="G171" s="7">
        <v>0.501</v>
      </c>
      <c r="H171" s="7">
        <v>0.29499999999999998</v>
      </c>
      <c r="I171" s="7">
        <v>0.41</v>
      </c>
      <c r="J171" s="7">
        <v>17</v>
      </c>
      <c r="K171" s="7">
        <v>5</v>
      </c>
      <c r="L171" s="7" t="s">
        <v>58</v>
      </c>
      <c r="M171" s="7" t="s">
        <v>59</v>
      </c>
      <c r="N171" s="7" t="s">
        <v>60</v>
      </c>
      <c r="O171" s="7">
        <v>4</v>
      </c>
      <c r="P171" s="7" t="s">
        <v>42</v>
      </c>
      <c r="Q171" s="7">
        <v>6.1</v>
      </c>
      <c r="R171" s="19">
        <f t="shared" si="24"/>
        <v>1.2056265604205239</v>
      </c>
      <c r="S171">
        <f t="shared" si="25"/>
        <v>0.57062656042052384</v>
      </c>
      <c r="T171">
        <f t="shared" si="26"/>
        <v>0.32561467145735773</v>
      </c>
      <c r="V171">
        <f t="shared" si="27"/>
        <v>1.9203311595375683</v>
      </c>
      <c r="W171">
        <f t="shared" si="28"/>
        <v>1.4193311595375682</v>
      </c>
      <c r="X171">
        <f t="shared" si="29"/>
        <v>2.014500940434258</v>
      </c>
      <c r="Z171">
        <f t="shared" si="30"/>
        <v>0.48244030580922909</v>
      </c>
      <c r="AA171">
        <f t="shared" si="31"/>
        <v>-1.8559694190770915E-2</v>
      </c>
      <c r="AB171">
        <f t="shared" si="32"/>
        <v>3.4446224845493563E-4</v>
      </c>
      <c r="AE171">
        <f t="shared" si="33"/>
        <v>2.0490089619187697</v>
      </c>
      <c r="AF171">
        <f t="shared" si="34"/>
        <v>0.89393355917751283</v>
      </c>
      <c r="AG171">
        <f t="shared" si="35"/>
        <v>0.95006263538397118</v>
      </c>
    </row>
    <row r="172" spans="1:33" x14ac:dyDescent="0.25">
      <c r="A172" s="4">
        <v>394</v>
      </c>
      <c r="B172" s="5" t="s">
        <v>43</v>
      </c>
      <c r="C172" s="5">
        <v>0.36499999999999999</v>
      </c>
      <c r="D172" s="5">
        <v>0.29499999999999998</v>
      </c>
      <c r="E172" s="5">
        <v>9.5000000000000001E-2</v>
      </c>
      <c r="F172" s="5">
        <v>0.25</v>
      </c>
      <c r="G172" s="5">
        <v>0.1075</v>
      </c>
      <c r="H172" s="5">
        <v>5.45E-2</v>
      </c>
      <c r="I172" s="5">
        <v>0.08</v>
      </c>
      <c r="J172" s="5">
        <v>9</v>
      </c>
      <c r="K172" s="5">
        <v>2</v>
      </c>
      <c r="L172" s="5" t="s">
        <v>64</v>
      </c>
      <c r="M172" s="5" t="s">
        <v>65</v>
      </c>
      <c r="N172" s="5" t="s">
        <v>66</v>
      </c>
      <c r="O172" s="5">
        <v>8</v>
      </c>
      <c r="P172" s="5" t="s">
        <v>51</v>
      </c>
      <c r="Q172" s="5">
        <v>12.3</v>
      </c>
      <c r="R172" s="19">
        <f t="shared" si="24"/>
        <v>1.1974835146240908</v>
      </c>
      <c r="S172">
        <f t="shared" si="25"/>
        <v>0.83248351462409076</v>
      </c>
      <c r="T172">
        <f t="shared" si="26"/>
        <v>0.6930288021208787</v>
      </c>
      <c r="V172">
        <f t="shared" si="27"/>
        <v>1.9174786190285473</v>
      </c>
      <c r="W172">
        <f t="shared" si="28"/>
        <v>1.8099786190285474</v>
      </c>
      <c r="X172">
        <f t="shared" si="29"/>
        <v>3.2760226013404874</v>
      </c>
      <c r="Z172">
        <f t="shared" si="30"/>
        <v>0.2706461004825923</v>
      </c>
      <c r="AA172">
        <f t="shared" si="31"/>
        <v>0.16314610048259232</v>
      </c>
      <c r="AB172">
        <f t="shared" si="32"/>
        <v>2.6616650102676109E-2</v>
      </c>
      <c r="AE172">
        <f t="shared" si="33"/>
        <v>-0.34882245883863039</v>
      </c>
      <c r="AF172">
        <f t="shared" si="34"/>
        <v>-1.4170857617832544</v>
      </c>
      <c r="AG172">
        <f t="shared" si="35"/>
        <v>-1.2215091026365348</v>
      </c>
    </row>
    <row r="173" spans="1:33" x14ac:dyDescent="0.25">
      <c r="A173" s="6">
        <v>4166</v>
      </c>
      <c r="B173" s="7" t="s">
        <v>43</v>
      </c>
      <c r="C173" s="7">
        <v>0.40500000000000003</v>
      </c>
      <c r="D173" s="7">
        <v>0.3</v>
      </c>
      <c r="E173" s="7">
        <v>8.5000000000000006E-2</v>
      </c>
      <c r="F173" s="7">
        <v>0.30349999999999999</v>
      </c>
      <c r="G173" s="7">
        <v>0.15</v>
      </c>
      <c r="H173" s="7">
        <v>5.0500000000000003E-2</v>
      </c>
      <c r="I173" s="7">
        <v>8.7999999999999995E-2</v>
      </c>
      <c r="J173" s="7">
        <v>7</v>
      </c>
      <c r="K173" s="7">
        <v>15</v>
      </c>
      <c r="L173" s="7" t="s">
        <v>81</v>
      </c>
      <c r="M173" s="7" t="s">
        <v>82</v>
      </c>
      <c r="N173" s="7" t="s">
        <v>35</v>
      </c>
      <c r="O173" s="7">
        <v>3</v>
      </c>
      <c r="P173" s="7" t="s">
        <v>80</v>
      </c>
      <c r="Q173" s="7">
        <v>3.6</v>
      </c>
      <c r="R173" s="19">
        <f t="shared" si="24"/>
        <v>1.197677396666863</v>
      </c>
      <c r="S173">
        <f t="shared" si="25"/>
        <v>0.79267739666686299</v>
      </c>
      <c r="T173">
        <f t="shared" si="26"/>
        <v>0.62833745518655526</v>
      </c>
      <c r="V173">
        <f t="shared" si="27"/>
        <v>1.9174311755273579</v>
      </c>
      <c r="W173">
        <f t="shared" si="28"/>
        <v>1.767431175527358</v>
      </c>
      <c r="X173">
        <f t="shared" si="29"/>
        <v>3.1238129602260183</v>
      </c>
      <c r="Z173">
        <f t="shared" si="30"/>
        <v>0.21769754915093309</v>
      </c>
      <c r="AA173">
        <f t="shared" si="31"/>
        <v>6.7697549150933095E-2</v>
      </c>
      <c r="AB173">
        <f t="shared" si="32"/>
        <v>4.5829581610430025E-3</v>
      </c>
      <c r="AE173">
        <f t="shared" si="33"/>
        <v>-0.94828031402798041</v>
      </c>
      <c r="AF173">
        <f t="shared" si="34"/>
        <v>-1.0747125290483255</v>
      </c>
      <c r="AG173">
        <f t="shared" si="35"/>
        <v>-1.1698050136360465</v>
      </c>
    </row>
    <row r="174" spans="1:33" x14ac:dyDescent="0.25">
      <c r="A174" s="4">
        <v>2663</v>
      </c>
      <c r="B174" s="5" t="s">
        <v>32</v>
      </c>
      <c r="C174" s="5">
        <v>0.56999999999999995</v>
      </c>
      <c r="D174" s="5">
        <v>0.45</v>
      </c>
      <c r="E174" s="5">
        <v>0.18</v>
      </c>
      <c r="F174" s="5">
        <v>0.90800000000000003</v>
      </c>
      <c r="G174" s="5">
        <v>0.40150000000000002</v>
      </c>
      <c r="H174" s="5">
        <v>0.217</v>
      </c>
      <c r="I174" s="5">
        <v>0.255</v>
      </c>
      <c r="J174" s="5">
        <v>9</v>
      </c>
      <c r="K174" s="5">
        <v>1</v>
      </c>
      <c r="L174" s="5" t="s">
        <v>40</v>
      </c>
      <c r="M174" s="5" t="s">
        <v>41</v>
      </c>
      <c r="N174" s="5" t="s">
        <v>35</v>
      </c>
      <c r="O174" s="5">
        <v>3</v>
      </c>
      <c r="P174" s="5" t="s">
        <v>80</v>
      </c>
      <c r="Q174" s="5">
        <v>3.6</v>
      </c>
      <c r="R174" s="19">
        <f t="shared" si="24"/>
        <v>1.2034938579500294</v>
      </c>
      <c r="S174">
        <f t="shared" si="25"/>
        <v>0.63349385795002944</v>
      </c>
      <c r="T174">
        <f t="shared" si="26"/>
        <v>0.4013144680604121</v>
      </c>
      <c r="V174">
        <f t="shared" si="27"/>
        <v>1.9194060112643723</v>
      </c>
      <c r="W174">
        <f t="shared" si="28"/>
        <v>1.5179060112643723</v>
      </c>
      <c r="X174">
        <f t="shared" si="29"/>
        <v>2.3040386590325168</v>
      </c>
      <c r="Z174">
        <f t="shared" si="30"/>
        <v>0.2706461004825923</v>
      </c>
      <c r="AA174">
        <f t="shared" si="31"/>
        <v>-0.13085389951740772</v>
      </c>
      <c r="AB174">
        <f t="shared" si="32"/>
        <v>1.7122743018911837E-2</v>
      </c>
      <c r="AE174">
        <f t="shared" si="33"/>
        <v>-0.34882245883863039</v>
      </c>
      <c r="AF174">
        <f t="shared" si="34"/>
        <v>0.33757705598325355</v>
      </c>
      <c r="AG174">
        <f t="shared" si="35"/>
        <v>0.3813176563786006</v>
      </c>
    </row>
    <row r="175" spans="1:33" x14ac:dyDescent="0.25">
      <c r="A175" s="6">
        <v>2303</v>
      </c>
      <c r="B175" s="7" t="s">
        <v>47</v>
      </c>
      <c r="C175" s="7">
        <v>0.46</v>
      </c>
      <c r="D175" s="7">
        <v>0.375</v>
      </c>
      <c r="E175" s="7">
        <v>0.13</v>
      </c>
      <c r="F175" s="7">
        <v>0.57350000000000001</v>
      </c>
      <c r="G175" s="7">
        <v>0.2505</v>
      </c>
      <c r="H175" s="7">
        <v>0.11899999999999999</v>
      </c>
      <c r="I175" s="7">
        <v>0.19500000000000001</v>
      </c>
      <c r="J175" s="7">
        <v>9</v>
      </c>
      <c r="K175" s="7">
        <v>6</v>
      </c>
      <c r="L175" s="7" t="s">
        <v>71</v>
      </c>
      <c r="M175" s="7" t="s">
        <v>72</v>
      </c>
      <c r="N175" s="7" t="s">
        <v>73</v>
      </c>
      <c r="O175" s="7">
        <v>2</v>
      </c>
      <c r="P175" s="7" t="s">
        <v>39</v>
      </c>
      <c r="Q175" s="7">
        <v>18</v>
      </c>
      <c r="R175" s="19">
        <f t="shared" si="24"/>
        <v>1.2005856273084463</v>
      </c>
      <c r="S175">
        <f t="shared" si="25"/>
        <v>0.74058562730844635</v>
      </c>
      <c r="T175">
        <f t="shared" si="26"/>
        <v>0.54846707137584494</v>
      </c>
      <c r="V175">
        <f t="shared" si="27"/>
        <v>1.9182436454852287</v>
      </c>
      <c r="W175">
        <f t="shared" si="28"/>
        <v>1.6677436454852288</v>
      </c>
      <c r="X175">
        <f t="shared" si="29"/>
        <v>2.7813688670563605</v>
      </c>
      <c r="Z175">
        <f t="shared" si="30"/>
        <v>0.2706461004825923</v>
      </c>
      <c r="AA175">
        <f t="shared" si="31"/>
        <v>2.01461004825923E-2</v>
      </c>
      <c r="AB175">
        <f t="shared" si="32"/>
        <v>4.0586536465470567E-4</v>
      </c>
      <c r="AE175">
        <f t="shared" si="33"/>
        <v>-0.34882245883863039</v>
      </c>
      <c r="AF175">
        <f t="shared" si="34"/>
        <v>-0.60394933403779905</v>
      </c>
      <c r="AG175">
        <f t="shared" si="35"/>
        <v>-0.394243678628723</v>
      </c>
    </row>
    <row r="176" spans="1:33" x14ac:dyDescent="0.25">
      <c r="A176" s="4">
        <v>1023</v>
      </c>
      <c r="B176" s="5" t="s">
        <v>32</v>
      </c>
      <c r="C176" s="5">
        <v>0.64</v>
      </c>
      <c r="D176" s="5">
        <v>0.5</v>
      </c>
      <c r="E176" s="5">
        <v>0.17</v>
      </c>
      <c r="F176" s="5">
        <v>1.5175000000000001</v>
      </c>
      <c r="G176" s="5">
        <v>0.69299999999999995</v>
      </c>
      <c r="H176" s="5">
        <v>0.32600000000000001</v>
      </c>
      <c r="I176" s="5">
        <v>0.40899999999999997</v>
      </c>
      <c r="J176" s="5">
        <v>11</v>
      </c>
      <c r="K176" s="5">
        <v>15</v>
      </c>
      <c r="L176" s="5" t="s">
        <v>81</v>
      </c>
      <c r="M176" s="5" t="s">
        <v>82</v>
      </c>
      <c r="N176" s="5" t="s">
        <v>35</v>
      </c>
      <c r="O176" s="5">
        <v>1</v>
      </c>
      <c r="P176" s="5" t="s">
        <v>36</v>
      </c>
      <c r="Q176" s="5">
        <v>22.1</v>
      </c>
      <c r="R176" s="19">
        <f t="shared" si="24"/>
        <v>1.2054326783777516</v>
      </c>
      <c r="S176">
        <f t="shared" si="25"/>
        <v>0.56543267837775157</v>
      </c>
      <c r="T176">
        <f t="shared" si="26"/>
        <v>0.31971411377743786</v>
      </c>
      <c r="V176">
        <f t="shared" si="27"/>
        <v>1.9206988466717871</v>
      </c>
      <c r="W176">
        <f t="shared" si="28"/>
        <v>1.2276988466717871</v>
      </c>
      <c r="X176">
        <f t="shared" si="29"/>
        <v>1.5072444581192361</v>
      </c>
      <c r="Z176">
        <f t="shared" si="30"/>
        <v>0.32359465181425151</v>
      </c>
      <c r="AA176">
        <f t="shared" si="31"/>
        <v>-0.36940534818574844</v>
      </c>
      <c r="AB176">
        <f t="shared" si="32"/>
        <v>0.13646031126823405</v>
      </c>
      <c r="AE176">
        <f t="shared" si="33"/>
        <v>0.25063539635071963</v>
      </c>
      <c r="AF176">
        <f t="shared" si="34"/>
        <v>0.93673021326937889</v>
      </c>
      <c r="AG176">
        <f t="shared" si="35"/>
        <v>0.89835854638348289</v>
      </c>
    </row>
    <row r="177" spans="1:33" x14ac:dyDescent="0.25">
      <c r="A177" s="6">
        <v>3825</v>
      </c>
      <c r="B177" s="7" t="s">
        <v>47</v>
      </c>
      <c r="C177" s="7">
        <v>0.62</v>
      </c>
      <c r="D177" s="7">
        <v>0.46</v>
      </c>
      <c r="E177" s="7">
        <v>0.17</v>
      </c>
      <c r="F177" s="7">
        <v>1.127</v>
      </c>
      <c r="G177" s="7">
        <v>0.53500000000000003</v>
      </c>
      <c r="H177" s="7">
        <v>0.26350000000000001</v>
      </c>
      <c r="I177" s="7">
        <v>0.29599999999999999</v>
      </c>
      <c r="J177" s="7">
        <v>7</v>
      </c>
      <c r="K177" s="7">
        <v>12</v>
      </c>
      <c r="L177" s="7" t="s">
        <v>33</v>
      </c>
      <c r="M177" s="7" t="s">
        <v>34</v>
      </c>
      <c r="N177" s="7" t="s">
        <v>35</v>
      </c>
      <c r="O177" s="7">
        <v>7</v>
      </c>
      <c r="P177" s="7" t="s">
        <v>74</v>
      </c>
      <c r="Q177" s="7">
        <v>2.5</v>
      </c>
      <c r="R177" s="19">
        <f t="shared" si="24"/>
        <v>1.2038816220355739</v>
      </c>
      <c r="S177">
        <f t="shared" si="25"/>
        <v>0.58388162203557392</v>
      </c>
      <c r="T177">
        <f t="shared" si="26"/>
        <v>0.3409177485508928</v>
      </c>
      <c r="V177">
        <f t="shared" si="27"/>
        <v>1.9199575419657007</v>
      </c>
      <c r="W177">
        <f t="shared" si="28"/>
        <v>1.3849575419657008</v>
      </c>
      <c r="X177">
        <f t="shared" si="29"/>
        <v>1.9181073930476757</v>
      </c>
      <c r="Z177">
        <f t="shared" si="30"/>
        <v>0.21769754915093309</v>
      </c>
      <c r="AA177">
        <f t="shared" si="31"/>
        <v>-0.31730245084906694</v>
      </c>
      <c r="AB177">
        <f t="shared" si="32"/>
        <v>0.10068084531482455</v>
      </c>
      <c r="AE177">
        <f t="shared" si="33"/>
        <v>-0.94828031402798041</v>
      </c>
      <c r="AF177">
        <f t="shared" si="34"/>
        <v>0.76554359690191454</v>
      </c>
      <c r="AG177">
        <f t="shared" si="35"/>
        <v>0.48472583437957717</v>
      </c>
    </row>
    <row r="178" spans="1:33" x14ac:dyDescent="0.25">
      <c r="A178" s="4">
        <v>925</v>
      </c>
      <c r="B178" s="5" t="s">
        <v>43</v>
      </c>
      <c r="C178" s="5">
        <v>0.42499999999999999</v>
      </c>
      <c r="D178" s="5">
        <v>0.315</v>
      </c>
      <c r="E178" s="5">
        <v>0.1</v>
      </c>
      <c r="F178" s="5">
        <v>0.377</v>
      </c>
      <c r="G178" s="5">
        <v>0.16450000000000001</v>
      </c>
      <c r="H178" s="5">
        <v>7.1999999999999995E-2</v>
      </c>
      <c r="I178" s="5">
        <v>0.105</v>
      </c>
      <c r="J178" s="5">
        <v>6</v>
      </c>
      <c r="K178" s="5">
        <v>8</v>
      </c>
      <c r="L178" s="5" t="s">
        <v>61</v>
      </c>
      <c r="M178" s="5" t="s">
        <v>62</v>
      </c>
      <c r="N178" s="5" t="s">
        <v>63</v>
      </c>
      <c r="O178" s="5">
        <v>10</v>
      </c>
      <c r="P178" s="5" t="s">
        <v>70</v>
      </c>
      <c r="Q178" s="5">
        <v>24.1</v>
      </c>
      <c r="R178" s="19">
        <f t="shared" si="24"/>
        <v>1.1982590427951796</v>
      </c>
      <c r="S178">
        <f t="shared" si="25"/>
        <v>0.77325904279517954</v>
      </c>
      <c r="T178">
        <f t="shared" si="26"/>
        <v>0.5979295472645173</v>
      </c>
      <c r="V178">
        <f t="shared" si="27"/>
        <v>1.9176861843462516</v>
      </c>
      <c r="W178">
        <f t="shared" si="28"/>
        <v>1.7531861843462515</v>
      </c>
      <c r="X178">
        <f t="shared" si="29"/>
        <v>3.0736617969825684</v>
      </c>
      <c r="Z178">
        <f t="shared" si="30"/>
        <v>0.19122327348510348</v>
      </c>
      <c r="AA178">
        <f t="shared" si="31"/>
        <v>2.6723273485103477E-2</v>
      </c>
      <c r="AB178">
        <f t="shared" si="32"/>
        <v>7.1413334575963451E-4</v>
      </c>
      <c r="AE178">
        <f t="shared" si="33"/>
        <v>-1.2480092416226554</v>
      </c>
      <c r="AF178">
        <f t="shared" si="34"/>
        <v>-0.90352591268086169</v>
      </c>
      <c r="AG178">
        <f t="shared" si="35"/>
        <v>-1.0146927466345819</v>
      </c>
    </row>
    <row r="179" spans="1:33" x14ac:dyDescent="0.25">
      <c r="A179" s="6">
        <v>2365</v>
      </c>
      <c r="B179" s="7" t="s">
        <v>32</v>
      </c>
      <c r="C179" s="7">
        <v>0.6</v>
      </c>
      <c r="D179" s="7">
        <v>0.47</v>
      </c>
      <c r="E179" s="7">
        <v>0.2</v>
      </c>
      <c r="F179" s="7">
        <v>1.0309999999999999</v>
      </c>
      <c r="G179" s="7">
        <v>0.39200000000000002</v>
      </c>
      <c r="H179" s="7">
        <v>0.20349999999999999</v>
      </c>
      <c r="I179" s="7">
        <v>0.28999999999999998</v>
      </c>
      <c r="J179" s="7">
        <v>15</v>
      </c>
      <c r="K179" s="7">
        <v>14</v>
      </c>
      <c r="L179" s="7" t="s">
        <v>55</v>
      </c>
      <c r="M179" s="7" t="s">
        <v>56</v>
      </c>
      <c r="N179" s="7" t="s">
        <v>57</v>
      </c>
      <c r="O179" s="7">
        <v>10</v>
      </c>
      <c r="P179" s="7" t="s">
        <v>70</v>
      </c>
      <c r="Q179" s="7">
        <v>24.1</v>
      </c>
      <c r="R179" s="19">
        <f t="shared" si="24"/>
        <v>1.2042693861211182</v>
      </c>
      <c r="S179">
        <f t="shared" si="25"/>
        <v>0.60426938612111825</v>
      </c>
      <c r="T179">
        <f t="shared" si="26"/>
        <v>0.3651414910031931</v>
      </c>
      <c r="V179">
        <f t="shared" si="27"/>
        <v>1.9192458894478577</v>
      </c>
      <c r="W179">
        <f t="shared" si="28"/>
        <v>1.5272458894478578</v>
      </c>
      <c r="X179">
        <f t="shared" si="29"/>
        <v>2.3324800068353784</v>
      </c>
      <c r="Z179">
        <f t="shared" si="30"/>
        <v>0.42949175447756988</v>
      </c>
      <c r="AA179">
        <f t="shared" si="31"/>
        <v>3.7491754477569861E-2</v>
      </c>
      <c r="AB179">
        <f t="shared" si="32"/>
        <v>1.4056316538063798E-3</v>
      </c>
      <c r="AE179">
        <f t="shared" si="33"/>
        <v>1.4495511067294196</v>
      </c>
      <c r="AF179">
        <f t="shared" si="34"/>
        <v>0.59435698053445019</v>
      </c>
      <c r="AG179">
        <f t="shared" si="35"/>
        <v>0.58813401238055318</v>
      </c>
    </row>
    <row r="180" spans="1:33" x14ac:dyDescent="0.25">
      <c r="A180" s="4">
        <v>2094</v>
      </c>
      <c r="B180" s="5" t="s">
        <v>32</v>
      </c>
      <c r="C180" s="5">
        <v>0.505</v>
      </c>
      <c r="D180" s="5">
        <v>0.38500000000000001</v>
      </c>
      <c r="E180" s="5">
        <v>0.115</v>
      </c>
      <c r="F180" s="5">
        <v>0.61599999999999999</v>
      </c>
      <c r="G180" s="5">
        <v>0.24299999999999999</v>
      </c>
      <c r="H180" s="5">
        <v>0.1075</v>
      </c>
      <c r="I180" s="5">
        <v>0.21</v>
      </c>
      <c r="J180" s="5">
        <v>11</v>
      </c>
      <c r="K180" s="5">
        <v>12</v>
      </c>
      <c r="L180" s="5" t="s">
        <v>33</v>
      </c>
      <c r="M180" s="5" t="s">
        <v>34</v>
      </c>
      <c r="N180" s="5" t="s">
        <v>35</v>
      </c>
      <c r="O180" s="5">
        <v>4</v>
      </c>
      <c r="P180" s="5" t="s">
        <v>42</v>
      </c>
      <c r="Q180" s="5">
        <v>6.1</v>
      </c>
      <c r="R180" s="19">
        <f t="shared" si="24"/>
        <v>1.2009733913939906</v>
      </c>
      <c r="S180">
        <f t="shared" si="25"/>
        <v>0.69597339139399061</v>
      </c>
      <c r="T180">
        <f t="shared" si="26"/>
        <v>0.48437896152845283</v>
      </c>
      <c r="V180">
        <f t="shared" si="27"/>
        <v>1.9181072454193089</v>
      </c>
      <c r="W180">
        <f t="shared" si="28"/>
        <v>1.675107245419309</v>
      </c>
      <c r="X180">
        <f t="shared" si="29"/>
        <v>2.8059842836562652</v>
      </c>
      <c r="Z180">
        <f t="shared" si="30"/>
        <v>0.32359465181425151</v>
      </c>
      <c r="AA180">
        <f t="shared" si="31"/>
        <v>8.0594651814251517E-2</v>
      </c>
      <c r="AB180">
        <f t="shared" si="32"/>
        <v>6.4954979010604357E-3</v>
      </c>
      <c r="AE180">
        <f t="shared" si="33"/>
        <v>0.25063539635071963</v>
      </c>
      <c r="AF180">
        <f t="shared" si="34"/>
        <v>-0.21877944721100467</v>
      </c>
      <c r="AG180">
        <f t="shared" si="35"/>
        <v>-0.29083550062774643</v>
      </c>
    </row>
    <row r="181" spans="1:33" x14ac:dyDescent="0.25">
      <c r="A181" s="6">
        <v>2150</v>
      </c>
      <c r="B181" s="7" t="s">
        <v>47</v>
      </c>
      <c r="C181" s="7">
        <v>0.27</v>
      </c>
      <c r="D181" s="7">
        <v>0.19500000000000001</v>
      </c>
      <c r="E181" s="7">
        <v>7.0000000000000007E-2</v>
      </c>
      <c r="F181" s="7">
        <v>0.106</v>
      </c>
      <c r="G181" s="7">
        <v>4.65E-2</v>
      </c>
      <c r="H181" s="7">
        <v>1.7999999999999999E-2</v>
      </c>
      <c r="I181" s="7">
        <v>3.5999999999999997E-2</v>
      </c>
      <c r="J181" s="7">
        <v>7</v>
      </c>
      <c r="K181" s="7">
        <v>3</v>
      </c>
      <c r="L181" s="7" t="s">
        <v>75</v>
      </c>
      <c r="M181" s="7" t="s">
        <v>76</v>
      </c>
      <c r="N181" s="7" t="s">
        <v>77</v>
      </c>
      <c r="O181" s="7">
        <v>5</v>
      </c>
      <c r="P181" s="7" t="s">
        <v>46</v>
      </c>
      <c r="Q181" s="7">
        <v>12.8</v>
      </c>
      <c r="R181" s="19">
        <f t="shared" si="24"/>
        <v>1.1936058737686464</v>
      </c>
      <c r="S181">
        <f t="shared" si="25"/>
        <v>0.92360587376864633</v>
      </c>
      <c r="T181">
        <f t="shared" si="26"/>
        <v>0.85304781005994468</v>
      </c>
      <c r="V181">
        <f t="shared" si="27"/>
        <v>1.917045697080193</v>
      </c>
      <c r="W181">
        <f t="shared" si="28"/>
        <v>1.870545697080193</v>
      </c>
      <c r="X181">
        <f t="shared" si="29"/>
        <v>3.4989412048652251</v>
      </c>
      <c r="Z181">
        <f t="shared" si="30"/>
        <v>0.21769754915093309</v>
      </c>
      <c r="AA181">
        <f t="shared" si="31"/>
        <v>0.1711975491509331</v>
      </c>
      <c r="AB181">
        <f t="shared" si="32"/>
        <v>2.9308600835286157E-2</v>
      </c>
      <c r="AE181">
        <f t="shared" si="33"/>
        <v>-0.94828031402798041</v>
      </c>
      <c r="AF181">
        <f t="shared" si="34"/>
        <v>-2.2302221895287091</v>
      </c>
      <c r="AG181">
        <f t="shared" si="35"/>
        <v>-2.2555908826462994</v>
      </c>
    </row>
    <row r="182" spans="1:33" x14ac:dyDescent="0.25">
      <c r="A182" s="4">
        <v>3667</v>
      </c>
      <c r="B182" s="5" t="s">
        <v>43</v>
      </c>
      <c r="C182" s="5">
        <v>0.57499999999999996</v>
      </c>
      <c r="D182" s="5">
        <v>0.44</v>
      </c>
      <c r="E182" s="5">
        <v>0.15</v>
      </c>
      <c r="F182" s="5">
        <v>0.98299999999999998</v>
      </c>
      <c r="G182" s="5">
        <v>0.48599999999999999</v>
      </c>
      <c r="H182" s="5">
        <v>0.215</v>
      </c>
      <c r="I182" s="5">
        <v>0.23899999999999999</v>
      </c>
      <c r="J182" s="5">
        <v>8</v>
      </c>
      <c r="K182" s="5">
        <v>1</v>
      </c>
      <c r="L182" s="5" t="s">
        <v>40</v>
      </c>
      <c r="M182" s="5" t="s">
        <v>41</v>
      </c>
      <c r="N182" s="5" t="s">
        <v>35</v>
      </c>
      <c r="O182" s="5">
        <v>9</v>
      </c>
      <c r="P182" s="5" t="s">
        <v>78</v>
      </c>
      <c r="Q182" s="5">
        <v>1.9</v>
      </c>
      <c r="R182" s="19">
        <f t="shared" si="24"/>
        <v>1.2031060938644851</v>
      </c>
      <c r="S182">
        <f t="shared" si="25"/>
        <v>0.62810609386448513</v>
      </c>
      <c r="T182">
        <f t="shared" si="26"/>
        <v>0.39451726514970142</v>
      </c>
      <c r="V182">
        <f t="shared" si="27"/>
        <v>1.9193822895137775</v>
      </c>
      <c r="W182">
        <f t="shared" si="28"/>
        <v>1.4333822895137776</v>
      </c>
      <c r="X182">
        <f t="shared" si="29"/>
        <v>2.0545847878917587</v>
      </c>
      <c r="Z182">
        <f t="shared" si="30"/>
        <v>0.24417182481676269</v>
      </c>
      <c r="AA182">
        <f t="shared" si="31"/>
        <v>-0.24182817518323729</v>
      </c>
      <c r="AB182">
        <f t="shared" si="32"/>
        <v>5.8480866312454506E-2</v>
      </c>
      <c r="AE182">
        <f t="shared" si="33"/>
        <v>-0.64855138643330534</v>
      </c>
      <c r="AF182">
        <f t="shared" si="34"/>
        <v>0.38037371007511966</v>
      </c>
      <c r="AG182">
        <f t="shared" si="35"/>
        <v>0.27790947837762409</v>
      </c>
    </row>
    <row r="183" spans="1:33" x14ac:dyDescent="0.25">
      <c r="A183" s="6">
        <v>3430</v>
      </c>
      <c r="B183" s="7" t="s">
        <v>43</v>
      </c>
      <c r="C183" s="7">
        <v>0.28000000000000003</v>
      </c>
      <c r="D183" s="7">
        <v>0.21</v>
      </c>
      <c r="E183" s="7">
        <v>6.5000000000000002E-2</v>
      </c>
      <c r="F183" s="7">
        <v>0.111</v>
      </c>
      <c r="G183" s="7">
        <v>4.2500000000000003E-2</v>
      </c>
      <c r="H183" s="7">
        <v>2.8500000000000001E-2</v>
      </c>
      <c r="I183" s="7">
        <v>0.03</v>
      </c>
      <c r="J183" s="7">
        <v>6</v>
      </c>
      <c r="K183" s="7">
        <v>14</v>
      </c>
      <c r="L183" s="7" t="s">
        <v>55</v>
      </c>
      <c r="M183" s="7" t="s">
        <v>56</v>
      </c>
      <c r="N183" s="7" t="s">
        <v>57</v>
      </c>
      <c r="O183" s="7">
        <v>1</v>
      </c>
      <c r="P183" s="7" t="s">
        <v>36</v>
      </c>
      <c r="Q183" s="7">
        <v>22.1</v>
      </c>
      <c r="R183" s="19">
        <f t="shared" si="24"/>
        <v>1.1941875198969631</v>
      </c>
      <c r="S183">
        <f t="shared" si="25"/>
        <v>0.91418751989696312</v>
      </c>
      <c r="T183">
        <f t="shared" si="26"/>
        <v>0.83573882153536039</v>
      </c>
      <c r="V183">
        <f t="shared" si="27"/>
        <v>1.9171702362708154</v>
      </c>
      <c r="W183">
        <f t="shared" si="28"/>
        <v>1.8746702362708154</v>
      </c>
      <c r="X183">
        <f t="shared" si="29"/>
        <v>3.5143884947596749</v>
      </c>
      <c r="Z183">
        <f t="shared" si="30"/>
        <v>0.19122327348510348</v>
      </c>
      <c r="AA183">
        <f t="shared" si="31"/>
        <v>0.14872327348510347</v>
      </c>
      <c r="AB183">
        <f t="shared" si="32"/>
        <v>2.2118612076124883E-2</v>
      </c>
      <c r="AE183">
        <f t="shared" si="33"/>
        <v>-1.2480092416226554</v>
      </c>
      <c r="AF183">
        <f t="shared" si="34"/>
        <v>-2.144628881344977</v>
      </c>
      <c r="AG183">
        <f t="shared" si="35"/>
        <v>-2.100478615644835</v>
      </c>
    </row>
    <row r="184" spans="1:33" x14ac:dyDescent="0.25">
      <c r="A184" s="4">
        <v>3715</v>
      </c>
      <c r="B184" s="5" t="s">
        <v>32</v>
      </c>
      <c r="C184" s="5">
        <v>0.72499999999999998</v>
      </c>
      <c r="D184" s="5">
        <v>0.56000000000000005</v>
      </c>
      <c r="E184" s="5">
        <v>0.185</v>
      </c>
      <c r="F184" s="5">
        <v>1.792</v>
      </c>
      <c r="G184" s="5">
        <v>0.873</v>
      </c>
      <c r="H184" s="5">
        <v>0.36699999999999999</v>
      </c>
      <c r="I184" s="5">
        <v>0.435</v>
      </c>
      <c r="J184" s="5">
        <v>11</v>
      </c>
      <c r="K184" s="5">
        <v>5</v>
      </c>
      <c r="L184" s="5" t="s">
        <v>58</v>
      </c>
      <c r="M184" s="5" t="s">
        <v>59</v>
      </c>
      <c r="N184" s="5" t="s">
        <v>60</v>
      </c>
      <c r="O184" s="5">
        <v>3</v>
      </c>
      <c r="P184" s="5" t="s">
        <v>80</v>
      </c>
      <c r="Q184" s="5">
        <v>3.6</v>
      </c>
      <c r="R184" s="19">
        <f t="shared" si="24"/>
        <v>1.2077592628910181</v>
      </c>
      <c r="S184">
        <f t="shared" si="25"/>
        <v>0.48275926289101811</v>
      </c>
      <c r="T184">
        <f t="shared" si="26"/>
        <v>0.23305650590707913</v>
      </c>
      <c r="V184">
        <f t="shared" si="27"/>
        <v>1.9211851425589799</v>
      </c>
      <c r="W184">
        <f t="shared" si="28"/>
        <v>1.0481851425589799</v>
      </c>
      <c r="X184">
        <f t="shared" si="29"/>
        <v>1.098692093081389</v>
      </c>
      <c r="Z184">
        <f t="shared" si="30"/>
        <v>0.32359465181425151</v>
      </c>
      <c r="AA184">
        <f t="shared" si="31"/>
        <v>-0.54940534818574849</v>
      </c>
      <c r="AB184">
        <f t="shared" si="32"/>
        <v>0.30184623661510351</v>
      </c>
      <c r="AE184">
        <f t="shared" si="33"/>
        <v>0.25063539635071963</v>
      </c>
      <c r="AF184">
        <f t="shared" si="34"/>
        <v>1.6642733328311015</v>
      </c>
      <c r="AG184">
        <f t="shared" si="35"/>
        <v>1.5188076143893421</v>
      </c>
    </row>
    <row r="185" spans="1:33" x14ac:dyDescent="0.25">
      <c r="A185" s="6">
        <v>2179</v>
      </c>
      <c r="B185" s="7" t="s">
        <v>32</v>
      </c>
      <c r="C185" s="7">
        <v>0.59499999999999997</v>
      </c>
      <c r="D185" s="7">
        <v>0.48</v>
      </c>
      <c r="E185" s="7">
        <v>0.2</v>
      </c>
      <c r="F185" s="7">
        <v>0.97499999999999998</v>
      </c>
      <c r="G185" s="7">
        <v>0.35799999999999998</v>
      </c>
      <c r="H185" s="7">
        <v>0.20349999999999999</v>
      </c>
      <c r="I185" s="7">
        <v>0.34</v>
      </c>
      <c r="J185" s="7">
        <v>15</v>
      </c>
      <c r="K185" s="7">
        <v>13</v>
      </c>
      <c r="L185" s="7" t="s">
        <v>44</v>
      </c>
      <c r="M185" s="7" t="s">
        <v>45</v>
      </c>
      <c r="N185" s="7" t="s">
        <v>35</v>
      </c>
      <c r="O185" s="7">
        <v>5</v>
      </c>
      <c r="P185" s="7" t="s">
        <v>46</v>
      </c>
      <c r="Q185" s="7">
        <v>12.8</v>
      </c>
      <c r="R185" s="19">
        <f t="shared" si="24"/>
        <v>1.2046571502066628</v>
      </c>
      <c r="S185">
        <f t="shared" si="25"/>
        <v>0.60965715020666278</v>
      </c>
      <c r="T185">
        <f t="shared" si="26"/>
        <v>0.3716818407981094</v>
      </c>
      <c r="V185">
        <f t="shared" si="27"/>
        <v>1.9192458894478577</v>
      </c>
      <c r="W185">
        <f t="shared" si="28"/>
        <v>1.5612458894478576</v>
      </c>
      <c r="X185">
        <f t="shared" si="29"/>
        <v>2.4374887273178318</v>
      </c>
      <c r="Z185">
        <f t="shared" si="30"/>
        <v>0.42949175447756988</v>
      </c>
      <c r="AA185">
        <f t="shared" si="31"/>
        <v>7.1491754477569891E-2</v>
      </c>
      <c r="AB185">
        <f t="shared" si="32"/>
        <v>5.1110709582811347E-3</v>
      </c>
      <c r="AE185">
        <f t="shared" si="33"/>
        <v>1.4495511067294196</v>
      </c>
      <c r="AF185">
        <f t="shared" si="34"/>
        <v>0.55156032644258401</v>
      </c>
      <c r="AG185">
        <f t="shared" si="35"/>
        <v>0.69154219038152975</v>
      </c>
    </row>
    <row r="186" spans="1:33" x14ac:dyDescent="0.25">
      <c r="A186" s="4">
        <v>3609</v>
      </c>
      <c r="B186" s="5" t="s">
        <v>47</v>
      </c>
      <c r="C186" s="5">
        <v>0.54500000000000004</v>
      </c>
      <c r="D186" s="5">
        <v>0.43</v>
      </c>
      <c r="E186" s="5">
        <v>0.155</v>
      </c>
      <c r="F186" s="5">
        <v>0.80349999999999999</v>
      </c>
      <c r="G186" s="5">
        <v>0.40899999999999997</v>
      </c>
      <c r="H186" s="5">
        <v>0.14399999999999999</v>
      </c>
      <c r="I186" s="5">
        <v>0.22800000000000001</v>
      </c>
      <c r="J186" s="5">
        <v>7</v>
      </c>
      <c r="K186" s="5">
        <v>2</v>
      </c>
      <c r="L186" s="5" t="s">
        <v>64</v>
      </c>
      <c r="M186" s="5" t="s">
        <v>65</v>
      </c>
      <c r="N186" s="5" t="s">
        <v>66</v>
      </c>
      <c r="O186" s="5">
        <v>3</v>
      </c>
      <c r="P186" s="5" t="s">
        <v>80</v>
      </c>
      <c r="Q186" s="5">
        <v>3.6</v>
      </c>
      <c r="R186" s="19">
        <f t="shared" si="24"/>
        <v>1.2027183297789406</v>
      </c>
      <c r="S186">
        <f t="shared" si="25"/>
        <v>0.65771832977894051</v>
      </c>
      <c r="T186">
        <f t="shared" si="26"/>
        <v>0.43259340132719915</v>
      </c>
      <c r="V186">
        <f t="shared" si="27"/>
        <v>1.9185401673676632</v>
      </c>
      <c r="W186">
        <f t="shared" si="28"/>
        <v>1.5095401673676632</v>
      </c>
      <c r="X186">
        <f t="shared" si="29"/>
        <v>2.2787115168963927</v>
      </c>
      <c r="Z186">
        <f t="shared" si="30"/>
        <v>0.21769754915093309</v>
      </c>
      <c r="AA186">
        <f t="shared" si="31"/>
        <v>-0.19130245084906689</v>
      </c>
      <c r="AB186">
        <f t="shared" si="32"/>
        <v>3.6596627700859655E-2</v>
      </c>
      <c r="AE186">
        <f t="shared" si="33"/>
        <v>-0.94828031402798041</v>
      </c>
      <c r="AF186">
        <f t="shared" si="34"/>
        <v>0.12359378552392407</v>
      </c>
      <c r="AG186">
        <f t="shared" si="35"/>
        <v>0.17450130037664752</v>
      </c>
    </row>
    <row r="187" spans="1:33" x14ac:dyDescent="0.25">
      <c r="A187" s="6">
        <v>769</v>
      </c>
      <c r="B187" s="7" t="s">
        <v>32</v>
      </c>
      <c r="C187" s="7">
        <v>0.55000000000000004</v>
      </c>
      <c r="D187" s="7">
        <v>0.43</v>
      </c>
      <c r="E187" s="7">
        <v>0.155</v>
      </c>
      <c r="F187" s="7">
        <v>0.78500000000000003</v>
      </c>
      <c r="G187" s="7">
        <v>0.28899999999999998</v>
      </c>
      <c r="H187" s="7">
        <v>0.22700000000000001</v>
      </c>
      <c r="I187" s="7">
        <v>0.23300000000000001</v>
      </c>
      <c r="J187" s="7">
        <v>11</v>
      </c>
      <c r="K187" s="7">
        <v>3</v>
      </c>
      <c r="L187" s="7" t="s">
        <v>75</v>
      </c>
      <c r="M187" s="7" t="s">
        <v>76</v>
      </c>
      <c r="N187" s="7" t="s">
        <v>77</v>
      </c>
      <c r="O187" s="7">
        <v>3</v>
      </c>
      <c r="P187" s="7" t="s">
        <v>80</v>
      </c>
      <c r="Q187" s="7">
        <v>3.6</v>
      </c>
      <c r="R187" s="19">
        <f t="shared" si="24"/>
        <v>1.2027183297789406</v>
      </c>
      <c r="S187">
        <f t="shared" si="25"/>
        <v>0.65271832977894051</v>
      </c>
      <c r="T187">
        <f t="shared" si="26"/>
        <v>0.42604121802940975</v>
      </c>
      <c r="V187">
        <f t="shared" si="27"/>
        <v>1.9195246200173461</v>
      </c>
      <c r="W187">
        <f t="shared" si="28"/>
        <v>1.6305246200173462</v>
      </c>
      <c r="X187">
        <f t="shared" si="29"/>
        <v>2.6586105364827111</v>
      </c>
      <c r="Z187">
        <f t="shared" si="30"/>
        <v>0.32359465181425151</v>
      </c>
      <c r="AA187">
        <f t="shared" si="31"/>
        <v>3.4594651814251531E-2</v>
      </c>
      <c r="AB187">
        <f t="shared" si="32"/>
        <v>1.1967899341492967E-3</v>
      </c>
      <c r="AE187">
        <f t="shared" si="33"/>
        <v>0.25063539635071963</v>
      </c>
      <c r="AF187">
        <f t="shared" si="34"/>
        <v>0.16639043961579017</v>
      </c>
      <c r="AG187">
        <f t="shared" si="35"/>
        <v>0.17450130037664752</v>
      </c>
    </row>
    <row r="188" spans="1:33" x14ac:dyDescent="0.25">
      <c r="A188" s="4">
        <v>4092</v>
      </c>
      <c r="B188" s="5" t="s">
        <v>47</v>
      </c>
      <c r="C188" s="5">
        <v>0.625</v>
      </c>
      <c r="D188" s="5">
        <v>0.5</v>
      </c>
      <c r="E188" s="5">
        <v>0.18</v>
      </c>
      <c r="F188" s="5">
        <v>1.3705000000000001</v>
      </c>
      <c r="G188" s="5">
        <v>0.64500000000000002</v>
      </c>
      <c r="H188" s="5">
        <v>0.30299999999999999</v>
      </c>
      <c r="I188" s="5">
        <v>0.3705</v>
      </c>
      <c r="J188" s="5">
        <v>12</v>
      </c>
      <c r="K188" s="5">
        <v>2</v>
      </c>
      <c r="L188" s="5" t="s">
        <v>64</v>
      </c>
      <c r="M188" s="5" t="s">
        <v>65</v>
      </c>
      <c r="N188" s="5" t="s">
        <v>66</v>
      </c>
      <c r="O188" s="5">
        <v>8</v>
      </c>
      <c r="P188" s="5" t="s">
        <v>51</v>
      </c>
      <c r="Q188" s="5">
        <v>12.3</v>
      </c>
      <c r="R188" s="19">
        <f t="shared" si="24"/>
        <v>1.2054326783777516</v>
      </c>
      <c r="S188">
        <f t="shared" si="25"/>
        <v>0.58043267837775159</v>
      </c>
      <c r="T188">
        <f t="shared" si="26"/>
        <v>0.33690209412877042</v>
      </c>
      <c r="V188">
        <f t="shared" si="27"/>
        <v>1.9204260465399474</v>
      </c>
      <c r="W188">
        <f t="shared" si="28"/>
        <v>1.2754260465399474</v>
      </c>
      <c r="X188">
        <f t="shared" si="29"/>
        <v>1.6267116001925201</v>
      </c>
      <c r="Z188">
        <f t="shared" si="30"/>
        <v>0.35006892748008106</v>
      </c>
      <c r="AA188">
        <f t="shared" si="31"/>
        <v>-0.29493107251991896</v>
      </c>
      <c r="AB188">
        <f t="shared" si="32"/>
        <v>8.6984337537749701E-2</v>
      </c>
      <c r="AE188">
        <f t="shared" si="33"/>
        <v>0.55036432394539458</v>
      </c>
      <c r="AF188">
        <f t="shared" si="34"/>
        <v>0.8083402509937806</v>
      </c>
      <c r="AG188">
        <f t="shared" si="35"/>
        <v>0.89835854638348289</v>
      </c>
    </row>
    <row r="189" spans="1:33" x14ac:dyDescent="0.25">
      <c r="A189" s="6">
        <v>1946</v>
      </c>
      <c r="B189" s="7" t="s">
        <v>32</v>
      </c>
      <c r="C189" s="7">
        <v>0.63500000000000001</v>
      </c>
      <c r="D189" s="7">
        <v>0.505</v>
      </c>
      <c r="E189" s="7">
        <v>0.155</v>
      </c>
      <c r="F189" s="7">
        <v>1.2895000000000001</v>
      </c>
      <c r="G189" s="7">
        <v>0.59399999999999997</v>
      </c>
      <c r="H189" s="7">
        <v>0.314</v>
      </c>
      <c r="I189" s="7">
        <v>0.34499999999999997</v>
      </c>
      <c r="J189" s="7">
        <v>11</v>
      </c>
      <c r="K189" s="7">
        <v>10</v>
      </c>
      <c r="L189" s="7" t="s">
        <v>48</v>
      </c>
      <c r="M189" s="7" t="s">
        <v>49</v>
      </c>
      <c r="N189" s="7" t="s">
        <v>50</v>
      </c>
      <c r="O189" s="7">
        <v>5</v>
      </c>
      <c r="P189" s="7" t="s">
        <v>46</v>
      </c>
      <c r="Q189" s="7">
        <v>12.8</v>
      </c>
      <c r="R189" s="19">
        <f t="shared" si="24"/>
        <v>1.2056265604205239</v>
      </c>
      <c r="S189">
        <f t="shared" si="25"/>
        <v>0.57062656042052384</v>
      </c>
      <c r="T189">
        <f t="shared" si="26"/>
        <v>0.32561467145735773</v>
      </c>
      <c r="V189">
        <f t="shared" si="27"/>
        <v>1.9205565161682185</v>
      </c>
      <c r="W189">
        <f t="shared" si="28"/>
        <v>1.3265565161682185</v>
      </c>
      <c r="X189">
        <f t="shared" si="29"/>
        <v>1.7597521905883609</v>
      </c>
      <c r="Z189">
        <f t="shared" si="30"/>
        <v>0.32359465181425151</v>
      </c>
      <c r="AA189">
        <f t="shared" si="31"/>
        <v>-0.27040534818574846</v>
      </c>
      <c r="AB189">
        <f t="shared" si="32"/>
        <v>7.3119052327455858E-2</v>
      </c>
      <c r="AE189">
        <f t="shared" si="33"/>
        <v>0.25063539635071963</v>
      </c>
      <c r="AF189">
        <f t="shared" si="34"/>
        <v>0.89393355917751283</v>
      </c>
      <c r="AG189">
        <f t="shared" si="35"/>
        <v>0.95006263538397118</v>
      </c>
    </row>
    <row r="190" spans="1:33" x14ac:dyDescent="0.25">
      <c r="A190" s="4">
        <v>4121</v>
      </c>
      <c r="B190" s="5" t="s">
        <v>47</v>
      </c>
      <c r="C190" s="5">
        <v>0.35</v>
      </c>
      <c r="D190" s="5">
        <v>0.26500000000000001</v>
      </c>
      <c r="E190" s="5">
        <v>0.09</v>
      </c>
      <c r="F190" s="5">
        <v>0.19700000000000001</v>
      </c>
      <c r="G190" s="5">
        <v>7.2999999999999995E-2</v>
      </c>
      <c r="H190" s="5">
        <v>3.6499999999999998E-2</v>
      </c>
      <c r="I190" s="5">
        <v>7.6999999999999999E-2</v>
      </c>
      <c r="J190" s="5">
        <v>7</v>
      </c>
      <c r="K190" s="5">
        <v>2</v>
      </c>
      <c r="L190" s="5" t="s">
        <v>64</v>
      </c>
      <c r="M190" s="5" t="s">
        <v>65</v>
      </c>
      <c r="N190" s="5" t="s">
        <v>66</v>
      </c>
      <c r="O190" s="5">
        <v>10</v>
      </c>
      <c r="P190" s="5" t="s">
        <v>70</v>
      </c>
      <c r="Q190" s="5">
        <v>24.1</v>
      </c>
      <c r="R190" s="19">
        <f t="shared" si="24"/>
        <v>1.1963202223674574</v>
      </c>
      <c r="S190">
        <f t="shared" si="25"/>
        <v>0.84632022236745741</v>
      </c>
      <c r="T190">
        <f t="shared" si="26"/>
        <v>0.71625791878810252</v>
      </c>
      <c r="V190">
        <f t="shared" si="27"/>
        <v>1.9172651232731945</v>
      </c>
      <c r="W190">
        <f t="shared" si="28"/>
        <v>1.8442651232731946</v>
      </c>
      <c r="X190">
        <f t="shared" si="29"/>
        <v>3.4013138449218916</v>
      </c>
      <c r="Z190">
        <f t="shared" si="30"/>
        <v>0.21769754915093309</v>
      </c>
      <c r="AA190">
        <f t="shared" si="31"/>
        <v>0.14469754915093308</v>
      </c>
      <c r="AB190">
        <f t="shared" si="32"/>
        <v>2.0937380730286694E-2</v>
      </c>
      <c r="AE190">
        <f t="shared" si="33"/>
        <v>-0.94828031402798041</v>
      </c>
      <c r="AF190">
        <f t="shared" si="34"/>
        <v>-1.5454757240588526</v>
      </c>
      <c r="AG190">
        <f t="shared" si="35"/>
        <v>-1.531733636639464</v>
      </c>
    </row>
    <row r="191" spans="1:33" x14ac:dyDescent="0.25">
      <c r="A191" s="6">
        <v>939</v>
      </c>
      <c r="B191" s="7" t="s">
        <v>43</v>
      </c>
      <c r="C191" s="7">
        <v>0.45500000000000002</v>
      </c>
      <c r="D191" s="7">
        <v>0.375</v>
      </c>
      <c r="E191" s="7">
        <v>0.12</v>
      </c>
      <c r="F191" s="7">
        <v>0.497</v>
      </c>
      <c r="G191" s="7">
        <v>0.23549999999999999</v>
      </c>
      <c r="H191" s="7">
        <v>0.1055</v>
      </c>
      <c r="I191" s="7">
        <v>0.1295</v>
      </c>
      <c r="J191" s="7">
        <v>6</v>
      </c>
      <c r="K191" s="7">
        <v>10</v>
      </c>
      <c r="L191" s="7" t="s">
        <v>48</v>
      </c>
      <c r="M191" s="7" t="s">
        <v>49</v>
      </c>
      <c r="N191" s="7" t="s">
        <v>50</v>
      </c>
      <c r="O191" s="7">
        <v>4</v>
      </c>
      <c r="P191" s="7" t="s">
        <v>42</v>
      </c>
      <c r="Q191" s="7">
        <v>6.1</v>
      </c>
      <c r="R191" s="19">
        <f t="shared" si="24"/>
        <v>1.2005856273084463</v>
      </c>
      <c r="S191">
        <f t="shared" si="25"/>
        <v>0.74558562730844624</v>
      </c>
      <c r="T191">
        <f t="shared" si="26"/>
        <v>0.55589792764892931</v>
      </c>
      <c r="V191">
        <f t="shared" si="27"/>
        <v>1.9180835236687139</v>
      </c>
      <c r="W191">
        <f t="shared" si="28"/>
        <v>1.6825835236687139</v>
      </c>
      <c r="X191">
        <f t="shared" si="29"/>
        <v>2.8310873141214254</v>
      </c>
      <c r="Z191">
        <f t="shared" si="30"/>
        <v>0.19122327348510348</v>
      </c>
      <c r="AA191">
        <f t="shared" si="31"/>
        <v>-4.4276726514896503E-2</v>
      </c>
      <c r="AB191">
        <f t="shared" si="32"/>
        <v>1.9604285108749389E-3</v>
      </c>
      <c r="AE191">
        <f t="shared" si="33"/>
        <v>-1.2480092416226554</v>
      </c>
      <c r="AF191">
        <f t="shared" si="34"/>
        <v>-0.64674598812966511</v>
      </c>
      <c r="AG191">
        <f t="shared" si="35"/>
        <v>-0.394243678628723</v>
      </c>
    </row>
    <row r="192" spans="1:33" x14ac:dyDescent="0.25">
      <c r="A192" s="4">
        <v>2933</v>
      </c>
      <c r="B192" s="5" t="s">
        <v>47</v>
      </c>
      <c r="C192" s="5">
        <v>0.61499999999999999</v>
      </c>
      <c r="D192" s="5">
        <v>0.45500000000000002</v>
      </c>
      <c r="E192" s="5">
        <v>0.15</v>
      </c>
      <c r="F192" s="5">
        <v>0.9335</v>
      </c>
      <c r="G192" s="5">
        <v>0.38200000000000001</v>
      </c>
      <c r="H192" s="5">
        <v>0.247</v>
      </c>
      <c r="I192" s="5">
        <v>0.26150000000000001</v>
      </c>
      <c r="J192" s="5">
        <v>10</v>
      </c>
      <c r="K192" s="5">
        <v>8</v>
      </c>
      <c r="L192" s="5" t="s">
        <v>61</v>
      </c>
      <c r="M192" s="5" t="s">
        <v>62</v>
      </c>
      <c r="N192" s="5" t="s">
        <v>63</v>
      </c>
      <c r="O192" s="5">
        <v>10</v>
      </c>
      <c r="P192" s="5" t="s">
        <v>70</v>
      </c>
      <c r="Q192" s="5">
        <v>24.1</v>
      </c>
      <c r="R192" s="19">
        <f t="shared" si="24"/>
        <v>1.2036877399928017</v>
      </c>
      <c r="S192">
        <f t="shared" si="25"/>
        <v>0.58868773999280166</v>
      </c>
      <c r="T192">
        <f t="shared" si="26"/>
        <v>0.34655325521783248</v>
      </c>
      <c r="V192">
        <f t="shared" si="27"/>
        <v>1.9197618375232939</v>
      </c>
      <c r="W192">
        <f t="shared" si="28"/>
        <v>1.537761837523294</v>
      </c>
      <c r="X192">
        <f t="shared" si="29"/>
        <v>2.3647114689430175</v>
      </c>
      <c r="Z192">
        <f t="shared" si="30"/>
        <v>0.29712037614842191</v>
      </c>
      <c r="AA192">
        <f t="shared" si="31"/>
        <v>-8.4879623851578101E-2</v>
      </c>
      <c r="AB192">
        <f t="shared" si="32"/>
        <v>7.2045505451853861E-3</v>
      </c>
      <c r="AE192">
        <f t="shared" si="33"/>
        <v>-4.9093531243955373E-2</v>
      </c>
      <c r="AF192">
        <f t="shared" si="34"/>
        <v>0.72274694281004837</v>
      </c>
      <c r="AG192">
        <f t="shared" si="35"/>
        <v>0.43302174537908888</v>
      </c>
    </row>
    <row r="193" spans="1:33" x14ac:dyDescent="0.25">
      <c r="A193" s="6">
        <v>2260</v>
      </c>
      <c r="B193" s="7" t="s">
        <v>32</v>
      </c>
      <c r="C193" s="7">
        <v>0.59</v>
      </c>
      <c r="D193" s="7">
        <v>0.46500000000000002</v>
      </c>
      <c r="E193" s="7">
        <v>0.16</v>
      </c>
      <c r="F193" s="7">
        <v>1.1005</v>
      </c>
      <c r="G193" s="7">
        <v>0.50600000000000001</v>
      </c>
      <c r="H193" s="7">
        <v>0.2525</v>
      </c>
      <c r="I193" s="7">
        <v>0.29499999999999998</v>
      </c>
      <c r="J193" s="7">
        <v>13</v>
      </c>
      <c r="K193" s="7">
        <v>15</v>
      </c>
      <c r="L193" s="7" t="s">
        <v>81</v>
      </c>
      <c r="M193" s="7" t="s">
        <v>82</v>
      </c>
      <c r="N193" s="7" t="s">
        <v>35</v>
      </c>
      <c r="O193" s="7">
        <v>5</v>
      </c>
      <c r="P193" s="7" t="s">
        <v>46</v>
      </c>
      <c r="Q193" s="7">
        <v>12.8</v>
      </c>
      <c r="R193" s="19">
        <f t="shared" si="24"/>
        <v>1.2040755040783462</v>
      </c>
      <c r="S193">
        <f t="shared" si="25"/>
        <v>0.61407550407834621</v>
      </c>
      <c r="T193">
        <f t="shared" si="26"/>
        <v>0.37708872470907501</v>
      </c>
      <c r="V193">
        <f t="shared" si="27"/>
        <v>1.9198270723374296</v>
      </c>
      <c r="W193">
        <f t="shared" si="28"/>
        <v>1.4138270723374295</v>
      </c>
      <c r="X193">
        <f t="shared" si="29"/>
        <v>1.9989069904742272</v>
      </c>
      <c r="Z193">
        <f t="shared" si="30"/>
        <v>0.37654320314591067</v>
      </c>
      <c r="AA193">
        <f t="shared" si="31"/>
        <v>-0.12945679685408934</v>
      </c>
      <c r="AB193">
        <f t="shared" si="32"/>
        <v>1.6759062251720955E-2</v>
      </c>
      <c r="AE193">
        <f t="shared" si="33"/>
        <v>0.85009325154006965</v>
      </c>
      <c r="AF193">
        <f t="shared" si="34"/>
        <v>0.50876367235071795</v>
      </c>
      <c r="AG193">
        <f t="shared" si="35"/>
        <v>0.53642992338006545</v>
      </c>
    </row>
    <row r="194" spans="1:33" x14ac:dyDescent="0.25">
      <c r="A194" s="4">
        <v>147</v>
      </c>
      <c r="B194" s="5" t="s">
        <v>47</v>
      </c>
      <c r="C194" s="5">
        <v>0.46</v>
      </c>
      <c r="D194" s="5">
        <v>0.35</v>
      </c>
      <c r="E194" s="5">
        <v>0.12</v>
      </c>
      <c r="F194" s="5">
        <v>0.51500000000000001</v>
      </c>
      <c r="G194" s="5">
        <v>0.224</v>
      </c>
      <c r="H194" s="5">
        <v>0.108</v>
      </c>
      <c r="I194" s="5">
        <v>0.1565</v>
      </c>
      <c r="J194" s="5">
        <v>10</v>
      </c>
      <c r="K194" s="5">
        <v>1</v>
      </c>
      <c r="L194" s="5" t="s">
        <v>40</v>
      </c>
      <c r="M194" s="5" t="s">
        <v>41</v>
      </c>
      <c r="N194" s="5" t="s">
        <v>35</v>
      </c>
      <c r="O194" s="5">
        <v>6</v>
      </c>
      <c r="P194" s="5" t="s">
        <v>79</v>
      </c>
      <c r="Q194" s="5">
        <v>14.1</v>
      </c>
      <c r="R194" s="19">
        <f t="shared" si="24"/>
        <v>1.1996162170945852</v>
      </c>
      <c r="S194">
        <f t="shared" si="25"/>
        <v>0.73961621709458525</v>
      </c>
      <c r="T194">
        <f t="shared" si="26"/>
        <v>0.54703214858930471</v>
      </c>
      <c r="V194">
        <f t="shared" si="27"/>
        <v>1.9181131758569574</v>
      </c>
      <c r="W194">
        <f t="shared" si="28"/>
        <v>1.6941131758569574</v>
      </c>
      <c r="X194">
        <f t="shared" si="29"/>
        <v>2.8700194526121465</v>
      </c>
      <c r="Z194">
        <f t="shared" si="30"/>
        <v>0.29712037614842191</v>
      </c>
      <c r="AA194">
        <f t="shared" si="31"/>
        <v>7.3120376148421901E-2</v>
      </c>
      <c r="AB194">
        <f t="shared" si="32"/>
        <v>5.3465894080867065E-3</v>
      </c>
      <c r="AE194">
        <f t="shared" si="33"/>
        <v>-4.9093531243955373E-2</v>
      </c>
      <c r="AF194">
        <f t="shared" si="34"/>
        <v>-0.60394933403779905</v>
      </c>
      <c r="AG194">
        <f t="shared" si="35"/>
        <v>-0.65276412363116443</v>
      </c>
    </row>
    <row r="195" spans="1:33" x14ac:dyDescent="0.25">
      <c r="A195" s="6">
        <v>1110</v>
      </c>
      <c r="B195" s="7" t="s">
        <v>47</v>
      </c>
      <c r="C195" s="7">
        <v>0.52</v>
      </c>
      <c r="D195" s="7">
        <v>0.4</v>
      </c>
      <c r="E195" s="7">
        <v>0.14499999999999999</v>
      </c>
      <c r="F195" s="7">
        <v>0.77649999999999997</v>
      </c>
      <c r="G195" s="7">
        <v>0.35249999999999998</v>
      </c>
      <c r="H195" s="7">
        <v>0.1845</v>
      </c>
      <c r="I195" s="7">
        <v>0.185</v>
      </c>
      <c r="J195" s="7">
        <v>9</v>
      </c>
      <c r="K195" s="7">
        <v>4</v>
      </c>
      <c r="L195" s="7" t="s">
        <v>84</v>
      </c>
      <c r="M195" s="7" t="s">
        <v>85</v>
      </c>
      <c r="N195" s="7" t="s">
        <v>86</v>
      </c>
      <c r="O195" s="7">
        <v>5</v>
      </c>
      <c r="P195" s="7" t="s">
        <v>46</v>
      </c>
      <c r="Q195" s="7">
        <v>12.8</v>
      </c>
      <c r="R195" s="19">
        <f t="shared" ref="R195:R258" si="36">0.0387764085544431*D195 +1.18604447410053</f>
        <v>1.2015550375223072</v>
      </c>
      <c r="S195">
        <f t="shared" ref="S195:S258" si="37">R195-C195</f>
        <v>0.68155503752230717</v>
      </c>
      <c r="T195">
        <f t="shared" ref="T195:T258" si="38">S195^2</f>
        <v>0.46451726917203356</v>
      </c>
      <c r="V195">
        <f t="shared" ref="V195:V258" si="39">0.011860875297384*H195+1.91683220132484</f>
        <v>1.9190205328172074</v>
      </c>
      <c r="W195">
        <f t="shared" ref="W195:W258" si="40">V195-G195</f>
        <v>1.5665205328172074</v>
      </c>
      <c r="X195">
        <f t="shared" ref="X195:X258" si="41">W195^2</f>
        <v>2.4539865797379075</v>
      </c>
      <c r="Z195">
        <f t="shared" ref="Z195:Z258" si="42" xml:space="preserve"> 0.0264742756658296*J195 + 0.0323776194901259</f>
        <v>0.2706461004825923</v>
      </c>
      <c r="AA195">
        <f t="shared" ref="AA195:AA258" si="43">Z195-G195</f>
        <v>-8.185389951740768E-2</v>
      </c>
      <c r="AB195">
        <f t="shared" ref="AB195:AB258" si="44">AA195^2</f>
        <v>6.7000608662058734E-3</v>
      </c>
      <c r="AE195">
        <f t="shared" ref="AE195:AE258" si="45">(J195-$J$340)/$J$342</f>
        <v>-0.34882245883863039</v>
      </c>
      <c r="AF195">
        <f t="shared" ref="AF195:AF258" si="46">(C195-$C$340)/$C$342</f>
        <v>-9.0389484935406397E-2</v>
      </c>
      <c r="AG195">
        <f t="shared" ref="AG195:AG258" si="47">(D195-$D$340)/$D$342</f>
        <v>-0.13572323362628158</v>
      </c>
    </row>
    <row r="196" spans="1:33" x14ac:dyDescent="0.25">
      <c r="A196" s="4">
        <v>1289</v>
      </c>
      <c r="B196" s="5" t="s">
        <v>43</v>
      </c>
      <c r="C196" s="5">
        <v>0.505</v>
      </c>
      <c r="D196" s="5">
        <v>0.38</v>
      </c>
      <c r="E196" s="5">
        <v>0.12</v>
      </c>
      <c r="F196" s="5">
        <v>0.59399999999999997</v>
      </c>
      <c r="G196" s="5">
        <v>0.25950000000000001</v>
      </c>
      <c r="H196" s="5">
        <v>0.14349999999999999</v>
      </c>
      <c r="I196" s="5">
        <v>0.18</v>
      </c>
      <c r="J196" s="5">
        <v>7</v>
      </c>
      <c r="K196" s="5">
        <v>2</v>
      </c>
      <c r="L196" s="5" t="s">
        <v>64</v>
      </c>
      <c r="M196" s="5" t="s">
        <v>65</v>
      </c>
      <c r="N196" s="5" t="s">
        <v>66</v>
      </c>
      <c r="O196" s="5">
        <v>7</v>
      </c>
      <c r="P196" s="5" t="s">
        <v>74</v>
      </c>
      <c r="Q196" s="5">
        <v>2.5</v>
      </c>
      <c r="R196" s="19">
        <f t="shared" si="36"/>
        <v>1.2007795093512184</v>
      </c>
      <c r="S196">
        <f t="shared" si="37"/>
        <v>0.69577950935121835</v>
      </c>
      <c r="T196">
        <f t="shared" si="38"/>
        <v>0.48410912563302216</v>
      </c>
      <c r="V196">
        <f t="shared" si="39"/>
        <v>1.9185342369300147</v>
      </c>
      <c r="W196">
        <f t="shared" si="40"/>
        <v>1.6590342369300146</v>
      </c>
      <c r="X196">
        <f t="shared" si="41"/>
        <v>2.7523945993059558</v>
      </c>
      <c r="Z196">
        <f t="shared" si="42"/>
        <v>0.21769754915093309</v>
      </c>
      <c r="AA196">
        <f t="shared" si="43"/>
        <v>-4.1802450849066919E-2</v>
      </c>
      <c r="AB196">
        <f t="shared" si="44"/>
        <v>1.7474448969886556E-3</v>
      </c>
      <c r="AE196">
        <f t="shared" si="45"/>
        <v>-0.94828031402798041</v>
      </c>
      <c r="AF196">
        <f t="shared" si="46"/>
        <v>-0.21877944721100467</v>
      </c>
      <c r="AG196">
        <f t="shared" si="47"/>
        <v>-0.34253958962823472</v>
      </c>
    </row>
    <row r="197" spans="1:33" x14ac:dyDescent="0.25">
      <c r="A197" s="6">
        <v>447</v>
      </c>
      <c r="B197" s="7" t="s">
        <v>47</v>
      </c>
      <c r="C197" s="7">
        <v>0.56499999999999995</v>
      </c>
      <c r="D197" s="7">
        <v>0.435</v>
      </c>
      <c r="E197" s="7">
        <v>0.185</v>
      </c>
      <c r="F197" s="7">
        <v>0.98150000000000004</v>
      </c>
      <c r="G197" s="7">
        <v>0.32900000000000001</v>
      </c>
      <c r="H197" s="7">
        <v>0.13600000000000001</v>
      </c>
      <c r="I197" s="7">
        <v>0.39</v>
      </c>
      <c r="J197" s="7">
        <v>13</v>
      </c>
      <c r="K197" s="7">
        <v>4</v>
      </c>
      <c r="L197" s="7" t="s">
        <v>84</v>
      </c>
      <c r="M197" s="7" t="s">
        <v>85</v>
      </c>
      <c r="N197" s="7" t="s">
        <v>86</v>
      </c>
      <c r="O197" s="7">
        <v>5</v>
      </c>
      <c r="P197" s="7" t="s">
        <v>46</v>
      </c>
      <c r="Q197" s="7">
        <v>12.8</v>
      </c>
      <c r="R197" s="19">
        <f t="shared" si="36"/>
        <v>1.2029122118217128</v>
      </c>
      <c r="S197">
        <f t="shared" si="37"/>
        <v>0.63791221182171287</v>
      </c>
      <c r="T197">
        <f t="shared" si="38"/>
        <v>0.40693198999126989</v>
      </c>
      <c r="V197">
        <f t="shared" si="39"/>
        <v>1.9184452803652843</v>
      </c>
      <c r="W197">
        <f t="shared" si="40"/>
        <v>1.5894452803652843</v>
      </c>
      <c r="X197">
        <f t="shared" si="41"/>
        <v>2.5263362992754774</v>
      </c>
      <c r="Z197">
        <f t="shared" si="42"/>
        <v>0.37654320314591067</v>
      </c>
      <c r="AA197">
        <f t="shared" si="43"/>
        <v>4.7543203145910651E-2</v>
      </c>
      <c r="AB197">
        <f t="shared" si="44"/>
        <v>2.2603561653733286E-3</v>
      </c>
      <c r="AE197">
        <f t="shared" si="45"/>
        <v>0.85009325154006965</v>
      </c>
      <c r="AF197">
        <f t="shared" si="46"/>
        <v>0.29478040189138749</v>
      </c>
      <c r="AG197">
        <f t="shared" si="47"/>
        <v>0.2262053893771358</v>
      </c>
    </row>
    <row r="198" spans="1:33" x14ac:dyDescent="0.25">
      <c r="A198" s="4">
        <v>1762</v>
      </c>
      <c r="B198" s="5" t="s">
        <v>47</v>
      </c>
      <c r="C198" s="5">
        <v>0.75</v>
      </c>
      <c r="D198" s="5">
        <v>0.59499999999999997</v>
      </c>
      <c r="E198" s="5">
        <v>0.20499999999999999</v>
      </c>
      <c r="F198" s="5">
        <v>2.2204999999999999</v>
      </c>
      <c r="G198" s="5">
        <v>1.083</v>
      </c>
      <c r="H198" s="5">
        <v>0.42099999999999999</v>
      </c>
      <c r="I198" s="5">
        <v>0.63</v>
      </c>
      <c r="J198" s="5">
        <v>12</v>
      </c>
      <c r="K198" s="5">
        <v>13</v>
      </c>
      <c r="L198" s="5" t="s">
        <v>44</v>
      </c>
      <c r="M198" s="5" t="s">
        <v>45</v>
      </c>
      <c r="N198" s="5" t="s">
        <v>35</v>
      </c>
      <c r="O198" s="5">
        <v>3</v>
      </c>
      <c r="P198" s="5" t="s">
        <v>80</v>
      </c>
      <c r="Q198" s="5">
        <v>3.6</v>
      </c>
      <c r="R198" s="19">
        <f t="shared" si="36"/>
        <v>1.2091164371904237</v>
      </c>
      <c r="S198">
        <f t="shared" si="37"/>
        <v>0.45911643719042372</v>
      </c>
      <c r="T198">
        <f t="shared" si="38"/>
        <v>0.2107879028984283</v>
      </c>
      <c r="V198">
        <f t="shared" si="39"/>
        <v>1.9218256298250387</v>
      </c>
      <c r="W198">
        <f t="shared" si="40"/>
        <v>0.83882562982503872</v>
      </c>
      <c r="X198">
        <f t="shared" si="41"/>
        <v>0.70362843725137292</v>
      </c>
      <c r="Z198">
        <f t="shared" si="42"/>
        <v>0.35006892748008106</v>
      </c>
      <c r="AA198">
        <f t="shared" si="43"/>
        <v>-0.73293107251991896</v>
      </c>
      <c r="AB198">
        <f t="shared" si="44"/>
        <v>0.53718795706519873</v>
      </c>
      <c r="AE198">
        <f t="shared" si="45"/>
        <v>0.55036432394539458</v>
      </c>
      <c r="AF198">
        <f t="shared" si="46"/>
        <v>1.878256603290432</v>
      </c>
      <c r="AG198">
        <f t="shared" si="47"/>
        <v>1.880736237392759</v>
      </c>
    </row>
    <row r="199" spans="1:33" x14ac:dyDescent="0.25">
      <c r="A199" s="6">
        <v>1261</v>
      </c>
      <c r="B199" s="7" t="s">
        <v>43</v>
      </c>
      <c r="C199" s="7">
        <v>0.44</v>
      </c>
      <c r="D199" s="7">
        <v>0.34</v>
      </c>
      <c r="E199" s="7">
        <v>0.12</v>
      </c>
      <c r="F199" s="7">
        <v>0.438</v>
      </c>
      <c r="G199" s="7">
        <v>0.21149999999999999</v>
      </c>
      <c r="H199" s="7">
        <v>8.3000000000000004E-2</v>
      </c>
      <c r="I199" s="7">
        <v>0.12</v>
      </c>
      <c r="J199" s="7">
        <v>9</v>
      </c>
      <c r="K199" s="7">
        <v>1</v>
      </c>
      <c r="L199" s="7" t="s">
        <v>40</v>
      </c>
      <c r="M199" s="7" t="s">
        <v>41</v>
      </c>
      <c r="N199" s="7" t="s">
        <v>35</v>
      </c>
      <c r="O199" s="7">
        <v>6</v>
      </c>
      <c r="P199" s="7" t="s">
        <v>79</v>
      </c>
      <c r="Q199" s="7">
        <v>14.1</v>
      </c>
      <c r="R199" s="19">
        <f t="shared" si="36"/>
        <v>1.1992284530090407</v>
      </c>
      <c r="S199">
        <f t="shared" si="37"/>
        <v>0.75922845300904074</v>
      </c>
      <c r="T199">
        <f t="shared" si="38"/>
        <v>0.57642784385850121</v>
      </c>
      <c r="V199">
        <f t="shared" si="39"/>
        <v>1.9178166539745229</v>
      </c>
      <c r="W199">
        <f t="shared" si="40"/>
        <v>1.7063166539745229</v>
      </c>
      <c r="X199">
        <f t="shared" si="41"/>
        <v>2.9115165236308118</v>
      </c>
      <c r="Z199">
        <f t="shared" si="42"/>
        <v>0.2706461004825923</v>
      </c>
      <c r="AA199">
        <f t="shared" si="43"/>
        <v>5.9146100482592306E-2</v>
      </c>
      <c r="AB199">
        <f t="shared" si="44"/>
        <v>3.4982612022969057E-3</v>
      </c>
      <c r="AE199">
        <f t="shared" si="45"/>
        <v>-0.34882245883863039</v>
      </c>
      <c r="AF199">
        <f t="shared" si="46"/>
        <v>-0.7751359504052634</v>
      </c>
      <c r="AG199">
        <f t="shared" si="47"/>
        <v>-0.75617230163214033</v>
      </c>
    </row>
    <row r="200" spans="1:33" x14ac:dyDescent="0.25">
      <c r="A200" s="4">
        <v>1907</v>
      </c>
      <c r="B200" s="5" t="s">
        <v>43</v>
      </c>
      <c r="C200" s="5">
        <v>0.57499999999999996</v>
      </c>
      <c r="D200" s="5">
        <v>0.45</v>
      </c>
      <c r="E200" s="5">
        <v>0.13500000000000001</v>
      </c>
      <c r="F200" s="5">
        <v>0.82450000000000001</v>
      </c>
      <c r="G200" s="5">
        <v>0.33750000000000002</v>
      </c>
      <c r="H200" s="5">
        <v>0.21149999999999999</v>
      </c>
      <c r="I200" s="5">
        <v>0.23899999999999999</v>
      </c>
      <c r="J200" s="5">
        <v>11</v>
      </c>
      <c r="K200" s="5">
        <v>1</v>
      </c>
      <c r="L200" s="5" t="s">
        <v>40</v>
      </c>
      <c r="M200" s="5" t="s">
        <v>41</v>
      </c>
      <c r="N200" s="5" t="s">
        <v>35</v>
      </c>
      <c r="O200" s="5">
        <v>8</v>
      </c>
      <c r="P200" s="5" t="s">
        <v>51</v>
      </c>
      <c r="Q200" s="5">
        <v>12.3</v>
      </c>
      <c r="R200" s="19">
        <f t="shared" si="36"/>
        <v>1.2034938579500294</v>
      </c>
      <c r="S200">
        <f t="shared" si="37"/>
        <v>0.62849385795002943</v>
      </c>
      <c r="T200">
        <f t="shared" si="38"/>
        <v>0.39500452948091175</v>
      </c>
      <c r="V200">
        <f t="shared" si="39"/>
        <v>1.9193407764502368</v>
      </c>
      <c r="W200">
        <f t="shared" si="40"/>
        <v>1.5818407764502367</v>
      </c>
      <c r="X200">
        <f t="shared" si="41"/>
        <v>2.5022202420406878</v>
      </c>
      <c r="Z200">
        <f t="shared" si="42"/>
        <v>0.32359465181425151</v>
      </c>
      <c r="AA200">
        <f t="shared" si="43"/>
        <v>-1.3905348185748512E-2</v>
      </c>
      <c r="AB200">
        <f t="shared" si="44"/>
        <v>1.9335870816689942E-4</v>
      </c>
      <c r="AE200">
        <f t="shared" si="45"/>
        <v>0.25063539635071963</v>
      </c>
      <c r="AF200">
        <f t="shared" si="46"/>
        <v>0.38037371007511966</v>
      </c>
      <c r="AG200">
        <f t="shared" si="47"/>
        <v>0.3813176563786006</v>
      </c>
    </row>
    <row r="201" spans="1:33" x14ac:dyDescent="0.25">
      <c r="A201" s="6">
        <v>3380</v>
      </c>
      <c r="B201" s="7" t="s">
        <v>43</v>
      </c>
      <c r="C201" s="7">
        <v>0.29499999999999998</v>
      </c>
      <c r="D201" s="7">
        <v>0.21</v>
      </c>
      <c r="E201" s="7">
        <v>0.08</v>
      </c>
      <c r="F201" s="7">
        <v>0.1</v>
      </c>
      <c r="G201" s="7">
        <v>3.7999999999999999E-2</v>
      </c>
      <c r="H201" s="7">
        <v>2.5999999999999999E-2</v>
      </c>
      <c r="I201" s="7">
        <v>3.1E-2</v>
      </c>
      <c r="J201" s="7">
        <v>8</v>
      </c>
      <c r="K201" s="7">
        <v>2</v>
      </c>
      <c r="L201" s="7" t="s">
        <v>64</v>
      </c>
      <c r="M201" s="7" t="s">
        <v>65</v>
      </c>
      <c r="N201" s="7" t="s">
        <v>66</v>
      </c>
      <c r="O201" s="7">
        <v>2</v>
      </c>
      <c r="P201" s="7" t="s">
        <v>39</v>
      </c>
      <c r="Q201" s="7">
        <v>18</v>
      </c>
      <c r="R201" s="19">
        <f t="shared" si="36"/>
        <v>1.1941875198969631</v>
      </c>
      <c r="S201">
        <f t="shared" si="37"/>
        <v>0.89918751989696322</v>
      </c>
      <c r="T201">
        <f t="shared" si="38"/>
        <v>0.80853819593845166</v>
      </c>
      <c r="V201">
        <f t="shared" si="39"/>
        <v>1.9171405840825719</v>
      </c>
      <c r="W201">
        <f t="shared" si="40"/>
        <v>1.8791405840825719</v>
      </c>
      <c r="X201">
        <f t="shared" si="41"/>
        <v>3.5311693347461897</v>
      </c>
      <c r="Z201">
        <f t="shared" si="42"/>
        <v>0.24417182481676269</v>
      </c>
      <c r="AA201">
        <f t="shared" si="43"/>
        <v>0.20617182481676269</v>
      </c>
      <c r="AB201">
        <f t="shared" si="44"/>
        <v>4.2506821348273882E-2</v>
      </c>
      <c r="AE201">
        <f t="shared" si="45"/>
        <v>-0.64855138643330534</v>
      </c>
      <c r="AF201">
        <f t="shared" si="46"/>
        <v>-2.0162389190693792</v>
      </c>
      <c r="AG201">
        <f t="shared" si="47"/>
        <v>-2.100478615644835</v>
      </c>
    </row>
    <row r="202" spans="1:33" x14ac:dyDescent="0.25">
      <c r="A202" s="4">
        <v>1864</v>
      </c>
      <c r="B202" s="5" t="s">
        <v>43</v>
      </c>
      <c r="C202" s="5">
        <v>0.52</v>
      </c>
      <c r="D202" s="5">
        <v>0.41499999999999998</v>
      </c>
      <c r="E202" s="5">
        <v>0.14000000000000001</v>
      </c>
      <c r="F202" s="5">
        <v>0.63749999999999996</v>
      </c>
      <c r="G202" s="5">
        <v>0.308</v>
      </c>
      <c r="H202" s="5">
        <v>0.13350000000000001</v>
      </c>
      <c r="I202" s="5">
        <v>0.16800000000000001</v>
      </c>
      <c r="J202" s="5">
        <v>9</v>
      </c>
      <c r="K202" s="5">
        <v>15</v>
      </c>
      <c r="L202" s="5" t="s">
        <v>81</v>
      </c>
      <c r="M202" s="5" t="s">
        <v>82</v>
      </c>
      <c r="N202" s="5" t="s">
        <v>35</v>
      </c>
      <c r="O202" s="5">
        <v>7</v>
      </c>
      <c r="P202" s="5" t="s">
        <v>74</v>
      </c>
      <c r="Q202" s="5">
        <v>2.5</v>
      </c>
      <c r="R202" s="19">
        <f t="shared" si="36"/>
        <v>1.202136683650624</v>
      </c>
      <c r="S202">
        <f t="shared" si="37"/>
        <v>0.68213668365062397</v>
      </c>
      <c r="T202">
        <f t="shared" si="38"/>
        <v>0.46531045518187142</v>
      </c>
      <c r="V202">
        <f t="shared" si="39"/>
        <v>1.9184156281770408</v>
      </c>
      <c r="W202">
        <f t="shared" si="40"/>
        <v>1.6104156281770408</v>
      </c>
      <c r="X202">
        <f t="shared" si="41"/>
        <v>2.5934384954768528</v>
      </c>
      <c r="Z202">
        <f t="shared" si="42"/>
        <v>0.2706461004825923</v>
      </c>
      <c r="AA202">
        <f t="shared" si="43"/>
        <v>-3.7353899517407696E-2</v>
      </c>
      <c r="AB202">
        <f t="shared" si="44"/>
        <v>1.3953138091565909E-3</v>
      </c>
      <c r="AE202">
        <f t="shared" si="45"/>
        <v>-0.34882245883863039</v>
      </c>
      <c r="AF202">
        <f t="shared" si="46"/>
        <v>-9.0389484935406397E-2</v>
      </c>
      <c r="AG202">
        <f t="shared" si="47"/>
        <v>1.9389033375182673E-2</v>
      </c>
    </row>
    <row r="203" spans="1:33" x14ac:dyDescent="0.25">
      <c r="A203" s="6">
        <v>1962</v>
      </c>
      <c r="B203" s="7" t="s">
        <v>32</v>
      </c>
      <c r="C203" s="7">
        <v>0.65500000000000003</v>
      </c>
      <c r="D203" s="7">
        <v>0.51500000000000001</v>
      </c>
      <c r="E203" s="7">
        <v>0.18</v>
      </c>
      <c r="F203" s="7">
        <v>1.4119999999999999</v>
      </c>
      <c r="G203" s="7">
        <v>0.61950000000000005</v>
      </c>
      <c r="H203" s="7">
        <v>0.2485</v>
      </c>
      <c r="I203" s="7">
        <v>0.497</v>
      </c>
      <c r="J203" s="7">
        <v>11</v>
      </c>
      <c r="K203" s="7">
        <v>14</v>
      </c>
      <c r="L203" s="7" t="s">
        <v>55</v>
      </c>
      <c r="M203" s="7" t="s">
        <v>56</v>
      </c>
      <c r="N203" s="7" t="s">
        <v>57</v>
      </c>
      <c r="O203" s="7">
        <v>1</v>
      </c>
      <c r="P203" s="7" t="s">
        <v>36</v>
      </c>
      <c r="Q203" s="7">
        <v>22.1</v>
      </c>
      <c r="R203" s="19">
        <f t="shared" si="36"/>
        <v>1.2060143245060682</v>
      </c>
      <c r="S203">
        <f t="shared" si="37"/>
        <v>0.55101432450606813</v>
      </c>
      <c r="T203">
        <f t="shared" si="38"/>
        <v>0.30361678581087853</v>
      </c>
      <c r="V203">
        <f t="shared" si="39"/>
        <v>1.9197796288362399</v>
      </c>
      <c r="W203">
        <f t="shared" si="40"/>
        <v>1.3002796288362397</v>
      </c>
      <c r="X203">
        <f t="shared" si="41"/>
        <v>1.6907271131665094</v>
      </c>
      <c r="Z203">
        <f t="shared" si="42"/>
        <v>0.32359465181425151</v>
      </c>
      <c r="AA203">
        <f t="shared" si="43"/>
        <v>-0.29590534818574854</v>
      </c>
      <c r="AB203">
        <f t="shared" si="44"/>
        <v>8.7559975084929076E-2</v>
      </c>
      <c r="AE203">
        <f t="shared" si="45"/>
        <v>0.25063539635071963</v>
      </c>
      <c r="AF203">
        <f t="shared" si="46"/>
        <v>1.0651201755449771</v>
      </c>
      <c r="AG203">
        <f t="shared" si="47"/>
        <v>1.0534708133849477</v>
      </c>
    </row>
    <row r="204" spans="1:33" x14ac:dyDescent="0.25">
      <c r="A204" s="4">
        <v>3707</v>
      </c>
      <c r="B204" s="5" t="s">
        <v>32</v>
      </c>
      <c r="C204" s="5">
        <v>0.67500000000000004</v>
      </c>
      <c r="D204" s="5">
        <v>0.53500000000000003</v>
      </c>
      <c r="E204" s="5">
        <v>0.185</v>
      </c>
      <c r="F204" s="5">
        <v>1.5575000000000001</v>
      </c>
      <c r="G204" s="5">
        <v>0.70350000000000001</v>
      </c>
      <c r="H204" s="5">
        <v>0.40200000000000002</v>
      </c>
      <c r="I204" s="5">
        <v>0.4</v>
      </c>
      <c r="J204" s="5">
        <v>11</v>
      </c>
      <c r="K204" s="5">
        <v>7</v>
      </c>
      <c r="L204" s="5" t="s">
        <v>67</v>
      </c>
      <c r="M204" s="5" t="s">
        <v>68</v>
      </c>
      <c r="N204" s="5" t="s">
        <v>69</v>
      </c>
      <c r="O204" s="5">
        <v>4</v>
      </c>
      <c r="P204" s="5" t="s">
        <v>42</v>
      </c>
      <c r="Q204" s="5">
        <v>6.1</v>
      </c>
      <c r="R204" s="19">
        <f t="shared" si="36"/>
        <v>1.206789852677157</v>
      </c>
      <c r="S204">
        <f t="shared" si="37"/>
        <v>0.53178985267715695</v>
      </c>
      <c r="T204">
        <f t="shared" si="38"/>
        <v>0.28280044741039229</v>
      </c>
      <c r="V204">
        <f t="shared" si="39"/>
        <v>1.9216002731943884</v>
      </c>
      <c r="W204">
        <f t="shared" si="40"/>
        <v>1.2181002731943884</v>
      </c>
      <c r="X204">
        <f t="shared" si="41"/>
        <v>1.4837682755562436</v>
      </c>
      <c r="Z204">
        <f t="shared" si="42"/>
        <v>0.32359465181425151</v>
      </c>
      <c r="AA204">
        <f t="shared" si="43"/>
        <v>-0.3799053481857485</v>
      </c>
      <c r="AB204">
        <f t="shared" si="44"/>
        <v>0.1443280735801348</v>
      </c>
      <c r="AE204">
        <f t="shared" si="45"/>
        <v>0.25063539635071963</v>
      </c>
      <c r="AF204">
        <f t="shared" si="46"/>
        <v>1.2363067919124415</v>
      </c>
      <c r="AG204">
        <f t="shared" si="47"/>
        <v>1.2602871693869009</v>
      </c>
    </row>
    <row r="205" spans="1:33" x14ac:dyDescent="0.25">
      <c r="A205" s="6">
        <v>276</v>
      </c>
      <c r="B205" s="7" t="s">
        <v>47</v>
      </c>
      <c r="C205" s="7">
        <v>0.65500000000000003</v>
      </c>
      <c r="D205" s="7">
        <v>0.54</v>
      </c>
      <c r="E205" s="7">
        <v>0.215</v>
      </c>
      <c r="F205" s="7">
        <v>1.8440000000000001</v>
      </c>
      <c r="G205" s="7">
        <v>0.74250000000000005</v>
      </c>
      <c r="H205" s="7">
        <v>0.32700000000000001</v>
      </c>
      <c r="I205" s="7">
        <v>0.58499999999999996</v>
      </c>
      <c r="J205" s="7">
        <v>22</v>
      </c>
      <c r="K205" s="7">
        <v>3</v>
      </c>
      <c r="L205" s="7" t="s">
        <v>75</v>
      </c>
      <c r="M205" s="7" t="s">
        <v>76</v>
      </c>
      <c r="N205" s="7" t="s">
        <v>77</v>
      </c>
      <c r="O205" s="7">
        <v>8</v>
      </c>
      <c r="P205" s="7" t="s">
        <v>51</v>
      </c>
      <c r="Q205" s="7">
        <v>12.3</v>
      </c>
      <c r="R205" s="19">
        <f t="shared" si="36"/>
        <v>1.2069837347199293</v>
      </c>
      <c r="S205">
        <f t="shared" si="37"/>
        <v>0.55198373471992923</v>
      </c>
      <c r="T205">
        <f t="shared" si="38"/>
        <v>0.30468604339536121</v>
      </c>
      <c r="V205">
        <f t="shared" si="39"/>
        <v>1.9207107075470846</v>
      </c>
      <c r="W205">
        <f t="shared" si="40"/>
        <v>1.1782107075470845</v>
      </c>
      <c r="X205">
        <f t="shared" si="41"/>
        <v>1.3881804713786015</v>
      </c>
      <c r="Z205">
        <f t="shared" si="42"/>
        <v>0.61481168413837706</v>
      </c>
      <c r="AA205">
        <f t="shared" si="43"/>
        <v>-0.12768831586162299</v>
      </c>
      <c r="AB205">
        <f t="shared" si="44"/>
        <v>1.6304306007577603E-2</v>
      </c>
      <c r="AE205">
        <f t="shared" si="45"/>
        <v>3.5476535998921448</v>
      </c>
      <c r="AF205">
        <f t="shared" si="46"/>
        <v>1.0651201755449771</v>
      </c>
      <c r="AG205">
        <f t="shared" si="47"/>
        <v>1.3119912583873892</v>
      </c>
    </row>
    <row r="206" spans="1:33" x14ac:dyDescent="0.25">
      <c r="A206" s="4">
        <v>699</v>
      </c>
      <c r="B206" s="5" t="s">
        <v>32</v>
      </c>
      <c r="C206" s="5">
        <v>0.43</v>
      </c>
      <c r="D206" s="5">
        <v>0.33500000000000002</v>
      </c>
      <c r="E206" s="5">
        <v>0.12</v>
      </c>
      <c r="F206" s="5">
        <v>0.44400000000000001</v>
      </c>
      <c r="G206" s="5">
        <v>0.155</v>
      </c>
      <c r="H206" s="5">
        <v>0.1145</v>
      </c>
      <c r="I206" s="5">
        <v>0.14000000000000001</v>
      </c>
      <c r="J206" s="5">
        <v>13</v>
      </c>
      <c r="K206" s="5">
        <v>3</v>
      </c>
      <c r="L206" s="5" t="s">
        <v>75</v>
      </c>
      <c r="M206" s="5" t="s">
        <v>76</v>
      </c>
      <c r="N206" s="5" t="s">
        <v>77</v>
      </c>
      <c r="O206" s="5">
        <v>3</v>
      </c>
      <c r="P206" s="5" t="s">
        <v>80</v>
      </c>
      <c r="Q206" s="5">
        <v>3.6</v>
      </c>
      <c r="R206" s="19">
        <f t="shared" si="36"/>
        <v>1.1990345709662684</v>
      </c>
      <c r="S206">
        <f t="shared" si="37"/>
        <v>0.76903457096626848</v>
      </c>
      <c r="T206">
        <f t="shared" si="38"/>
        <v>0.59141417134127261</v>
      </c>
      <c r="V206">
        <f t="shared" si="39"/>
        <v>1.9181902715463905</v>
      </c>
      <c r="W206">
        <f t="shared" si="40"/>
        <v>1.7631902715463905</v>
      </c>
      <c r="X206">
        <f t="shared" si="41"/>
        <v>3.1088399336758346</v>
      </c>
      <c r="Z206">
        <f t="shared" si="42"/>
        <v>0.37654320314591067</v>
      </c>
      <c r="AA206">
        <f t="shared" si="43"/>
        <v>0.22154320314591067</v>
      </c>
      <c r="AB206">
        <f t="shared" si="44"/>
        <v>4.9081390860150245E-2</v>
      </c>
      <c r="AE206">
        <f t="shared" si="45"/>
        <v>0.85009325154006965</v>
      </c>
      <c r="AF206">
        <f t="shared" si="46"/>
        <v>-0.86072925858899563</v>
      </c>
      <c r="AG206">
        <f t="shared" si="47"/>
        <v>-0.80787639063262862</v>
      </c>
    </row>
    <row r="207" spans="1:33" x14ac:dyDescent="0.25">
      <c r="A207" s="6">
        <v>2669</v>
      </c>
      <c r="B207" s="7" t="s">
        <v>32</v>
      </c>
      <c r="C207" s="7">
        <v>0.58499999999999996</v>
      </c>
      <c r="D207" s="7">
        <v>0.435</v>
      </c>
      <c r="E207" s="7">
        <v>0.14000000000000001</v>
      </c>
      <c r="F207" s="7">
        <v>0.69550000000000001</v>
      </c>
      <c r="G207" s="7">
        <v>0.3085</v>
      </c>
      <c r="H207" s="7">
        <v>0.129</v>
      </c>
      <c r="I207" s="7">
        <v>0.22450000000000001</v>
      </c>
      <c r="J207" s="7">
        <v>8</v>
      </c>
      <c r="K207" s="7">
        <v>9</v>
      </c>
      <c r="L207" s="7" t="s">
        <v>52</v>
      </c>
      <c r="M207" s="7" t="s">
        <v>53</v>
      </c>
      <c r="N207" s="7" t="s">
        <v>54</v>
      </c>
      <c r="O207" s="7">
        <v>7</v>
      </c>
      <c r="P207" s="7" t="s">
        <v>74</v>
      </c>
      <c r="Q207" s="7">
        <v>2.5</v>
      </c>
      <c r="R207" s="19">
        <f t="shared" si="36"/>
        <v>1.2029122118217128</v>
      </c>
      <c r="S207">
        <f t="shared" si="37"/>
        <v>0.61791221182171285</v>
      </c>
      <c r="T207">
        <f t="shared" si="38"/>
        <v>0.38181550151840132</v>
      </c>
      <c r="V207">
        <f t="shared" si="39"/>
        <v>1.9183622542382026</v>
      </c>
      <c r="W207">
        <f t="shared" si="40"/>
        <v>1.6098622542382026</v>
      </c>
      <c r="X207">
        <f t="shared" si="41"/>
        <v>2.5916564776209072</v>
      </c>
      <c r="Z207">
        <f t="shared" si="42"/>
        <v>0.24417182481676269</v>
      </c>
      <c r="AA207">
        <f t="shared" si="43"/>
        <v>-6.4328175183237302E-2</v>
      </c>
      <c r="AB207">
        <f t="shared" si="44"/>
        <v>4.1381141224052674E-3</v>
      </c>
      <c r="AE207">
        <f t="shared" si="45"/>
        <v>-0.64855138643330534</v>
      </c>
      <c r="AF207">
        <f t="shared" si="46"/>
        <v>0.46596701825885184</v>
      </c>
      <c r="AG207">
        <f t="shared" si="47"/>
        <v>0.2262053893771358</v>
      </c>
    </row>
    <row r="208" spans="1:33" x14ac:dyDescent="0.25">
      <c r="A208" s="4">
        <v>990</v>
      </c>
      <c r="B208" s="5" t="s">
        <v>47</v>
      </c>
      <c r="C208" s="5">
        <v>0.57499999999999996</v>
      </c>
      <c r="D208" s="5">
        <v>0.47499999999999998</v>
      </c>
      <c r="E208" s="5">
        <v>0.16</v>
      </c>
      <c r="F208" s="5">
        <v>1.1140000000000001</v>
      </c>
      <c r="G208" s="5">
        <v>0.4955</v>
      </c>
      <c r="H208" s="5">
        <v>0.27450000000000002</v>
      </c>
      <c r="I208" s="5">
        <v>0.28999999999999998</v>
      </c>
      <c r="J208" s="5">
        <v>9</v>
      </c>
      <c r="K208" s="5">
        <v>5</v>
      </c>
      <c r="L208" s="5" t="s">
        <v>58</v>
      </c>
      <c r="M208" s="5" t="s">
        <v>59</v>
      </c>
      <c r="N208" s="5" t="s">
        <v>60</v>
      </c>
      <c r="O208" s="5">
        <v>7</v>
      </c>
      <c r="P208" s="5" t="s">
        <v>74</v>
      </c>
      <c r="Q208" s="5">
        <v>2.5</v>
      </c>
      <c r="R208" s="19">
        <f t="shared" si="36"/>
        <v>1.2044632681638905</v>
      </c>
      <c r="S208">
        <f t="shared" si="37"/>
        <v>0.62946326816389053</v>
      </c>
      <c r="T208">
        <f t="shared" si="38"/>
        <v>0.39622400596756596</v>
      </c>
      <c r="V208">
        <f t="shared" si="39"/>
        <v>1.9200880115939718</v>
      </c>
      <c r="W208">
        <f t="shared" si="40"/>
        <v>1.4245880115939717</v>
      </c>
      <c r="X208">
        <f t="shared" si="41"/>
        <v>2.0294510027772663</v>
      </c>
      <c r="Z208">
        <f t="shared" si="42"/>
        <v>0.2706461004825923</v>
      </c>
      <c r="AA208">
        <f t="shared" si="43"/>
        <v>-0.2248538995174077</v>
      </c>
      <c r="AB208">
        <f t="shared" si="44"/>
        <v>5.0559276128184477E-2</v>
      </c>
      <c r="AE208">
        <f t="shared" si="45"/>
        <v>-0.34882245883863039</v>
      </c>
      <c r="AF208">
        <f t="shared" si="46"/>
        <v>0.38037371007511966</v>
      </c>
      <c r="AG208">
        <f t="shared" si="47"/>
        <v>0.63983810138104147</v>
      </c>
    </row>
    <row r="209" spans="1:33" x14ac:dyDescent="0.25">
      <c r="A209" s="6">
        <v>1386</v>
      </c>
      <c r="B209" s="7" t="s">
        <v>43</v>
      </c>
      <c r="C209" s="7">
        <v>0.63</v>
      </c>
      <c r="D209" s="7">
        <v>0.505</v>
      </c>
      <c r="E209" s="7">
        <v>0.18</v>
      </c>
      <c r="F209" s="7">
        <v>1.272</v>
      </c>
      <c r="G209" s="7">
        <v>0.60250000000000004</v>
      </c>
      <c r="H209" s="7">
        <v>0.29499999999999998</v>
      </c>
      <c r="I209" s="7">
        <v>0.315</v>
      </c>
      <c r="J209" s="7">
        <v>11</v>
      </c>
      <c r="K209" s="7">
        <v>13</v>
      </c>
      <c r="L209" s="7" t="s">
        <v>44</v>
      </c>
      <c r="M209" s="7" t="s">
        <v>45</v>
      </c>
      <c r="N209" s="7" t="s">
        <v>35</v>
      </c>
      <c r="O209" s="7">
        <v>1</v>
      </c>
      <c r="P209" s="7" t="s">
        <v>36</v>
      </c>
      <c r="Q209" s="7">
        <v>22.1</v>
      </c>
      <c r="R209" s="19">
        <f t="shared" si="36"/>
        <v>1.2056265604205239</v>
      </c>
      <c r="S209">
        <f t="shared" si="37"/>
        <v>0.57562656042052385</v>
      </c>
      <c r="T209">
        <f t="shared" si="38"/>
        <v>0.33134593706156301</v>
      </c>
      <c r="V209">
        <f t="shared" si="39"/>
        <v>1.9203311595375683</v>
      </c>
      <c r="W209">
        <f t="shared" si="40"/>
        <v>1.3178311595375682</v>
      </c>
      <c r="X209">
        <f t="shared" si="41"/>
        <v>1.7366789650481316</v>
      </c>
      <c r="Z209">
        <f t="shared" si="42"/>
        <v>0.32359465181425151</v>
      </c>
      <c r="AA209">
        <f t="shared" si="43"/>
        <v>-0.27890534818574853</v>
      </c>
      <c r="AB209">
        <f t="shared" si="44"/>
        <v>7.7788193246613624E-2</v>
      </c>
      <c r="AE209">
        <f t="shared" si="45"/>
        <v>0.25063539635071963</v>
      </c>
      <c r="AF209">
        <f t="shared" si="46"/>
        <v>0.85113690508564666</v>
      </c>
      <c r="AG209">
        <f t="shared" si="47"/>
        <v>0.95006263538397118</v>
      </c>
    </row>
    <row r="210" spans="1:33" x14ac:dyDescent="0.25">
      <c r="A210" s="4">
        <v>1909</v>
      </c>
      <c r="B210" s="5" t="s">
        <v>47</v>
      </c>
      <c r="C210" s="5">
        <v>0.57499999999999996</v>
      </c>
      <c r="D210" s="5">
        <v>0.47499999999999998</v>
      </c>
      <c r="E210" s="5">
        <v>0.14499999999999999</v>
      </c>
      <c r="F210" s="5">
        <v>0.85699999999999998</v>
      </c>
      <c r="G210" s="5">
        <v>0.36649999999999999</v>
      </c>
      <c r="H210" s="5">
        <v>0.17299999999999999</v>
      </c>
      <c r="I210" s="5">
        <v>0.26900000000000002</v>
      </c>
      <c r="J210" s="5">
        <v>9</v>
      </c>
      <c r="K210" s="5">
        <v>1</v>
      </c>
      <c r="L210" s="5" t="s">
        <v>40</v>
      </c>
      <c r="M210" s="5" t="s">
        <v>41</v>
      </c>
      <c r="N210" s="5" t="s">
        <v>35</v>
      </c>
      <c r="O210" s="5">
        <v>7</v>
      </c>
      <c r="P210" s="5" t="s">
        <v>74</v>
      </c>
      <c r="Q210" s="5">
        <v>2.5</v>
      </c>
      <c r="R210" s="19">
        <f t="shared" si="36"/>
        <v>1.2044632681638905</v>
      </c>
      <c r="S210">
        <f t="shared" si="37"/>
        <v>0.62946326816389053</v>
      </c>
      <c r="T210">
        <f t="shared" si="38"/>
        <v>0.39622400596756596</v>
      </c>
      <c r="V210">
        <f t="shared" si="39"/>
        <v>1.9188841327512873</v>
      </c>
      <c r="W210">
        <f t="shared" si="40"/>
        <v>1.5523841327512873</v>
      </c>
      <c r="X210">
        <f t="shared" si="41"/>
        <v>2.4098964956179665</v>
      </c>
      <c r="Z210">
        <f t="shared" si="42"/>
        <v>0.2706461004825923</v>
      </c>
      <c r="AA210">
        <f t="shared" si="43"/>
        <v>-9.5853899517407692E-2</v>
      </c>
      <c r="AB210">
        <f t="shared" si="44"/>
        <v>9.1879700526932909E-3</v>
      </c>
      <c r="AE210">
        <f t="shared" si="45"/>
        <v>-0.34882245883863039</v>
      </c>
      <c r="AF210">
        <f t="shared" si="46"/>
        <v>0.38037371007511966</v>
      </c>
      <c r="AG210">
        <f t="shared" si="47"/>
        <v>0.63983810138104147</v>
      </c>
    </row>
    <row r="211" spans="1:33" x14ac:dyDescent="0.25">
      <c r="A211" s="6">
        <v>3761</v>
      </c>
      <c r="B211" s="7" t="s">
        <v>47</v>
      </c>
      <c r="C211" s="7">
        <v>0.53</v>
      </c>
      <c r="D211" s="7">
        <v>0.42499999999999999</v>
      </c>
      <c r="E211" s="7">
        <v>0.13</v>
      </c>
      <c r="F211" s="7">
        <v>0.70199999999999996</v>
      </c>
      <c r="G211" s="7">
        <v>0.29749999999999999</v>
      </c>
      <c r="H211" s="7">
        <v>0.13950000000000001</v>
      </c>
      <c r="I211" s="7">
        <v>0.22</v>
      </c>
      <c r="J211" s="7">
        <v>9</v>
      </c>
      <c r="K211" s="7">
        <v>2</v>
      </c>
      <c r="L211" s="7" t="s">
        <v>64</v>
      </c>
      <c r="M211" s="7" t="s">
        <v>65</v>
      </c>
      <c r="N211" s="7" t="s">
        <v>66</v>
      </c>
      <c r="O211" s="7">
        <v>10</v>
      </c>
      <c r="P211" s="7" t="s">
        <v>70</v>
      </c>
      <c r="Q211" s="7">
        <v>24.1</v>
      </c>
      <c r="R211" s="19">
        <f t="shared" si="36"/>
        <v>1.2025244477361683</v>
      </c>
      <c r="S211">
        <f t="shared" si="37"/>
        <v>0.67252444773616826</v>
      </c>
      <c r="T211">
        <f t="shared" si="38"/>
        <v>0.45228913280283811</v>
      </c>
      <c r="V211">
        <f t="shared" si="39"/>
        <v>1.918486793428825</v>
      </c>
      <c r="W211">
        <f t="shared" si="40"/>
        <v>1.6209867934288251</v>
      </c>
      <c r="X211">
        <f t="shared" si="41"/>
        <v>2.6275981844706644</v>
      </c>
      <c r="Z211">
        <f t="shared" si="42"/>
        <v>0.2706461004825923</v>
      </c>
      <c r="AA211">
        <f t="shared" si="43"/>
        <v>-2.6853899517407687E-2</v>
      </c>
      <c r="AB211">
        <f t="shared" si="44"/>
        <v>7.2113191929102879E-4</v>
      </c>
      <c r="AE211">
        <f t="shared" si="45"/>
        <v>-0.34882245883863039</v>
      </c>
      <c r="AF211">
        <f t="shared" si="46"/>
        <v>-4.7961767516742143E-3</v>
      </c>
      <c r="AG211">
        <f t="shared" si="47"/>
        <v>0.12279721137615923</v>
      </c>
    </row>
    <row r="212" spans="1:33" x14ac:dyDescent="0.25">
      <c r="A212" s="4">
        <v>4153</v>
      </c>
      <c r="B212" s="5" t="s">
        <v>43</v>
      </c>
      <c r="C212" s="5">
        <v>0.37</v>
      </c>
      <c r="D212" s="5">
        <v>0.28000000000000003</v>
      </c>
      <c r="E212" s="5">
        <v>0.09</v>
      </c>
      <c r="F212" s="5">
        <v>0.218</v>
      </c>
      <c r="G212" s="5">
        <v>9.9500000000000005E-2</v>
      </c>
      <c r="H212" s="5">
        <v>5.45E-2</v>
      </c>
      <c r="I212" s="5">
        <v>6.1499999999999999E-2</v>
      </c>
      <c r="J212" s="5">
        <v>7</v>
      </c>
      <c r="K212" s="5">
        <v>8</v>
      </c>
      <c r="L212" s="5" t="s">
        <v>61</v>
      </c>
      <c r="M212" s="5" t="s">
        <v>62</v>
      </c>
      <c r="N212" s="5" t="s">
        <v>63</v>
      </c>
      <c r="O212" s="5">
        <v>8</v>
      </c>
      <c r="P212" s="5" t="s">
        <v>51</v>
      </c>
      <c r="Q212" s="5">
        <v>12.3</v>
      </c>
      <c r="R212" s="19">
        <f t="shared" si="36"/>
        <v>1.1969018684957742</v>
      </c>
      <c r="S212">
        <f t="shared" si="37"/>
        <v>0.82690186849577418</v>
      </c>
      <c r="T212">
        <f t="shared" si="38"/>
        <v>0.68376670012180263</v>
      </c>
      <c r="V212">
        <f t="shared" si="39"/>
        <v>1.9174786190285473</v>
      </c>
      <c r="W212">
        <f t="shared" si="40"/>
        <v>1.8179786190285474</v>
      </c>
      <c r="X212">
        <f t="shared" si="41"/>
        <v>3.3050462592449441</v>
      </c>
      <c r="Z212">
        <f t="shared" si="42"/>
        <v>0.21769754915093309</v>
      </c>
      <c r="AA212">
        <f t="shared" si="43"/>
        <v>0.11819754915093308</v>
      </c>
      <c r="AB212">
        <f t="shared" si="44"/>
        <v>1.3970660625287241E-2</v>
      </c>
      <c r="AE212">
        <f t="shared" si="45"/>
        <v>-0.94828031402798041</v>
      </c>
      <c r="AF212">
        <f t="shared" si="46"/>
        <v>-1.3742891076913881</v>
      </c>
      <c r="AG212">
        <f t="shared" si="47"/>
        <v>-1.3766213696379992</v>
      </c>
    </row>
    <row r="213" spans="1:33" x14ac:dyDescent="0.25">
      <c r="A213" s="6">
        <v>2934</v>
      </c>
      <c r="B213" s="7" t="s">
        <v>32</v>
      </c>
      <c r="C213" s="7">
        <v>0.61499999999999999</v>
      </c>
      <c r="D213" s="7">
        <v>0.495</v>
      </c>
      <c r="E213" s="7">
        <v>0.16500000000000001</v>
      </c>
      <c r="F213" s="7">
        <v>1.198</v>
      </c>
      <c r="G213" s="7">
        <v>0.54149999999999998</v>
      </c>
      <c r="H213" s="7">
        <v>0.28649999999999998</v>
      </c>
      <c r="I213" s="7">
        <v>0.31850000000000001</v>
      </c>
      <c r="J213" s="7">
        <v>10</v>
      </c>
      <c r="K213" s="7">
        <v>6</v>
      </c>
      <c r="L213" s="7" t="s">
        <v>71</v>
      </c>
      <c r="M213" s="7" t="s">
        <v>72</v>
      </c>
      <c r="N213" s="7" t="s">
        <v>73</v>
      </c>
      <c r="O213" s="7">
        <v>9</v>
      </c>
      <c r="P213" s="7" t="s">
        <v>78</v>
      </c>
      <c r="Q213" s="7">
        <v>1.9</v>
      </c>
      <c r="R213" s="19">
        <f t="shared" si="36"/>
        <v>1.2052387963349793</v>
      </c>
      <c r="S213">
        <f t="shared" si="37"/>
        <v>0.59023879633497933</v>
      </c>
      <c r="T213">
        <f t="shared" si="38"/>
        <v>0.34838183669896522</v>
      </c>
      <c r="V213">
        <f t="shared" si="39"/>
        <v>1.9202303420975406</v>
      </c>
      <c r="W213">
        <f t="shared" si="40"/>
        <v>1.3787303420975405</v>
      </c>
      <c r="X213">
        <f t="shared" si="41"/>
        <v>1.9008973562204012</v>
      </c>
      <c r="Z213">
        <f t="shared" si="42"/>
        <v>0.29712037614842191</v>
      </c>
      <c r="AA213">
        <f t="shared" si="43"/>
        <v>-0.24437962385157808</v>
      </c>
      <c r="AB213">
        <f t="shared" si="44"/>
        <v>5.9721400553838788E-2</v>
      </c>
      <c r="AE213">
        <f t="shared" si="45"/>
        <v>-4.9093531243955373E-2</v>
      </c>
      <c r="AF213">
        <f t="shared" si="46"/>
        <v>0.72274694281004837</v>
      </c>
      <c r="AG213">
        <f t="shared" si="47"/>
        <v>0.84665445738299461</v>
      </c>
    </row>
    <row r="214" spans="1:33" x14ac:dyDescent="0.25">
      <c r="A214" s="4">
        <v>92</v>
      </c>
      <c r="B214" s="5" t="s">
        <v>47</v>
      </c>
      <c r="C214" s="5">
        <v>0.55500000000000005</v>
      </c>
      <c r="D214" s="5">
        <v>0.44</v>
      </c>
      <c r="E214" s="5">
        <v>0.15</v>
      </c>
      <c r="F214" s="5">
        <v>0.755</v>
      </c>
      <c r="G214" s="5">
        <v>0.307</v>
      </c>
      <c r="H214" s="5">
        <v>0.1525</v>
      </c>
      <c r="I214" s="5">
        <v>0.26</v>
      </c>
      <c r="J214" s="5">
        <v>12</v>
      </c>
      <c r="K214" s="5">
        <v>5</v>
      </c>
      <c r="L214" s="5" t="s">
        <v>58</v>
      </c>
      <c r="M214" s="5" t="s">
        <v>59</v>
      </c>
      <c r="N214" s="5" t="s">
        <v>60</v>
      </c>
      <c r="O214" s="5">
        <v>4</v>
      </c>
      <c r="P214" s="5" t="s">
        <v>42</v>
      </c>
      <c r="Q214" s="5">
        <v>6.1</v>
      </c>
      <c r="R214" s="19">
        <f t="shared" si="36"/>
        <v>1.2031060938644851</v>
      </c>
      <c r="S214">
        <f t="shared" si="37"/>
        <v>0.64810609386448503</v>
      </c>
      <c r="T214">
        <f t="shared" si="38"/>
        <v>0.42004150890428066</v>
      </c>
      <c r="V214">
        <f t="shared" si="39"/>
        <v>1.9186409848076911</v>
      </c>
      <c r="W214">
        <f t="shared" si="40"/>
        <v>1.6116409848076911</v>
      </c>
      <c r="X214">
        <f t="shared" si="41"/>
        <v>2.5973866639119043</v>
      </c>
      <c r="Z214">
        <f t="shared" si="42"/>
        <v>0.35006892748008106</v>
      </c>
      <c r="AA214">
        <f t="shared" si="43"/>
        <v>4.3068927480081065E-2</v>
      </c>
      <c r="AB214">
        <f t="shared" si="44"/>
        <v>1.8549325142844819E-3</v>
      </c>
      <c r="AE214">
        <f t="shared" si="45"/>
        <v>0.55036432394539458</v>
      </c>
      <c r="AF214">
        <f t="shared" si="46"/>
        <v>0.20918709370765626</v>
      </c>
      <c r="AG214">
        <f t="shared" si="47"/>
        <v>0.27790947837762409</v>
      </c>
    </row>
    <row r="215" spans="1:33" x14ac:dyDescent="0.25">
      <c r="A215" s="6">
        <v>1817</v>
      </c>
      <c r="B215" s="7" t="s">
        <v>32</v>
      </c>
      <c r="C215" s="7">
        <v>0.67500000000000004</v>
      </c>
      <c r="D215" s="7">
        <v>0.53</v>
      </c>
      <c r="E215" s="7">
        <v>0.17499999999999999</v>
      </c>
      <c r="F215" s="7">
        <v>1.4464999999999999</v>
      </c>
      <c r="G215" s="7">
        <v>0.67749999999999999</v>
      </c>
      <c r="H215" s="7">
        <v>0.33</v>
      </c>
      <c r="I215" s="7">
        <v>0.38900000000000001</v>
      </c>
      <c r="J215" s="7">
        <v>10</v>
      </c>
      <c r="K215" s="7">
        <v>1</v>
      </c>
      <c r="L215" s="7" t="s">
        <v>40</v>
      </c>
      <c r="M215" s="7" t="s">
        <v>41</v>
      </c>
      <c r="N215" s="7" t="s">
        <v>35</v>
      </c>
      <c r="O215" s="7">
        <v>6</v>
      </c>
      <c r="P215" s="7" t="s">
        <v>79</v>
      </c>
      <c r="Q215" s="7">
        <v>14.1</v>
      </c>
      <c r="R215" s="19">
        <f t="shared" si="36"/>
        <v>1.206595970634385</v>
      </c>
      <c r="S215">
        <f t="shared" si="37"/>
        <v>0.53159597063438491</v>
      </c>
      <c r="T215">
        <f t="shared" si="38"/>
        <v>0.28259427599471382</v>
      </c>
      <c r="V215">
        <f t="shared" si="39"/>
        <v>1.9207462901729768</v>
      </c>
      <c r="W215">
        <f t="shared" si="40"/>
        <v>1.2432462901729768</v>
      </c>
      <c r="X215">
        <f t="shared" si="41"/>
        <v>1.5456613380288697</v>
      </c>
      <c r="Z215">
        <f t="shared" si="42"/>
        <v>0.29712037614842191</v>
      </c>
      <c r="AA215">
        <f t="shared" si="43"/>
        <v>-0.38037962385157809</v>
      </c>
      <c r="AB215">
        <f t="shared" si="44"/>
        <v>0.14468865824146804</v>
      </c>
      <c r="AE215">
        <f t="shared" si="45"/>
        <v>-4.9093531243955373E-2</v>
      </c>
      <c r="AF215">
        <f t="shared" si="46"/>
        <v>1.2363067919124415</v>
      </c>
      <c r="AG215">
        <f t="shared" si="47"/>
        <v>1.2085830803864126</v>
      </c>
    </row>
    <row r="216" spans="1:33" x14ac:dyDescent="0.25">
      <c r="A216" s="4">
        <v>1154</v>
      </c>
      <c r="B216" s="5" t="s">
        <v>32</v>
      </c>
      <c r="C216" s="5">
        <v>0.6</v>
      </c>
      <c r="D216" s="5">
        <v>0.47499999999999998</v>
      </c>
      <c r="E216" s="5">
        <v>0.16</v>
      </c>
      <c r="F216" s="5">
        <v>1.0265</v>
      </c>
      <c r="G216" s="5">
        <v>0.48499999999999999</v>
      </c>
      <c r="H216" s="5">
        <v>0.2495</v>
      </c>
      <c r="I216" s="5">
        <v>0.25650000000000001</v>
      </c>
      <c r="J216" s="5">
        <v>9</v>
      </c>
      <c r="K216" s="5">
        <v>14</v>
      </c>
      <c r="L216" s="5" t="s">
        <v>55</v>
      </c>
      <c r="M216" s="5" t="s">
        <v>56</v>
      </c>
      <c r="N216" s="5" t="s">
        <v>57</v>
      </c>
      <c r="O216" s="5">
        <v>7</v>
      </c>
      <c r="P216" s="5" t="s">
        <v>74</v>
      </c>
      <c r="Q216" s="5">
        <v>2.5</v>
      </c>
      <c r="R216" s="19">
        <f t="shared" si="36"/>
        <v>1.2044632681638905</v>
      </c>
      <c r="S216">
        <f t="shared" si="37"/>
        <v>0.60446326816389051</v>
      </c>
      <c r="T216">
        <f t="shared" si="38"/>
        <v>0.36537584255937139</v>
      </c>
      <c r="V216">
        <f t="shared" si="39"/>
        <v>1.9197914897115373</v>
      </c>
      <c r="W216">
        <f t="shared" si="40"/>
        <v>1.4347914897115372</v>
      </c>
      <c r="X216">
        <f t="shared" si="41"/>
        <v>2.0586266189486522</v>
      </c>
      <c r="Z216">
        <f t="shared" si="42"/>
        <v>0.2706461004825923</v>
      </c>
      <c r="AA216">
        <f t="shared" si="43"/>
        <v>-0.21435389951740769</v>
      </c>
      <c r="AB216">
        <f t="shared" si="44"/>
        <v>4.5947594238318915E-2</v>
      </c>
      <c r="AE216">
        <f t="shared" si="45"/>
        <v>-0.34882245883863039</v>
      </c>
      <c r="AF216">
        <f t="shared" si="46"/>
        <v>0.59435698053445019</v>
      </c>
      <c r="AG216">
        <f t="shared" si="47"/>
        <v>0.63983810138104147</v>
      </c>
    </row>
    <row r="217" spans="1:33" x14ac:dyDescent="0.25">
      <c r="A217" s="6">
        <v>1415</v>
      </c>
      <c r="B217" s="7" t="s">
        <v>47</v>
      </c>
      <c r="C217" s="7">
        <v>0.68500000000000005</v>
      </c>
      <c r="D217" s="7">
        <v>0.54500000000000004</v>
      </c>
      <c r="E217" s="7">
        <v>0.20499999999999999</v>
      </c>
      <c r="F217" s="7">
        <v>1.7925</v>
      </c>
      <c r="G217" s="7">
        <v>0.8145</v>
      </c>
      <c r="H217" s="7">
        <v>0.41599999999999998</v>
      </c>
      <c r="I217" s="7">
        <v>0.46100000000000002</v>
      </c>
      <c r="J217" s="7">
        <v>9</v>
      </c>
      <c r="K217" s="7">
        <v>4</v>
      </c>
      <c r="L217" s="7" t="s">
        <v>84</v>
      </c>
      <c r="M217" s="7" t="s">
        <v>85</v>
      </c>
      <c r="N217" s="7" t="s">
        <v>86</v>
      </c>
      <c r="O217" s="7">
        <v>9</v>
      </c>
      <c r="P217" s="7" t="s">
        <v>78</v>
      </c>
      <c r="Q217" s="7">
        <v>1.9</v>
      </c>
      <c r="R217" s="19">
        <f t="shared" si="36"/>
        <v>1.2071776167627015</v>
      </c>
      <c r="S217">
        <f t="shared" si="37"/>
        <v>0.52217761676270147</v>
      </c>
      <c r="T217">
        <f t="shared" si="38"/>
        <v>0.27266946344797471</v>
      </c>
      <c r="V217">
        <f t="shared" si="39"/>
        <v>1.9217663254485517</v>
      </c>
      <c r="W217">
        <f t="shared" si="40"/>
        <v>1.1072663254485517</v>
      </c>
      <c r="X217">
        <f t="shared" si="41"/>
        <v>1.226038715472338</v>
      </c>
      <c r="Z217">
        <f t="shared" si="42"/>
        <v>0.2706461004825923</v>
      </c>
      <c r="AA217">
        <f t="shared" si="43"/>
        <v>-0.5438538995174077</v>
      </c>
      <c r="AB217">
        <f t="shared" si="44"/>
        <v>0.29577706402029058</v>
      </c>
      <c r="AE217">
        <f t="shared" si="45"/>
        <v>-0.34882245883863039</v>
      </c>
      <c r="AF217">
        <f t="shared" si="46"/>
        <v>1.3219001000961736</v>
      </c>
      <c r="AG217">
        <f t="shared" si="47"/>
        <v>1.3636953473878775</v>
      </c>
    </row>
    <row r="218" spans="1:33" x14ac:dyDescent="0.25">
      <c r="A218" s="4">
        <v>2643</v>
      </c>
      <c r="B218" s="5" t="s">
        <v>43</v>
      </c>
      <c r="C218" s="5">
        <v>0.47499999999999998</v>
      </c>
      <c r="D218" s="5">
        <v>0.375</v>
      </c>
      <c r="E218" s="5">
        <v>0.115</v>
      </c>
      <c r="F218" s="5">
        <v>0.52049999999999996</v>
      </c>
      <c r="G218" s="5">
        <v>0.23300000000000001</v>
      </c>
      <c r="H218" s="5">
        <v>0.11899999999999999</v>
      </c>
      <c r="I218" s="5">
        <v>0.14549999999999999</v>
      </c>
      <c r="J218" s="5">
        <v>7</v>
      </c>
      <c r="K218" s="5">
        <v>11</v>
      </c>
      <c r="L218" s="5" t="s">
        <v>37</v>
      </c>
      <c r="M218" s="5" t="s">
        <v>38</v>
      </c>
      <c r="N218" s="5" t="s">
        <v>35</v>
      </c>
      <c r="O218" s="5">
        <v>1</v>
      </c>
      <c r="P218" s="5" t="s">
        <v>36</v>
      </c>
      <c r="Q218" s="5">
        <v>22.1</v>
      </c>
      <c r="R218" s="19">
        <f t="shared" si="36"/>
        <v>1.2005856273084463</v>
      </c>
      <c r="S218">
        <f t="shared" si="37"/>
        <v>0.72558562730844633</v>
      </c>
      <c r="T218">
        <f t="shared" si="38"/>
        <v>0.52647450255659156</v>
      </c>
      <c r="V218">
        <f t="shared" si="39"/>
        <v>1.9182436454852287</v>
      </c>
      <c r="W218">
        <f t="shared" si="40"/>
        <v>1.6852436454852286</v>
      </c>
      <c r="X218">
        <f t="shared" si="41"/>
        <v>2.8400461446483432</v>
      </c>
      <c r="Z218">
        <f t="shared" si="42"/>
        <v>0.21769754915093309</v>
      </c>
      <c r="AA218">
        <f t="shared" si="43"/>
        <v>-1.5302450849066923E-2</v>
      </c>
      <c r="AB218">
        <f t="shared" si="44"/>
        <v>2.34165001988109E-4</v>
      </c>
      <c r="AE218">
        <f t="shared" si="45"/>
        <v>-0.94828031402798041</v>
      </c>
      <c r="AF218">
        <f t="shared" si="46"/>
        <v>-0.47555937176220126</v>
      </c>
      <c r="AG218">
        <f t="shared" si="47"/>
        <v>-0.394243678628723</v>
      </c>
    </row>
    <row r="219" spans="1:33" x14ac:dyDescent="0.25">
      <c r="A219" s="6">
        <v>2431</v>
      </c>
      <c r="B219" s="7" t="s">
        <v>43</v>
      </c>
      <c r="C219" s="7">
        <v>0.52</v>
      </c>
      <c r="D219" s="7">
        <v>0.38</v>
      </c>
      <c r="E219" s="7">
        <v>0.14000000000000001</v>
      </c>
      <c r="F219" s="7">
        <v>0.52500000000000002</v>
      </c>
      <c r="G219" s="7">
        <v>0.17749999999999999</v>
      </c>
      <c r="H219" s="7">
        <v>0.115</v>
      </c>
      <c r="I219" s="7">
        <v>0.185</v>
      </c>
      <c r="J219" s="7">
        <v>11</v>
      </c>
      <c r="K219" s="7">
        <v>10</v>
      </c>
      <c r="L219" s="7" t="s">
        <v>48</v>
      </c>
      <c r="M219" s="7" t="s">
        <v>49</v>
      </c>
      <c r="N219" s="7" t="s">
        <v>50</v>
      </c>
      <c r="O219" s="7">
        <v>2</v>
      </c>
      <c r="P219" s="7" t="s">
        <v>39</v>
      </c>
      <c r="Q219" s="7">
        <v>18</v>
      </c>
      <c r="R219" s="19">
        <f t="shared" si="36"/>
        <v>1.2007795093512184</v>
      </c>
      <c r="S219">
        <f t="shared" si="37"/>
        <v>0.68077950935121834</v>
      </c>
      <c r="T219">
        <f t="shared" si="38"/>
        <v>0.46346074035248558</v>
      </c>
      <c r="V219">
        <f t="shared" si="39"/>
        <v>1.9181962019840391</v>
      </c>
      <c r="W219">
        <f t="shared" si="40"/>
        <v>1.7406962019840391</v>
      </c>
      <c r="X219">
        <f t="shared" si="41"/>
        <v>3.0300232676016585</v>
      </c>
      <c r="Z219">
        <f t="shared" si="42"/>
        <v>0.32359465181425151</v>
      </c>
      <c r="AA219">
        <f t="shared" si="43"/>
        <v>0.14609465181425152</v>
      </c>
      <c r="AB219">
        <f t="shared" si="44"/>
        <v>2.1343647288727386E-2</v>
      </c>
      <c r="AE219">
        <f t="shared" si="45"/>
        <v>0.25063539635071963</v>
      </c>
      <c r="AF219">
        <f t="shared" si="46"/>
        <v>-9.0389484935406397E-2</v>
      </c>
      <c r="AG219">
        <f t="shared" si="47"/>
        <v>-0.34253958962823472</v>
      </c>
    </row>
    <row r="220" spans="1:33" x14ac:dyDescent="0.25">
      <c r="A220" s="4">
        <v>62</v>
      </c>
      <c r="B220" s="5" t="s">
        <v>47</v>
      </c>
      <c r="C220" s="5">
        <v>0.505</v>
      </c>
      <c r="D220" s="5">
        <v>0.40500000000000003</v>
      </c>
      <c r="E220" s="5">
        <v>0.11</v>
      </c>
      <c r="F220" s="5">
        <v>0.625</v>
      </c>
      <c r="G220" s="5">
        <v>0.30499999999999999</v>
      </c>
      <c r="H220" s="5">
        <v>0.16</v>
      </c>
      <c r="I220" s="5">
        <v>0.17499999999999999</v>
      </c>
      <c r="J220" s="5">
        <v>9</v>
      </c>
      <c r="K220" s="5">
        <v>15</v>
      </c>
      <c r="L220" s="5" t="s">
        <v>81</v>
      </c>
      <c r="M220" s="5" t="s">
        <v>82</v>
      </c>
      <c r="N220" s="5" t="s">
        <v>35</v>
      </c>
      <c r="O220" s="5">
        <v>2</v>
      </c>
      <c r="P220" s="5" t="s">
        <v>39</v>
      </c>
      <c r="Q220" s="5">
        <v>18</v>
      </c>
      <c r="R220" s="19">
        <f t="shared" si="36"/>
        <v>1.2017489195650795</v>
      </c>
      <c r="S220">
        <f t="shared" si="37"/>
        <v>0.69674891956507945</v>
      </c>
      <c r="T220">
        <f t="shared" si="38"/>
        <v>0.48545905691510555</v>
      </c>
      <c r="V220">
        <f t="shared" si="39"/>
        <v>1.9187299413724215</v>
      </c>
      <c r="W220">
        <f t="shared" si="40"/>
        <v>1.6137299413724215</v>
      </c>
      <c r="X220">
        <f t="shared" si="41"/>
        <v>2.6041243236818392</v>
      </c>
      <c r="Z220">
        <f t="shared" si="42"/>
        <v>0.2706461004825923</v>
      </c>
      <c r="AA220">
        <f t="shared" si="43"/>
        <v>-3.4353899517407693E-2</v>
      </c>
      <c r="AB220">
        <f t="shared" si="44"/>
        <v>1.1801904120521446E-3</v>
      </c>
      <c r="AE220">
        <f t="shared" si="45"/>
        <v>-0.34882245883863039</v>
      </c>
      <c r="AF220">
        <f t="shared" si="46"/>
        <v>-0.21877944721100467</v>
      </c>
      <c r="AG220">
        <f t="shared" si="47"/>
        <v>-8.401914462579331E-2</v>
      </c>
    </row>
    <row r="221" spans="1:33" x14ac:dyDescent="0.25">
      <c r="A221" s="6">
        <v>526</v>
      </c>
      <c r="B221" s="7" t="s">
        <v>47</v>
      </c>
      <c r="C221" s="7">
        <v>0.17499999999999999</v>
      </c>
      <c r="D221" s="7">
        <v>0.125</v>
      </c>
      <c r="E221" s="7">
        <v>0.04</v>
      </c>
      <c r="F221" s="7">
        <v>2.4E-2</v>
      </c>
      <c r="G221" s="7">
        <v>9.4999999999999998E-3</v>
      </c>
      <c r="H221" s="7">
        <v>6.0000000000000001E-3</v>
      </c>
      <c r="I221" s="7">
        <v>5.0000000000000001E-3</v>
      </c>
      <c r="J221" s="7">
        <v>4</v>
      </c>
      <c r="K221" s="7">
        <v>8</v>
      </c>
      <c r="L221" s="7" t="s">
        <v>61</v>
      </c>
      <c r="M221" s="7" t="s">
        <v>62</v>
      </c>
      <c r="N221" s="7" t="s">
        <v>63</v>
      </c>
      <c r="O221" s="7">
        <v>1</v>
      </c>
      <c r="P221" s="7" t="s">
        <v>36</v>
      </c>
      <c r="Q221" s="7">
        <v>22.1</v>
      </c>
      <c r="R221" s="19">
        <f t="shared" si="36"/>
        <v>1.1908915251698355</v>
      </c>
      <c r="S221">
        <f t="shared" si="37"/>
        <v>1.0158915251698355</v>
      </c>
      <c r="T221">
        <f t="shared" si="38"/>
        <v>1.0320355909118946</v>
      </c>
      <c r="V221">
        <f t="shared" si="39"/>
        <v>1.9169033665766244</v>
      </c>
      <c r="W221">
        <f t="shared" si="40"/>
        <v>1.9074033665766243</v>
      </c>
      <c r="X221">
        <f t="shared" si="41"/>
        <v>3.6381876028278404</v>
      </c>
      <c r="Z221">
        <f t="shared" si="42"/>
        <v>0.1382747221534443</v>
      </c>
      <c r="AA221">
        <f t="shared" si="43"/>
        <v>0.12877472215344429</v>
      </c>
      <c r="AB221">
        <f t="shared" si="44"/>
        <v>1.6582929065696778E-2</v>
      </c>
      <c r="AE221">
        <f t="shared" si="45"/>
        <v>-1.8474670968120053</v>
      </c>
      <c r="AF221">
        <f t="shared" si="46"/>
        <v>-3.0433586172741642</v>
      </c>
      <c r="AG221">
        <f t="shared" si="47"/>
        <v>-2.9794481286531345</v>
      </c>
    </row>
    <row r="222" spans="1:33" x14ac:dyDescent="0.25">
      <c r="A222" s="4">
        <v>2698</v>
      </c>
      <c r="B222" s="5" t="s">
        <v>47</v>
      </c>
      <c r="C222" s="5">
        <v>0.66</v>
      </c>
      <c r="D222" s="5">
        <v>0.51500000000000001</v>
      </c>
      <c r="E222" s="5">
        <v>0.16500000000000001</v>
      </c>
      <c r="F222" s="5">
        <v>1.4464999999999999</v>
      </c>
      <c r="G222" s="5">
        <v>0.69399999999999995</v>
      </c>
      <c r="H222" s="5">
        <v>0.29799999999999999</v>
      </c>
      <c r="I222" s="5">
        <v>0.3755</v>
      </c>
      <c r="J222" s="5">
        <v>10</v>
      </c>
      <c r="K222" s="5">
        <v>15</v>
      </c>
      <c r="L222" s="5" t="s">
        <v>81</v>
      </c>
      <c r="M222" s="5" t="s">
        <v>82</v>
      </c>
      <c r="N222" s="5" t="s">
        <v>35</v>
      </c>
      <c r="O222" s="5">
        <v>10</v>
      </c>
      <c r="P222" s="5" t="s">
        <v>70</v>
      </c>
      <c r="Q222" s="5">
        <v>24.1</v>
      </c>
      <c r="R222" s="19">
        <f t="shared" si="36"/>
        <v>1.2060143245060682</v>
      </c>
      <c r="S222">
        <f t="shared" si="37"/>
        <v>0.54601432450606813</v>
      </c>
      <c r="T222">
        <f t="shared" si="38"/>
        <v>0.29813164256581787</v>
      </c>
      <c r="V222">
        <f t="shared" si="39"/>
        <v>1.9203667421634605</v>
      </c>
      <c r="W222">
        <f t="shared" si="40"/>
        <v>1.2263667421634605</v>
      </c>
      <c r="X222">
        <f t="shared" si="41"/>
        <v>1.5039753862846197</v>
      </c>
      <c r="Z222">
        <f t="shared" si="42"/>
        <v>0.29712037614842191</v>
      </c>
      <c r="AA222">
        <f t="shared" si="43"/>
        <v>-0.39687962385157805</v>
      </c>
      <c r="AB222">
        <f t="shared" si="44"/>
        <v>0.15751343582857008</v>
      </c>
      <c r="AE222">
        <f t="shared" si="45"/>
        <v>-4.9093531243955373E-2</v>
      </c>
      <c r="AF222">
        <f t="shared" si="46"/>
        <v>1.1079168296368433</v>
      </c>
      <c r="AG222">
        <f t="shared" si="47"/>
        <v>1.0534708133849477</v>
      </c>
    </row>
    <row r="223" spans="1:33" x14ac:dyDescent="0.25">
      <c r="A223" s="6">
        <v>1620</v>
      </c>
      <c r="B223" s="7" t="s">
        <v>43</v>
      </c>
      <c r="C223" s="7">
        <v>0.56000000000000005</v>
      </c>
      <c r="D223" s="7">
        <v>0.44500000000000001</v>
      </c>
      <c r="E223" s="7">
        <v>0.15</v>
      </c>
      <c r="F223" s="7">
        <v>0.82250000000000001</v>
      </c>
      <c r="G223" s="7">
        <v>0.36849999999999999</v>
      </c>
      <c r="H223" s="7">
        <v>0.187</v>
      </c>
      <c r="I223" s="7">
        <v>0.23599999999999999</v>
      </c>
      <c r="J223" s="7">
        <v>10</v>
      </c>
      <c r="K223" s="7">
        <v>12</v>
      </c>
      <c r="L223" s="7" t="s">
        <v>33</v>
      </c>
      <c r="M223" s="7" t="s">
        <v>34</v>
      </c>
      <c r="N223" s="7" t="s">
        <v>35</v>
      </c>
      <c r="O223" s="7">
        <v>3</v>
      </c>
      <c r="P223" s="7" t="s">
        <v>80</v>
      </c>
      <c r="Q223" s="7">
        <v>3.6</v>
      </c>
      <c r="R223" s="19">
        <f t="shared" si="36"/>
        <v>1.2032999759072571</v>
      </c>
      <c r="S223">
        <f t="shared" si="37"/>
        <v>0.64329997590725707</v>
      </c>
      <c r="T223">
        <f t="shared" si="38"/>
        <v>0.41383485900227751</v>
      </c>
      <c r="V223">
        <f t="shared" si="39"/>
        <v>1.9190501850054509</v>
      </c>
      <c r="W223">
        <f t="shared" si="40"/>
        <v>1.5505501850054508</v>
      </c>
      <c r="X223">
        <f t="shared" si="41"/>
        <v>2.4042058762204377</v>
      </c>
      <c r="Z223">
        <f t="shared" si="42"/>
        <v>0.29712037614842191</v>
      </c>
      <c r="AA223">
        <f t="shared" si="43"/>
        <v>-7.1379623851578089E-2</v>
      </c>
      <c r="AB223">
        <f t="shared" si="44"/>
        <v>5.095050701192776E-3</v>
      </c>
      <c r="AE223">
        <f t="shared" si="45"/>
        <v>-4.9093531243955373E-2</v>
      </c>
      <c r="AF223">
        <f t="shared" si="46"/>
        <v>0.25198374779952232</v>
      </c>
      <c r="AG223">
        <f t="shared" si="47"/>
        <v>0.32961356737811237</v>
      </c>
    </row>
    <row r="224" spans="1:33" x14ac:dyDescent="0.25">
      <c r="A224" s="4">
        <v>794</v>
      </c>
      <c r="B224" s="5" t="s">
        <v>47</v>
      </c>
      <c r="C224" s="5">
        <v>0.57499999999999996</v>
      </c>
      <c r="D224" s="5">
        <v>0.45</v>
      </c>
      <c r="E224" s="5">
        <v>0.16500000000000001</v>
      </c>
      <c r="F224" s="5">
        <v>0.92149999999999999</v>
      </c>
      <c r="G224" s="5">
        <v>0.32750000000000001</v>
      </c>
      <c r="H224" s="5">
        <v>0.22500000000000001</v>
      </c>
      <c r="I224" s="5">
        <v>0.25600000000000001</v>
      </c>
      <c r="J224" s="5">
        <v>12</v>
      </c>
      <c r="K224" s="5">
        <v>14</v>
      </c>
      <c r="L224" s="5" t="s">
        <v>55</v>
      </c>
      <c r="M224" s="5" t="s">
        <v>56</v>
      </c>
      <c r="N224" s="5" t="s">
        <v>57</v>
      </c>
      <c r="O224" s="5">
        <v>1</v>
      </c>
      <c r="P224" s="5" t="s">
        <v>36</v>
      </c>
      <c r="Q224" s="5">
        <v>22.1</v>
      </c>
      <c r="R224" s="19">
        <f t="shared" si="36"/>
        <v>1.2034938579500294</v>
      </c>
      <c r="S224">
        <f t="shared" si="37"/>
        <v>0.62849385795002943</v>
      </c>
      <c r="T224">
        <f t="shared" si="38"/>
        <v>0.39500452948091175</v>
      </c>
      <c r="V224">
        <f t="shared" si="39"/>
        <v>1.9195008982667514</v>
      </c>
      <c r="W224">
        <f t="shared" si="40"/>
        <v>1.5920008982667513</v>
      </c>
      <c r="X224">
        <f t="shared" si="41"/>
        <v>2.5344668600821429</v>
      </c>
      <c r="Z224">
        <f t="shared" si="42"/>
        <v>0.35006892748008106</v>
      </c>
      <c r="AA224">
        <f t="shared" si="43"/>
        <v>2.2568927480081047E-2</v>
      </c>
      <c r="AB224">
        <f t="shared" si="44"/>
        <v>5.0935648760115746E-4</v>
      </c>
      <c r="AE224">
        <f t="shared" si="45"/>
        <v>0.55036432394539458</v>
      </c>
      <c r="AF224">
        <f t="shared" si="46"/>
        <v>0.38037371007511966</v>
      </c>
      <c r="AG224">
        <f t="shared" si="47"/>
        <v>0.3813176563786006</v>
      </c>
    </row>
    <row r="225" spans="1:33" x14ac:dyDescent="0.25">
      <c r="A225" s="6">
        <v>1397</v>
      </c>
      <c r="B225" s="7" t="s">
        <v>47</v>
      </c>
      <c r="C225" s="7">
        <v>0.64500000000000002</v>
      </c>
      <c r="D225" s="7">
        <v>0.51</v>
      </c>
      <c r="E225" s="7">
        <v>0.16</v>
      </c>
      <c r="F225" s="7">
        <v>1.1835</v>
      </c>
      <c r="G225" s="7">
        <v>0.55600000000000005</v>
      </c>
      <c r="H225" s="7">
        <v>0.23849999999999999</v>
      </c>
      <c r="I225" s="7">
        <v>0.34499999999999997</v>
      </c>
      <c r="J225" s="7">
        <v>11</v>
      </c>
      <c r="K225" s="7">
        <v>13</v>
      </c>
      <c r="L225" s="7" t="s">
        <v>44</v>
      </c>
      <c r="M225" s="7" t="s">
        <v>45</v>
      </c>
      <c r="N225" s="7" t="s">
        <v>35</v>
      </c>
      <c r="O225" s="7">
        <v>7</v>
      </c>
      <c r="P225" s="7" t="s">
        <v>74</v>
      </c>
      <c r="Q225" s="7">
        <v>2.5</v>
      </c>
      <c r="R225" s="19">
        <f t="shared" si="36"/>
        <v>1.2058204424632961</v>
      </c>
      <c r="S225">
        <f t="shared" si="37"/>
        <v>0.5608204424632961</v>
      </c>
      <c r="T225">
        <f t="shared" si="38"/>
        <v>0.31451956868472719</v>
      </c>
      <c r="V225">
        <f t="shared" si="39"/>
        <v>1.919661020083266</v>
      </c>
      <c r="W225">
        <f t="shared" si="40"/>
        <v>1.363661020083266</v>
      </c>
      <c r="X225">
        <f t="shared" si="41"/>
        <v>1.8595713776945335</v>
      </c>
      <c r="Z225">
        <f t="shared" si="42"/>
        <v>0.32359465181425151</v>
      </c>
      <c r="AA225">
        <f t="shared" si="43"/>
        <v>-0.23240534818574854</v>
      </c>
      <c r="AB225">
        <f t="shared" si="44"/>
        <v>5.4012245865339009E-2</v>
      </c>
      <c r="AE225">
        <f t="shared" si="45"/>
        <v>0.25063539635071963</v>
      </c>
      <c r="AF225">
        <f t="shared" si="46"/>
        <v>0.97952686736124495</v>
      </c>
      <c r="AG225">
        <f t="shared" si="47"/>
        <v>1.0017667243844595</v>
      </c>
    </row>
    <row r="226" spans="1:33" x14ac:dyDescent="0.25">
      <c r="A226" s="4">
        <v>1099</v>
      </c>
      <c r="B226" s="5" t="s">
        <v>47</v>
      </c>
      <c r="C226" s="5">
        <v>0.49</v>
      </c>
      <c r="D226" s="5">
        <v>0.46500000000000002</v>
      </c>
      <c r="E226" s="5">
        <v>0.125</v>
      </c>
      <c r="F226" s="5">
        <v>0.52249999999999996</v>
      </c>
      <c r="G226" s="5">
        <v>0.23499999999999999</v>
      </c>
      <c r="H226" s="5">
        <v>0.13</v>
      </c>
      <c r="I226" s="5">
        <v>0.14099999999999999</v>
      </c>
      <c r="J226" s="5">
        <v>7</v>
      </c>
      <c r="K226" s="5">
        <v>13</v>
      </c>
      <c r="L226" s="5" t="s">
        <v>44</v>
      </c>
      <c r="M226" s="5" t="s">
        <v>45</v>
      </c>
      <c r="N226" s="5" t="s">
        <v>35</v>
      </c>
      <c r="O226" s="5">
        <v>3</v>
      </c>
      <c r="P226" s="5" t="s">
        <v>80</v>
      </c>
      <c r="Q226" s="5">
        <v>3.6</v>
      </c>
      <c r="R226" s="19">
        <f t="shared" si="36"/>
        <v>1.2040755040783462</v>
      </c>
      <c r="S226">
        <f t="shared" si="37"/>
        <v>0.71407550407834619</v>
      </c>
      <c r="T226">
        <f t="shared" si="38"/>
        <v>0.50990382552474423</v>
      </c>
      <c r="V226">
        <f t="shared" si="39"/>
        <v>1.9183741151134999</v>
      </c>
      <c r="W226">
        <f t="shared" si="40"/>
        <v>1.6833741151134998</v>
      </c>
      <c r="X226">
        <f t="shared" si="41"/>
        <v>2.8337484114341582</v>
      </c>
      <c r="Z226">
        <f t="shared" si="42"/>
        <v>0.21769754915093309</v>
      </c>
      <c r="AA226">
        <f t="shared" si="43"/>
        <v>-1.7302450849066897E-2</v>
      </c>
      <c r="AB226">
        <f t="shared" si="44"/>
        <v>2.9937480538437576E-4</v>
      </c>
      <c r="AE226">
        <f t="shared" si="45"/>
        <v>-0.94828031402798041</v>
      </c>
      <c r="AF226">
        <f t="shared" si="46"/>
        <v>-0.34716940948660296</v>
      </c>
      <c r="AG226">
        <f t="shared" si="47"/>
        <v>0.53642992338006545</v>
      </c>
    </row>
    <row r="227" spans="1:33" x14ac:dyDescent="0.25">
      <c r="A227" s="6">
        <v>2350</v>
      </c>
      <c r="B227" s="7" t="s">
        <v>32</v>
      </c>
      <c r="C227" s="7">
        <v>0.45</v>
      </c>
      <c r="D227" s="7">
        <v>0.36</v>
      </c>
      <c r="E227" s="7">
        <v>0.105</v>
      </c>
      <c r="F227" s="7">
        <v>0.47149999999999997</v>
      </c>
      <c r="G227" s="7">
        <v>0.20349999999999999</v>
      </c>
      <c r="H227" s="7">
        <v>9.35E-2</v>
      </c>
      <c r="I227" s="7">
        <v>0.14899999999999999</v>
      </c>
      <c r="J227" s="7">
        <v>9</v>
      </c>
      <c r="K227" s="7">
        <v>13</v>
      </c>
      <c r="L227" s="7" t="s">
        <v>44</v>
      </c>
      <c r="M227" s="7" t="s">
        <v>45</v>
      </c>
      <c r="N227" s="7" t="s">
        <v>35</v>
      </c>
      <c r="O227" s="7">
        <v>3</v>
      </c>
      <c r="P227" s="7" t="s">
        <v>80</v>
      </c>
      <c r="Q227" s="7">
        <v>3.6</v>
      </c>
      <c r="R227" s="19">
        <f t="shared" si="36"/>
        <v>1.2000039811801295</v>
      </c>
      <c r="S227">
        <f t="shared" si="37"/>
        <v>0.75000398118012956</v>
      </c>
      <c r="T227">
        <f t="shared" si="38"/>
        <v>0.56250597178604411</v>
      </c>
      <c r="V227">
        <f t="shared" si="39"/>
        <v>1.9179411931651453</v>
      </c>
      <c r="W227">
        <f t="shared" si="40"/>
        <v>1.7144411931651453</v>
      </c>
      <c r="X227">
        <f t="shared" si="41"/>
        <v>2.9393086048215271</v>
      </c>
      <c r="Z227">
        <f t="shared" si="42"/>
        <v>0.2706461004825923</v>
      </c>
      <c r="AA227">
        <f t="shared" si="43"/>
        <v>6.7146100482592314E-2</v>
      </c>
      <c r="AB227">
        <f t="shared" si="44"/>
        <v>4.5085988100183839E-3</v>
      </c>
      <c r="AE227">
        <f t="shared" si="45"/>
        <v>-0.34882245883863039</v>
      </c>
      <c r="AF227">
        <f t="shared" si="46"/>
        <v>-0.68954264222153117</v>
      </c>
      <c r="AG227">
        <f t="shared" si="47"/>
        <v>-0.54935594563018786</v>
      </c>
    </row>
    <row r="228" spans="1:33" x14ac:dyDescent="0.25">
      <c r="A228" s="4">
        <v>3308</v>
      </c>
      <c r="B228" s="5" t="s">
        <v>32</v>
      </c>
      <c r="C228" s="5">
        <v>0.45</v>
      </c>
      <c r="D228" s="5">
        <v>0.32500000000000001</v>
      </c>
      <c r="E228" s="5">
        <v>0.13500000000000001</v>
      </c>
      <c r="F228" s="5">
        <v>0.438</v>
      </c>
      <c r="G228" s="5">
        <v>0.18049999999999999</v>
      </c>
      <c r="H228" s="5">
        <v>0.11650000000000001</v>
      </c>
      <c r="I228" s="5">
        <v>0.11</v>
      </c>
      <c r="J228" s="5">
        <v>9</v>
      </c>
      <c r="K228" s="5">
        <v>2</v>
      </c>
      <c r="L228" s="5" t="s">
        <v>64</v>
      </c>
      <c r="M228" s="5" t="s">
        <v>65</v>
      </c>
      <c r="N228" s="5" t="s">
        <v>66</v>
      </c>
      <c r="O228" s="5">
        <v>4</v>
      </c>
      <c r="P228" s="5" t="s">
        <v>42</v>
      </c>
      <c r="Q228" s="5">
        <v>6.1</v>
      </c>
      <c r="R228" s="19">
        <f t="shared" si="36"/>
        <v>1.1986468068807241</v>
      </c>
      <c r="S228">
        <f t="shared" si="37"/>
        <v>0.74864680688072416</v>
      </c>
      <c r="T228">
        <f t="shared" si="38"/>
        <v>0.56047204145270424</v>
      </c>
      <c r="V228">
        <f t="shared" si="39"/>
        <v>1.9182139932969853</v>
      </c>
      <c r="W228">
        <f t="shared" si="40"/>
        <v>1.7377139932969854</v>
      </c>
      <c r="X228">
        <f t="shared" si="41"/>
        <v>3.0196499225001552</v>
      </c>
      <c r="Z228">
        <f t="shared" si="42"/>
        <v>0.2706461004825923</v>
      </c>
      <c r="AA228">
        <f t="shared" si="43"/>
        <v>9.0146100482592306E-2</v>
      </c>
      <c r="AB228">
        <f t="shared" si="44"/>
        <v>8.1263194322176296E-3</v>
      </c>
      <c r="AE228">
        <f t="shared" si="45"/>
        <v>-0.34882245883863039</v>
      </c>
      <c r="AF228">
        <f t="shared" si="46"/>
        <v>-0.68954264222153117</v>
      </c>
      <c r="AG228">
        <f t="shared" si="47"/>
        <v>-0.91128456863360519</v>
      </c>
    </row>
    <row r="229" spans="1:33" x14ac:dyDescent="0.25">
      <c r="A229" s="6">
        <v>380</v>
      </c>
      <c r="B229" s="7" t="s">
        <v>32</v>
      </c>
      <c r="C229" s="7">
        <v>0.61</v>
      </c>
      <c r="D229" s="7">
        <v>0.495</v>
      </c>
      <c r="E229" s="7">
        <v>0.185</v>
      </c>
      <c r="F229" s="7">
        <v>1.1085</v>
      </c>
      <c r="G229" s="7">
        <v>0.3705</v>
      </c>
      <c r="H229" s="7">
        <v>0.3135</v>
      </c>
      <c r="I229" s="7">
        <v>0.33</v>
      </c>
      <c r="J229" s="7">
        <v>12</v>
      </c>
      <c r="K229" s="7">
        <v>5</v>
      </c>
      <c r="L229" s="7" t="s">
        <v>58</v>
      </c>
      <c r="M229" s="7" t="s">
        <v>59</v>
      </c>
      <c r="N229" s="7" t="s">
        <v>60</v>
      </c>
      <c r="O229" s="7">
        <v>2</v>
      </c>
      <c r="P229" s="7" t="s">
        <v>39</v>
      </c>
      <c r="Q229" s="7">
        <v>18</v>
      </c>
      <c r="R229" s="19">
        <f t="shared" si="36"/>
        <v>1.2052387963349793</v>
      </c>
      <c r="S229">
        <f t="shared" si="37"/>
        <v>0.59523879633497934</v>
      </c>
      <c r="T229">
        <f t="shared" si="38"/>
        <v>0.35430922466231501</v>
      </c>
      <c r="V229">
        <f t="shared" si="39"/>
        <v>1.9205505857305698</v>
      </c>
      <c r="W229">
        <f t="shared" si="40"/>
        <v>1.5500505857305698</v>
      </c>
      <c r="X229">
        <f t="shared" si="41"/>
        <v>2.4026568183236825</v>
      </c>
      <c r="Z229">
        <f t="shared" si="42"/>
        <v>0.35006892748008106</v>
      </c>
      <c r="AA229">
        <f t="shared" si="43"/>
        <v>-2.0431072519918936E-2</v>
      </c>
      <c r="AB229">
        <f t="shared" si="44"/>
        <v>4.1742872431418671E-4</v>
      </c>
      <c r="AE229">
        <f t="shared" si="45"/>
        <v>0.55036432394539458</v>
      </c>
      <c r="AF229">
        <f t="shared" si="46"/>
        <v>0.67995028871818231</v>
      </c>
      <c r="AG229">
        <f t="shared" si="47"/>
        <v>0.84665445738299461</v>
      </c>
    </row>
    <row r="230" spans="1:33" x14ac:dyDescent="0.25">
      <c r="A230" s="4">
        <v>3373</v>
      </c>
      <c r="B230" s="5" t="s">
        <v>43</v>
      </c>
      <c r="C230" s="5">
        <v>0.44</v>
      </c>
      <c r="D230" s="5">
        <v>0.33</v>
      </c>
      <c r="E230" s="5">
        <v>0.13500000000000001</v>
      </c>
      <c r="F230" s="5">
        <v>0.52200000000000002</v>
      </c>
      <c r="G230" s="5">
        <v>0.17</v>
      </c>
      <c r="H230" s="5">
        <v>9.0499999999999997E-2</v>
      </c>
      <c r="I230" s="5">
        <v>0.19500000000000001</v>
      </c>
      <c r="J230" s="5">
        <v>16</v>
      </c>
      <c r="K230" s="5">
        <v>9</v>
      </c>
      <c r="L230" s="5" t="s">
        <v>52</v>
      </c>
      <c r="M230" s="5" t="s">
        <v>53</v>
      </c>
      <c r="N230" s="5" t="s">
        <v>54</v>
      </c>
      <c r="O230" s="5">
        <v>8</v>
      </c>
      <c r="P230" s="5" t="s">
        <v>51</v>
      </c>
      <c r="Q230" s="5">
        <v>12.3</v>
      </c>
      <c r="R230" s="19">
        <f t="shared" si="36"/>
        <v>1.1988406889234962</v>
      </c>
      <c r="S230">
        <f t="shared" si="37"/>
        <v>0.75884068892349621</v>
      </c>
      <c r="T230">
        <f t="shared" si="38"/>
        <v>0.57583919116588633</v>
      </c>
      <c r="V230">
        <f t="shared" si="39"/>
        <v>1.9179056105392533</v>
      </c>
      <c r="W230">
        <f t="shared" si="40"/>
        <v>1.7479056105392534</v>
      </c>
      <c r="X230">
        <f t="shared" si="41"/>
        <v>3.0551740233546001</v>
      </c>
      <c r="Z230">
        <f t="shared" si="42"/>
        <v>0.45596603014339948</v>
      </c>
      <c r="AA230">
        <f t="shared" si="43"/>
        <v>0.2859660301433995</v>
      </c>
      <c r="AB230">
        <f t="shared" si="44"/>
        <v>8.1776570395975676E-2</v>
      </c>
      <c r="AE230">
        <f t="shared" si="45"/>
        <v>1.7492800343240946</v>
      </c>
      <c r="AF230">
        <f t="shared" si="46"/>
        <v>-0.7751359504052634</v>
      </c>
      <c r="AG230">
        <f t="shared" si="47"/>
        <v>-0.8595804796331169</v>
      </c>
    </row>
    <row r="231" spans="1:33" x14ac:dyDescent="0.25">
      <c r="A231" s="6">
        <v>292</v>
      </c>
      <c r="B231" s="7" t="s">
        <v>32</v>
      </c>
      <c r="C231" s="7">
        <v>0.56499999999999995</v>
      </c>
      <c r="D231" s="7">
        <v>0.505</v>
      </c>
      <c r="E231" s="7">
        <v>0.21</v>
      </c>
      <c r="F231" s="7">
        <v>1.2765</v>
      </c>
      <c r="G231" s="7">
        <v>0.501</v>
      </c>
      <c r="H231" s="7">
        <v>0.27900000000000003</v>
      </c>
      <c r="I231" s="7">
        <v>0.35499999999999998</v>
      </c>
      <c r="J231" s="7">
        <v>12</v>
      </c>
      <c r="K231" s="7">
        <v>13</v>
      </c>
      <c r="L231" s="7" t="s">
        <v>44</v>
      </c>
      <c r="M231" s="7" t="s">
        <v>45</v>
      </c>
      <c r="N231" s="7" t="s">
        <v>35</v>
      </c>
      <c r="O231" s="7">
        <v>7</v>
      </c>
      <c r="P231" s="7" t="s">
        <v>74</v>
      </c>
      <c r="Q231" s="7">
        <v>2.5</v>
      </c>
      <c r="R231" s="19">
        <f t="shared" si="36"/>
        <v>1.2056265604205239</v>
      </c>
      <c r="S231">
        <f t="shared" si="37"/>
        <v>0.64062656042052391</v>
      </c>
      <c r="T231">
        <f t="shared" si="38"/>
        <v>0.41040238991623118</v>
      </c>
      <c r="V231">
        <f t="shared" si="39"/>
        <v>1.9201413855328102</v>
      </c>
      <c r="W231">
        <f t="shared" si="40"/>
        <v>1.4191413855328103</v>
      </c>
      <c r="X231">
        <f t="shared" si="41"/>
        <v>2.0139622721319848</v>
      </c>
      <c r="Z231">
        <f t="shared" si="42"/>
        <v>0.35006892748008106</v>
      </c>
      <c r="AA231">
        <f t="shared" si="43"/>
        <v>-0.15093107251991894</v>
      </c>
      <c r="AB231">
        <f t="shared" si="44"/>
        <v>2.278018865201303E-2</v>
      </c>
      <c r="AE231">
        <f t="shared" si="45"/>
        <v>0.55036432394539458</v>
      </c>
      <c r="AF231">
        <f t="shared" si="46"/>
        <v>0.29478040189138749</v>
      </c>
      <c r="AG231">
        <f t="shared" si="47"/>
        <v>0.95006263538397118</v>
      </c>
    </row>
    <row r="232" spans="1:33" x14ac:dyDescent="0.25">
      <c r="A232" s="4">
        <v>3008</v>
      </c>
      <c r="B232" s="5" t="s">
        <v>47</v>
      </c>
      <c r="C232" s="5">
        <v>0.73</v>
      </c>
      <c r="D232" s="5">
        <v>0.58499999999999996</v>
      </c>
      <c r="E232" s="5">
        <v>0.22500000000000001</v>
      </c>
      <c r="F232" s="5">
        <v>2.2305000000000001</v>
      </c>
      <c r="G232" s="5">
        <v>1.2395</v>
      </c>
      <c r="H232" s="5">
        <v>0.42199999999999999</v>
      </c>
      <c r="I232" s="5">
        <v>0.56299999999999994</v>
      </c>
      <c r="J232" s="5">
        <v>14</v>
      </c>
      <c r="K232" s="5">
        <v>11</v>
      </c>
      <c r="L232" s="5" t="s">
        <v>37</v>
      </c>
      <c r="M232" s="5" t="s">
        <v>38</v>
      </c>
      <c r="N232" s="5" t="s">
        <v>35</v>
      </c>
      <c r="O232" s="5">
        <v>5</v>
      </c>
      <c r="P232" s="5" t="s">
        <v>46</v>
      </c>
      <c r="Q232" s="5">
        <v>12.8</v>
      </c>
      <c r="R232" s="19">
        <f t="shared" si="36"/>
        <v>1.2087286731048792</v>
      </c>
      <c r="S232">
        <f t="shared" si="37"/>
        <v>0.47872867310487921</v>
      </c>
      <c r="T232">
        <f t="shared" si="38"/>
        <v>0.22918114245275831</v>
      </c>
      <c r="V232">
        <f t="shared" si="39"/>
        <v>1.9218374907003362</v>
      </c>
      <c r="W232">
        <f t="shared" si="40"/>
        <v>0.68233749070033611</v>
      </c>
      <c r="X232">
        <f t="shared" si="41"/>
        <v>0.46558445121523129</v>
      </c>
      <c r="Z232">
        <f t="shared" si="42"/>
        <v>0.40301747881174027</v>
      </c>
      <c r="AA232">
        <f t="shared" si="43"/>
        <v>-0.83648252118825983</v>
      </c>
      <c r="AB232">
        <f t="shared" si="44"/>
        <v>0.69970300825346754</v>
      </c>
      <c r="AE232">
        <f t="shared" si="45"/>
        <v>1.1498221791347447</v>
      </c>
      <c r="AF232">
        <f t="shared" si="46"/>
        <v>1.7070699869229675</v>
      </c>
      <c r="AG232">
        <f t="shared" si="47"/>
        <v>1.7773280593917824</v>
      </c>
    </row>
    <row r="233" spans="1:33" x14ac:dyDescent="0.25">
      <c r="A233" s="6">
        <v>1228</v>
      </c>
      <c r="B233" s="7" t="s">
        <v>43</v>
      </c>
      <c r="C233" s="7">
        <v>0.35</v>
      </c>
      <c r="D233" s="7">
        <v>0.255</v>
      </c>
      <c r="E233" s="7">
        <v>0.09</v>
      </c>
      <c r="F233" s="7">
        <v>0.17849999999999999</v>
      </c>
      <c r="G233" s="7">
        <v>8.5500000000000007E-2</v>
      </c>
      <c r="H233" s="7">
        <v>3.0499999999999999E-2</v>
      </c>
      <c r="I233" s="7">
        <v>5.2499999999999998E-2</v>
      </c>
      <c r="J233" s="7">
        <v>8</v>
      </c>
      <c r="K233" s="7">
        <v>1</v>
      </c>
      <c r="L233" s="7" t="s">
        <v>40</v>
      </c>
      <c r="M233" s="7" t="s">
        <v>41</v>
      </c>
      <c r="N233" s="7" t="s">
        <v>35</v>
      </c>
      <c r="O233" s="7">
        <v>8</v>
      </c>
      <c r="P233" s="7" t="s">
        <v>51</v>
      </c>
      <c r="Q233" s="7">
        <v>12.3</v>
      </c>
      <c r="R233" s="19">
        <f t="shared" si="36"/>
        <v>1.1959324582819131</v>
      </c>
      <c r="S233">
        <f t="shared" si="37"/>
        <v>0.8459324582819131</v>
      </c>
      <c r="T233">
        <f t="shared" si="38"/>
        <v>0.71560172397488064</v>
      </c>
      <c r="V233">
        <f t="shared" si="39"/>
        <v>1.9171939580214101</v>
      </c>
      <c r="W233">
        <f t="shared" si="40"/>
        <v>1.8316939580214102</v>
      </c>
      <c r="X233">
        <f t="shared" si="41"/>
        <v>3.3551027558521396</v>
      </c>
      <c r="Z233">
        <f t="shared" si="42"/>
        <v>0.24417182481676269</v>
      </c>
      <c r="AA233">
        <f t="shared" si="43"/>
        <v>0.15867182481676267</v>
      </c>
      <c r="AB233">
        <f t="shared" si="44"/>
        <v>2.5176747990681422E-2</v>
      </c>
      <c r="AE233">
        <f t="shared" si="45"/>
        <v>-0.64855138643330534</v>
      </c>
      <c r="AF233">
        <f t="shared" si="46"/>
        <v>-1.5454757240588526</v>
      </c>
      <c r="AG233">
        <f t="shared" si="47"/>
        <v>-1.6351418146404406</v>
      </c>
    </row>
    <row r="234" spans="1:33" x14ac:dyDescent="0.25">
      <c r="A234" s="4">
        <v>1541</v>
      </c>
      <c r="B234" s="5" t="s">
        <v>43</v>
      </c>
      <c r="C234" s="5">
        <v>0.36</v>
      </c>
      <c r="D234" s="5">
        <v>0.27</v>
      </c>
      <c r="E234" s="5">
        <v>9.5000000000000001E-2</v>
      </c>
      <c r="F234" s="5">
        <v>0.2</v>
      </c>
      <c r="G234" s="5">
        <v>7.2999999999999995E-2</v>
      </c>
      <c r="H234" s="5">
        <v>5.6000000000000001E-2</v>
      </c>
      <c r="I234" s="5">
        <v>6.0999999999999999E-2</v>
      </c>
      <c r="J234" s="5">
        <v>8</v>
      </c>
      <c r="K234" s="5">
        <v>14</v>
      </c>
      <c r="L234" s="5" t="s">
        <v>55</v>
      </c>
      <c r="M234" s="5" t="s">
        <v>56</v>
      </c>
      <c r="N234" s="5" t="s">
        <v>57</v>
      </c>
      <c r="O234" s="5">
        <v>3</v>
      </c>
      <c r="P234" s="5" t="s">
        <v>80</v>
      </c>
      <c r="Q234" s="5">
        <v>3.6</v>
      </c>
      <c r="R234" s="19">
        <f t="shared" si="36"/>
        <v>1.1965141044102297</v>
      </c>
      <c r="S234">
        <f t="shared" si="37"/>
        <v>0.83651410441022966</v>
      </c>
      <c r="T234">
        <f t="shared" si="38"/>
        <v>0.69975584687724857</v>
      </c>
      <c r="V234">
        <f t="shared" si="39"/>
        <v>1.9174964103414935</v>
      </c>
      <c r="W234">
        <f t="shared" si="40"/>
        <v>1.8444964103414936</v>
      </c>
      <c r="X234">
        <f t="shared" si="41"/>
        <v>3.4021670077626553</v>
      </c>
      <c r="Z234">
        <f t="shared" si="42"/>
        <v>0.24417182481676269</v>
      </c>
      <c r="AA234">
        <f t="shared" si="43"/>
        <v>0.17117182481676269</v>
      </c>
      <c r="AB234">
        <f t="shared" si="44"/>
        <v>2.9299793611100494E-2</v>
      </c>
      <c r="AE234">
        <f t="shared" si="45"/>
        <v>-0.64855138643330534</v>
      </c>
      <c r="AF234">
        <f t="shared" si="46"/>
        <v>-1.4598824158751205</v>
      </c>
      <c r="AG234">
        <f t="shared" si="47"/>
        <v>-1.4800295476389758</v>
      </c>
    </row>
    <row r="235" spans="1:33" x14ac:dyDescent="0.25">
      <c r="A235" s="6">
        <v>2386</v>
      </c>
      <c r="B235" s="7" t="s">
        <v>32</v>
      </c>
      <c r="C235" s="7">
        <v>0.45</v>
      </c>
      <c r="D235" s="7">
        <v>0.34499999999999997</v>
      </c>
      <c r="E235" s="7">
        <v>0.115</v>
      </c>
      <c r="F235" s="7">
        <v>0.496</v>
      </c>
      <c r="G235" s="7">
        <v>0.1905</v>
      </c>
      <c r="H235" s="7">
        <v>0.11700000000000001</v>
      </c>
      <c r="I235" s="7">
        <v>0.14000000000000001</v>
      </c>
      <c r="J235" s="7">
        <v>12</v>
      </c>
      <c r="K235" s="7">
        <v>7</v>
      </c>
      <c r="L235" s="7" t="s">
        <v>67</v>
      </c>
      <c r="M235" s="7" t="s">
        <v>68</v>
      </c>
      <c r="N235" s="7" t="s">
        <v>69</v>
      </c>
      <c r="O235" s="7">
        <v>7</v>
      </c>
      <c r="P235" s="7" t="s">
        <v>74</v>
      </c>
      <c r="Q235" s="7">
        <v>2.5</v>
      </c>
      <c r="R235" s="19">
        <f t="shared" si="36"/>
        <v>1.1994223350518129</v>
      </c>
      <c r="S235">
        <f t="shared" si="37"/>
        <v>0.74942233505181299</v>
      </c>
      <c r="T235">
        <f t="shared" si="38"/>
        <v>0.5616338362745118</v>
      </c>
      <c r="V235">
        <f t="shared" si="39"/>
        <v>1.918219923734634</v>
      </c>
      <c r="W235">
        <f t="shared" si="40"/>
        <v>1.7277199237346341</v>
      </c>
      <c r="X235">
        <f t="shared" si="41"/>
        <v>2.98501613486961</v>
      </c>
      <c r="Z235">
        <f t="shared" si="42"/>
        <v>0.35006892748008106</v>
      </c>
      <c r="AA235">
        <f t="shared" si="43"/>
        <v>0.15956892748008106</v>
      </c>
      <c r="AB235">
        <f t="shared" si="44"/>
        <v>2.5462242617143367E-2</v>
      </c>
      <c r="AE235">
        <f t="shared" si="45"/>
        <v>0.55036432394539458</v>
      </c>
      <c r="AF235">
        <f t="shared" si="46"/>
        <v>-0.68954264222153117</v>
      </c>
      <c r="AG235">
        <f t="shared" si="47"/>
        <v>-0.70446821263165271</v>
      </c>
    </row>
    <row r="236" spans="1:33" x14ac:dyDescent="0.25">
      <c r="A236" s="4">
        <v>3034</v>
      </c>
      <c r="B236" s="5" t="s">
        <v>47</v>
      </c>
      <c r="C236" s="5">
        <v>0.53500000000000003</v>
      </c>
      <c r="D236" s="5">
        <v>0.41</v>
      </c>
      <c r="E236" s="5">
        <v>0.12</v>
      </c>
      <c r="F236" s="5">
        <v>0.6835</v>
      </c>
      <c r="G236" s="5">
        <v>0.3125</v>
      </c>
      <c r="H236" s="5">
        <v>0.16550000000000001</v>
      </c>
      <c r="I236" s="5">
        <v>0.159</v>
      </c>
      <c r="J236" s="5">
        <v>8</v>
      </c>
      <c r="K236" s="5">
        <v>11</v>
      </c>
      <c r="L236" s="5" t="s">
        <v>37</v>
      </c>
      <c r="M236" s="5" t="s">
        <v>38</v>
      </c>
      <c r="N236" s="5" t="s">
        <v>35</v>
      </c>
      <c r="O236" s="5">
        <v>4</v>
      </c>
      <c r="P236" s="5" t="s">
        <v>42</v>
      </c>
      <c r="Q236" s="5">
        <v>6.1</v>
      </c>
      <c r="R236" s="19">
        <f t="shared" si="36"/>
        <v>1.2019428016078517</v>
      </c>
      <c r="S236">
        <f t="shared" si="37"/>
        <v>0.66694280160785169</v>
      </c>
      <c r="T236">
        <f t="shared" si="38"/>
        <v>0.44481270061653022</v>
      </c>
      <c r="V236">
        <f t="shared" si="39"/>
        <v>1.9187951761865571</v>
      </c>
      <c r="W236">
        <f t="shared" si="40"/>
        <v>1.6062951761865571</v>
      </c>
      <c r="X236">
        <f t="shared" si="41"/>
        <v>2.5801841930402025</v>
      </c>
      <c r="Z236">
        <f t="shared" si="42"/>
        <v>0.24417182481676269</v>
      </c>
      <c r="AA236">
        <f t="shared" si="43"/>
        <v>-6.8328175183237305E-2</v>
      </c>
      <c r="AB236">
        <f t="shared" si="44"/>
        <v>4.6687395238711659E-3</v>
      </c>
      <c r="AE236">
        <f t="shared" si="45"/>
        <v>-0.64855138643330534</v>
      </c>
      <c r="AF236">
        <f t="shared" si="46"/>
        <v>3.8000477340191879E-2</v>
      </c>
      <c r="AG236">
        <f t="shared" si="47"/>
        <v>-3.2315055625305608E-2</v>
      </c>
    </row>
    <row r="237" spans="1:33" x14ac:dyDescent="0.25">
      <c r="A237" s="6">
        <v>3786</v>
      </c>
      <c r="B237" s="7" t="s">
        <v>47</v>
      </c>
      <c r="C237" s="7">
        <v>0.625</v>
      </c>
      <c r="D237" s="7">
        <v>0.495</v>
      </c>
      <c r="E237" s="7">
        <v>0.155</v>
      </c>
      <c r="F237" s="7">
        <v>1.177</v>
      </c>
      <c r="G237" s="7">
        <v>0.50549999999999995</v>
      </c>
      <c r="H237" s="7">
        <v>0.27800000000000002</v>
      </c>
      <c r="I237" s="7">
        <v>0.34499999999999997</v>
      </c>
      <c r="J237" s="7">
        <v>9</v>
      </c>
      <c r="K237" s="7">
        <v>7</v>
      </c>
      <c r="L237" s="7" t="s">
        <v>67</v>
      </c>
      <c r="M237" s="7" t="s">
        <v>68</v>
      </c>
      <c r="N237" s="7" t="s">
        <v>69</v>
      </c>
      <c r="O237" s="7">
        <v>10</v>
      </c>
      <c r="P237" s="7" t="s">
        <v>70</v>
      </c>
      <c r="Q237" s="7">
        <v>24.1</v>
      </c>
      <c r="R237" s="19">
        <f t="shared" si="36"/>
        <v>1.2052387963349793</v>
      </c>
      <c r="S237">
        <f t="shared" si="37"/>
        <v>0.58023879633497932</v>
      </c>
      <c r="T237">
        <f t="shared" si="38"/>
        <v>0.33667706077226561</v>
      </c>
      <c r="V237">
        <f t="shared" si="39"/>
        <v>1.9201295246575127</v>
      </c>
      <c r="W237">
        <f t="shared" si="40"/>
        <v>1.4146295246575127</v>
      </c>
      <c r="X237">
        <f t="shared" si="41"/>
        <v>2.0011766920327401</v>
      </c>
      <c r="Z237">
        <f t="shared" si="42"/>
        <v>0.2706461004825923</v>
      </c>
      <c r="AA237">
        <f t="shared" si="43"/>
        <v>-0.23485389951740765</v>
      </c>
      <c r="AB237">
        <f t="shared" si="44"/>
        <v>5.5156354118532612E-2</v>
      </c>
      <c r="AE237">
        <f t="shared" si="45"/>
        <v>-0.34882245883863039</v>
      </c>
      <c r="AF237">
        <f t="shared" si="46"/>
        <v>0.8083402509937806</v>
      </c>
      <c r="AG237">
        <f t="shared" si="47"/>
        <v>0.84665445738299461</v>
      </c>
    </row>
    <row r="238" spans="1:33" x14ac:dyDescent="0.25">
      <c r="A238" s="4">
        <v>2022</v>
      </c>
      <c r="B238" s="5" t="s">
        <v>47</v>
      </c>
      <c r="C238" s="5">
        <v>0.52500000000000002</v>
      </c>
      <c r="D238" s="5">
        <v>0.41</v>
      </c>
      <c r="E238" s="5">
        <v>0.13</v>
      </c>
      <c r="F238" s="5">
        <v>0.6875</v>
      </c>
      <c r="G238" s="5">
        <v>0.34350000000000003</v>
      </c>
      <c r="H238" s="5">
        <v>0.14949999999999999</v>
      </c>
      <c r="I238" s="5">
        <v>0.17649999999999999</v>
      </c>
      <c r="J238" s="5">
        <v>9</v>
      </c>
      <c r="K238" s="5">
        <v>14</v>
      </c>
      <c r="L238" s="5" t="s">
        <v>55</v>
      </c>
      <c r="M238" s="5" t="s">
        <v>56</v>
      </c>
      <c r="N238" s="5" t="s">
        <v>57</v>
      </c>
      <c r="O238" s="5">
        <v>5</v>
      </c>
      <c r="P238" s="5" t="s">
        <v>46</v>
      </c>
      <c r="Q238" s="5">
        <v>12.8</v>
      </c>
      <c r="R238" s="19">
        <f t="shared" si="36"/>
        <v>1.2019428016078517</v>
      </c>
      <c r="S238">
        <f t="shared" si="37"/>
        <v>0.6769428016078517</v>
      </c>
      <c r="T238">
        <f t="shared" si="38"/>
        <v>0.45825155664868727</v>
      </c>
      <c r="V238">
        <f t="shared" si="39"/>
        <v>1.9186054021817989</v>
      </c>
      <c r="W238">
        <f t="shared" si="40"/>
        <v>1.5751054021817987</v>
      </c>
      <c r="X238">
        <f t="shared" si="41"/>
        <v>2.4809570279822859</v>
      </c>
      <c r="Z238">
        <f t="shared" si="42"/>
        <v>0.2706461004825923</v>
      </c>
      <c r="AA238">
        <f t="shared" si="43"/>
        <v>-7.2853899517407728E-2</v>
      </c>
      <c r="AB238">
        <f t="shared" si="44"/>
        <v>5.3076906748925415E-3</v>
      </c>
      <c r="AE238">
        <f t="shared" si="45"/>
        <v>-0.34882245883863039</v>
      </c>
      <c r="AF238">
        <f t="shared" si="46"/>
        <v>-4.759283084354031E-2</v>
      </c>
      <c r="AG238">
        <f t="shared" si="47"/>
        <v>-3.2315055625305608E-2</v>
      </c>
    </row>
    <row r="239" spans="1:33" x14ac:dyDescent="0.25">
      <c r="A239" s="6">
        <v>2160</v>
      </c>
      <c r="B239" s="7" t="s">
        <v>32</v>
      </c>
      <c r="C239" s="7">
        <v>0.64</v>
      </c>
      <c r="D239" s="7">
        <v>0.51</v>
      </c>
      <c r="E239" s="7">
        <v>0.2</v>
      </c>
      <c r="F239" s="7">
        <v>1.3905000000000001</v>
      </c>
      <c r="G239" s="7">
        <v>0.61</v>
      </c>
      <c r="H239" s="7">
        <v>0.33150000000000002</v>
      </c>
      <c r="I239" s="7">
        <v>0.41</v>
      </c>
      <c r="J239" s="7">
        <v>12</v>
      </c>
      <c r="K239" s="7">
        <v>4</v>
      </c>
      <c r="L239" s="7" t="s">
        <v>84</v>
      </c>
      <c r="M239" s="7" t="s">
        <v>85</v>
      </c>
      <c r="N239" s="7" t="s">
        <v>86</v>
      </c>
      <c r="O239" s="7">
        <v>9</v>
      </c>
      <c r="P239" s="7" t="s">
        <v>78</v>
      </c>
      <c r="Q239" s="7">
        <v>1.9</v>
      </c>
      <c r="R239" s="19">
        <f t="shared" si="36"/>
        <v>1.2058204424632961</v>
      </c>
      <c r="S239">
        <f t="shared" si="37"/>
        <v>0.5658204424632961</v>
      </c>
      <c r="T239">
        <f t="shared" si="38"/>
        <v>0.32015277310936019</v>
      </c>
      <c r="V239">
        <f t="shared" si="39"/>
        <v>1.9207640814859228</v>
      </c>
      <c r="W239">
        <f t="shared" si="40"/>
        <v>1.3107640814859227</v>
      </c>
      <c r="X239">
        <f t="shared" si="41"/>
        <v>1.7181024773136346</v>
      </c>
      <c r="Z239">
        <f t="shared" si="42"/>
        <v>0.35006892748008106</v>
      </c>
      <c r="AA239">
        <f t="shared" si="43"/>
        <v>-0.25993107251991893</v>
      </c>
      <c r="AB239">
        <f t="shared" si="44"/>
        <v>6.7564162461355354E-2</v>
      </c>
      <c r="AE239">
        <f t="shared" si="45"/>
        <v>0.55036432394539458</v>
      </c>
      <c r="AF239">
        <f t="shared" si="46"/>
        <v>0.93673021326937889</v>
      </c>
      <c r="AG239">
        <f t="shared" si="47"/>
        <v>1.0017667243844595</v>
      </c>
    </row>
    <row r="240" spans="1:33" x14ac:dyDescent="0.25">
      <c r="A240" s="4">
        <v>921</v>
      </c>
      <c r="B240" s="5" t="s">
        <v>43</v>
      </c>
      <c r="C240" s="5">
        <v>0.41499999999999998</v>
      </c>
      <c r="D240" s="5">
        <v>0.33</v>
      </c>
      <c r="E240" s="5">
        <v>0.09</v>
      </c>
      <c r="F240" s="5">
        <v>0.35949999999999999</v>
      </c>
      <c r="G240" s="5">
        <v>0.17</v>
      </c>
      <c r="H240" s="5">
        <v>8.1000000000000003E-2</v>
      </c>
      <c r="I240" s="5">
        <v>0.09</v>
      </c>
      <c r="J240" s="5">
        <v>6</v>
      </c>
      <c r="K240" s="5">
        <v>14</v>
      </c>
      <c r="L240" s="5" t="s">
        <v>55</v>
      </c>
      <c r="M240" s="5" t="s">
        <v>56</v>
      </c>
      <c r="N240" s="5" t="s">
        <v>57</v>
      </c>
      <c r="O240" s="5">
        <v>8</v>
      </c>
      <c r="P240" s="5" t="s">
        <v>51</v>
      </c>
      <c r="Q240" s="5">
        <v>12.3</v>
      </c>
      <c r="R240" s="19">
        <f t="shared" si="36"/>
        <v>1.1988406889234962</v>
      </c>
      <c r="S240">
        <f t="shared" si="37"/>
        <v>0.78384068892349612</v>
      </c>
      <c r="T240">
        <f t="shared" si="38"/>
        <v>0.61440622561206104</v>
      </c>
      <c r="V240">
        <f t="shared" si="39"/>
        <v>1.9177929322239282</v>
      </c>
      <c r="W240">
        <f t="shared" si="40"/>
        <v>1.7477929322239283</v>
      </c>
      <c r="X240">
        <f t="shared" si="41"/>
        <v>3.0547801339319172</v>
      </c>
      <c r="Z240">
        <f t="shared" si="42"/>
        <v>0.19122327348510348</v>
      </c>
      <c r="AA240">
        <f t="shared" si="43"/>
        <v>2.1223273485103472E-2</v>
      </c>
      <c r="AB240">
        <f t="shared" si="44"/>
        <v>4.5042733742349609E-4</v>
      </c>
      <c r="AE240">
        <f t="shared" si="45"/>
        <v>-1.2480092416226554</v>
      </c>
      <c r="AF240">
        <f t="shared" si="46"/>
        <v>-0.98911922086459392</v>
      </c>
      <c r="AG240">
        <f t="shared" si="47"/>
        <v>-0.8595804796331169</v>
      </c>
    </row>
    <row r="241" spans="1:33" x14ac:dyDescent="0.25">
      <c r="A241" s="6">
        <v>3540</v>
      </c>
      <c r="B241" s="7" t="s">
        <v>43</v>
      </c>
      <c r="C241" s="7">
        <v>0.435</v>
      </c>
      <c r="D241" s="7">
        <v>0.34</v>
      </c>
      <c r="E241" s="7">
        <v>0.12</v>
      </c>
      <c r="F241" s="7">
        <v>0.39600000000000002</v>
      </c>
      <c r="G241" s="7">
        <v>0.17749999999999999</v>
      </c>
      <c r="H241" s="7">
        <v>8.1000000000000003E-2</v>
      </c>
      <c r="I241" s="7">
        <v>0.125</v>
      </c>
      <c r="J241" s="7">
        <v>8</v>
      </c>
      <c r="K241" s="7">
        <v>10</v>
      </c>
      <c r="L241" s="7" t="s">
        <v>48</v>
      </c>
      <c r="M241" s="7" t="s">
        <v>49</v>
      </c>
      <c r="N241" s="7" t="s">
        <v>50</v>
      </c>
      <c r="O241" s="7">
        <v>3</v>
      </c>
      <c r="P241" s="7" t="s">
        <v>80</v>
      </c>
      <c r="Q241" s="7">
        <v>3.6</v>
      </c>
      <c r="R241" s="19">
        <f t="shared" si="36"/>
        <v>1.1992284530090407</v>
      </c>
      <c r="S241">
        <f t="shared" si="37"/>
        <v>0.76422845300904063</v>
      </c>
      <c r="T241">
        <f t="shared" si="38"/>
        <v>0.58404512838859146</v>
      </c>
      <c r="V241">
        <f t="shared" si="39"/>
        <v>1.9177929322239282</v>
      </c>
      <c r="W241">
        <f t="shared" si="40"/>
        <v>1.7402929322239282</v>
      </c>
      <c r="X241">
        <f t="shared" si="41"/>
        <v>3.0286194899485581</v>
      </c>
      <c r="Z241">
        <f t="shared" si="42"/>
        <v>0.24417182481676269</v>
      </c>
      <c r="AA241">
        <f t="shared" si="43"/>
        <v>6.6671824816762704E-2</v>
      </c>
      <c r="AB241">
        <f t="shared" si="44"/>
        <v>4.4451322243970947E-3</v>
      </c>
      <c r="AE241">
        <f t="shared" si="45"/>
        <v>-0.64855138643330534</v>
      </c>
      <c r="AF241">
        <f t="shared" si="46"/>
        <v>-0.81793260449712946</v>
      </c>
      <c r="AG241">
        <f t="shared" si="47"/>
        <v>-0.75617230163214033</v>
      </c>
    </row>
    <row r="242" spans="1:33" x14ac:dyDescent="0.25">
      <c r="A242" s="4">
        <v>2590</v>
      </c>
      <c r="B242" s="5" t="s">
        <v>47</v>
      </c>
      <c r="C242" s="5">
        <v>0.57499999999999996</v>
      </c>
      <c r="D242" s="5">
        <v>0.45</v>
      </c>
      <c r="E242" s="5">
        <v>0.155</v>
      </c>
      <c r="F242" s="5">
        <v>0.94799999999999995</v>
      </c>
      <c r="G242" s="5">
        <v>0.42899999999999999</v>
      </c>
      <c r="H242" s="5">
        <v>0.20599999999999999</v>
      </c>
      <c r="I242" s="5">
        <v>0.25900000000000001</v>
      </c>
      <c r="J242" s="5">
        <v>7</v>
      </c>
      <c r="K242" s="5">
        <v>7</v>
      </c>
      <c r="L242" s="5" t="s">
        <v>67</v>
      </c>
      <c r="M242" s="5" t="s">
        <v>68</v>
      </c>
      <c r="N242" s="5" t="s">
        <v>69</v>
      </c>
      <c r="O242" s="5">
        <v>10</v>
      </c>
      <c r="P242" s="5" t="s">
        <v>70</v>
      </c>
      <c r="Q242" s="5">
        <v>24.1</v>
      </c>
      <c r="R242" s="19">
        <f t="shared" si="36"/>
        <v>1.2034938579500294</v>
      </c>
      <c r="S242">
        <f t="shared" si="37"/>
        <v>0.62849385795002943</v>
      </c>
      <c r="T242">
        <f t="shared" si="38"/>
        <v>0.39500452948091175</v>
      </c>
      <c r="V242">
        <f t="shared" si="39"/>
        <v>1.9192755416361011</v>
      </c>
      <c r="W242">
        <f t="shared" si="40"/>
        <v>1.4902755416361011</v>
      </c>
      <c r="X242">
        <f t="shared" si="41"/>
        <v>2.2209211899987746</v>
      </c>
      <c r="Z242">
        <f t="shared" si="42"/>
        <v>0.21769754915093309</v>
      </c>
      <c r="AA242">
        <f t="shared" si="43"/>
        <v>-0.2113024508490669</v>
      </c>
      <c r="AB242">
        <f t="shared" si="44"/>
        <v>4.4648725734822335E-2</v>
      </c>
      <c r="AE242">
        <f t="shared" si="45"/>
        <v>-0.94828031402798041</v>
      </c>
      <c r="AF242">
        <f t="shared" si="46"/>
        <v>0.38037371007511966</v>
      </c>
      <c r="AG242">
        <f t="shared" si="47"/>
        <v>0.3813176563786006</v>
      </c>
    </row>
    <row r="243" spans="1:33" x14ac:dyDescent="0.25">
      <c r="A243" s="6">
        <v>3936</v>
      </c>
      <c r="B243" s="7" t="s">
        <v>47</v>
      </c>
      <c r="C243" s="7">
        <v>0.52</v>
      </c>
      <c r="D243" s="7">
        <v>0.41</v>
      </c>
      <c r="E243" s="7">
        <v>0.115</v>
      </c>
      <c r="F243" s="7">
        <v>0.77</v>
      </c>
      <c r="G243" s="7">
        <v>0.26300000000000001</v>
      </c>
      <c r="H243" s="7">
        <v>0.157</v>
      </c>
      <c r="I243" s="7">
        <v>0.26</v>
      </c>
      <c r="J243" s="7">
        <v>11</v>
      </c>
      <c r="K243" s="7">
        <v>5</v>
      </c>
      <c r="L243" s="7" t="s">
        <v>58</v>
      </c>
      <c r="M243" s="7" t="s">
        <v>59</v>
      </c>
      <c r="N243" s="7" t="s">
        <v>60</v>
      </c>
      <c r="O243" s="7">
        <v>6</v>
      </c>
      <c r="P243" s="7" t="s">
        <v>79</v>
      </c>
      <c r="Q243" s="7">
        <v>14.1</v>
      </c>
      <c r="R243" s="19">
        <f t="shared" si="36"/>
        <v>1.2019428016078517</v>
      </c>
      <c r="S243">
        <f t="shared" si="37"/>
        <v>0.6819428016078517</v>
      </c>
      <c r="T243">
        <f t="shared" si="38"/>
        <v>0.46504598466476577</v>
      </c>
      <c r="V243">
        <f t="shared" si="39"/>
        <v>1.9186943587465293</v>
      </c>
      <c r="W243">
        <f t="shared" si="40"/>
        <v>1.6556943587465294</v>
      </c>
      <c r="X243">
        <f t="shared" si="41"/>
        <v>2.7413238095850812</v>
      </c>
      <c r="Z243">
        <f t="shared" si="42"/>
        <v>0.32359465181425151</v>
      </c>
      <c r="AA243">
        <f t="shared" si="43"/>
        <v>6.0594651814251499E-2</v>
      </c>
      <c r="AB243">
        <f t="shared" si="44"/>
        <v>3.6717118284903725E-3</v>
      </c>
      <c r="AE243">
        <f t="shared" si="45"/>
        <v>0.25063539635071963</v>
      </c>
      <c r="AF243">
        <f t="shared" si="46"/>
        <v>-9.0389484935406397E-2</v>
      </c>
      <c r="AG243">
        <f t="shared" si="47"/>
        <v>-3.2315055625305608E-2</v>
      </c>
    </row>
    <row r="244" spans="1:33" x14ac:dyDescent="0.25">
      <c r="A244" s="4">
        <v>3001</v>
      </c>
      <c r="B244" s="5" t="s">
        <v>47</v>
      </c>
      <c r="C244" s="5">
        <v>0.64</v>
      </c>
      <c r="D244" s="5">
        <v>0.48499999999999999</v>
      </c>
      <c r="E244" s="5">
        <v>0.16</v>
      </c>
      <c r="F244" s="5">
        <v>1.006</v>
      </c>
      <c r="G244" s="5">
        <v>0.45600000000000002</v>
      </c>
      <c r="H244" s="5">
        <v>0.22450000000000001</v>
      </c>
      <c r="I244" s="5">
        <v>0.28349999999999997</v>
      </c>
      <c r="J244" s="5">
        <v>9</v>
      </c>
      <c r="K244" s="5">
        <v>3</v>
      </c>
      <c r="L244" s="5" t="s">
        <v>75</v>
      </c>
      <c r="M244" s="5" t="s">
        <v>76</v>
      </c>
      <c r="N244" s="5" t="s">
        <v>77</v>
      </c>
      <c r="O244" s="5">
        <v>6</v>
      </c>
      <c r="P244" s="5" t="s">
        <v>79</v>
      </c>
      <c r="Q244" s="5">
        <v>14.1</v>
      </c>
      <c r="R244" s="19">
        <f t="shared" si="36"/>
        <v>1.204851032249435</v>
      </c>
      <c r="S244">
        <f t="shared" si="37"/>
        <v>0.564851032249435</v>
      </c>
      <c r="T244">
        <f t="shared" si="38"/>
        <v>0.31905668863325226</v>
      </c>
      <c r="V244">
        <f t="shared" si="39"/>
        <v>1.9194949678291027</v>
      </c>
      <c r="W244">
        <f t="shared" si="40"/>
        <v>1.4634949678291027</v>
      </c>
      <c r="X244">
        <f t="shared" si="41"/>
        <v>2.1418175208611063</v>
      </c>
      <c r="Z244">
        <f t="shared" si="42"/>
        <v>0.2706461004825923</v>
      </c>
      <c r="AA244">
        <f t="shared" si="43"/>
        <v>-0.18535389951740772</v>
      </c>
      <c r="AB244">
        <f t="shared" si="44"/>
        <v>3.4356068066309274E-2</v>
      </c>
      <c r="AE244">
        <f t="shared" si="45"/>
        <v>-0.34882245883863039</v>
      </c>
      <c r="AF244">
        <f t="shared" si="46"/>
        <v>0.93673021326937889</v>
      </c>
      <c r="AG244">
        <f t="shared" si="47"/>
        <v>0.74324627938201804</v>
      </c>
    </row>
    <row r="245" spans="1:33" x14ac:dyDescent="0.25">
      <c r="A245" s="6">
        <v>1740</v>
      </c>
      <c r="B245" s="7" t="s">
        <v>47</v>
      </c>
      <c r="C245" s="7">
        <v>0.67500000000000004</v>
      </c>
      <c r="D245" s="7">
        <v>0.52500000000000002</v>
      </c>
      <c r="E245" s="7">
        <v>0.16</v>
      </c>
      <c r="F245" s="7">
        <v>1.2835000000000001</v>
      </c>
      <c r="G245" s="7">
        <v>0.57199999999999995</v>
      </c>
      <c r="H245" s="7">
        <v>0.27550000000000002</v>
      </c>
      <c r="I245" s="7">
        <v>0.35449999999999998</v>
      </c>
      <c r="J245" s="7">
        <v>13</v>
      </c>
      <c r="K245" s="7">
        <v>6</v>
      </c>
      <c r="L245" s="7" t="s">
        <v>71</v>
      </c>
      <c r="M245" s="7" t="s">
        <v>72</v>
      </c>
      <c r="N245" s="7" t="s">
        <v>73</v>
      </c>
      <c r="O245" s="7">
        <v>7</v>
      </c>
      <c r="P245" s="7" t="s">
        <v>74</v>
      </c>
      <c r="Q245" s="7">
        <v>2.5</v>
      </c>
      <c r="R245" s="19">
        <f t="shared" si="36"/>
        <v>1.2064020885916127</v>
      </c>
      <c r="S245">
        <f t="shared" si="37"/>
        <v>0.53140208859161264</v>
      </c>
      <c r="T245">
        <f t="shared" si="38"/>
        <v>0.28238817975952812</v>
      </c>
      <c r="V245">
        <f t="shared" si="39"/>
        <v>1.9200998724692693</v>
      </c>
      <c r="W245">
        <f t="shared" si="40"/>
        <v>1.3480998724692692</v>
      </c>
      <c r="X245">
        <f t="shared" si="41"/>
        <v>1.8173732661516599</v>
      </c>
      <c r="Z245">
        <f t="shared" si="42"/>
        <v>0.37654320314591067</v>
      </c>
      <c r="AA245">
        <f t="shared" si="43"/>
        <v>-0.19545679685408929</v>
      </c>
      <c r="AB245">
        <f t="shared" si="44"/>
        <v>3.8203359436460728E-2</v>
      </c>
      <c r="AE245">
        <f t="shared" si="45"/>
        <v>0.85009325154006965</v>
      </c>
      <c r="AF245">
        <f t="shared" si="46"/>
        <v>1.2363067919124415</v>
      </c>
      <c r="AG245">
        <f t="shared" si="47"/>
        <v>1.1568789913859243</v>
      </c>
    </row>
    <row r="246" spans="1:33" x14ac:dyDescent="0.25">
      <c r="A246" s="4">
        <v>682</v>
      </c>
      <c r="B246" s="5" t="s">
        <v>47</v>
      </c>
      <c r="C246" s="5">
        <v>0.48499999999999999</v>
      </c>
      <c r="D246" s="5">
        <v>0.37</v>
      </c>
      <c r="E246" s="5">
        <v>0.14000000000000001</v>
      </c>
      <c r="F246" s="5">
        <v>0.57250000000000001</v>
      </c>
      <c r="G246" s="5">
        <v>0.20399999999999999</v>
      </c>
      <c r="H246" s="5">
        <v>0.14149999999999999</v>
      </c>
      <c r="I246" s="5">
        <v>0.17499999999999999</v>
      </c>
      <c r="J246" s="5">
        <v>10</v>
      </c>
      <c r="K246" s="5">
        <v>12</v>
      </c>
      <c r="L246" s="5" t="s">
        <v>33</v>
      </c>
      <c r="M246" s="5" t="s">
        <v>34</v>
      </c>
      <c r="N246" s="5" t="s">
        <v>35</v>
      </c>
      <c r="O246" s="5">
        <v>2</v>
      </c>
      <c r="P246" s="5" t="s">
        <v>39</v>
      </c>
      <c r="Q246" s="5">
        <v>18</v>
      </c>
      <c r="R246" s="19">
        <f t="shared" si="36"/>
        <v>1.200391745265674</v>
      </c>
      <c r="S246">
        <f t="shared" si="37"/>
        <v>0.71539174526567406</v>
      </c>
      <c r="T246">
        <f t="shared" si="38"/>
        <v>0.5117853491942671</v>
      </c>
      <c r="V246">
        <f t="shared" si="39"/>
        <v>1.9185105151794197</v>
      </c>
      <c r="W246">
        <f t="shared" si="40"/>
        <v>1.7145105151794198</v>
      </c>
      <c r="X246">
        <f t="shared" si="41"/>
        <v>2.9395463066607994</v>
      </c>
      <c r="Z246">
        <f t="shared" si="42"/>
        <v>0.29712037614842191</v>
      </c>
      <c r="AA246">
        <f t="shared" si="43"/>
        <v>9.3120376148421918E-2</v>
      </c>
      <c r="AB246">
        <f t="shared" si="44"/>
        <v>8.671404454023585E-3</v>
      </c>
      <c r="AE246">
        <f t="shared" si="45"/>
        <v>-4.9093531243955373E-2</v>
      </c>
      <c r="AF246">
        <f t="shared" si="46"/>
        <v>-0.38996606357846902</v>
      </c>
      <c r="AG246">
        <f t="shared" si="47"/>
        <v>-0.44594776762921129</v>
      </c>
    </row>
    <row r="247" spans="1:33" x14ac:dyDescent="0.25">
      <c r="A247" s="6">
        <v>1846</v>
      </c>
      <c r="B247" s="7" t="s">
        <v>43</v>
      </c>
      <c r="C247" s="7">
        <v>0.44500000000000001</v>
      </c>
      <c r="D247" s="7">
        <v>0.33</v>
      </c>
      <c r="E247" s="7">
        <v>0.11</v>
      </c>
      <c r="F247" s="7">
        <v>0.35799999999999998</v>
      </c>
      <c r="G247" s="7">
        <v>0.1525</v>
      </c>
      <c r="H247" s="7">
        <v>6.7000000000000004E-2</v>
      </c>
      <c r="I247" s="7">
        <v>0.11849999999999999</v>
      </c>
      <c r="J247" s="7">
        <v>8</v>
      </c>
      <c r="K247" s="7">
        <v>8</v>
      </c>
      <c r="L247" s="7" t="s">
        <v>61</v>
      </c>
      <c r="M247" s="7" t="s">
        <v>62</v>
      </c>
      <c r="N247" s="7" t="s">
        <v>63</v>
      </c>
      <c r="O247" s="7">
        <v>9</v>
      </c>
      <c r="P247" s="7" t="s">
        <v>78</v>
      </c>
      <c r="Q247" s="7">
        <v>1.9</v>
      </c>
      <c r="R247" s="19">
        <f t="shared" si="36"/>
        <v>1.1988406889234962</v>
      </c>
      <c r="S247">
        <f t="shared" si="37"/>
        <v>0.75384068892349609</v>
      </c>
      <c r="T247">
        <f t="shared" si="38"/>
        <v>0.56827578427665115</v>
      </c>
      <c r="V247">
        <f t="shared" si="39"/>
        <v>1.9176268799697647</v>
      </c>
      <c r="W247">
        <f t="shared" si="40"/>
        <v>1.7651268799697646</v>
      </c>
      <c r="X247">
        <f t="shared" si="41"/>
        <v>3.1156729023917955</v>
      </c>
      <c r="Z247">
        <f t="shared" si="42"/>
        <v>0.24417182481676269</v>
      </c>
      <c r="AA247">
        <f t="shared" si="43"/>
        <v>9.1671824816762698E-2</v>
      </c>
      <c r="AB247">
        <f t="shared" si="44"/>
        <v>8.4037234652352289E-3</v>
      </c>
      <c r="AE247">
        <f t="shared" si="45"/>
        <v>-0.64855138643330534</v>
      </c>
      <c r="AF247">
        <f t="shared" si="46"/>
        <v>-0.73233929631339734</v>
      </c>
      <c r="AG247">
        <f t="shared" si="47"/>
        <v>-0.8595804796331169</v>
      </c>
    </row>
    <row r="248" spans="1:33" x14ac:dyDescent="0.25">
      <c r="A248" s="4">
        <v>3038</v>
      </c>
      <c r="B248" s="5" t="s">
        <v>47</v>
      </c>
      <c r="C248" s="5">
        <v>0.56000000000000005</v>
      </c>
      <c r="D248" s="5">
        <v>0.45</v>
      </c>
      <c r="E248" s="5">
        <v>0.14499999999999999</v>
      </c>
      <c r="F248" s="5">
        <v>0.89400000000000002</v>
      </c>
      <c r="G248" s="5">
        <v>0.38850000000000001</v>
      </c>
      <c r="H248" s="5">
        <v>0.20949999999999999</v>
      </c>
      <c r="I248" s="5">
        <v>0.26400000000000001</v>
      </c>
      <c r="J248" s="5">
        <v>9</v>
      </c>
      <c r="K248" s="5">
        <v>8</v>
      </c>
      <c r="L248" s="5" t="s">
        <v>61</v>
      </c>
      <c r="M248" s="5" t="s">
        <v>62</v>
      </c>
      <c r="N248" s="5" t="s">
        <v>63</v>
      </c>
      <c r="O248" s="5">
        <v>4</v>
      </c>
      <c r="P248" s="5" t="s">
        <v>42</v>
      </c>
      <c r="Q248" s="5">
        <v>6.1</v>
      </c>
      <c r="R248" s="19">
        <f t="shared" si="36"/>
        <v>1.2034938579500294</v>
      </c>
      <c r="S248">
        <f t="shared" si="37"/>
        <v>0.64349385795002934</v>
      </c>
      <c r="T248">
        <f t="shared" si="38"/>
        <v>0.41408434521941251</v>
      </c>
      <c r="V248">
        <f t="shared" si="39"/>
        <v>1.9193170546996419</v>
      </c>
      <c r="W248">
        <f t="shared" si="40"/>
        <v>1.5308170546996418</v>
      </c>
      <c r="X248">
        <f t="shared" si="41"/>
        <v>2.343400854959286</v>
      </c>
      <c r="Z248">
        <f t="shared" si="42"/>
        <v>0.2706461004825923</v>
      </c>
      <c r="AA248">
        <f t="shared" si="43"/>
        <v>-0.11785389951740771</v>
      </c>
      <c r="AB248">
        <f t="shared" si="44"/>
        <v>1.3889541631459234E-2</v>
      </c>
      <c r="AE248">
        <f t="shared" si="45"/>
        <v>-0.34882245883863039</v>
      </c>
      <c r="AF248">
        <f t="shared" si="46"/>
        <v>0.25198374779952232</v>
      </c>
      <c r="AG248">
        <f t="shared" si="47"/>
        <v>0.3813176563786006</v>
      </c>
    </row>
    <row r="249" spans="1:33" x14ac:dyDescent="0.25">
      <c r="A249" s="6">
        <v>1443</v>
      </c>
      <c r="B249" s="7" t="s">
        <v>43</v>
      </c>
      <c r="C249" s="7">
        <v>0.41</v>
      </c>
      <c r="D249" s="7">
        <v>0.32</v>
      </c>
      <c r="E249" s="7">
        <v>9.5000000000000001E-2</v>
      </c>
      <c r="F249" s="7">
        <v>0.29049999999999998</v>
      </c>
      <c r="G249" s="7">
        <v>0.14099999999999999</v>
      </c>
      <c r="H249" s="7">
        <v>6.3E-2</v>
      </c>
      <c r="I249" s="7">
        <v>7.2999999999999995E-2</v>
      </c>
      <c r="J249" s="7">
        <v>5</v>
      </c>
      <c r="K249" s="7">
        <v>9</v>
      </c>
      <c r="L249" s="7" t="s">
        <v>52</v>
      </c>
      <c r="M249" s="7" t="s">
        <v>53</v>
      </c>
      <c r="N249" s="7" t="s">
        <v>54</v>
      </c>
      <c r="O249" s="7">
        <v>7</v>
      </c>
      <c r="P249" s="7" t="s">
        <v>74</v>
      </c>
      <c r="Q249" s="7">
        <v>2.5</v>
      </c>
      <c r="R249" s="19">
        <f t="shared" si="36"/>
        <v>1.1984529248379518</v>
      </c>
      <c r="S249">
        <f t="shared" si="37"/>
        <v>0.78845292483795193</v>
      </c>
      <c r="T249">
        <f t="shared" si="38"/>
        <v>0.62165801468552107</v>
      </c>
      <c r="V249">
        <f t="shared" si="39"/>
        <v>1.9175794364685752</v>
      </c>
      <c r="W249">
        <f t="shared" si="40"/>
        <v>1.7765794364685752</v>
      </c>
      <c r="X249">
        <f t="shared" si="41"/>
        <v>3.1562344940830003</v>
      </c>
      <c r="Z249">
        <f t="shared" si="42"/>
        <v>0.16474899781927391</v>
      </c>
      <c r="AA249">
        <f t="shared" si="43"/>
        <v>2.374899781927392E-2</v>
      </c>
      <c r="AB249">
        <f t="shared" si="44"/>
        <v>5.6401489741987739E-4</v>
      </c>
      <c r="AE249">
        <f t="shared" si="45"/>
        <v>-1.5477381692173304</v>
      </c>
      <c r="AF249">
        <f t="shared" si="46"/>
        <v>-1.0319158749564599</v>
      </c>
      <c r="AG249">
        <f t="shared" si="47"/>
        <v>-0.96298865763409347</v>
      </c>
    </row>
    <row r="250" spans="1:33" x14ac:dyDescent="0.25">
      <c r="A250" s="4">
        <v>1778</v>
      </c>
      <c r="B250" s="5" t="s">
        <v>43</v>
      </c>
      <c r="C250" s="5">
        <v>0.48499999999999999</v>
      </c>
      <c r="D250" s="5">
        <v>0.34499999999999997</v>
      </c>
      <c r="E250" s="5">
        <v>0.16</v>
      </c>
      <c r="F250" s="5">
        <v>0.86899999999999999</v>
      </c>
      <c r="G250" s="5">
        <v>0.3085</v>
      </c>
      <c r="H250" s="5">
        <v>0.185</v>
      </c>
      <c r="I250" s="5">
        <v>0.31900000000000001</v>
      </c>
      <c r="J250" s="5">
        <v>9</v>
      </c>
      <c r="K250" s="5">
        <v>14</v>
      </c>
      <c r="L250" s="5" t="s">
        <v>55</v>
      </c>
      <c r="M250" s="5" t="s">
        <v>56</v>
      </c>
      <c r="N250" s="5" t="s">
        <v>57</v>
      </c>
      <c r="O250" s="5">
        <v>5</v>
      </c>
      <c r="P250" s="5" t="s">
        <v>46</v>
      </c>
      <c r="Q250" s="5">
        <v>12.8</v>
      </c>
      <c r="R250" s="19">
        <f t="shared" si="36"/>
        <v>1.1994223350518129</v>
      </c>
      <c r="S250">
        <f t="shared" si="37"/>
        <v>0.71442233505181296</v>
      </c>
      <c r="T250">
        <f t="shared" si="38"/>
        <v>0.51039927282088493</v>
      </c>
      <c r="V250">
        <f t="shared" si="39"/>
        <v>1.9190264632548562</v>
      </c>
      <c r="W250">
        <f t="shared" si="40"/>
        <v>1.6105264632548562</v>
      </c>
      <c r="X250">
        <f t="shared" si="41"/>
        <v>2.5937954888441954</v>
      </c>
      <c r="Z250">
        <f t="shared" si="42"/>
        <v>0.2706461004825923</v>
      </c>
      <c r="AA250">
        <f t="shared" si="43"/>
        <v>-3.7853899517407696E-2</v>
      </c>
      <c r="AB250">
        <f t="shared" si="44"/>
        <v>1.4329177086739987E-3</v>
      </c>
      <c r="AE250">
        <f t="shared" si="45"/>
        <v>-0.34882245883863039</v>
      </c>
      <c r="AF250">
        <f t="shared" si="46"/>
        <v>-0.38996606357846902</v>
      </c>
      <c r="AG250">
        <f t="shared" si="47"/>
        <v>-0.70446821263165271</v>
      </c>
    </row>
    <row r="251" spans="1:33" x14ac:dyDescent="0.25">
      <c r="A251" s="6">
        <v>3268</v>
      </c>
      <c r="B251" s="7" t="s">
        <v>32</v>
      </c>
      <c r="C251" s="7">
        <v>0.4</v>
      </c>
      <c r="D251" s="7">
        <v>0.33500000000000002</v>
      </c>
      <c r="E251" s="7">
        <v>0.115</v>
      </c>
      <c r="F251" s="7">
        <v>0.4335</v>
      </c>
      <c r="G251" s="7">
        <v>0.21049999999999999</v>
      </c>
      <c r="H251" s="7">
        <v>0.1205</v>
      </c>
      <c r="I251" s="7">
        <v>0.12</v>
      </c>
      <c r="J251" s="7">
        <v>10</v>
      </c>
      <c r="K251" s="7">
        <v>4</v>
      </c>
      <c r="L251" s="7" t="s">
        <v>84</v>
      </c>
      <c r="M251" s="7" t="s">
        <v>85</v>
      </c>
      <c r="N251" s="7" t="s">
        <v>86</v>
      </c>
      <c r="O251" s="7">
        <v>4</v>
      </c>
      <c r="P251" s="7" t="s">
        <v>42</v>
      </c>
      <c r="Q251" s="7">
        <v>6.1</v>
      </c>
      <c r="R251" s="19">
        <f t="shared" si="36"/>
        <v>1.1990345709662684</v>
      </c>
      <c r="S251">
        <f t="shared" si="37"/>
        <v>0.7990345709662684</v>
      </c>
      <c r="T251">
        <f t="shared" si="38"/>
        <v>0.63845624559924863</v>
      </c>
      <c r="V251">
        <f t="shared" si="39"/>
        <v>1.9182614367981747</v>
      </c>
      <c r="W251">
        <f t="shared" si="40"/>
        <v>1.7077614367981748</v>
      </c>
      <c r="X251">
        <f t="shared" si="41"/>
        <v>2.9164491250149664</v>
      </c>
      <c r="Z251">
        <f t="shared" si="42"/>
        <v>0.29712037614842191</v>
      </c>
      <c r="AA251">
        <f t="shared" si="43"/>
        <v>8.6620376148421913E-2</v>
      </c>
      <c r="AB251">
        <f t="shared" si="44"/>
        <v>7.5030895640940997E-3</v>
      </c>
      <c r="AE251">
        <f t="shared" si="45"/>
        <v>-4.9093531243955373E-2</v>
      </c>
      <c r="AF251">
        <f t="shared" si="46"/>
        <v>-1.1175091831401918</v>
      </c>
      <c r="AG251">
        <f t="shared" si="47"/>
        <v>-0.80787639063262862</v>
      </c>
    </row>
    <row r="252" spans="1:33" x14ac:dyDescent="0.25">
      <c r="A252" s="4">
        <v>879</v>
      </c>
      <c r="B252" s="5" t="s">
        <v>32</v>
      </c>
      <c r="C252" s="5">
        <v>0.63500000000000001</v>
      </c>
      <c r="D252" s="5">
        <v>0.48499999999999999</v>
      </c>
      <c r="E252" s="5">
        <v>0.16500000000000001</v>
      </c>
      <c r="F252" s="5">
        <v>1.2945</v>
      </c>
      <c r="G252" s="5">
        <v>0.66800000000000004</v>
      </c>
      <c r="H252" s="5">
        <v>0.26050000000000001</v>
      </c>
      <c r="I252" s="5">
        <v>0.27150000000000002</v>
      </c>
      <c r="J252" s="5">
        <v>9</v>
      </c>
      <c r="K252" s="5">
        <v>14</v>
      </c>
      <c r="L252" s="5" t="s">
        <v>55</v>
      </c>
      <c r="M252" s="5" t="s">
        <v>56</v>
      </c>
      <c r="N252" s="5" t="s">
        <v>57</v>
      </c>
      <c r="O252" s="5">
        <v>9</v>
      </c>
      <c r="P252" s="5" t="s">
        <v>78</v>
      </c>
      <c r="Q252" s="5">
        <v>1.9</v>
      </c>
      <c r="R252" s="19">
        <f t="shared" si="36"/>
        <v>1.204851032249435</v>
      </c>
      <c r="S252">
        <f t="shared" si="37"/>
        <v>0.56985103224943501</v>
      </c>
      <c r="T252">
        <f t="shared" si="38"/>
        <v>0.32473019895574662</v>
      </c>
      <c r="V252">
        <f t="shared" si="39"/>
        <v>1.9199219593398085</v>
      </c>
      <c r="W252">
        <f t="shared" si="40"/>
        <v>1.2519219593398083</v>
      </c>
      <c r="X252">
        <f t="shared" si="41"/>
        <v>1.5673085922772247</v>
      </c>
      <c r="Z252">
        <f t="shared" si="42"/>
        <v>0.2706461004825923</v>
      </c>
      <c r="AA252">
        <f t="shared" si="43"/>
        <v>-0.39735389951740774</v>
      </c>
      <c r="AB252">
        <f t="shared" si="44"/>
        <v>0.15789012146169015</v>
      </c>
      <c r="AE252">
        <f t="shared" si="45"/>
        <v>-0.34882245883863039</v>
      </c>
      <c r="AF252">
        <f t="shared" si="46"/>
        <v>0.89393355917751283</v>
      </c>
      <c r="AG252">
        <f t="shared" si="47"/>
        <v>0.74324627938201804</v>
      </c>
    </row>
    <row r="253" spans="1:33" x14ac:dyDescent="0.25">
      <c r="A253" s="6">
        <v>507</v>
      </c>
      <c r="B253" s="7" t="s">
        <v>47</v>
      </c>
      <c r="C253" s="7">
        <v>0.56000000000000005</v>
      </c>
      <c r="D253" s="7">
        <v>0.46</v>
      </c>
      <c r="E253" s="7">
        <v>0.23499999999999999</v>
      </c>
      <c r="F253" s="7">
        <v>0.83950000000000002</v>
      </c>
      <c r="G253" s="7">
        <v>0.33250000000000002</v>
      </c>
      <c r="H253" s="7">
        <v>0.157</v>
      </c>
      <c r="I253" s="7">
        <v>0.30499999999999999</v>
      </c>
      <c r="J253" s="7">
        <v>12</v>
      </c>
      <c r="K253" s="7">
        <v>1</v>
      </c>
      <c r="L253" s="7" t="s">
        <v>40</v>
      </c>
      <c r="M253" s="7" t="s">
        <v>41</v>
      </c>
      <c r="N253" s="7" t="s">
        <v>35</v>
      </c>
      <c r="O253" s="7">
        <v>9</v>
      </c>
      <c r="P253" s="7" t="s">
        <v>78</v>
      </c>
      <c r="Q253" s="7">
        <v>1.9</v>
      </c>
      <c r="R253" s="19">
        <f t="shared" si="36"/>
        <v>1.2038816220355739</v>
      </c>
      <c r="S253">
        <f t="shared" si="37"/>
        <v>0.64388162203557386</v>
      </c>
      <c r="T253">
        <f t="shared" si="38"/>
        <v>0.41458354319516161</v>
      </c>
      <c r="V253">
        <f t="shared" si="39"/>
        <v>1.9186943587465293</v>
      </c>
      <c r="W253">
        <f t="shared" si="40"/>
        <v>1.5861943587465293</v>
      </c>
      <c r="X253">
        <f t="shared" si="41"/>
        <v>2.516012543719313</v>
      </c>
      <c r="Z253">
        <f t="shared" si="42"/>
        <v>0.35006892748008106</v>
      </c>
      <c r="AA253">
        <f t="shared" si="43"/>
        <v>1.7568927480081042E-2</v>
      </c>
      <c r="AB253">
        <f t="shared" si="44"/>
        <v>3.0866721280034683E-4</v>
      </c>
      <c r="AE253">
        <f t="shared" si="45"/>
        <v>0.55036432394539458</v>
      </c>
      <c r="AF253">
        <f t="shared" si="46"/>
        <v>0.25198374779952232</v>
      </c>
      <c r="AG253">
        <f t="shared" si="47"/>
        <v>0.48472583437957717</v>
      </c>
    </row>
    <row r="254" spans="1:33" x14ac:dyDescent="0.25">
      <c r="A254" s="4">
        <v>496</v>
      </c>
      <c r="B254" s="5" t="s">
        <v>32</v>
      </c>
      <c r="C254" s="5">
        <v>0.625</v>
      </c>
      <c r="D254" s="5">
        <v>0.5</v>
      </c>
      <c r="E254" s="5">
        <v>0.15</v>
      </c>
      <c r="F254" s="5">
        <v>0.95299999999999996</v>
      </c>
      <c r="G254" s="5">
        <v>0.34449999999999997</v>
      </c>
      <c r="H254" s="5">
        <v>0.2235</v>
      </c>
      <c r="I254" s="5">
        <v>0.30499999999999999</v>
      </c>
      <c r="J254" s="5">
        <v>15</v>
      </c>
      <c r="K254" s="5">
        <v>9</v>
      </c>
      <c r="L254" s="5" t="s">
        <v>52</v>
      </c>
      <c r="M254" s="5" t="s">
        <v>53</v>
      </c>
      <c r="N254" s="5" t="s">
        <v>54</v>
      </c>
      <c r="O254" s="5">
        <v>6</v>
      </c>
      <c r="P254" s="5" t="s">
        <v>79</v>
      </c>
      <c r="Q254" s="5">
        <v>14.1</v>
      </c>
      <c r="R254" s="19">
        <f t="shared" si="36"/>
        <v>1.2054326783777516</v>
      </c>
      <c r="S254">
        <f t="shared" si="37"/>
        <v>0.58043267837775159</v>
      </c>
      <c r="T254">
        <f t="shared" si="38"/>
        <v>0.33690209412877042</v>
      </c>
      <c r="V254">
        <f t="shared" si="39"/>
        <v>1.9194831069538054</v>
      </c>
      <c r="W254">
        <f t="shared" si="40"/>
        <v>1.5749831069538054</v>
      </c>
      <c r="X254">
        <f t="shared" si="41"/>
        <v>2.480571787189862</v>
      </c>
      <c r="Z254">
        <f t="shared" si="42"/>
        <v>0.42949175447756988</v>
      </c>
      <c r="AA254">
        <f t="shared" si="43"/>
        <v>8.4991754477569903E-2</v>
      </c>
      <c r="AB254">
        <f t="shared" si="44"/>
        <v>7.223598329175524E-3</v>
      </c>
      <c r="AE254">
        <f t="shared" si="45"/>
        <v>1.4495511067294196</v>
      </c>
      <c r="AF254">
        <f t="shared" si="46"/>
        <v>0.8083402509937806</v>
      </c>
      <c r="AG254">
        <f t="shared" si="47"/>
        <v>0.89835854638348289</v>
      </c>
    </row>
    <row r="255" spans="1:33" x14ac:dyDescent="0.25">
      <c r="A255" s="6">
        <v>500</v>
      </c>
      <c r="B255" s="7" t="s">
        <v>47</v>
      </c>
      <c r="C255" s="7">
        <v>0.55500000000000005</v>
      </c>
      <c r="D255" s="7">
        <v>0.45</v>
      </c>
      <c r="E255" s="7">
        <v>0.17499999999999999</v>
      </c>
      <c r="F255" s="7">
        <v>0.874</v>
      </c>
      <c r="G255" s="7">
        <v>0.32750000000000001</v>
      </c>
      <c r="H255" s="7">
        <v>0.20200000000000001</v>
      </c>
      <c r="I255" s="7">
        <v>0.30499999999999999</v>
      </c>
      <c r="J255" s="7">
        <v>10</v>
      </c>
      <c r="K255" s="7">
        <v>7</v>
      </c>
      <c r="L255" s="7" t="s">
        <v>67</v>
      </c>
      <c r="M255" s="7" t="s">
        <v>68</v>
      </c>
      <c r="N255" s="7" t="s">
        <v>69</v>
      </c>
      <c r="O255" s="7">
        <v>2</v>
      </c>
      <c r="P255" s="7" t="s">
        <v>39</v>
      </c>
      <c r="Q255" s="7">
        <v>18</v>
      </c>
      <c r="R255" s="19">
        <f t="shared" si="36"/>
        <v>1.2034938579500294</v>
      </c>
      <c r="S255">
        <f t="shared" si="37"/>
        <v>0.64849385795002934</v>
      </c>
      <c r="T255">
        <f t="shared" si="38"/>
        <v>0.42054428379891284</v>
      </c>
      <c r="V255">
        <f t="shared" si="39"/>
        <v>1.9192280981349115</v>
      </c>
      <c r="W255">
        <f t="shared" si="40"/>
        <v>1.5917280981349116</v>
      </c>
      <c r="X255">
        <f t="shared" si="41"/>
        <v>2.5335983383921827</v>
      </c>
      <c r="Z255">
        <f t="shared" si="42"/>
        <v>0.29712037614842191</v>
      </c>
      <c r="AA255">
        <f t="shared" si="43"/>
        <v>-3.0379623851578108E-2</v>
      </c>
      <c r="AB255">
        <f t="shared" si="44"/>
        <v>9.2292154536337343E-4</v>
      </c>
      <c r="AE255">
        <f t="shared" si="45"/>
        <v>-4.9093531243955373E-2</v>
      </c>
      <c r="AF255">
        <f t="shared" si="46"/>
        <v>0.20918709370765626</v>
      </c>
      <c r="AG255">
        <f t="shared" si="47"/>
        <v>0.3813176563786006</v>
      </c>
    </row>
    <row r="256" spans="1:33" x14ac:dyDescent="0.25">
      <c r="A256" s="4">
        <v>878</v>
      </c>
      <c r="B256" s="5" t="s">
        <v>32</v>
      </c>
      <c r="C256" s="5">
        <v>0.63500000000000001</v>
      </c>
      <c r="D256" s="5">
        <v>0.5</v>
      </c>
      <c r="E256" s="5">
        <v>0.15</v>
      </c>
      <c r="F256" s="5">
        <v>1.3759999999999999</v>
      </c>
      <c r="G256" s="5">
        <v>0.64949999999999997</v>
      </c>
      <c r="H256" s="5">
        <v>0.36099999999999999</v>
      </c>
      <c r="I256" s="5">
        <v>0.31</v>
      </c>
      <c r="J256" s="5">
        <v>10</v>
      </c>
      <c r="K256" s="5">
        <v>10</v>
      </c>
      <c r="L256" s="5" t="s">
        <v>48</v>
      </c>
      <c r="M256" s="5" t="s">
        <v>49</v>
      </c>
      <c r="N256" s="5" t="s">
        <v>50</v>
      </c>
      <c r="O256" s="5">
        <v>2</v>
      </c>
      <c r="P256" s="5" t="s">
        <v>39</v>
      </c>
      <c r="Q256" s="5">
        <v>18</v>
      </c>
      <c r="R256" s="19">
        <f t="shared" si="36"/>
        <v>1.2054326783777516</v>
      </c>
      <c r="S256">
        <f t="shared" si="37"/>
        <v>0.57043267837775158</v>
      </c>
      <c r="T256">
        <f t="shared" si="38"/>
        <v>0.32539344056121539</v>
      </c>
      <c r="V256">
        <f t="shared" si="39"/>
        <v>1.9211139773071957</v>
      </c>
      <c r="W256">
        <f t="shared" si="40"/>
        <v>1.2716139773071957</v>
      </c>
      <c r="X256">
        <f t="shared" si="41"/>
        <v>1.6170021072830252</v>
      </c>
      <c r="Z256">
        <f t="shared" si="42"/>
        <v>0.29712037614842191</v>
      </c>
      <c r="AA256">
        <f t="shared" si="43"/>
        <v>-0.35237962385157806</v>
      </c>
      <c r="AB256">
        <f t="shared" si="44"/>
        <v>0.12417139930577964</v>
      </c>
      <c r="AE256">
        <f t="shared" si="45"/>
        <v>-4.9093531243955373E-2</v>
      </c>
      <c r="AF256">
        <f t="shared" si="46"/>
        <v>0.89393355917751283</v>
      </c>
      <c r="AG256">
        <f t="shared" si="47"/>
        <v>0.89835854638348289</v>
      </c>
    </row>
    <row r="257" spans="1:33" x14ac:dyDescent="0.25">
      <c r="A257" s="6">
        <v>3591</v>
      </c>
      <c r="B257" s="7" t="s">
        <v>32</v>
      </c>
      <c r="C257" s="7">
        <v>0.65</v>
      </c>
      <c r="D257" s="7">
        <v>0.52</v>
      </c>
      <c r="E257" s="7">
        <v>0.19500000000000001</v>
      </c>
      <c r="F257" s="7">
        <v>1.6274999999999999</v>
      </c>
      <c r="G257" s="7">
        <v>0.68899999999999995</v>
      </c>
      <c r="H257" s="7">
        <v>0.39050000000000001</v>
      </c>
      <c r="I257" s="7">
        <v>0.432</v>
      </c>
      <c r="J257" s="7">
        <v>11</v>
      </c>
      <c r="K257" s="7">
        <v>6</v>
      </c>
      <c r="L257" s="7" t="s">
        <v>71</v>
      </c>
      <c r="M257" s="7" t="s">
        <v>72</v>
      </c>
      <c r="N257" s="7" t="s">
        <v>73</v>
      </c>
      <c r="O257" s="7">
        <v>10</v>
      </c>
      <c r="P257" s="7" t="s">
        <v>70</v>
      </c>
      <c r="Q257" s="7">
        <v>24.1</v>
      </c>
      <c r="R257" s="19">
        <f t="shared" si="36"/>
        <v>1.2062082065488404</v>
      </c>
      <c r="S257">
        <f t="shared" si="37"/>
        <v>0.5562082065488404</v>
      </c>
      <c r="T257">
        <f t="shared" si="38"/>
        <v>0.30936756903227752</v>
      </c>
      <c r="V257">
        <f t="shared" si="39"/>
        <v>1.9214638731284686</v>
      </c>
      <c r="W257">
        <f t="shared" si="40"/>
        <v>1.2324638731284687</v>
      </c>
      <c r="X257">
        <f t="shared" si="41"/>
        <v>1.5189671985668263</v>
      </c>
      <c r="Z257">
        <f t="shared" si="42"/>
        <v>0.32359465181425151</v>
      </c>
      <c r="AA257">
        <f t="shared" si="43"/>
        <v>-0.36540534818574844</v>
      </c>
      <c r="AB257">
        <f t="shared" si="44"/>
        <v>0.13352106848274806</v>
      </c>
      <c r="AE257">
        <f t="shared" si="45"/>
        <v>0.25063539635071963</v>
      </c>
      <c r="AF257">
        <f t="shared" si="46"/>
        <v>1.022323521453111</v>
      </c>
      <c r="AG257">
        <f t="shared" si="47"/>
        <v>1.105174902385436</v>
      </c>
    </row>
    <row r="258" spans="1:33" x14ac:dyDescent="0.25">
      <c r="A258" s="4">
        <v>518</v>
      </c>
      <c r="B258" s="5" t="s">
        <v>47</v>
      </c>
      <c r="C258" s="5">
        <v>0.28000000000000003</v>
      </c>
      <c r="D258" s="5">
        <v>0.2</v>
      </c>
      <c r="E258" s="5">
        <v>0.08</v>
      </c>
      <c r="F258" s="5">
        <v>9.1499999999999998E-2</v>
      </c>
      <c r="G258" s="5">
        <v>3.3000000000000002E-2</v>
      </c>
      <c r="H258" s="5">
        <v>2.1499999999999998E-2</v>
      </c>
      <c r="I258" s="5">
        <v>0.03</v>
      </c>
      <c r="J258" s="5">
        <v>5</v>
      </c>
      <c r="K258" s="5">
        <v>12</v>
      </c>
      <c r="L258" s="5" t="s">
        <v>33</v>
      </c>
      <c r="M258" s="5" t="s">
        <v>34</v>
      </c>
      <c r="N258" s="5" t="s">
        <v>35</v>
      </c>
      <c r="O258" s="5">
        <v>7</v>
      </c>
      <c r="P258" s="5" t="s">
        <v>74</v>
      </c>
      <c r="Q258" s="5">
        <v>2.5</v>
      </c>
      <c r="R258" s="19">
        <f t="shared" si="36"/>
        <v>1.1937997558114186</v>
      </c>
      <c r="S258">
        <f t="shared" si="37"/>
        <v>0.91379975581141859</v>
      </c>
      <c r="T258">
        <f t="shared" si="38"/>
        <v>0.83502999372100828</v>
      </c>
      <c r="V258">
        <f t="shared" si="39"/>
        <v>1.9170872101437337</v>
      </c>
      <c r="W258">
        <f t="shared" si="40"/>
        <v>1.8840872101437338</v>
      </c>
      <c r="X258">
        <f t="shared" si="41"/>
        <v>3.5497846154271984</v>
      </c>
      <c r="Z258">
        <f t="shared" si="42"/>
        <v>0.16474899781927391</v>
      </c>
      <c r="AA258">
        <f t="shared" si="43"/>
        <v>0.13174899781927391</v>
      </c>
      <c r="AB258">
        <f t="shared" si="44"/>
        <v>1.7357798426383041E-2</v>
      </c>
      <c r="AE258">
        <f t="shared" si="45"/>
        <v>-1.5477381692173304</v>
      </c>
      <c r="AF258">
        <f t="shared" si="46"/>
        <v>-2.144628881344977</v>
      </c>
      <c r="AG258">
        <f t="shared" si="47"/>
        <v>-2.2038867936458111</v>
      </c>
    </row>
    <row r="259" spans="1:33" x14ac:dyDescent="0.25">
      <c r="A259" s="6">
        <v>2940</v>
      </c>
      <c r="B259" s="7" t="s">
        <v>32</v>
      </c>
      <c r="C259" s="7">
        <v>0.625</v>
      </c>
      <c r="D259" s="7">
        <v>0.49</v>
      </c>
      <c r="E259" s="7">
        <v>0.14499999999999999</v>
      </c>
      <c r="F259" s="7">
        <v>0.92</v>
      </c>
      <c r="G259" s="7">
        <v>0.437</v>
      </c>
      <c r="H259" s="7">
        <v>0.17349999999999999</v>
      </c>
      <c r="I259" s="7">
        <v>0.28000000000000003</v>
      </c>
      <c r="J259" s="7">
        <v>10</v>
      </c>
      <c r="K259" s="7">
        <v>7</v>
      </c>
      <c r="L259" s="7" t="s">
        <v>67</v>
      </c>
      <c r="M259" s="7" t="s">
        <v>68</v>
      </c>
      <c r="N259" s="7" t="s">
        <v>69</v>
      </c>
      <c r="O259" s="7">
        <v>1</v>
      </c>
      <c r="P259" s="7" t="s">
        <v>36</v>
      </c>
      <c r="Q259" s="7">
        <v>22.1</v>
      </c>
      <c r="R259" s="19">
        <f t="shared" ref="R259:R322" si="48">0.0387764085544431*D259 +1.18604447410053</f>
        <v>1.2050449142922071</v>
      </c>
      <c r="S259">
        <f t="shared" ref="S259:S322" si="49">R259-C259</f>
        <v>0.58004491429220706</v>
      </c>
      <c r="T259">
        <f t="shared" ref="T259:T322" si="50">S259^2</f>
        <v>0.33645210259625385</v>
      </c>
      <c r="V259">
        <f t="shared" ref="V259:V322" si="51">0.011860875297384*H259+1.91683220132484</f>
        <v>1.9188900631889361</v>
      </c>
      <c r="W259">
        <f t="shared" ref="W259:W322" si="52">V259-G259</f>
        <v>1.481890063188936</v>
      </c>
      <c r="X259">
        <f t="shared" ref="X259:X322" si="53">W259^2</f>
        <v>2.1959981593781088</v>
      </c>
      <c r="Z259">
        <f t="shared" ref="Z259:Z322" si="54" xml:space="preserve"> 0.0264742756658296*J259 + 0.0323776194901259</f>
        <v>0.29712037614842191</v>
      </c>
      <c r="AA259">
        <f t="shared" ref="AA259:AA322" si="55">Z259-G259</f>
        <v>-0.13987962385157809</v>
      </c>
      <c r="AB259">
        <f t="shared" ref="AB259:AB322" si="56">AA259^2</f>
        <v>1.9566309168858976E-2</v>
      </c>
      <c r="AE259">
        <f t="shared" ref="AE259:AE322" si="57">(J259-$J$340)/$J$342</f>
        <v>-4.9093531243955373E-2</v>
      </c>
      <c r="AF259">
        <f t="shared" ref="AF259:AF322" si="58">(C259-$C$340)/$C$342</f>
        <v>0.8083402509937806</v>
      </c>
      <c r="AG259">
        <f t="shared" ref="AG259:AG322" si="59">(D259-$D$340)/$D$342</f>
        <v>0.79495036838250632</v>
      </c>
    </row>
    <row r="260" spans="1:33" x14ac:dyDescent="0.25">
      <c r="A260" s="4">
        <v>2151</v>
      </c>
      <c r="B260" s="5" t="s">
        <v>47</v>
      </c>
      <c r="C260" s="5">
        <v>0.44500000000000001</v>
      </c>
      <c r="D260" s="5">
        <v>0.35499999999999998</v>
      </c>
      <c r="E260" s="5">
        <v>0.11</v>
      </c>
      <c r="F260" s="5">
        <v>0.4415</v>
      </c>
      <c r="G260" s="5">
        <v>0.18049999999999999</v>
      </c>
      <c r="H260" s="5">
        <v>0.10349999999999999</v>
      </c>
      <c r="I260" s="5">
        <v>0.15049999999999999</v>
      </c>
      <c r="J260" s="5">
        <v>10</v>
      </c>
      <c r="K260" s="5">
        <v>4</v>
      </c>
      <c r="L260" s="5" t="s">
        <v>84</v>
      </c>
      <c r="M260" s="5" t="s">
        <v>85</v>
      </c>
      <c r="N260" s="5" t="s">
        <v>86</v>
      </c>
      <c r="O260" s="5">
        <v>3</v>
      </c>
      <c r="P260" s="5" t="s">
        <v>80</v>
      </c>
      <c r="Q260" s="5">
        <v>3.6</v>
      </c>
      <c r="R260" s="19">
        <f t="shared" si="48"/>
        <v>1.1998100991373573</v>
      </c>
      <c r="S260">
        <f t="shared" si="49"/>
        <v>0.75481009913735719</v>
      </c>
      <c r="T260">
        <f t="shared" si="50"/>
        <v>0.56973828575974694</v>
      </c>
      <c r="V260">
        <f t="shared" si="51"/>
        <v>1.9180598019181192</v>
      </c>
      <c r="W260">
        <f t="shared" si="52"/>
        <v>1.7375598019181191</v>
      </c>
      <c r="X260">
        <f t="shared" si="53"/>
        <v>3.0191140652417334</v>
      </c>
      <c r="Z260">
        <f t="shared" si="54"/>
        <v>0.29712037614842191</v>
      </c>
      <c r="AA260">
        <f t="shared" si="55"/>
        <v>0.11662037614842191</v>
      </c>
      <c r="AB260">
        <f t="shared" si="56"/>
        <v>1.3600312132999415E-2</v>
      </c>
      <c r="AE260">
        <f t="shared" si="57"/>
        <v>-4.9093531243955373E-2</v>
      </c>
      <c r="AF260">
        <f t="shared" si="58"/>
        <v>-0.73233929631339734</v>
      </c>
      <c r="AG260">
        <f t="shared" si="59"/>
        <v>-0.60106003463067614</v>
      </c>
    </row>
    <row r="261" spans="1:33" x14ac:dyDescent="0.25">
      <c r="A261" s="6">
        <v>1563</v>
      </c>
      <c r="B261" s="7" t="s">
        <v>43</v>
      </c>
      <c r="C261" s="7">
        <v>0.45</v>
      </c>
      <c r="D261" s="7">
        <v>0.33500000000000002</v>
      </c>
      <c r="E261" s="7">
        <v>0.11</v>
      </c>
      <c r="F261" s="7">
        <v>0.41949999999999998</v>
      </c>
      <c r="G261" s="7">
        <v>0.18099999999999999</v>
      </c>
      <c r="H261" s="7">
        <v>8.5000000000000006E-2</v>
      </c>
      <c r="I261" s="7">
        <v>0.13450000000000001</v>
      </c>
      <c r="J261" s="7">
        <v>7</v>
      </c>
      <c r="K261" s="7">
        <v>7</v>
      </c>
      <c r="L261" s="7" t="s">
        <v>67</v>
      </c>
      <c r="M261" s="7" t="s">
        <v>68</v>
      </c>
      <c r="N261" s="7" t="s">
        <v>69</v>
      </c>
      <c r="O261" s="7">
        <v>2</v>
      </c>
      <c r="P261" s="7" t="s">
        <v>39</v>
      </c>
      <c r="Q261" s="7">
        <v>18</v>
      </c>
      <c r="R261" s="19">
        <f t="shared" si="48"/>
        <v>1.1990345709662684</v>
      </c>
      <c r="S261">
        <f t="shared" si="49"/>
        <v>0.74903457096626846</v>
      </c>
      <c r="T261">
        <f t="shared" si="50"/>
        <v>0.56105278850262186</v>
      </c>
      <c r="V261">
        <f t="shared" si="51"/>
        <v>1.9178403757251177</v>
      </c>
      <c r="W261">
        <f t="shared" si="52"/>
        <v>1.7368403757251176</v>
      </c>
      <c r="X261">
        <f t="shared" si="53"/>
        <v>3.0166144907489678</v>
      </c>
      <c r="Z261">
        <f t="shared" si="54"/>
        <v>0.21769754915093309</v>
      </c>
      <c r="AA261">
        <f t="shared" si="55"/>
        <v>3.6697549150933095E-2</v>
      </c>
      <c r="AB261">
        <f t="shared" si="56"/>
        <v>1.3467101136851504E-3</v>
      </c>
      <c r="AE261">
        <f t="shared" si="57"/>
        <v>-0.94828031402798041</v>
      </c>
      <c r="AF261">
        <f t="shared" si="58"/>
        <v>-0.68954264222153117</v>
      </c>
      <c r="AG261">
        <f t="shared" si="59"/>
        <v>-0.80787639063262862</v>
      </c>
    </row>
    <row r="262" spans="1:33" x14ac:dyDescent="0.25">
      <c r="A262" s="4">
        <v>366</v>
      </c>
      <c r="B262" s="5" t="s">
        <v>47</v>
      </c>
      <c r="C262" s="5">
        <v>0.63</v>
      </c>
      <c r="D262" s="5">
        <v>0.51500000000000001</v>
      </c>
      <c r="E262" s="5">
        <v>0.16</v>
      </c>
      <c r="F262" s="5">
        <v>1.016</v>
      </c>
      <c r="G262" s="5">
        <v>0.42149999999999999</v>
      </c>
      <c r="H262" s="5">
        <v>0.24399999999999999</v>
      </c>
      <c r="I262" s="5">
        <v>0.35499999999999998</v>
      </c>
      <c r="J262" s="5">
        <v>19</v>
      </c>
      <c r="K262" s="5">
        <v>7</v>
      </c>
      <c r="L262" s="5" t="s">
        <v>67</v>
      </c>
      <c r="M262" s="5" t="s">
        <v>68</v>
      </c>
      <c r="N262" s="5" t="s">
        <v>69</v>
      </c>
      <c r="O262" s="5">
        <v>5</v>
      </c>
      <c r="P262" s="5" t="s">
        <v>46</v>
      </c>
      <c r="Q262" s="5">
        <v>12.8</v>
      </c>
      <c r="R262" s="19">
        <f t="shared" si="48"/>
        <v>1.2060143245060682</v>
      </c>
      <c r="S262">
        <f t="shared" si="49"/>
        <v>0.57601432450606815</v>
      </c>
      <c r="T262">
        <f t="shared" si="50"/>
        <v>0.33179250203618199</v>
      </c>
      <c r="V262">
        <f t="shared" si="51"/>
        <v>1.9197262548974017</v>
      </c>
      <c r="W262">
        <f t="shared" si="52"/>
        <v>1.4982262548974017</v>
      </c>
      <c r="X262">
        <f t="shared" si="53"/>
        <v>2.244681910863894</v>
      </c>
      <c r="Z262">
        <f t="shared" si="54"/>
        <v>0.53538885714088824</v>
      </c>
      <c r="AA262">
        <f t="shared" si="55"/>
        <v>0.11388885714088826</v>
      </c>
      <c r="AB262">
        <f t="shared" si="56"/>
        <v>1.2970671780857654E-2</v>
      </c>
      <c r="AE262">
        <f t="shared" si="57"/>
        <v>2.6484668171081198</v>
      </c>
      <c r="AF262">
        <f t="shared" si="58"/>
        <v>0.85113690508564666</v>
      </c>
      <c r="AG262">
        <f t="shared" si="59"/>
        <v>1.0534708133849477</v>
      </c>
    </row>
    <row r="263" spans="1:33" x14ac:dyDescent="0.25">
      <c r="A263" s="6">
        <v>2463</v>
      </c>
      <c r="B263" s="7" t="s">
        <v>47</v>
      </c>
      <c r="C263" s="7">
        <v>0.44</v>
      </c>
      <c r="D263" s="7">
        <v>0.32500000000000001</v>
      </c>
      <c r="E263" s="7">
        <v>0.08</v>
      </c>
      <c r="F263" s="7">
        <v>0.41299999999999998</v>
      </c>
      <c r="G263" s="7">
        <v>0.14399999999999999</v>
      </c>
      <c r="H263" s="7">
        <v>0.10150000000000001</v>
      </c>
      <c r="I263" s="7">
        <v>0.13</v>
      </c>
      <c r="J263" s="7">
        <v>8</v>
      </c>
      <c r="K263" s="7">
        <v>13</v>
      </c>
      <c r="L263" s="7" t="s">
        <v>44</v>
      </c>
      <c r="M263" s="7" t="s">
        <v>45</v>
      </c>
      <c r="N263" s="7" t="s">
        <v>35</v>
      </c>
      <c r="O263" s="7">
        <v>6</v>
      </c>
      <c r="P263" s="7" t="s">
        <v>79</v>
      </c>
      <c r="Q263" s="7">
        <v>14.1</v>
      </c>
      <c r="R263" s="19">
        <f t="shared" si="48"/>
        <v>1.1986468068807241</v>
      </c>
      <c r="S263">
        <f t="shared" si="49"/>
        <v>0.75864680688072417</v>
      </c>
      <c r="T263">
        <f t="shared" si="50"/>
        <v>0.57554497759031875</v>
      </c>
      <c r="V263">
        <f t="shared" si="51"/>
        <v>1.9180360801675245</v>
      </c>
      <c r="W263">
        <f t="shared" si="52"/>
        <v>1.7740360801675246</v>
      </c>
      <c r="X263">
        <f t="shared" si="53"/>
        <v>3.1472040137361557</v>
      </c>
      <c r="Z263">
        <f t="shared" si="54"/>
        <v>0.24417182481676269</v>
      </c>
      <c r="AA263">
        <f t="shared" si="55"/>
        <v>0.10017182481676271</v>
      </c>
      <c r="AB263">
        <f t="shared" si="56"/>
        <v>1.0034394487120197E-2</v>
      </c>
      <c r="AE263">
        <f t="shared" si="57"/>
        <v>-0.64855138643330534</v>
      </c>
      <c r="AF263">
        <f t="shared" si="58"/>
        <v>-0.7751359504052634</v>
      </c>
      <c r="AG263">
        <f t="shared" si="59"/>
        <v>-0.91128456863360519</v>
      </c>
    </row>
    <row r="264" spans="1:33" x14ac:dyDescent="0.25">
      <c r="A264" s="4">
        <v>414</v>
      </c>
      <c r="B264" s="5" t="s">
        <v>47</v>
      </c>
      <c r="C264" s="5">
        <v>0.54500000000000004</v>
      </c>
      <c r="D264" s="5">
        <v>0.44</v>
      </c>
      <c r="E264" s="5">
        <v>0.12</v>
      </c>
      <c r="F264" s="5">
        <v>0.85650000000000004</v>
      </c>
      <c r="G264" s="5">
        <v>0.34749999999999998</v>
      </c>
      <c r="H264" s="5">
        <v>0.17150000000000001</v>
      </c>
      <c r="I264" s="5">
        <v>0.24</v>
      </c>
      <c r="J264" s="5">
        <v>12</v>
      </c>
      <c r="K264" s="5">
        <v>14</v>
      </c>
      <c r="L264" s="5" t="s">
        <v>55</v>
      </c>
      <c r="M264" s="5" t="s">
        <v>56</v>
      </c>
      <c r="N264" s="5" t="s">
        <v>57</v>
      </c>
      <c r="O264" s="5">
        <v>6</v>
      </c>
      <c r="P264" s="5" t="s">
        <v>79</v>
      </c>
      <c r="Q264" s="5">
        <v>14.1</v>
      </c>
      <c r="R264" s="19">
        <f t="shared" si="48"/>
        <v>1.2031060938644851</v>
      </c>
      <c r="S264">
        <f t="shared" si="49"/>
        <v>0.65810609386448504</v>
      </c>
      <c r="T264">
        <f t="shared" si="50"/>
        <v>0.43310363078157038</v>
      </c>
      <c r="V264">
        <f t="shared" si="51"/>
        <v>1.9188663414383413</v>
      </c>
      <c r="W264">
        <f t="shared" si="52"/>
        <v>1.5713663414383414</v>
      </c>
      <c r="X264">
        <f t="shared" si="53"/>
        <v>2.4691921790053182</v>
      </c>
      <c r="Z264">
        <f t="shared" si="54"/>
        <v>0.35006892748008106</v>
      </c>
      <c r="AA264">
        <f t="shared" si="55"/>
        <v>2.5689274800810846E-3</v>
      </c>
      <c r="AB264">
        <f t="shared" si="56"/>
        <v>6.5993883979157511E-6</v>
      </c>
      <c r="AE264">
        <f t="shared" si="57"/>
        <v>0.55036432394539458</v>
      </c>
      <c r="AF264">
        <f t="shared" si="58"/>
        <v>0.12359378552392407</v>
      </c>
      <c r="AG264">
        <f t="shared" si="59"/>
        <v>0.27790947837762409</v>
      </c>
    </row>
    <row r="265" spans="1:33" x14ac:dyDescent="0.25">
      <c r="A265" s="6">
        <v>2257</v>
      </c>
      <c r="B265" s="7" t="s">
        <v>47</v>
      </c>
      <c r="C265" s="7">
        <v>0.52</v>
      </c>
      <c r="D265" s="7">
        <v>0.38</v>
      </c>
      <c r="E265" s="7">
        <v>0.13500000000000001</v>
      </c>
      <c r="F265" s="7">
        <v>0.58250000000000002</v>
      </c>
      <c r="G265" s="7">
        <v>0.2505</v>
      </c>
      <c r="H265" s="7">
        <v>0.1565</v>
      </c>
      <c r="I265" s="7">
        <v>0.17499999999999999</v>
      </c>
      <c r="J265" s="7">
        <v>8</v>
      </c>
      <c r="K265" s="7">
        <v>2</v>
      </c>
      <c r="L265" s="7" t="s">
        <v>64</v>
      </c>
      <c r="M265" s="7" t="s">
        <v>65</v>
      </c>
      <c r="N265" s="7" t="s">
        <v>66</v>
      </c>
      <c r="O265" s="7">
        <v>1</v>
      </c>
      <c r="P265" s="7" t="s">
        <v>36</v>
      </c>
      <c r="Q265" s="7">
        <v>22.1</v>
      </c>
      <c r="R265" s="19">
        <f t="shared" si="48"/>
        <v>1.2007795093512184</v>
      </c>
      <c r="S265">
        <f t="shared" si="49"/>
        <v>0.68077950935121834</v>
      </c>
      <c r="T265">
        <f t="shared" si="50"/>
        <v>0.46346074035248558</v>
      </c>
      <c r="V265">
        <f t="shared" si="51"/>
        <v>1.9186884283088805</v>
      </c>
      <c r="W265">
        <f t="shared" si="52"/>
        <v>1.6681884283088806</v>
      </c>
      <c r="X265">
        <f t="shared" si="53"/>
        <v>2.7828526323436531</v>
      </c>
      <c r="Z265">
        <f t="shared" si="54"/>
        <v>0.24417182481676269</v>
      </c>
      <c r="AA265">
        <f t="shared" si="55"/>
        <v>-6.3281751832373057E-3</v>
      </c>
      <c r="AB265">
        <f t="shared" si="56"/>
        <v>4.0045801149740509E-5</v>
      </c>
      <c r="AE265">
        <f t="shared" si="57"/>
        <v>-0.64855138643330534</v>
      </c>
      <c r="AF265">
        <f t="shared" si="58"/>
        <v>-9.0389484935406397E-2</v>
      </c>
      <c r="AG265">
        <f t="shared" si="59"/>
        <v>-0.34253958962823472</v>
      </c>
    </row>
    <row r="266" spans="1:33" x14ac:dyDescent="0.25">
      <c r="A266" s="4">
        <v>3212</v>
      </c>
      <c r="B266" s="5" t="s">
        <v>32</v>
      </c>
      <c r="C266" s="5">
        <v>0.6</v>
      </c>
      <c r="D266" s="5">
        <v>0.48</v>
      </c>
      <c r="E266" s="5">
        <v>0.16500000000000001</v>
      </c>
      <c r="F266" s="5">
        <v>1.1345000000000001</v>
      </c>
      <c r="G266" s="5">
        <v>0.45350000000000001</v>
      </c>
      <c r="H266" s="5">
        <v>0.27</v>
      </c>
      <c r="I266" s="5">
        <v>0.33500000000000002</v>
      </c>
      <c r="J266" s="5">
        <v>10</v>
      </c>
      <c r="K266" s="5">
        <v>14</v>
      </c>
      <c r="L266" s="5" t="s">
        <v>55</v>
      </c>
      <c r="M266" s="5" t="s">
        <v>56</v>
      </c>
      <c r="N266" s="5" t="s">
        <v>57</v>
      </c>
      <c r="O266" s="5">
        <v>5</v>
      </c>
      <c r="P266" s="5" t="s">
        <v>46</v>
      </c>
      <c r="Q266" s="5">
        <v>12.8</v>
      </c>
      <c r="R266" s="19">
        <f t="shared" si="48"/>
        <v>1.2046571502066628</v>
      </c>
      <c r="S266">
        <f t="shared" si="49"/>
        <v>0.60465715020666277</v>
      </c>
      <c r="T266">
        <f t="shared" si="50"/>
        <v>0.36561026929604273</v>
      </c>
      <c r="V266">
        <f t="shared" si="51"/>
        <v>1.9200346376551336</v>
      </c>
      <c r="W266">
        <f t="shared" si="52"/>
        <v>1.4665346376551336</v>
      </c>
      <c r="X266">
        <f t="shared" si="53"/>
        <v>2.150723843442274</v>
      </c>
      <c r="Z266">
        <f t="shared" si="54"/>
        <v>0.29712037614842191</v>
      </c>
      <c r="AA266">
        <f t="shared" si="55"/>
        <v>-0.15637962385157811</v>
      </c>
      <c r="AB266">
        <f t="shared" si="56"/>
        <v>2.4454586755961058E-2</v>
      </c>
      <c r="AE266">
        <f t="shared" si="57"/>
        <v>-4.9093531243955373E-2</v>
      </c>
      <c r="AF266">
        <f t="shared" si="58"/>
        <v>0.59435698053445019</v>
      </c>
      <c r="AG266">
        <f t="shared" si="59"/>
        <v>0.69154219038152975</v>
      </c>
    </row>
    <row r="267" spans="1:33" x14ac:dyDescent="0.25">
      <c r="A267" s="6">
        <v>391</v>
      </c>
      <c r="B267" s="7" t="s">
        <v>43</v>
      </c>
      <c r="C267" s="7">
        <v>0.41499999999999998</v>
      </c>
      <c r="D267" s="7">
        <v>0.32500000000000001</v>
      </c>
      <c r="E267" s="7">
        <v>0.1</v>
      </c>
      <c r="F267" s="7">
        <v>0.32150000000000001</v>
      </c>
      <c r="G267" s="7">
        <v>0.1535</v>
      </c>
      <c r="H267" s="7">
        <v>5.9499999999999997E-2</v>
      </c>
      <c r="I267" s="7">
        <v>0.105</v>
      </c>
      <c r="J267" s="7">
        <v>10</v>
      </c>
      <c r="K267" s="7">
        <v>9</v>
      </c>
      <c r="L267" s="7" t="s">
        <v>52</v>
      </c>
      <c r="M267" s="7" t="s">
        <v>53</v>
      </c>
      <c r="N267" s="7" t="s">
        <v>54</v>
      </c>
      <c r="O267" s="7">
        <v>3</v>
      </c>
      <c r="P267" s="7" t="s">
        <v>80</v>
      </c>
      <c r="Q267" s="7">
        <v>3.6</v>
      </c>
      <c r="R267" s="19">
        <f t="shared" si="48"/>
        <v>1.1986468068807241</v>
      </c>
      <c r="S267">
        <f t="shared" si="49"/>
        <v>0.78364680688072408</v>
      </c>
      <c r="T267">
        <f t="shared" si="50"/>
        <v>0.61410231793435488</v>
      </c>
      <c r="V267">
        <f t="shared" si="51"/>
        <v>1.9175379234050343</v>
      </c>
      <c r="W267">
        <f t="shared" si="52"/>
        <v>1.7640379234050343</v>
      </c>
      <c r="X267">
        <f t="shared" si="53"/>
        <v>3.1118297952111456</v>
      </c>
      <c r="Z267">
        <f t="shared" si="54"/>
        <v>0.29712037614842191</v>
      </c>
      <c r="AA267">
        <f t="shared" si="55"/>
        <v>0.14362037614842191</v>
      </c>
      <c r="AB267">
        <f t="shared" si="56"/>
        <v>2.0626812445014197E-2</v>
      </c>
      <c r="AE267">
        <f t="shared" si="57"/>
        <v>-4.9093531243955373E-2</v>
      </c>
      <c r="AF267">
        <f t="shared" si="58"/>
        <v>-0.98911922086459392</v>
      </c>
      <c r="AG267">
        <f t="shared" si="59"/>
        <v>-0.91128456863360519</v>
      </c>
    </row>
    <row r="268" spans="1:33" x14ac:dyDescent="0.25">
      <c r="A268" s="4">
        <v>2573</v>
      </c>
      <c r="B268" s="5" t="s">
        <v>43</v>
      </c>
      <c r="C268" s="5">
        <v>0.47499999999999998</v>
      </c>
      <c r="D268" s="5">
        <v>0.38500000000000001</v>
      </c>
      <c r="E268" s="5">
        <v>0.11</v>
      </c>
      <c r="F268" s="5">
        <v>0.57350000000000001</v>
      </c>
      <c r="G268" s="5">
        <v>0.311</v>
      </c>
      <c r="H268" s="5">
        <v>0.10249999999999999</v>
      </c>
      <c r="I268" s="5">
        <v>0.13600000000000001</v>
      </c>
      <c r="J268" s="5">
        <v>7</v>
      </c>
      <c r="K268" s="5">
        <v>15</v>
      </c>
      <c r="L268" s="5" t="s">
        <v>81</v>
      </c>
      <c r="M268" s="5" t="s">
        <v>82</v>
      </c>
      <c r="N268" s="5" t="s">
        <v>35</v>
      </c>
      <c r="O268" s="5">
        <v>7</v>
      </c>
      <c r="P268" s="5" t="s">
        <v>74</v>
      </c>
      <c r="Q268" s="5">
        <v>2.5</v>
      </c>
      <c r="R268" s="19">
        <f t="shared" si="48"/>
        <v>1.2009733913939906</v>
      </c>
      <c r="S268">
        <f t="shared" si="49"/>
        <v>0.72597339139399064</v>
      </c>
      <c r="T268">
        <f t="shared" si="50"/>
        <v>0.52703736501209231</v>
      </c>
      <c r="V268">
        <f t="shared" si="51"/>
        <v>1.9180479410428219</v>
      </c>
      <c r="W268">
        <f t="shared" si="52"/>
        <v>1.607047941042822</v>
      </c>
      <c r="X268">
        <f t="shared" si="53"/>
        <v>2.5826030848099735</v>
      </c>
      <c r="Z268">
        <f t="shared" si="54"/>
        <v>0.21769754915093309</v>
      </c>
      <c r="AA268">
        <f t="shared" si="55"/>
        <v>-9.3302450849066909E-2</v>
      </c>
      <c r="AB268">
        <f t="shared" si="56"/>
        <v>8.705347334442547E-3</v>
      </c>
      <c r="AE268">
        <f t="shared" si="57"/>
        <v>-0.94828031402798041</v>
      </c>
      <c r="AF268">
        <f t="shared" si="58"/>
        <v>-0.47555937176220126</v>
      </c>
      <c r="AG268">
        <f t="shared" si="59"/>
        <v>-0.29083550062774643</v>
      </c>
    </row>
    <row r="269" spans="1:33" x14ac:dyDescent="0.25">
      <c r="A269" s="6">
        <v>3943</v>
      </c>
      <c r="B269" s="7" t="s">
        <v>32</v>
      </c>
      <c r="C269" s="7">
        <v>0.52500000000000002</v>
      </c>
      <c r="D269" s="7">
        <v>0.4</v>
      </c>
      <c r="E269" s="7">
        <v>0.115</v>
      </c>
      <c r="F269" s="7">
        <v>0.62949999999999995</v>
      </c>
      <c r="G269" s="7">
        <v>0.2555</v>
      </c>
      <c r="H269" s="7">
        <v>0.14399999999999999</v>
      </c>
      <c r="I269" s="7">
        <v>0.18</v>
      </c>
      <c r="J269" s="7">
        <v>11</v>
      </c>
      <c r="K269" s="7">
        <v>7</v>
      </c>
      <c r="L269" s="7" t="s">
        <v>67</v>
      </c>
      <c r="M269" s="7" t="s">
        <v>68</v>
      </c>
      <c r="N269" s="7" t="s">
        <v>69</v>
      </c>
      <c r="O269" s="7">
        <v>7</v>
      </c>
      <c r="P269" s="7" t="s">
        <v>74</v>
      </c>
      <c r="Q269" s="7">
        <v>2.5</v>
      </c>
      <c r="R269" s="19">
        <f t="shared" si="48"/>
        <v>1.2015550375223072</v>
      </c>
      <c r="S269">
        <f t="shared" si="49"/>
        <v>0.67655503752230717</v>
      </c>
      <c r="T269">
        <f t="shared" si="50"/>
        <v>0.45772671879681048</v>
      </c>
      <c r="V269">
        <f t="shared" si="51"/>
        <v>1.9185401673676632</v>
      </c>
      <c r="W269">
        <f t="shared" si="52"/>
        <v>1.6630401673676631</v>
      </c>
      <c r="X269">
        <f t="shared" si="53"/>
        <v>2.7657025982782648</v>
      </c>
      <c r="Z269">
        <f t="shared" si="54"/>
        <v>0.32359465181425151</v>
      </c>
      <c r="AA269">
        <f t="shared" si="55"/>
        <v>6.8094651814251506E-2</v>
      </c>
      <c r="AB269">
        <f t="shared" si="56"/>
        <v>4.6368816057041455E-3</v>
      </c>
      <c r="AE269">
        <f t="shared" si="57"/>
        <v>0.25063539635071963</v>
      </c>
      <c r="AF269">
        <f t="shared" si="58"/>
        <v>-4.759283084354031E-2</v>
      </c>
      <c r="AG269">
        <f t="shared" si="59"/>
        <v>-0.13572323362628158</v>
      </c>
    </row>
    <row r="270" spans="1:33" x14ac:dyDescent="0.25">
      <c r="A270" s="4">
        <v>3067</v>
      </c>
      <c r="B270" s="5" t="s">
        <v>32</v>
      </c>
      <c r="C270" s="5">
        <v>0.64</v>
      </c>
      <c r="D270" s="5">
        <v>0.5</v>
      </c>
      <c r="E270" s="5">
        <v>0.15</v>
      </c>
      <c r="F270" s="5">
        <v>1.2015</v>
      </c>
      <c r="G270" s="5">
        <v>0.55900000000000005</v>
      </c>
      <c r="H270" s="5">
        <v>0.23100000000000001</v>
      </c>
      <c r="I270" s="5">
        <v>0.33550000000000002</v>
      </c>
      <c r="J270" s="5">
        <v>9</v>
      </c>
      <c r="K270" s="5">
        <v>13</v>
      </c>
      <c r="L270" s="5" t="s">
        <v>44</v>
      </c>
      <c r="M270" s="5" t="s">
        <v>45</v>
      </c>
      <c r="N270" s="5" t="s">
        <v>35</v>
      </c>
      <c r="O270" s="5">
        <v>2</v>
      </c>
      <c r="P270" s="5" t="s">
        <v>39</v>
      </c>
      <c r="Q270" s="5">
        <v>18</v>
      </c>
      <c r="R270" s="19">
        <f t="shared" si="48"/>
        <v>1.2054326783777516</v>
      </c>
      <c r="S270">
        <f t="shared" si="49"/>
        <v>0.56543267837775157</v>
      </c>
      <c r="T270">
        <f t="shared" si="50"/>
        <v>0.31971411377743786</v>
      </c>
      <c r="V270">
        <f t="shared" si="51"/>
        <v>1.9195720635185356</v>
      </c>
      <c r="W270">
        <f t="shared" si="52"/>
        <v>1.3605720635185357</v>
      </c>
      <c r="X270">
        <f t="shared" si="53"/>
        <v>1.8511563400270863</v>
      </c>
      <c r="Z270">
        <f t="shared" si="54"/>
        <v>0.2706461004825923</v>
      </c>
      <c r="AA270">
        <f t="shared" si="55"/>
        <v>-0.28835389951740775</v>
      </c>
      <c r="AB270">
        <f t="shared" si="56"/>
        <v>8.3147971366895293E-2</v>
      </c>
      <c r="AE270">
        <f t="shared" si="57"/>
        <v>-0.34882245883863039</v>
      </c>
      <c r="AF270">
        <f t="shared" si="58"/>
        <v>0.93673021326937889</v>
      </c>
      <c r="AG270">
        <f t="shared" si="59"/>
        <v>0.89835854638348289</v>
      </c>
    </row>
    <row r="271" spans="1:33" x14ac:dyDescent="0.25">
      <c r="A271" s="6">
        <v>1044</v>
      </c>
      <c r="B271" s="7" t="s">
        <v>47</v>
      </c>
      <c r="C271" s="7">
        <v>0.68</v>
      </c>
      <c r="D271" s="7">
        <v>0.53500000000000003</v>
      </c>
      <c r="E271" s="7">
        <v>0.185</v>
      </c>
      <c r="F271" s="7">
        <v>1.607</v>
      </c>
      <c r="G271" s="7">
        <v>0.72450000000000003</v>
      </c>
      <c r="H271" s="7">
        <v>0.32150000000000001</v>
      </c>
      <c r="I271" s="7">
        <v>0.498</v>
      </c>
      <c r="J271" s="7">
        <v>12</v>
      </c>
      <c r="K271" s="7">
        <v>11</v>
      </c>
      <c r="L271" s="7" t="s">
        <v>37</v>
      </c>
      <c r="M271" s="7" t="s">
        <v>38</v>
      </c>
      <c r="N271" s="7" t="s">
        <v>35</v>
      </c>
      <c r="O271" s="7">
        <v>6</v>
      </c>
      <c r="P271" s="7" t="s">
        <v>79</v>
      </c>
      <c r="Q271" s="7">
        <v>14.1</v>
      </c>
      <c r="R271" s="19">
        <f t="shared" si="48"/>
        <v>1.206789852677157</v>
      </c>
      <c r="S271">
        <f t="shared" si="49"/>
        <v>0.52678985267715694</v>
      </c>
      <c r="T271">
        <f t="shared" si="50"/>
        <v>0.27750754888362072</v>
      </c>
      <c r="V271">
        <f t="shared" si="51"/>
        <v>1.9206454727329489</v>
      </c>
      <c r="W271">
        <f t="shared" si="52"/>
        <v>1.1961454727329488</v>
      </c>
      <c r="X271">
        <f t="shared" si="53"/>
        <v>1.4307639919395296</v>
      </c>
      <c r="Z271">
        <f t="shared" si="54"/>
        <v>0.35006892748008106</v>
      </c>
      <c r="AA271">
        <f t="shared" si="55"/>
        <v>-0.37443107251991897</v>
      </c>
      <c r="AB271">
        <f t="shared" si="56"/>
        <v>0.14019862806841682</v>
      </c>
      <c r="AE271">
        <f t="shared" si="57"/>
        <v>0.55036432394539458</v>
      </c>
      <c r="AF271">
        <f t="shared" si="58"/>
        <v>1.2791034460043076</v>
      </c>
      <c r="AG271">
        <f t="shared" si="59"/>
        <v>1.2602871693869009</v>
      </c>
    </row>
    <row r="272" spans="1:33" x14ac:dyDescent="0.25">
      <c r="A272" s="4">
        <v>3522</v>
      </c>
      <c r="B272" s="5" t="s">
        <v>43</v>
      </c>
      <c r="C272" s="5">
        <v>0.215</v>
      </c>
      <c r="D272" s="5">
        <v>0.15</v>
      </c>
      <c r="E272" s="5">
        <v>5.5E-2</v>
      </c>
      <c r="F272" s="5">
        <v>4.1000000000000002E-2</v>
      </c>
      <c r="G272" s="5">
        <v>1.4999999999999999E-2</v>
      </c>
      <c r="H272" s="5">
        <v>8.9999999999999993E-3</v>
      </c>
      <c r="I272" s="5">
        <v>1.2500000000000001E-2</v>
      </c>
      <c r="J272" s="5">
        <v>3</v>
      </c>
      <c r="K272" s="5">
        <v>8</v>
      </c>
      <c r="L272" s="5" t="s">
        <v>61</v>
      </c>
      <c r="M272" s="5" t="s">
        <v>62</v>
      </c>
      <c r="N272" s="5" t="s">
        <v>63</v>
      </c>
      <c r="O272" s="5">
        <v>4</v>
      </c>
      <c r="P272" s="5" t="s">
        <v>42</v>
      </c>
      <c r="Q272" s="5">
        <v>6.1</v>
      </c>
      <c r="R272" s="19">
        <f t="shared" si="48"/>
        <v>1.1918609353836964</v>
      </c>
      <c r="S272">
        <f t="shared" si="49"/>
        <v>0.97686093538369645</v>
      </c>
      <c r="T272">
        <f t="shared" si="50"/>
        <v>0.95425728707871038</v>
      </c>
      <c r="V272">
        <f t="shared" si="51"/>
        <v>1.9169389492025164</v>
      </c>
      <c r="W272">
        <f t="shared" si="52"/>
        <v>1.9019389492025165</v>
      </c>
      <c r="X272">
        <f t="shared" si="53"/>
        <v>3.6173717664935725</v>
      </c>
      <c r="Z272">
        <f t="shared" si="54"/>
        <v>0.1118004464876147</v>
      </c>
      <c r="AA272">
        <f t="shared" si="55"/>
        <v>9.6800446487614697E-2</v>
      </c>
      <c r="AB272">
        <f t="shared" si="56"/>
        <v>9.3703264402015558E-3</v>
      </c>
      <c r="AE272">
        <f t="shared" si="57"/>
        <v>-2.1471960244066803</v>
      </c>
      <c r="AF272">
        <f t="shared" si="58"/>
        <v>-2.7009853845392362</v>
      </c>
      <c r="AG272">
        <f t="shared" si="59"/>
        <v>-2.7209276836506939</v>
      </c>
    </row>
    <row r="273" spans="1:33" x14ac:dyDescent="0.25">
      <c r="A273" s="6">
        <v>2285</v>
      </c>
      <c r="B273" s="7" t="s">
        <v>43</v>
      </c>
      <c r="C273" s="7">
        <v>0.40500000000000003</v>
      </c>
      <c r="D273" s="7">
        <v>0.315</v>
      </c>
      <c r="E273" s="7">
        <v>0.105</v>
      </c>
      <c r="F273" s="7">
        <v>0.34699999999999998</v>
      </c>
      <c r="G273" s="7">
        <v>0.1605</v>
      </c>
      <c r="H273" s="7">
        <v>7.85E-2</v>
      </c>
      <c r="I273" s="7">
        <v>0.1</v>
      </c>
      <c r="J273" s="7">
        <v>9</v>
      </c>
      <c r="K273" s="7">
        <v>11</v>
      </c>
      <c r="L273" s="7" t="s">
        <v>37</v>
      </c>
      <c r="M273" s="7" t="s">
        <v>38</v>
      </c>
      <c r="N273" s="7" t="s">
        <v>35</v>
      </c>
      <c r="O273" s="7">
        <v>6</v>
      </c>
      <c r="P273" s="7" t="s">
        <v>79</v>
      </c>
      <c r="Q273" s="7">
        <v>14.1</v>
      </c>
      <c r="R273" s="19">
        <f t="shared" si="48"/>
        <v>1.1982590427951796</v>
      </c>
      <c r="S273">
        <f t="shared" si="49"/>
        <v>0.79325904279517956</v>
      </c>
      <c r="T273">
        <f t="shared" si="50"/>
        <v>0.62925990897632456</v>
      </c>
      <c r="V273">
        <f t="shared" si="51"/>
        <v>1.9177632800356847</v>
      </c>
      <c r="W273">
        <f t="shared" si="52"/>
        <v>1.7572632800356847</v>
      </c>
      <c r="X273">
        <f t="shared" si="53"/>
        <v>3.0879742353617732</v>
      </c>
      <c r="Z273">
        <f t="shared" si="54"/>
        <v>0.2706461004825923</v>
      </c>
      <c r="AA273">
        <f t="shared" si="55"/>
        <v>0.1101461004825923</v>
      </c>
      <c r="AB273">
        <f t="shared" si="56"/>
        <v>1.2132163451521318E-2</v>
      </c>
      <c r="AE273">
        <f t="shared" si="57"/>
        <v>-0.34882245883863039</v>
      </c>
      <c r="AF273">
        <f t="shared" si="58"/>
        <v>-1.0747125290483255</v>
      </c>
      <c r="AG273">
        <f t="shared" si="59"/>
        <v>-1.0146927466345819</v>
      </c>
    </row>
    <row r="274" spans="1:33" x14ac:dyDescent="0.25">
      <c r="A274" s="4">
        <v>1980</v>
      </c>
      <c r="B274" s="5" t="s">
        <v>47</v>
      </c>
      <c r="C274" s="5">
        <v>0.7</v>
      </c>
      <c r="D274" s="5">
        <v>0.55000000000000004</v>
      </c>
      <c r="E274" s="5">
        <v>0.19500000000000001</v>
      </c>
      <c r="F274" s="5">
        <v>1.6245000000000001</v>
      </c>
      <c r="G274" s="5">
        <v>0.67500000000000004</v>
      </c>
      <c r="H274" s="5">
        <v>0.34699999999999998</v>
      </c>
      <c r="I274" s="5">
        <v>0.53500000000000003</v>
      </c>
      <c r="J274" s="5">
        <v>13</v>
      </c>
      <c r="K274" s="5">
        <v>4</v>
      </c>
      <c r="L274" s="5" t="s">
        <v>84</v>
      </c>
      <c r="M274" s="5" t="s">
        <v>85</v>
      </c>
      <c r="N274" s="5" t="s">
        <v>86</v>
      </c>
      <c r="O274" s="5">
        <v>10</v>
      </c>
      <c r="P274" s="5" t="s">
        <v>70</v>
      </c>
      <c r="Q274" s="5">
        <v>24.1</v>
      </c>
      <c r="R274" s="19">
        <f t="shared" si="48"/>
        <v>1.2073714988054738</v>
      </c>
      <c r="S274">
        <f t="shared" si="49"/>
        <v>0.50737149880547383</v>
      </c>
      <c r="T274">
        <f t="shared" si="50"/>
        <v>0.25742583780011291</v>
      </c>
      <c r="V274">
        <f t="shared" si="51"/>
        <v>1.9209479250530324</v>
      </c>
      <c r="W274">
        <f t="shared" si="52"/>
        <v>1.2459479250530323</v>
      </c>
      <c r="X274">
        <f t="shared" si="53"/>
        <v>1.5523862319439565</v>
      </c>
      <c r="Z274">
        <f t="shared" si="54"/>
        <v>0.37654320314591067</v>
      </c>
      <c r="AA274">
        <f t="shared" si="55"/>
        <v>-0.29845679685408938</v>
      </c>
      <c r="AB274">
        <f t="shared" si="56"/>
        <v>8.907645958840317E-2</v>
      </c>
      <c r="AE274">
        <f t="shared" si="57"/>
        <v>0.85009325154006965</v>
      </c>
      <c r="AF274">
        <f t="shared" si="58"/>
        <v>1.4502900623717709</v>
      </c>
      <c r="AG274">
        <f t="shared" si="59"/>
        <v>1.4153994363883657</v>
      </c>
    </row>
    <row r="275" spans="1:33" x14ac:dyDescent="0.25">
      <c r="A275" s="6">
        <v>3089</v>
      </c>
      <c r="B275" s="7" t="s">
        <v>43</v>
      </c>
      <c r="C275" s="7">
        <v>0.42499999999999999</v>
      </c>
      <c r="D275" s="7">
        <v>0.32</v>
      </c>
      <c r="E275" s="7">
        <v>8.5000000000000006E-2</v>
      </c>
      <c r="F275" s="7">
        <v>0.26200000000000001</v>
      </c>
      <c r="G275" s="7">
        <v>0.1235</v>
      </c>
      <c r="H275" s="7">
        <v>6.7000000000000004E-2</v>
      </c>
      <c r="I275" s="7">
        <v>7.2499999999999995E-2</v>
      </c>
      <c r="J275" s="7">
        <v>8</v>
      </c>
      <c r="K275" s="7">
        <v>2</v>
      </c>
      <c r="L275" s="7" t="s">
        <v>64</v>
      </c>
      <c r="M275" s="7" t="s">
        <v>65</v>
      </c>
      <c r="N275" s="7" t="s">
        <v>66</v>
      </c>
      <c r="O275" s="7">
        <v>7</v>
      </c>
      <c r="P275" s="7" t="s">
        <v>74</v>
      </c>
      <c r="Q275" s="7">
        <v>2.5</v>
      </c>
      <c r="R275" s="19">
        <f t="shared" si="48"/>
        <v>1.1984529248379518</v>
      </c>
      <c r="S275">
        <f t="shared" si="49"/>
        <v>0.77345292483795181</v>
      </c>
      <c r="T275">
        <f t="shared" si="50"/>
        <v>0.59822942694038228</v>
      </c>
      <c r="V275">
        <f t="shared" si="51"/>
        <v>1.9176268799697647</v>
      </c>
      <c r="W275">
        <f t="shared" si="52"/>
        <v>1.7941268799697647</v>
      </c>
      <c r="X275">
        <f t="shared" si="53"/>
        <v>3.2188912614300427</v>
      </c>
      <c r="Z275">
        <f t="shared" si="54"/>
        <v>0.24417182481676269</v>
      </c>
      <c r="AA275">
        <f t="shared" si="55"/>
        <v>0.1206718248167627</v>
      </c>
      <c r="AB275">
        <f t="shared" si="56"/>
        <v>1.4561689304607465E-2</v>
      </c>
      <c r="AE275">
        <f t="shared" si="57"/>
        <v>-0.64855138643330534</v>
      </c>
      <c r="AF275">
        <f t="shared" si="58"/>
        <v>-0.90352591268086169</v>
      </c>
      <c r="AG275">
        <f t="shared" si="59"/>
        <v>-0.96298865763409347</v>
      </c>
    </row>
    <row r="276" spans="1:33" x14ac:dyDescent="0.25">
      <c r="A276" s="4">
        <v>3046</v>
      </c>
      <c r="B276" s="5" t="s">
        <v>32</v>
      </c>
      <c r="C276" s="5">
        <v>0.57999999999999996</v>
      </c>
      <c r="D276" s="5">
        <v>0.435</v>
      </c>
      <c r="E276" s="5">
        <v>0.155</v>
      </c>
      <c r="F276" s="5">
        <v>0.87849999999999995</v>
      </c>
      <c r="G276" s="5">
        <v>0.42499999999999999</v>
      </c>
      <c r="H276" s="5">
        <v>0.16850000000000001</v>
      </c>
      <c r="I276" s="5">
        <v>0.24249999999999999</v>
      </c>
      <c r="J276" s="5">
        <v>10</v>
      </c>
      <c r="K276" s="5">
        <v>4</v>
      </c>
      <c r="L276" s="5" t="s">
        <v>84</v>
      </c>
      <c r="M276" s="5" t="s">
        <v>85</v>
      </c>
      <c r="N276" s="5" t="s">
        <v>86</v>
      </c>
      <c r="O276" s="5">
        <v>7</v>
      </c>
      <c r="P276" s="5" t="s">
        <v>74</v>
      </c>
      <c r="Q276" s="5">
        <v>2.5</v>
      </c>
      <c r="R276" s="19">
        <f t="shared" si="48"/>
        <v>1.2029122118217128</v>
      </c>
      <c r="S276">
        <f t="shared" si="49"/>
        <v>0.62291221182171286</v>
      </c>
      <c r="T276">
        <f t="shared" si="50"/>
        <v>0.38801962363661846</v>
      </c>
      <c r="V276">
        <f t="shared" si="51"/>
        <v>1.9188307588124491</v>
      </c>
      <c r="W276">
        <f t="shared" si="52"/>
        <v>1.4938307588124491</v>
      </c>
      <c r="X276">
        <f t="shared" si="53"/>
        <v>2.2315303359741776</v>
      </c>
      <c r="Z276">
        <f t="shared" si="54"/>
        <v>0.29712037614842191</v>
      </c>
      <c r="AA276">
        <f t="shared" si="55"/>
        <v>-0.12787962385157808</v>
      </c>
      <c r="AB276">
        <f t="shared" si="56"/>
        <v>1.6353198196421097E-2</v>
      </c>
      <c r="AE276">
        <f t="shared" si="57"/>
        <v>-4.9093531243955373E-2</v>
      </c>
      <c r="AF276">
        <f t="shared" si="58"/>
        <v>0.42317036416698578</v>
      </c>
      <c r="AG276">
        <f t="shared" si="59"/>
        <v>0.2262053893771358</v>
      </c>
    </row>
    <row r="277" spans="1:33" x14ac:dyDescent="0.25">
      <c r="A277" s="6">
        <v>3483</v>
      </c>
      <c r="B277" s="7" t="s">
        <v>43</v>
      </c>
      <c r="C277" s="7">
        <v>0.47</v>
      </c>
      <c r="D277" s="7">
        <v>0.35499999999999998</v>
      </c>
      <c r="E277" s="7">
        <v>0.14499999999999999</v>
      </c>
      <c r="F277" s="7">
        <v>0.44850000000000001</v>
      </c>
      <c r="G277" s="7">
        <v>0.156</v>
      </c>
      <c r="H277" s="7">
        <v>0.10199999999999999</v>
      </c>
      <c r="I277" s="7">
        <v>0.123</v>
      </c>
      <c r="J277" s="7">
        <v>7</v>
      </c>
      <c r="K277" s="7">
        <v>9</v>
      </c>
      <c r="L277" s="7" t="s">
        <v>52</v>
      </c>
      <c r="M277" s="7" t="s">
        <v>53</v>
      </c>
      <c r="N277" s="7" t="s">
        <v>54</v>
      </c>
      <c r="O277" s="7">
        <v>10</v>
      </c>
      <c r="P277" s="7" t="s">
        <v>70</v>
      </c>
      <c r="Q277" s="7">
        <v>24.1</v>
      </c>
      <c r="R277" s="19">
        <f t="shared" si="48"/>
        <v>1.1998100991373573</v>
      </c>
      <c r="S277">
        <f t="shared" si="49"/>
        <v>0.72981009913735728</v>
      </c>
      <c r="T277">
        <f t="shared" si="50"/>
        <v>0.53262278080287928</v>
      </c>
      <c r="V277">
        <f t="shared" si="51"/>
        <v>1.9180420106051732</v>
      </c>
      <c r="W277">
        <f t="shared" si="52"/>
        <v>1.7620420106051733</v>
      </c>
      <c r="X277">
        <f t="shared" si="53"/>
        <v>3.1047920471375217</v>
      </c>
      <c r="Z277">
        <f t="shared" si="54"/>
        <v>0.21769754915093309</v>
      </c>
      <c r="AA277">
        <f t="shared" si="55"/>
        <v>6.169754915093309E-2</v>
      </c>
      <c r="AB277">
        <f t="shared" si="56"/>
        <v>3.8065875712318042E-3</v>
      </c>
      <c r="AE277">
        <f t="shared" si="57"/>
        <v>-0.94828031402798041</v>
      </c>
      <c r="AF277">
        <f t="shared" si="58"/>
        <v>-0.51835602585406737</v>
      </c>
      <c r="AG277">
        <f t="shared" si="59"/>
        <v>-0.60106003463067614</v>
      </c>
    </row>
    <row r="278" spans="1:33" x14ac:dyDescent="0.25">
      <c r="A278" s="4">
        <v>2575</v>
      </c>
      <c r="B278" s="5" t="s">
        <v>47</v>
      </c>
      <c r="C278" s="5">
        <v>0.48</v>
      </c>
      <c r="D278" s="5">
        <v>0.37</v>
      </c>
      <c r="E278" s="5">
        <v>0.1</v>
      </c>
      <c r="F278" s="5">
        <v>0.51349999999999996</v>
      </c>
      <c r="G278" s="5">
        <v>0.24299999999999999</v>
      </c>
      <c r="H278" s="5">
        <v>0.10150000000000001</v>
      </c>
      <c r="I278" s="5">
        <v>0.13500000000000001</v>
      </c>
      <c r="J278" s="5">
        <v>8</v>
      </c>
      <c r="K278" s="5">
        <v>14</v>
      </c>
      <c r="L278" s="5" t="s">
        <v>55</v>
      </c>
      <c r="M278" s="5" t="s">
        <v>56</v>
      </c>
      <c r="N278" s="5" t="s">
        <v>57</v>
      </c>
      <c r="O278" s="5">
        <v>9</v>
      </c>
      <c r="P278" s="5" t="s">
        <v>78</v>
      </c>
      <c r="Q278" s="5">
        <v>1.9</v>
      </c>
      <c r="R278" s="19">
        <f t="shared" si="48"/>
        <v>1.200391745265674</v>
      </c>
      <c r="S278">
        <f t="shared" si="49"/>
        <v>0.72039174526567407</v>
      </c>
      <c r="T278">
        <f t="shared" si="50"/>
        <v>0.51896426664692386</v>
      </c>
      <c r="V278">
        <f t="shared" si="51"/>
        <v>1.9180360801675245</v>
      </c>
      <c r="W278">
        <f t="shared" si="52"/>
        <v>1.6750360801675246</v>
      </c>
      <c r="X278">
        <f t="shared" si="53"/>
        <v>2.805745869862986</v>
      </c>
      <c r="Z278">
        <f t="shared" si="54"/>
        <v>0.24417182481676269</v>
      </c>
      <c r="AA278">
        <f t="shared" si="55"/>
        <v>1.171824816762701E-3</v>
      </c>
      <c r="AB278">
        <f t="shared" si="56"/>
        <v>1.3731734011809377E-6</v>
      </c>
      <c r="AE278">
        <f t="shared" si="57"/>
        <v>-0.64855138643330534</v>
      </c>
      <c r="AF278">
        <f t="shared" si="58"/>
        <v>-0.43276271767033514</v>
      </c>
      <c r="AG278">
        <f t="shared" si="59"/>
        <v>-0.44594776762921129</v>
      </c>
    </row>
    <row r="279" spans="1:33" x14ac:dyDescent="0.25">
      <c r="A279" s="6">
        <v>2562</v>
      </c>
      <c r="B279" s="7" t="s">
        <v>43</v>
      </c>
      <c r="C279" s="7">
        <v>0.44</v>
      </c>
      <c r="D279" s="7">
        <v>0.34499999999999997</v>
      </c>
      <c r="E279" s="7">
        <v>0.115</v>
      </c>
      <c r="F279" s="7">
        <v>0.54500000000000004</v>
      </c>
      <c r="G279" s="7">
        <v>0.26900000000000002</v>
      </c>
      <c r="H279" s="7">
        <v>0.111</v>
      </c>
      <c r="I279" s="7">
        <v>0.1305</v>
      </c>
      <c r="J279" s="7">
        <v>6</v>
      </c>
      <c r="K279" s="7">
        <v>15</v>
      </c>
      <c r="L279" s="7" t="s">
        <v>81</v>
      </c>
      <c r="M279" s="7" t="s">
        <v>82</v>
      </c>
      <c r="N279" s="7" t="s">
        <v>35</v>
      </c>
      <c r="O279" s="7">
        <v>6</v>
      </c>
      <c r="P279" s="7" t="s">
        <v>79</v>
      </c>
      <c r="Q279" s="7">
        <v>14.1</v>
      </c>
      <c r="R279" s="19">
        <f t="shared" si="48"/>
        <v>1.1994223350518129</v>
      </c>
      <c r="S279">
        <f t="shared" si="49"/>
        <v>0.759422335051813</v>
      </c>
      <c r="T279">
        <f t="shared" si="50"/>
        <v>0.57672228297554817</v>
      </c>
      <c r="V279">
        <f t="shared" si="51"/>
        <v>1.9181487584828496</v>
      </c>
      <c r="W279">
        <f t="shared" si="52"/>
        <v>1.6491487584828497</v>
      </c>
      <c r="X279">
        <f t="shared" si="53"/>
        <v>2.7196916276055245</v>
      </c>
      <c r="Z279">
        <f t="shared" si="54"/>
        <v>0.19122327348510348</v>
      </c>
      <c r="AA279">
        <f t="shared" si="55"/>
        <v>-7.7776726514896533E-2</v>
      </c>
      <c r="AB279">
        <f t="shared" si="56"/>
        <v>6.0492191873730092E-3</v>
      </c>
      <c r="AE279">
        <f t="shared" si="57"/>
        <v>-1.2480092416226554</v>
      </c>
      <c r="AF279">
        <f t="shared" si="58"/>
        <v>-0.7751359504052634</v>
      </c>
      <c r="AG279">
        <f t="shared" si="59"/>
        <v>-0.70446821263165271</v>
      </c>
    </row>
    <row r="280" spans="1:33" x14ac:dyDescent="0.25">
      <c r="A280" s="4">
        <v>2730</v>
      </c>
      <c r="B280" s="5" t="s">
        <v>43</v>
      </c>
      <c r="C280" s="5">
        <v>0.40500000000000003</v>
      </c>
      <c r="D280" s="5">
        <v>0.30499999999999999</v>
      </c>
      <c r="E280" s="5">
        <v>0.1</v>
      </c>
      <c r="F280" s="5">
        <v>0.26800000000000002</v>
      </c>
      <c r="G280" s="5">
        <v>0.1145</v>
      </c>
      <c r="H280" s="5">
        <v>5.2999999999999999E-2</v>
      </c>
      <c r="I280" s="5">
        <v>8.5000000000000006E-2</v>
      </c>
      <c r="J280" s="5">
        <v>7</v>
      </c>
      <c r="K280" s="5">
        <v>6</v>
      </c>
      <c r="L280" s="5" t="s">
        <v>71</v>
      </c>
      <c r="M280" s="5" t="s">
        <v>72</v>
      </c>
      <c r="N280" s="5" t="s">
        <v>73</v>
      </c>
      <c r="O280" s="5">
        <v>10</v>
      </c>
      <c r="P280" s="5" t="s">
        <v>70</v>
      </c>
      <c r="Q280" s="5">
        <v>24.1</v>
      </c>
      <c r="R280" s="19">
        <f t="shared" si="48"/>
        <v>1.1978712787096353</v>
      </c>
      <c r="S280">
        <f t="shared" si="49"/>
        <v>0.79287127870963525</v>
      </c>
      <c r="T280">
        <f t="shared" si="50"/>
        <v>0.62864486460265212</v>
      </c>
      <c r="V280">
        <f t="shared" si="51"/>
        <v>1.9174608277156013</v>
      </c>
      <c r="W280">
        <f t="shared" si="52"/>
        <v>1.8029608277156013</v>
      </c>
      <c r="X280">
        <f t="shared" si="53"/>
        <v>3.250667746276926</v>
      </c>
      <c r="Z280">
        <f t="shared" si="54"/>
        <v>0.21769754915093309</v>
      </c>
      <c r="AA280">
        <f t="shared" si="55"/>
        <v>0.10319754915093309</v>
      </c>
      <c r="AB280">
        <f t="shared" si="56"/>
        <v>1.064973415075925E-2</v>
      </c>
      <c r="AE280">
        <f t="shared" si="57"/>
        <v>-0.94828031402798041</v>
      </c>
      <c r="AF280">
        <f t="shared" si="58"/>
        <v>-1.0747125290483255</v>
      </c>
      <c r="AG280">
        <f t="shared" si="59"/>
        <v>-1.1181009246355582</v>
      </c>
    </row>
    <row r="281" spans="1:33" x14ac:dyDescent="0.25">
      <c r="A281" s="6">
        <v>3325</v>
      </c>
      <c r="B281" s="7" t="s">
        <v>43</v>
      </c>
      <c r="C281" s="7">
        <v>0.375</v>
      </c>
      <c r="D281" s="7">
        <v>0.28000000000000003</v>
      </c>
      <c r="E281" s="7">
        <v>0.1</v>
      </c>
      <c r="F281" s="7">
        <v>0.25650000000000001</v>
      </c>
      <c r="G281" s="7">
        <v>0.11650000000000001</v>
      </c>
      <c r="H281" s="7">
        <v>5.8500000000000003E-2</v>
      </c>
      <c r="I281" s="7">
        <v>7.2499999999999995E-2</v>
      </c>
      <c r="J281" s="7">
        <v>12</v>
      </c>
      <c r="K281" s="7">
        <v>14</v>
      </c>
      <c r="L281" s="7" t="s">
        <v>55</v>
      </c>
      <c r="M281" s="7" t="s">
        <v>56</v>
      </c>
      <c r="N281" s="7" t="s">
        <v>57</v>
      </c>
      <c r="O281" s="7">
        <v>3</v>
      </c>
      <c r="P281" s="7" t="s">
        <v>80</v>
      </c>
      <c r="Q281" s="7">
        <v>3.6</v>
      </c>
      <c r="R281" s="19">
        <f t="shared" si="48"/>
        <v>1.1969018684957742</v>
      </c>
      <c r="S281">
        <f t="shared" si="49"/>
        <v>0.82190186849577418</v>
      </c>
      <c r="T281">
        <f t="shared" si="50"/>
        <v>0.67552268143684491</v>
      </c>
      <c r="V281">
        <f t="shared" si="51"/>
        <v>1.917526062529737</v>
      </c>
      <c r="W281">
        <f t="shared" si="52"/>
        <v>1.801026062529737</v>
      </c>
      <c r="X281">
        <f t="shared" si="53"/>
        <v>3.2436948779113681</v>
      </c>
      <c r="Z281">
        <f t="shared" si="54"/>
        <v>0.35006892748008106</v>
      </c>
      <c r="AA281">
        <f t="shared" si="55"/>
        <v>0.23356892748008107</v>
      </c>
      <c r="AB281">
        <f t="shared" si="56"/>
        <v>5.4554443884195371E-2</v>
      </c>
      <c r="AE281">
        <f t="shared" si="57"/>
        <v>0.55036432394539458</v>
      </c>
      <c r="AF281">
        <f t="shared" si="58"/>
        <v>-1.3314924535995221</v>
      </c>
      <c r="AG281">
        <f t="shared" si="59"/>
        <v>-1.3766213696379992</v>
      </c>
    </row>
    <row r="282" spans="1:33" x14ac:dyDescent="0.25">
      <c r="A282" s="4">
        <v>3292</v>
      </c>
      <c r="B282" s="5" t="s">
        <v>47</v>
      </c>
      <c r="C282" s="5">
        <v>0.53</v>
      </c>
      <c r="D282" s="5">
        <v>0.40500000000000003</v>
      </c>
      <c r="E282" s="5">
        <v>0.13</v>
      </c>
      <c r="F282" s="5">
        <v>0.73799999999999999</v>
      </c>
      <c r="G282" s="5">
        <v>0.28449999999999998</v>
      </c>
      <c r="H282" s="5">
        <v>0.17</v>
      </c>
      <c r="I282" s="5">
        <v>0.193</v>
      </c>
      <c r="J282" s="5">
        <v>9</v>
      </c>
      <c r="K282" s="5">
        <v>13</v>
      </c>
      <c r="L282" s="5" t="s">
        <v>44</v>
      </c>
      <c r="M282" s="5" t="s">
        <v>45</v>
      </c>
      <c r="N282" s="5" t="s">
        <v>35</v>
      </c>
      <c r="O282" s="5">
        <v>3</v>
      </c>
      <c r="P282" s="5" t="s">
        <v>80</v>
      </c>
      <c r="Q282" s="5">
        <v>3.6</v>
      </c>
      <c r="R282" s="19">
        <f t="shared" si="48"/>
        <v>1.2017489195650795</v>
      </c>
      <c r="S282">
        <f t="shared" si="49"/>
        <v>0.67174891956507943</v>
      </c>
      <c r="T282">
        <f t="shared" si="50"/>
        <v>0.45124661093685153</v>
      </c>
      <c r="V282">
        <f t="shared" si="51"/>
        <v>1.9188485501253953</v>
      </c>
      <c r="W282">
        <f t="shared" si="52"/>
        <v>1.6343485501253954</v>
      </c>
      <c r="X282">
        <f t="shared" si="53"/>
        <v>2.6710951832969818</v>
      </c>
      <c r="Z282">
        <f t="shared" si="54"/>
        <v>0.2706461004825923</v>
      </c>
      <c r="AA282">
        <f t="shared" si="55"/>
        <v>-1.3853899517407675E-2</v>
      </c>
      <c r="AB282">
        <f t="shared" si="56"/>
        <v>1.9193053183842862E-4</v>
      </c>
      <c r="AE282">
        <f t="shared" si="57"/>
        <v>-0.34882245883863039</v>
      </c>
      <c r="AF282">
        <f t="shared" si="58"/>
        <v>-4.7961767516742143E-3</v>
      </c>
      <c r="AG282">
        <f t="shared" si="59"/>
        <v>-8.401914462579331E-2</v>
      </c>
    </row>
    <row r="283" spans="1:33" x14ac:dyDescent="0.25">
      <c r="A283" s="6">
        <v>3594</v>
      </c>
      <c r="B283" s="7" t="s">
        <v>32</v>
      </c>
      <c r="C283" s="7">
        <v>0.65500000000000003</v>
      </c>
      <c r="D283" s="7">
        <v>0.53</v>
      </c>
      <c r="E283" s="7">
        <v>0.16500000000000001</v>
      </c>
      <c r="F283" s="7">
        <v>1.2835000000000001</v>
      </c>
      <c r="G283" s="7">
        <v>0.58299999999999996</v>
      </c>
      <c r="H283" s="7">
        <v>0.1255</v>
      </c>
      <c r="I283" s="7">
        <v>0.4</v>
      </c>
      <c r="J283" s="7">
        <v>8</v>
      </c>
      <c r="K283" s="7">
        <v>7</v>
      </c>
      <c r="L283" s="7" t="s">
        <v>67</v>
      </c>
      <c r="M283" s="7" t="s">
        <v>68</v>
      </c>
      <c r="N283" s="7" t="s">
        <v>69</v>
      </c>
      <c r="O283" s="7">
        <v>1</v>
      </c>
      <c r="P283" s="7" t="s">
        <v>36</v>
      </c>
      <c r="Q283" s="7">
        <v>22.1</v>
      </c>
      <c r="R283" s="19">
        <f t="shared" si="48"/>
        <v>1.206595970634385</v>
      </c>
      <c r="S283">
        <f t="shared" si="49"/>
        <v>0.55159597063438492</v>
      </c>
      <c r="T283">
        <f t="shared" si="50"/>
        <v>0.30425811482008924</v>
      </c>
      <c r="V283">
        <f t="shared" si="51"/>
        <v>1.9183207411746617</v>
      </c>
      <c r="W283">
        <f t="shared" si="52"/>
        <v>1.3353207411746617</v>
      </c>
      <c r="X283">
        <f t="shared" si="53"/>
        <v>1.7830814818112479</v>
      </c>
      <c r="Z283">
        <f t="shared" si="54"/>
        <v>0.24417182481676269</v>
      </c>
      <c r="AA283">
        <f t="shared" si="55"/>
        <v>-0.33882817518323727</v>
      </c>
      <c r="AB283">
        <f t="shared" si="56"/>
        <v>0.11480453229800253</v>
      </c>
      <c r="AE283">
        <f t="shared" si="57"/>
        <v>-0.64855138643330534</v>
      </c>
      <c r="AF283">
        <f t="shared" si="58"/>
        <v>1.0651201755449771</v>
      </c>
      <c r="AG283">
        <f t="shared" si="59"/>
        <v>1.2085830803864126</v>
      </c>
    </row>
    <row r="284" spans="1:33" x14ac:dyDescent="0.25">
      <c r="A284" s="4">
        <v>3278</v>
      </c>
      <c r="B284" s="5" t="s">
        <v>32</v>
      </c>
      <c r="C284" s="5">
        <v>0.46500000000000002</v>
      </c>
      <c r="D284" s="5">
        <v>0.39</v>
      </c>
      <c r="E284" s="5">
        <v>0.14000000000000001</v>
      </c>
      <c r="F284" s="5">
        <v>0.55549999999999999</v>
      </c>
      <c r="G284" s="5">
        <v>0.21299999999999999</v>
      </c>
      <c r="H284" s="5">
        <v>0.1075</v>
      </c>
      <c r="I284" s="5">
        <v>0.215</v>
      </c>
      <c r="J284" s="5">
        <v>15</v>
      </c>
      <c r="K284" s="5">
        <v>7</v>
      </c>
      <c r="L284" s="5" t="s">
        <v>67</v>
      </c>
      <c r="M284" s="5" t="s">
        <v>68</v>
      </c>
      <c r="N284" s="5" t="s">
        <v>69</v>
      </c>
      <c r="O284" s="5">
        <v>6</v>
      </c>
      <c r="P284" s="5" t="s">
        <v>79</v>
      </c>
      <c r="Q284" s="5">
        <v>14.1</v>
      </c>
      <c r="R284" s="19">
        <f t="shared" si="48"/>
        <v>1.2011672734367629</v>
      </c>
      <c r="S284">
        <f t="shared" si="49"/>
        <v>0.7361672734367628</v>
      </c>
      <c r="T284">
        <f t="shared" si="50"/>
        <v>0.54194225447931754</v>
      </c>
      <c r="V284">
        <f t="shared" si="51"/>
        <v>1.9181072454193089</v>
      </c>
      <c r="W284">
        <f t="shared" si="52"/>
        <v>1.7051072454193088</v>
      </c>
      <c r="X284">
        <f t="shared" si="53"/>
        <v>2.9073907183814232</v>
      </c>
      <c r="Z284">
        <f t="shared" si="54"/>
        <v>0.42949175447756988</v>
      </c>
      <c r="AA284">
        <f t="shared" si="55"/>
        <v>0.21649175447756988</v>
      </c>
      <c r="AB284">
        <f t="shared" si="56"/>
        <v>4.6868679756776402E-2</v>
      </c>
      <c r="AE284">
        <f t="shared" si="57"/>
        <v>1.4495511067294196</v>
      </c>
      <c r="AF284">
        <f t="shared" si="58"/>
        <v>-0.56115267994593299</v>
      </c>
      <c r="AG284">
        <f t="shared" si="59"/>
        <v>-0.23913141162725815</v>
      </c>
    </row>
    <row r="285" spans="1:33" x14ac:dyDescent="0.25">
      <c r="A285" s="6">
        <v>3385</v>
      </c>
      <c r="B285" s="7" t="s">
        <v>32</v>
      </c>
      <c r="C285" s="7">
        <v>0.30499999999999999</v>
      </c>
      <c r="D285" s="7">
        <v>0.22500000000000001</v>
      </c>
      <c r="E285" s="7">
        <v>7.0000000000000007E-2</v>
      </c>
      <c r="F285" s="7">
        <v>0.14849999999999999</v>
      </c>
      <c r="G285" s="7">
        <v>5.8500000000000003E-2</v>
      </c>
      <c r="H285" s="7">
        <v>3.3500000000000002E-2</v>
      </c>
      <c r="I285" s="7">
        <v>4.4999999999999998E-2</v>
      </c>
      <c r="J285" s="7">
        <v>7</v>
      </c>
      <c r="K285" s="7">
        <v>10</v>
      </c>
      <c r="L285" s="7" t="s">
        <v>48</v>
      </c>
      <c r="M285" s="7" t="s">
        <v>49</v>
      </c>
      <c r="N285" s="7" t="s">
        <v>50</v>
      </c>
      <c r="O285" s="7">
        <v>8</v>
      </c>
      <c r="P285" s="7" t="s">
        <v>51</v>
      </c>
      <c r="Q285" s="7">
        <v>12.3</v>
      </c>
      <c r="R285" s="19">
        <f t="shared" si="48"/>
        <v>1.1947691660252797</v>
      </c>
      <c r="S285">
        <f t="shared" si="49"/>
        <v>0.88976916602527978</v>
      </c>
      <c r="T285">
        <f t="shared" si="50"/>
        <v>0.79168916880932194</v>
      </c>
      <c r="V285">
        <f t="shared" si="51"/>
        <v>1.9172295406473023</v>
      </c>
      <c r="W285">
        <f t="shared" si="52"/>
        <v>1.8587295406473023</v>
      </c>
      <c r="X285">
        <f t="shared" si="53"/>
        <v>3.4548755052749316</v>
      </c>
      <c r="Z285">
        <f t="shared" si="54"/>
        <v>0.21769754915093309</v>
      </c>
      <c r="AA285">
        <f t="shared" si="55"/>
        <v>0.15919754915093309</v>
      </c>
      <c r="AB285">
        <f t="shared" si="56"/>
        <v>2.5343859655663759E-2</v>
      </c>
      <c r="AE285">
        <f t="shared" si="57"/>
        <v>-0.94828031402798041</v>
      </c>
      <c r="AF285">
        <f t="shared" si="58"/>
        <v>-1.9306456108856469</v>
      </c>
      <c r="AG285">
        <f t="shared" si="59"/>
        <v>-1.9453663486433699</v>
      </c>
    </row>
    <row r="286" spans="1:33" x14ac:dyDescent="0.25">
      <c r="A286" s="4">
        <v>1859</v>
      </c>
      <c r="B286" s="5" t="s">
        <v>32</v>
      </c>
      <c r="C286" s="5">
        <v>0.51</v>
      </c>
      <c r="D286" s="5">
        <v>0.4</v>
      </c>
      <c r="E286" s="5">
        <v>0.12</v>
      </c>
      <c r="F286" s="5">
        <v>0.70050000000000001</v>
      </c>
      <c r="G286" s="5">
        <v>0.34699999999999998</v>
      </c>
      <c r="H286" s="5">
        <v>0.1105</v>
      </c>
      <c r="I286" s="5">
        <v>0.19500000000000001</v>
      </c>
      <c r="J286" s="5">
        <v>10</v>
      </c>
      <c r="K286" s="5">
        <v>2</v>
      </c>
      <c r="L286" s="5" t="s">
        <v>64</v>
      </c>
      <c r="M286" s="5" t="s">
        <v>65</v>
      </c>
      <c r="N286" s="5" t="s">
        <v>66</v>
      </c>
      <c r="O286" s="5">
        <v>8</v>
      </c>
      <c r="P286" s="5" t="s">
        <v>51</v>
      </c>
      <c r="Q286" s="5">
        <v>12.3</v>
      </c>
      <c r="R286" s="19">
        <f t="shared" si="48"/>
        <v>1.2015550375223072</v>
      </c>
      <c r="S286">
        <f t="shared" si="49"/>
        <v>0.69155503752230718</v>
      </c>
      <c r="T286">
        <f t="shared" si="50"/>
        <v>0.47824836992247971</v>
      </c>
      <c r="V286">
        <f t="shared" si="51"/>
        <v>1.9181428280452009</v>
      </c>
      <c r="W286">
        <f t="shared" si="52"/>
        <v>1.5711428280452009</v>
      </c>
      <c r="X286">
        <f t="shared" si="53"/>
        <v>2.4684897861178716</v>
      </c>
      <c r="Z286">
        <f t="shared" si="54"/>
        <v>0.29712037614842191</v>
      </c>
      <c r="AA286">
        <f t="shared" si="55"/>
        <v>-4.987962385157807E-2</v>
      </c>
      <c r="AB286">
        <f t="shared" si="56"/>
        <v>2.4879768755749158E-3</v>
      </c>
      <c r="AE286">
        <f t="shared" si="57"/>
        <v>-4.9093531243955373E-2</v>
      </c>
      <c r="AF286">
        <f t="shared" si="58"/>
        <v>-0.17598279311913859</v>
      </c>
      <c r="AG286">
        <f t="shared" si="59"/>
        <v>-0.13572323362628158</v>
      </c>
    </row>
    <row r="287" spans="1:33" x14ac:dyDescent="0.25">
      <c r="A287" s="6">
        <v>3671</v>
      </c>
      <c r="B287" s="7" t="s">
        <v>47</v>
      </c>
      <c r="C287" s="7">
        <v>0.59</v>
      </c>
      <c r="D287" s="7">
        <v>0.46500000000000002</v>
      </c>
      <c r="E287" s="7">
        <v>0.13500000000000001</v>
      </c>
      <c r="F287" s="7">
        <v>0.98950000000000005</v>
      </c>
      <c r="G287" s="7">
        <v>0.42349999999999999</v>
      </c>
      <c r="H287" s="7">
        <v>0.19900000000000001</v>
      </c>
      <c r="I287" s="7">
        <v>0.28000000000000003</v>
      </c>
      <c r="J287" s="7">
        <v>8</v>
      </c>
      <c r="K287" s="7">
        <v>8</v>
      </c>
      <c r="L287" s="7" t="s">
        <v>61</v>
      </c>
      <c r="M287" s="7" t="s">
        <v>62</v>
      </c>
      <c r="N287" s="7" t="s">
        <v>63</v>
      </c>
      <c r="O287" s="7">
        <v>4</v>
      </c>
      <c r="P287" s="7" t="s">
        <v>42</v>
      </c>
      <c r="Q287" s="7">
        <v>6.1</v>
      </c>
      <c r="R287" s="19">
        <f t="shared" si="48"/>
        <v>1.2040755040783462</v>
      </c>
      <c r="S287">
        <f t="shared" si="49"/>
        <v>0.61407550407834621</v>
      </c>
      <c r="T287">
        <f t="shared" si="50"/>
        <v>0.37708872470907501</v>
      </c>
      <c r="V287">
        <f t="shared" si="51"/>
        <v>1.9191925155090195</v>
      </c>
      <c r="W287">
        <f t="shared" si="52"/>
        <v>1.4956925155090195</v>
      </c>
      <c r="X287">
        <f t="shared" si="53"/>
        <v>2.2370961009496986</v>
      </c>
      <c r="Z287">
        <f t="shared" si="54"/>
        <v>0.24417182481676269</v>
      </c>
      <c r="AA287">
        <f t="shared" si="55"/>
        <v>-0.17932817518323729</v>
      </c>
      <c r="AB287">
        <f t="shared" si="56"/>
        <v>3.2158594414549845E-2</v>
      </c>
      <c r="AE287">
        <f t="shared" si="57"/>
        <v>-0.64855138643330534</v>
      </c>
      <c r="AF287">
        <f t="shared" si="58"/>
        <v>0.50876367235071795</v>
      </c>
      <c r="AG287">
        <f t="shared" si="59"/>
        <v>0.53642992338006545</v>
      </c>
    </row>
    <row r="288" spans="1:33" x14ac:dyDescent="0.25">
      <c r="A288" s="4">
        <v>1162</v>
      </c>
      <c r="B288" s="5" t="s">
        <v>47</v>
      </c>
      <c r="C288" s="5">
        <v>0.61</v>
      </c>
      <c r="D288" s="5">
        <v>0.48499999999999999</v>
      </c>
      <c r="E288" s="5">
        <v>0.16</v>
      </c>
      <c r="F288" s="5">
        <v>1.0145</v>
      </c>
      <c r="G288" s="5">
        <v>0.53149999999999997</v>
      </c>
      <c r="H288" s="5">
        <v>0.21199999999999999</v>
      </c>
      <c r="I288" s="5">
        <v>0.24149999999999999</v>
      </c>
      <c r="J288" s="5">
        <v>8</v>
      </c>
      <c r="K288" s="5">
        <v>10</v>
      </c>
      <c r="L288" s="5" t="s">
        <v>48</v>
      </c>
      <c r="M288" s="5" t="s">
        <v>49</v>
      </c>
      <c r="N288" s="5" t="s">
        <v>50</v>
      </c>
      <c r="O288" s="5">
        <v>9</v>
      </c>
      <c r="P288" s="5" t="s">
        <v>78</v>
      </c>
      <c r="Q288" s="5">
        <v>1.9</v>
      </c>
      <c r="R288" s="19">
        <f t="shared" si="48"/>
        <v>1.204851032249435</v>
      </c>
      <c r="S288">
        <f t="shared" si="49"/>
        <v>0.59485103224943503</v>
      </c>
      <c r="T288">
        <f t="shared" si="50"/>
        <v>0.35384775056821838</v>
      </c>
      <c r="V288">
        <f t="shared" si="51"/>
        <v>1.9193467068878853</v>
      </c>
      <c r="W288">
        <f t="shared" si="52"/>
        <v>1.3878467068878853</v>
      </c>
      <c r="X288">
        <f t="shared" si="53"/>
        <v>1.9261184818195476</v>
      </c>
      <c r="Z288">
        <f t="shared" si="54"/>
        <v>0.24417182481676269</v>
      </c>
      <c r="AA288">
        <f t="shared" si="55"/>
        <v>-0.28732817518323728</v>
      </c>
      <c r="AB288">
        <f t="shared" si="56"/>
        <v>8.2557480254129095E-2</v>
      </c>
      <c r="AE288">
        <f t="shared" si="57"/>
        <v>-0.64855138643330534</v>
      </c>
      <c r="AF288">
        <f t="shared" si="58"/>
        <v>0.67995028871818231</v>
      </c>
      <c r="AG288">
        <f t="shared" si="59"/>
        <v>0.74324627938201804</v>
      </c>
    </row>
    <row r="289" spans="1:33" x14ac:dyDescent="0.25">
      <c r="A289" s="6">
        <v>3328</v>
      </c>
      <c r="B289" s="7" t="s">
        <v>43</v>
      </c>
      <c r="C289" s="7">
        <v>0.63500000000000001</v>
      </c>
      <c r="D289" s="7">
        <v>0.48</v>
      </c>
      <c r="E289" s="7">
        <v>0.2</v>
      </c>
      <c r="F289" s="7">
        <v>1.3654999999999999</v>
      </c>
      <c r="G289" s="7">
        <v>0.62549999999999994</v>
      </c>
      <c r="H289" s="7">
        <v>0.25950000000000001</v>
      </c>
      <c r="I289" s="7">
        <v>0.42499999999999999</v>
      </c>
      <c r="J289" s="7">
        <v>16</v>
      </c>
      <c r="K289" s="7">
        <v>6</v>
      </c>
      <c r="L289" s="7" t="s">
        <v>71</v>
      </c>
      <c r="M289" s="7" t="s">
        <v>72</v>
      </c>
      <c r="N289" s="7" t="s">
        <v>73</v>
      </c>
      <c r="O289" s="7">
        <v>3</v>
      </c>
      <c r="P289" s="7" t="s">
        <v>80</v>
      </c>
      <c r="Q289" s="7">
        <v>3.6</v>
      </c>
      <c r="R289" s="19">
        <f t="shared" si="48"/>
        <v>1.2046571502066628</v>
      </c>
      <c r="S289">
        <f t="shared" si="49"/>
        <v>0.56965715020666274</v>
      </c>
      <c r="T289">
        <f t="shared" si="50"/>
        <v>0.32450926878157632</v>
      </c>
      <c r="V289">
        <f t="shared" si="51"/>
        <v>1.9199100984645112</v>
      </c>
      <c r="W289">
        <f t="shared" si="52"/>
        <v>1.2944100984645113</v>
      </c>
      <c r="X289">
        <f t="shared" si="53"/>
        <v>1.6754975030069057</v>
      </c>
      <c r="Z289">
        <f t="shared" si="54"/>
        <v>0.45596603014339948</v>
      </c>
      <c r="AA289">
        <f t="shared" si="55"/>
        <v>-0.16953396985660046</v>
      </c>
      <c r="AB289">
        <f t="shared" si="56"/>
        <v>2.8741766935338715E-2</v>
      </c>
      <c r="AE289">
        <f t="shared" si="57"/>
        <v>1.7492800343240946</v>
      </c>
      <c r="AF289">
        <f t="shared" si="58"/>
        <v>0.89393355917751283</v>
      </c>
      <c r="AG289">
        <f t="shared" si="59"/>
        <v>0.69154219038152975</v>
      </c>
    </row>
    <row r="290" spans="1:33" x14ac:dyDescent="0.25">
      <c r="A290" s="4">
        <v>2577</v>
      </c>
      <c r="B290" s="5" t="s">
        <v>43</v>
      </c>
      <c r="C290" s="5">
        <v>0.5</v>
      </c>
      <c r="D290" s="5">
        <v>0.38</v>
      </c>
      <c r="E290" s="5">
        <v>0.11</v>
      </c>
      <c r="F290" s="5">
        <v>0.49399999999999999</v>
      </c>
      <c r="G290" s="5">
        <v>0.218</v>
      </c>
      <c r="H290" s="5">
        <v>0.09</v>
      </c>
      <c r="I290" s="5">
        <v>0.13250000000000001</v>
      </c>
      <c r="J290" s="5">
        <v>7</v>
      </c>
      <c r="K290" s="5">
        <v>15</v>
      </c>
      <c r="L290" s="5" t="s">
        <v>81</v>
      </c>
      <c r="M290" s="5" t="s">
        <v>82</v>
      </c>
      <c r="N290" s="5" t="s">
        <v>35</v>
      </c>
      <c r="O290" s="5">
        <v>5</v>
      </c>
      <c r="P290" s="5" t="s">
        <v>46</v>
      </c>
      <c r="Q290" s="5">
        <v>12.8</v>
      </c>
      <c r="R290" s="19">
        <f t="shared" si="48"/>
        <v>1.2007795093512184</v>
      </c>
      <c r="S290">
        <f t="shared" si="49"/>
        <v>0.70077950935121835</v>
      </c>
      <c r="T290">
        <f t="shared" si="50"/>
        <v>0.49109192072653435</v>
      </c>
      <c r="V290">
        <f t="shared" si="51"/>
        <v>1.9178996801016046</v>
      </c>
      <c r="W290">
        <f t="shared" si="52"/>
        <v>1.6998996801016046</v>
      </c>
      <c r="X290">
        <f t="shared" si="53"/>
        <v>2.8896589224095379</v>
      </c>
      <c r="Z290">
        <f t="shared" si="54"/>
        <v>0.21769754915093309</v>
      </c>
      <c r="AA290">
        <f t="shared" si="55"/>
        <v>-3.0245084906690978E-4</v>
      </c>
      <c r="AB290">
        <f t="shared" si="56"/>
        <v>9.1476516101294642E-8</v>
      </c>
      <c r="AE290">
        <f t="shared" si="57"/>
        <v>-0.94828031402798041</v>
      </c>
      <c r="AF290">
        <f t="shared" si="58"/>
        <v>-0.26157610130287079</v>
      </c>
      <c r="AG290">
        <f t="shared" si="59"/>
        <v>-0.34253958962823472</v>
      </c>
    </row>
    <row r="291" spans="1:33" x14ac:dyDescent="0.25">
      <c r="A291" s="6">
        <v>3668</v>
      </c>
      <c r="B291" s="7" t="s">
        <v>32</v>
      </c>
      <c r="C291" s="7">
        <v>0.58499999999999996</v>
      </c>
      <c r="D291" s="7">
        <v>0.42</v>
      </c>
      <c r="E291" s="7">
        <v>0.155</v>
      </c>
      <c r="F291" s="7">
        <v>1.034</v>
      </c>
      <c r="G291" s="7">
        <v>0.437</v>
      </c>
      <c r="H291" s="7">
        <v>0.2225</v>
      </c>
      <c r="I291" s="7">
        <v>0.32</v>
      </c>
      <c r="J291" s="7">
        <v>11</v>
      </c>
      <c r="K291" s="7">
        <v>15</v>
      </c>
      <c r="L291" s="7" t="s">
        <v>81</v>
      </c>
      <c r="M291" s="7" t="s">
        <v>82</v>
      </c>
      <c r="N291" s="7" t="s">
        <v>35</v>
      </c>
      <c r="O291" s="7">
        <v>3</v>
      </c>
      <c r="P291" s="7" t="s">
        <v>80</v>
      </c>
      <c r="Q291" s="7">
        <v>3.6</v>
      </c>
      <c r="R291" s="19">
        <f t="shared" si="48"/>
        <v>1.2023305656933962</v>
      </c>
      <c r="S291">
        <f t="shared" si="49"/>
        <v>0.61733056569339628</v>
      </c>
      <c r="T291">
        <f t="shared" si="50"/>
        <v>0.38109702733932865</v>
      </c>
      <c r="V291">
        <f t="shared" si="51"/>
        <v>1.9194712460785079</v>
      </c>
      <c r="W291">
        <f t="shared" si="52"/>
        <v>1.4824712460785079</v>
      </c>
      <c r="X291">
        <f t="shared" si="53"/>
        <v>2.197720995449564</v>
      </c>
      <c r="Z291">
        <f t="shared" si="54"/>
        <v>0.32359465181425151</v>
      </c>
      <c r="AA291">
        <f t="shared" si="55"/>
        <v>-0.11340534818574849</v>
      </c>
      <c r="AB291">
        <f t="shared" si="56"/>
        <v>1.2860772997130848E-2</v>
      </c>
      <c r="AE291">
        <f t="shared" si="57"/>
        <v>0.25063539635071963</v>
      </c>
      <c r="AF291">
        <f t="shared" si="58"/>
        <v>0.46596701825885184</v>
      </c>
      <c r="AG291">
        <f t="shared" si="59"/>
        <v>7.1093122375670947E-2</v>
      </c>
    </row>
    <row r="292" spans="1:33" x14ac:dyDescent="0.25">
      <c r="A292" s="4">
        <v>2566</v>
      </c>
      <c r="B292" s="5" t="s">
        <v>43</v>
      </c>
      <c r="C292" s="5">
        <v>0.45</v>
      </c>
      <c r="D292" s="5">
        <v>0.35</v>
      </c>
      <c r="E292" s="5">
        <v>0.12</v>
      </c>
      <c r="F292" s="5">
        <v>0.46800000000000003</v>
      </c>
      <c r="G292" s="5">
        <v>0.20050000000000001</v>
      </c>
      <c r="H292" s="5">
        <v>0.1065</v>
      </c>
      <c r="I292" s="5">
        <v>0.13250000000000001</v>
      </c>
      <c r="J292" s="5">
        <v>8</v>
      </c>
      <c r="K292" s="5">
        <v>5</v>
      </c>
      <c r="L292" s="5" t="s">
        <v>58</v>
      </c>
      <c r="M292" s="5" t="s">
        <v>59</v>
      </c>
      <c r="N292" s="5" t="s">
        <v>60</v>
      </c>
      <c r="O292" s="5">
        <v>10</v>
      </c>
      <c r="P292" s="5" t="s">
        <v>70</v>
      </c>
      <c r="Q292" s="5">
        <v>24.1</v>
      </c>
      <c r="R292" s="19">
        <f t="shared" si="48"/>
        <v>1.1996162170945852</v>
      </c>
      <c r="S292">
        <f t="shared" si="49"/>
        <v>0.74961621709458526</v>
      </c>
      <c r="T292">
        <f t="shared" si="50"/>
        <v>0.56192447293119641</v>
      </c>
      <c r="V292">
        <f t="shared" si="51"/>
        <v>1.9180953845440114</v>
      </c>
      <c r="W292">
        <f t="shared" si="52"/>
        <v>1.7175953845440115</v>
      </c>
      <c r="X292">
        <f t="shared" si="53"/>
        <v>2.9501339050068909</v>
      </c>
      <c r="Z292">
        <f t="shared" si="54"/>
        <v>0.24417182481676269</v>
      </c>
      <c r="AA292">
        <f t="shared" si="55"/>
        <v>4.3671824816762683E-2</v>
      </c>
      <c r="AB292">
        <f t="shared" si="56"/>
        <v>1.9072282828260089E-3</v>
      </c>
      <c r="AE292">
        <f t="shared" si="57"/>
        <v>-0.64855138643330534</v>
      </c>
      <c r="AF292">
        <f t="shared" si="58"/>
        <v>-0.68954264222153117</v>
      </c>
      <c r="AG292">
        <f t="shared" si="59"/>
        <v>-0.65276412363116443</v>
      </c>
    </row>
    <row r="293" spans="1:33" x14ac:dyDescent="0.25">
      <c r="A293" s="6">
        <v>1282</v>
      </c>
      <c r="B293" s="7" t="s">
        <v>43</v>
      </c>
      <c r="C293" s="7">
        <v>0.5</v>
      </c>
      <c r="D293" s="7">
        <v>0.38</v>
      </c>
      <c r="E293" s="7">
        <v>0.13500000000000001</v>
      </c>
      <c r="F293" s="7">
        <v>0.59399999999999997</v>
      </c>
      <c r="G293" s="7">
        <v>0.29449999999999998</v>
      </c>
      <c r="H293" s="7">
        <v>0.104</v>
      </c>
      <c r="I293" s="7">
        <v>0.1565</v>
      </c>
      <c r="J293" s="7">
        <v>9</v>
      </c>
      <c r="K293" s="7">
        <v>8</v>
      </c>
      <c r="L293" s="7" t="s">
        <v>61</v>
      </c>
      <c r="M293" s="7" t="s">
        <v>62</v>
      </c>
      <c r="N293" s="7" t="s">
        <v>63</v>
      </c>
      <c r="O293" s="7">
        <v>6</v>
      </c>
      <c r="P293" s="7" t="s">
        <v>79</v>
      </c>
      <c r="Q293" s="7">
        <v>14.1</v>
      </c>
      <c r="R293" s="19">
        <f t="shared" si="48"/>
        <v>1.2007795093512184</v>
      </c>
      <c r="S293">
        <f t="shared" si="49"/>
        <v>0.70077950935121835</v>
      </c>
      <c r="T293">
        <f t="shared" si="50"/>
        <v>0.49109192072653435</v>
      </c>
      <c r="V293">
        <f t="shared" si="51"/>
        <v>1.9180657323557679</v>
      </c>
      <c r="W293">
        <f t="shared" si="52"/>
        <v>1.623565732355768</v>
      </c>
      <c r="X293">
        <f t="shared" si="53"/>
        <v>2.6359656872799211</v>
      </c>
      <c r="Z293">
        <f t="shared" si="54"/>
        <v>0.2706461004825923</v>
      </c>
      <c r="AA293">
        <f t="shared" si="55"/>
        <v>-2.3853899517407684E-2</v>
      </c>
      <c r="AB293">
        <f t="shared" si="56"/>
        <v>5.6900852218658257E-4</v>
      </c>
      <c r="AE293">
        <f t="shared" si="57"/>
        <v>-0.34882245883863039</v>
      </c>
      <c r="AF293">
        <f t="shared" si="58"/>
        <v>-0.26157610130287079</v>
      </c>
      <c r="AG293">
        <f t="shared" si="59"/>
        <v>-0.34253958962823472</v>
      </c>
    </row>
    <row r="294" spans="1:33" x14ac:dyDescent="0.25">
      <c r="A294" s="4">
        <v>2552</v>
      </c>
      <c r="B294" s="5" t="s">
        <v>43</v>
      </c>
      <c r="C294" s="5">
        <v>0.29499999999999998</v>
      </c>
      <c r="D294" s="5">
        <v>0.22</v>
      </c>
      <c r="E294" s="5">
        <v>7.0000000000000007E-2</v>
      </c>
      <c r="F294" s="5">
        <v>0.126</v>
      </c>
      <c r="G294" s="5">
        <v>5.1499999999999997E-2</v>
      </c>
      <c r="H294" s="5">
        <v>2.75E-2</v>
      </c>
      <c r="I294" s="5">
        <v>3.5000000000000003E-2</v>
      </c>
      <c r="J294" s="5">
        <v>6</v>
      </c>
      <c r="K294" s="5">
        <v>11</v>
      </c>
      <c r="L294" s="5" t="s">
        <v>37</v>
      </c>
      <c r="M294" s="5" t="s">
        <v>38</v>
      </c>
      <c r="N294" s="5" t="s">
        <v>35</v>
      </c>
      <c r="O294" s="5">
        <v>7</v>
      </c>
      <c r="P294" s="5" t="s">
        <v>74</v>
      </c>
      <c r="Q294" s="5">
        <v>2.5</v>
      </c>
      <c r="R294" s="19">
        <f t="shared" si="48"/>
        <v>1.1945752839825075</v>
      </c>
      <c r="S294">
        <f t="shared" si="49"/>
        <v>0.89957528398250752</v>
      </c>
      <c r="T294">
        <f t="shared" si="50"/>
        <v>0.80923569155220909</v>
      </c>
      <c r="V294">
        <f t="shared" si="51"/>
        <v>1.9171583753955181</v>
      </c>
      <c r="W294">
        <f t="shared" si="52"/>
        <v>1.865658375395518</v>
      </c>
      <c r="X294">
        <f t="shared" si="53"/>
        <v>3.4806811736834438</v>
      </c>
      <c r="Z294">
        <f t="shared" si="54"/>
        <v>0.19122327348510348</v>
      </c>
      <c r="AA294">
        <f t="shared" si="55"/>
        <v>0.13972327348510349</v>
      </c>
      <c r="AB294">
        <f t="shared" si="56"/>
        <v>1.9522593153393025E-2</v>
      </c>
      <c r="AE294">
        <f t="shared" si="57"/>
        <v>-1.2480092416226554</v>
      </c>
      <c r="AF294">
        <f t="shared" si="58"/>
        <v>-2.0162389190693792</v>
      </c>
      <c r="AG294">
        <f t="shared" si="59"/>
        <v>-1.9970704376438582</v>
      </c>
    </row>
    <row r="295" spans="1:33" x14ac:dyDescent="0.25">
      <c r="A295" s="6">
        <v>3013</v>
      </c>
      <c r="B295" s="7" t="s">
        <v>43</v>
      </c>
      <c r="C295" s="7">
        <v>0.39</v>
      </c>
      <c r="D295" s="7">
        <v>0.3</v>
      </c>
      <c r="E295" s="7">
        <v>0.1</v>
      </c>
      <c r="F295" s="7">
        <v>0.26650000000000001</v>
      </c>
      <c r="G295" s="7">
        <v>0.1105</v>
      </c>
      <c r="H295" s="7">
        <v>5.8999999999999997E-2</v>
      </c>
      <c r="I295" s="7">
        <v>8.4000000000000005E-2</v>
      </c>
      <c r="J295" s="7">
        <v>7</v>
      </c>
      <c r="K295" s="7">
        <v>1</v>
      </c>
      <c r="L295" s="7" t="s">
        <v>40</v>
      </c>
      <c r="M295" s="7" t="s">
        <v>41</v>
      </c>
      <c r="N295" s="7" t="s">
        <v>35</v>
      </c>
      <c r="O295" s="7">
        <v>9</v>
      </c>
      <c r="P295" s="7" t="s">
        <v>78</v>
      </c>
      <c r="Q295" s="7">
        <v>1.9</v>
      </c>
      <c r="R295" s="19">
        <f t="shared" si="48"/>
        <v>1.197677396666863</v>
      </c>
      <c r="S295">
        <f t="shared" si="49"/>
        <v>0.807677396666863</v>
      </c>
      <c r="T295">
        <f t="shared" si="50"/>
        <v>0.65234277708656119</v>
      </c>
      <c r="V295">
        <f t="shared" si="51"/>
        <v>1.9175319929673857</v>
      </c>
      <c r="W295">
        <f t="shared" si="52"/>
        <v>1.8070319929673857</v>
      </c>
      <c r="X295">
        <f t="shared" si="53"/>
        <v>3.2653646236076819</v>
      </c>
      <c r="Z295">
        <f t="shared" si="54"/>
        <v>0.21769754915093309</v>
      </c>
      <c r="AA295">
        <f t="shared" si="55"/>
        <v>0.10719754915093309</v>
      </c>
      <c r="AB295">
        <f t="shared" si="56"/>
        <v>1.1491314543966716E-2</v>
      </c>
      <c r="AE295">
        <f t="shared" si="57"/>
        <v>-0.94828031402798041</v>
      </c>
      <c r="AF295">
        <f t="shared" si="58"/>
        <v>-1.2031024913239239</v>
      </c>
      <c r="AG295">
        <f t="shared" si="59"/>
        <v>-1.1698050136360465</v>
      </c>
    </row>
    <row r="296" spans="1:33" x14ac:dyDescent="0.25">
      <c r="A296" s="4">
        <v>1646</v>
      </c>
      <c r="B296" s="5" t="s">
        <v>47</v>
      </c>
      <c r="C296" s="5">
        <v>0.57999999999999996</v>
      </c>
      <c r="D296" s="5">
        <v>0.43</v>
      </c>
      <c r="E296" s="5">
        <v>0.13</v>
      </c>
      <c r="F296" s="5">
        <v>0.79800000000000004</v>
      </c>
      <c r="G296" s="5">
        <v>0.36499999999999999</v>
      </c>
      <c r="H296" s="5">
        <v>0.17299999999999999</v>
      </c>
      <c r="I296" s="5">
        <v>0.22850000000000001</v>
      </c>
      <c r="J296" s="5">
        <v>10</v>
      </c>
      <c r="K296" s="5">
        <v>4</v>
      </c>
      <c r="L296" s="5" t="s">
        <v>84</v>
      </c>
      <c r="M296" s="5" t="s">
        <v>85</v>
      </c>
      <c r="N296" s="5" t="s">
        <v>86</v>
      </c>
      <c r="O296" s="5">
        <v>1</v>
      </c>
      <c r="P296" s="5" t="s">
        <v>36</v>
      </c>
      <c r="Q296" s="5">
        <v>22.1</v>
      </c>
      <c r="R296" s="19">
        <f t="shared" si="48"/>
        <v>1.2027183297789406</v>
      </c>
      <c r="S296">
        <f t="shared" si="49"/>
        <v>0.62271832977894059</v>
      </c>
      <c r="T296">
        <f t="shared" si="50"/>
        <v>0.38777811824267339</v>
      </c>
      <c r="V296">
        <f t="shared" si="51"/>
        <v>1.9188841327512873</v>
      </c>
      <c r="W296">
        <f t="shared" si="52"/>
        <v>1.5538841327512873</v>
      </c>
      <c r="X296">
        <f t="shared" si="53"/>
        <v>2.4145558980162205</v>
      </c>
      <c r="Z296">
        <f t="shared" si="54"/>
        <v>0.29712037614842191</v>
      </c>
      <c r="AA296">
        <f t="shared" si="55"/>
        <v>-6.7879623851578086E-2</v>
      </c>
      <c r="AB296">
        <f t="shared" si="56"/>
        <v>4.6076433342317289E-3</v>
      </c>
      <c r="AE296">
        <f t="shared" si="57"/>
        <v>-4.9093531243955373E-2</v>
      </c>
      <c r="AF296">
        <f t="shared" si="58"/>
        <v>0.42317036416698578</v>
      </c>
      <c r="AG296">
        <f t="shared" si="59"/>
        <v>0.17450130037664752</v>
      </c>
    </row>
    <row r="297" spans="1:33" x14ac:dyDescent="0.25">
      <c r="A297" s="6">
        <v>685</v>
      </c>
      <c r="B297" s="7" t="s">
        <v>47</v>
      </c>
      <c r="C297" s="7">
        <v>0.51</v>
      </c>
      <c r="D297" s="7">
        <v>0.4</v>
      </c>
      <c r="E297" s="7">
        <v>0.14000000000000001</v>
      </c>
      <c r="F297" s="7">
        <v>0.65149999999999997</v>
      </c>
      <c r="G297" s="7">
        <v>0.2455</v>
      </c>
      <c r="H297" s="7">
        <v>0.16650000000000001</v>
      </c>
      <c r="I297" s="7">
        <v>0.185</v>
      </c>
      <c r="J297" s="7">
        <v>10</v>
      </c>
      <c r="K297" s="7">
        <v>14</v>
      </c>
      <c r="L297" s="7" t="s">
        <v>55</v>
      </c>
      <c r="M297" s="7" t="s">
        <v>56</v>
      </c>
      <c r="N297" s="7" t="s">
        <v>57</v>
      </c>
      <c r="O297" s="7">
        <v>8</v>
      </c>
      <c r="P297" s="7" t="s">
        <v>51</v>
      </c>
      <c r="Q297" s="7">
        <v>12.3</v>
      </c>
      <c r="R297" s="19">
        <f t="shared" si="48"/>
        <v>1.2015550375223072</v>
      </c>
      <c r="S297">
        <f t="shared" si="49"/>
        <v>0.69155503752230718</v>
      </c>
      <c r="T297">
        <f t="shared" si="50"/>
        <v>0.47824836992247971</v>
      </c>
      <c r="V297">
        <f t="shared" si="51"/>
        <v>1.9188070370618544</v>
      </c>
      <c r="W297">
        <f t="shared" si="52"/>
        <v>1.6733070370618544</v>
      </c>
      <c r="X297">
        <f t="shared" si="53"/>
        <v>2.799956440280722</v>
      </c>
      <c r="Z297">
        <f t="shared" si="54"/>
        <v>0.29712037614842191</v>
      </c>
      <c r="AA297">
        <f t="shared" si="55"/>
        <v>5.1620376148421909E-2</v>
      </c>
      <c r="AB297">
        <f t="shared" si="56"/>
        <v>2.6646632337045655E-3</v>
      </c>
      <c r="AE297">
        <f t="shared" si="57"/>
        <v>-4.9093531243955373E-2</v>
      </c>
      <c r="AF297">
        <f t="shared" si="58"/>
        <v>-0.17598279311913859</v>
      </c>
      <c r="AG297">
        <f t="shared" si="59"/>
        <v>-0.13572323362628158</v>
      </c>
    </row>
    <row r="298" spans="1:33" x14ac:dyDescent="0.25">
      <c r="A298" s="4">
        <v>1461</v>
      </c>
      <c r="B298" s="5" t="s">
        <v>47</v>
      </c>
      <c r="C298" s="5">
        <v>0.48499999999999999</v>
      </c>
      <c r="D298" s="5">
        <v>0.39</v>
      </c>
      <c r="E298" s="5">
        <v>8.5000000000000006E-2</v>
      </c>
      <c r="F298" s="5">
        <v>0.64349999999999996</v>
      </c>
      <c r="G298" s="5">
        <v>0.29449999999999998</v>
      </c>
      <c r="H298" s="5">
        <v>0.10299999999999999</v>
      </c>
      <c r="I298" s="5">
        <v>0.19800000000000001</v>
      </c>
      <c r="J298" s="5">
        <v>8</v>
      </c>
      <c r="K298" s="5">
        <v>13</v>
      </c>
      <c r="L298" s="5" t="s">
        <v>44</v>
      </c>
      <c r="M298" s="5" t="s">
        <v>45</v>
      </c>
      <c r="N298" s="5" t="s">
        <v>35</v>
      </c>
      <c r="O298" s="5">
        <v>9</v>
      </c>
      <c r="P298" s="5" t="s">
        <v>78</v>
      </c>
      <c r="Q298" s="5">
        <v>1.9</v>
      </c>
      <c r="R298" s="19">
        <f t="shared" si="48"/>
        <v>1.2011672734367629</v>
      </c>
      <c r="S298">
        <f t="shared" si="49"/>
        <v>0.7161672734367629</v>
      </c>
      <c r="T298">
        <f t="shared" si="50"/>
        <v>0.51289556354184707</v>
      </c>
      <c r="V298">
        <f t="shared" si="51"/>
        <v>1.9180538714804705</v>
      </c>
      <c r="W298">
        <f t="shared" si="52"/>
        <v>1.6235538714804705</v>
      </c>
      <c r="X298">
        <f t="shared" si="53"/>
        <v>2.635927173599224</v>
      </c>
      <c r="Z298">
        <f t="shared" si="54"/>
        <v>0.24417182481676269</v>
      </c>
      <c r="AA298">
        <f t="shared" si="55"/>
        <v>-5.0328175183237289E-2</v>
      </c>
      <c r="AB298">
        <f t="shared" si="56"/>
        <v>2.5329252172746216E-3</v>
      </c>
      <c r="AE298">
        <f t="shared" si="57"/>
        <v>-0.64855138643330534</v>
      </c>
      <c r="AF298">
        <f t="shared" si="58"/>
        <v>-0.38996606357846902</v>
      </c>
      <c r="AG298">
        <f t="shared" si="59"/>
        <v>-0.23913141162725815</v>
      </c>
    </row>
    <row r="299" spans="1:33" x14ac:dyDescent="0.25">
      <c r="A299" s="6">
        <v>3293</v>
      </c>
      <c r="B299" s="7" t="s">
        <v>32</v>
      </c>
      <c r="C299" s="7">
        <v>0.495</v>
      </c>
      <c r="D299" s="7">
        <v>0.375</v>
      </c>
      <c r="E299" s="7">
        <v>0.15</v>
      </c>
      <c r="F299" s="7">
        <v>0.59699999999999998</v>
      </c>
      <c r="G299" s="7">
        <v>0.26150000000000001</v>
      </c>
      <c r="H299" s="7">
        <v>0.13500000000000001</v>
      </c>
      <c r="I299" s="7">
        <v>0.17799999999999999</v>
      </c>
      <c r="J299" s="7">
        <v>11</v>
      </c>
      <c r="K299" s="7">
        <v>15</v>
      </c>
      <c r="L299" s="7" t="s">
        <v>81</v>
      </c>
      <c r="M299" s="7" t="s">
        <v>82</v>
      </c>
      <c r="N299" s="7" t="s">
        <v>35</v>
      </c>
      <c r="O299" s="7">
        <v>4</v>
      </c>
      <c r="P299" s="7" t="s">
        <v>42</v>
      </c>
      <c r="Q299" s="7">
        <v>6.1</v>
      </c>
      <c r="R299" s="19">
        <f t="shared" si="48"/>
        <v>1.2005856273084463</v>
      </c>
      <c r="S299">
        <f t="shared" si="49"/>
        <v>0.70558562730844632</v>
      </c>
      <c r="T299">
        <f t="shared" si="50"/>
        <v>0.49785107746425372</v>
      </c>
      <c r="V299">
        <f t="shared" si="51"/>
        <v>1.9184334194899868</v>
      </c>
      <c r="W299">
        <f t="shared" si="52"/>
        <v>1.6569334194899867</v>
      </c>
      <c r="X299">
        <f t="shared" si="53"/>
        <v>2.7454283566227802</v>
      </c>
      <c r="Z299">
        <f t="shared" si="54"/>
        <v>0.32359465181425151</v>
      </c>
      <c r="AA299">
        <f t="shared" si="55"/>
        <v>6.20946518142515E-2</v>
      </c>
      <c r="AB299">
        <f t="shared" si="56"/>
        <v>3.855745783933127E-3</v>
      </c>
      <c r="AE299">
        <f t="shared" si="57"/>
        <v>0.25063539635071963</v>
      </c>
      <c r="AF299">
        <f t="shared" si="58"/>
        <v>-0.30437275539473685</v>
      </c>
      <c r="AG299">
        <f t="shared" si="59"/>
        <v>-0.394243678628723</v>
      </c>
    </row>
    <row r="300" spans="1:33" x14ac:dyDescent="0.25">
      <c r="A300" s="4">
        <v>2986</v>
      </c>
      <c r="B300" s="5" t="s">
        <v>43</v>
      </c>
      <c r="C300" s="5">
        <v>0.53500000000000003</v>
      </c>
      <c r="D300" s="5">
        <v>0.4</v>
      </c>
      <c r="E300" s="5">
        <v>0.13500000000000001</v>
      </c>
      <c r="F300" s="5">
        <v>0.77500000000000002</v>
      </c>
      <c r="G300" s="5">
        <v>0.36799999999999999</v>
      </c>
      <c r="H300" s="5">
        <v>0.20799999999999999</v>
      </c>
      <c r="I300" s="5">
        <v>0.20549999999999999</v>
      </c>
      <c r="J300" s="5">
        <v>8</v>
      </c>
      <c r="K300" s="5">
        <v>12</v>
      </c>
      <c r="L300" s="5" t="s">
        <v>33</v>
      </c>
      <c r="M300" s="5" t="s">
        <v>34</v>
      </c>
      <c r="N300" s="5" t="s">
        <v>35</v>
      </c>
      <c r="O300" s="5">
        <v>6</v>
      </c>
      <c r="P300" s="5" t="s">
        <v>79</v>
      </c>
      <c r="Q300" s="5">
        <v>14.1</v>
      </c>
      <c r="R300" s="19">
        <f t="shared" si="48"/>
        <v>1.2015550375223072</v>
      </c>
      <c r="S300">
        <f t="shared" si="49"/>
        <v>0.66655503752230716</v>
      </c>
      <c r="T300">
        <f t="shared" si="50"/>
        <v>0.4442956180463643</v>
      </c>
      <c r="V300">
        <f t="shared" si="51"/>
        <v>1.9192992633866959</v>
      </c>
      <c r="W300">
        <f t="shared" si="52"/>
        <v>1.5512992633866958</v>
      </c>
      <c r="X300">
        <f t="shared" si="53"/>
        <v>2.4065294045841048</v>
      </c>
      <c r="Z300">
        <f t="shared" si="54"/>
        <v>0.24417182481676269</v>
      </c>
      <c r="AA300">
        <f t="shared" si="55"/>
        <v>-0.1238281751832373</v>
      </c>
      <c r="AB300">
        <f t="shared" si="56"/>
        <v>1.5333416969210506E-2</v>
      </c>
      <c r="AE300">
        <f t="shared" si="57"/>
        <v>-0.64855138643330534</v>
      </c>
      <c r="AF300">
        <f t="shared" si="58"/>
        <v>3.8000477340191879E-2</v>
      </c>
      <c r="AG300">
        <f t="shared" si="59"/>
        <v>-0.13572323362628158</v>
      </c>
    </row>
    <row r="301" spans="1:33" x14ac:dyDescent="0.25">
      <c r="A301" s="6">
        <v>348</v>
      </c>
      <c r="B301" s="7" t="s">
        <v>43</v>
      </c>
      <c r="C301" s="7">
        <v>0.34</v>
      </c>
      <c r="D301" s="7">
        <v>0.26</v>
      </c>
      <c r="E301" s="7">
        <v>0.08</v>
      </c>
      <c r="F301" s="7">
        <v>0.2</v>
      </c>
      <c r="G301" s="7">
        <v>0.08</v>
      </c>
      <c r="H301" s="7">
        <v>5.5500000000000001E-2</v>
      </c>
      <c r="I301" s="7">
        <v>5.5E-2</v>
      </c>
      <c r="J301" s="7">
        <v>6</v>
      </c>
      <c r="K301" s="7">
        <v>13</v>
      </c>
      <c r="L301" s="7" t="s">
        <v>44</v>
      </c>
      <c r="M301" s="7" t="s">
        <v>45</v>
      </c>
      <c r="N301" s="7" t="s">
        <v>35</v>
      </c>
      <c r="O301" s="7">
        <v>5</v>
      </c>
      <c r="P301" s="7" t="s">
        <v>46</v>
      </c>
      <c r="Q301" s="7">
        <v>12.8</v>
      </c>
      <c r="R301" s="19">
        <f t="shared" si="48"/>
        <v>1.1961263403246853</v>
      </c>
      <c r="S301">
        <f t="shared" si="49"/>
        <v>0.85612634032468526</v>
      </c>
      <c r="T301">
        <f t="shared" si="50"/>
        <v>0.7329523105977388</v>
      </c>
      <c r="V301">
        <f t="shared" si="51"/>
        <v>1.9174904799038448</v>
      </c>
      <c r="W301">
        <f t="shared" si="52"/>
        <v>1.8374904799038447</v>
      </c>
      <c r="X301">
        <f t="shared" si="53"/>
        <v>3.3763712637372616</v>
      </c>
      <c r="Z301">
        <f t="shared" si="54"/>
        <v>0.19122327348510348</v>
      </c>
      <c r="AA301">
        <f t="shared" si="55"/>
        <v>0.11122327348510348</v>
      </c>
      <c r="AB301">
        <f t="shared" si="56"/>
        <v>1.2370616564742124E-2</v>
      </c>
      <c r="AE301">
        <f t="shared" si="57"/>
        <v>-1.2480092416226554</v>
      </c>
      <c r="AF301">
        <f t="shared" si="58"/>
        <v>-1.6310690322425843</v>
      </c>
      <c r="AG301">
        <f t="shared" si="59"/>
        <v>-1.5834377256399523</v>
      </c>
    </row>
    <row r="302" spans="1:33" x14ac:dyDescent="0.25">
      <c r="A302" s="4">
        <v>3232</v>
      </c>
      <c r="B302" s="5" t="s">
        <v>47</v>
      </c>
      <c r="C302" s="5">
        <v>0.41</v>
      </c>
      <c r="D302" s="5">
        <v>0.32500000000000001</v>
      </c>
      <c r="E302" s="5">
        <v>0.12</v>
      </c>
      <c r="F302" s="5">
        <v>0.3745</v>
      </c>
      <c r="G302" s="5">
        <v>0.158</v>
      </c>
      <c r="H302" s="5">
        <v>8.1000000000000003E-2</v>
      </c>
      <c r="I302" s="5">
        <v>0.125</v>
      </c>
      <c r="J302" s="5">
        <v>12</v>
      </c>
      <c r="K302" s="5">
        <v>12</v>
      </c>
      <c r="L302" s="5" t="s">
        <v>33</v>
      </c>
      <c r="M302" s="5" t="s">
        <v>34</v>
      </c>
      <c r="N302" s="5" t="s">
        <v>35</v>
      </c>
      <c r="O302" s="5">
        <v>8</v>
      </c>
      <c r="P302" s="5" t="s">
        <v>51</v>
      </c>
      <c r="Q302" s="5">
        <v>12.3</v>
      </c>
      <c r="R302" s="19">
        <f t="shared" si="48"/>
        <v>1.1986468068807241</v>
      </c>
      <c r="S302">
        <f t="shared" si="49"/>
        <v>0.78864680688072419</v>
      </c>
      <c r="T302">
        <f t="shared" si="50"/>
        <v>0.62196378600316227</v>
      </c>
      <c r="V302">
        <f t="shared" si="51"/>
        <v>1.9177929322239282</v>
      </c>
      <c r="W302">
        <f t="shared" si="52"/>
        <v>1.7597929322239283</v>
      </c>
      <c r="X302">
        <f t="shared" si="53"/>
        <v>3.0968711643052913</v>
      </c>
      <c r="Z302">
        <f t="shared" si="54"/>
        <v>0.35006892748008106</v>
      </c>
      <c r="AA302">
        <f t="shared" si="55"/>
        <v>0.19206892748008106</v>
      </c>
      <c r="AB302">
        <f t="shared" si="56"/>
        <v>3.6890472903348639E-2</v>
      </c>
      <c r="AE302">
        <f t="shared" si="57"/>
        <v>0.55036432394539458</v>
      </c>
      <c r="AF302">
        <f t="shared" si="58"/>
        <v>-1.0319158749564599</v>
      </c>
      <c r="AG302">
        <f t="shared" si="59"/>
        <v>-0.91128456863360519</v>
      </c>
    </row>
    <row r="303" spans="1:33" x14ac:dyDescent="0.25">
      <c r="A303" s="6">
        <v>697</v>
      </c>
      <c r="B303" s="7" t="s">
        <v>43</v>
      </c>
      <c r="C303" s="7">
        <v>0.155</v>
      </c>
      <c r="D303" s="7">
        <v>0.105</v>
      </c>
      <c r="E303" s="7">
        <v>0.05</v>
      </c>
      <c r="F303" s="7">
        <v>1.7500000000000002E-2</v>
      </c>
      <c r="G303" s="7">
        <v>5.0000000000000001E-3</v>
      </c>
      <c r="H303" s="7">
        <v>3.5000000000000001E-3</v>
      </c>
      <c r="I303" s="7">
        <v>5.0000000000000001E-3</v>
      </c>
      <c r="J303" s="7">
        <v>4</v>
      </c>
      <c r="K303" s="7">
        <v>3</v>
      </c>
      <c r="L303" s="7" t="s">
        <v>75</v>
      </c>
      <c r="M303" s="7" t="s">
        <v>76</v>
      </c>
      <c r="N303" s="7" t="s">
        <v>77</v>
      </c>
      <c r="O303" s="7">
        <v>6</v>
      </c>
      <c r="P303" s="7" t="s">
        <v>79</v>
      </c>
      <c r="Q303" s="7">
        <v>14.1</v>
      </c>
      <c r="R303" s="19">
        <f t="shared" si="48"/>
        <v>1.1901159969987465</v>
      </c>
      <c r="S303">
        <f t="shared" si="49"/>
        <v>1.0351159969987465</v>
      </c>
      <c r="T303">
        <f t="shared" si="50"/>
        <v>1.0714651272427089</v>
      </c>
      <c r="V303">
        <f t="shared" si="51"/>
        <v>1.9168737143883809</v>
      </c>
      <c r="W303">
        <f t="shared" si="52"/>
        <v>1.9118737143883811</v>
      </c>
      <c r="X303">
        <f t="shared" si="53"/>
        <v>3.6552610997692248</v>
      </c>
      <c r="Z303">
        <f t="shared" si="54"/>
        <v>0.1382747221534443</v>
      </c>
      <c r="AA303">
        <f t="shared" si="55"/>
        <v>0.1332747221534443</v>
      </c>
      <c r="AB303">
        <f t="shared" si="56"/>
        <v>1.7762151565077777E-2</v>
      </c>
      <c r="AE303">
        <f t="shared" si="57"/>
        <v>-1.8474670968120053</v>
      </c>
      <c r="AF303">
        <f t="shared" si="58"/>
        <v>-3.2145452336416285</v>
      </c>
      <c r="AG303">
        <f t="shared" si="59"/>
        <v>-3.1862644846550876</v>
      </c>
    </row>
    <row r="304" spans="1:33" x14ac:dyDescent="0.25">
      <c r="A304" s="4">
        <v>1281</v>
      </c>
      <c r="B304" s="5" t="s">
        <v>47</v>
      </c>
      <c r="C304" s="5">
        <v>0.495</v>
      </c>
      <c r="D304" s="5">
        <v>0.39500000000000002</v>
      </c>
      <c r="E304" s="5">
        <v>0.12</v>
      </c>
      <c r="F304" s="5">
        <v>0.55300000000000005</v>
      </c>
      <c r="G304" s="5">
        <v>0.224</v>
      </c>
      <c r="H304" s="5">
        <v>0.13750000000000001</v>
      </c>
      <c r="I304" s="5">
        <v>0.16700000000000001</v>
      </c>
      <c r="J304" s="5">
        <v>8</v>
      </c>
      <c r="K304" s="5">
        <v>15</v>
      </c>
      <c r="L304" s="5" t="s">
        <v>81</v>
      </c>
      <c r="M304" s="5" t="s">
        <v>82</v>
      </c>
      <c r="N304" s="5" t="s">
        <v>35</v>
      </c>
      <c r="O304" s="5">
        <v>6</v>
      </c>
      <c r="P304" s="5" t="s">
        <v>79</v>
      </c>
      <c r="Q304" s="5">
        <v>14.1</v>
      </c>
      <c r="R304" s="19">
        <f t="shared" si="48"/>
        <v>1.2013611554795351</v>
      </c>
      <c r="S304">
        <f t="shared" si="49"/>
        <v>0.70636115547953515</v>
      </c>
      <c r="T304">
        <f t="shared" si="50"/>
        <v>0.49894608197038404</v>
      </c>
      <c r="V304">
        <f t="shared" si="51"/>
        <v>1.9184630716782303</v>
      </c>
      <c r="W304">
        <f t="shared" si="52"/>
        <v>1.6944630716782303</v>
      </c>
      <c r="X304">
        <f t="shared" si="53"/>
        <v>2.8712051012812232</v>
      </c>
      <c r="Z304">
        <f t="shared" si="54"/>
        <v>0.24417182481676269</v>
      </c>
      <c r="AA304">
        <f t="shared" si="55"/>
        <v>2.017182481676269E-2</v>
      </c>
      <c r="AB304">
        <f t="shared" si="56"/>
        <v>4.0690251643816312E-4</v>
      </c>
      <c r="AE304">
        <f t="shared" si="57"/>
        <v>-0.64855138643330534</v>
      </c>
      <c r="AF304">
        <f t="shared" si="58"/>
        <v>-0.30437275539473685</v>
      </c>
      <c r="AG304">
        <f t="shared" si="59"/>
        <v>-0.18742732262676987</v>
      </c>
    </row>
    <row r="305" spans="1:33" x14ac:dyDescent="0.25">
      <c r="A305" s="6">
        <v>2531</v>
      </c>
      <c r="B305" s="7" t="s">
        <v>32</v>
      </c>
      <c r="C305" s="7">
        <v>0.6</v>
      </c>
      <c r="D305" s="7">
        <v>0.48499999999999999</v>
      </c>
      <c r="E305" s="7">
        <v>0.16500000000000001</v>
      </c>
      <c r="F305" s="7">
        <v>1.1405000000000001</v>
      </c>
      <c r="G305" s="7">
        <v>0.58699999999999997</v>
      </c>
      <c r="H305" s="7">
        <v>0.2175</v>
      </c>
      <c r="I305" s="7">
        <v>0.28799999999999998</v>
      </c>
      <c r="J305" s="7">
        <v>9</v>
      </c>
      <c r="K305" s="7">
        <v>12</v>
      </c>
      <c r="L305" s="7" t="s">
        <v>33</v>
      </c>
      <c r="M305" s="7" t="s">
        <v>34</v>
      </c>
      <c r="N305" s="7" t="s">
        <v>35</v>
      </c>
      <c r="O305" s="7">
        <v>8</v>
      </c>
      <c r="P305" s="7" t="s">
        <v>51</v>
      </c>
      <c r="Q305" s="7">
        <v>12.3</v>
      </c>
      <c r="R305" s="19">
        <f t="shared" si="48"/>
        <v>1.204851032249435</v>
      </c>
      <c r="S305">
        <f t="shared" si="49"/>
        <v>0.60485103224943504</v>
      </c>
      <c r="T305">
        <f t="shared" si="50"/>
        <v>0.36584477121320713</v>
      </c>
      <c r="V305">
        <f t="shared" si="51"/>
        <v>1.919411941702021</v>
      </c>
      <c r="W305">
        <f t="shared" si="52"/>
        <v>1.332411941702021</v>
      </c>
      <c r="X305">
        <f t="shared" si="53"/>
        <v>1.7753215823901498</v>
      </c>
      <c r="Z305">
        <f t="shared" si="54"/>
        <v>0.2706461004825923</v>
      </c>
      <c r="AA305">
        <f t="shared" si="55"/>
        <v>-0.31635389951740767</v>
      </c>
      <c r="AB305">
        <f t="shared" si="56"/>
        <v>0.10007978973987007</v>
      </c>
      <c r="AE305">
        <f t="shared" si="57"/>
        <v>-0.34882245883863039</v>
      </c>
      <c r="AF305">
        <f t="shared" si="58"/>
        <v>0.59435698053445019</v>
      </c>
      <c r="AG305">
        <f t="shared" si="59"/>
        <v>0.74324627938201804</v>
      </c>
    </row>
    <row r="306" spans="1:33" x14ac:dyDescent="0.25">
      <c r="A306" s="4">
        <v>2704</v>
      </c>
      <c r="B306" s="5" t="s">
        <v>47</v>
      </c>
      <c r="C306" s="5">
        <v>0.68</v>
      </c>
      <c r="D306" s="5">
        <v>0.53</v>
      </c>
      <c r="E306" s="5">
        <v>0.18</v>
      </c>
      <c r="F306" s="5">
        <v>1.5289999999999999</v>
      </c>
      <c r="G306" s="5">
        <v>0.76349999999999996</v>
      </c>
      <c r="H306" s="5">
        <v>0.3115</v>
      </c>
      <c r="I306" s="5">
        <v>0.40250000000000002</v>
      </c>
      <c r="J306" s="5">
        <v>11</v>
      </c>
      <c r="K306" s="5">
        <v>9</v>
      </c>
      <c r="L306" s="5" t="s">
        <v>52</v>
      </c>
      <c r="M306" s="5" t="s">
        <v>53</v>
      </c>
      <c r="N306" s="5" t="s">
        <v>54</v>
      </c>
      <c r="O306" s="5">
        <v>6</v>
      </c>
      <c r="P306" s="5" t="s">
        <v>79</v>
      </c>
      <c r="Q306" s="5">
        <v>14.1</v>
      </c>
      <c r="R306" s="19">
        <f t="shared" si="48"/>
        <v>1.206595970634385</v>
      </c>
      <c r="S306">
        <f t="shared" si="49"/>
        <v>0.5265959706343849</v>
      </c>
      <c r="T306">
        <f t="shared" si="50"/>
        <v>0.27730331628836996</v>
      </c>
      <c r="V306">
        <f t="shared" si="51"/>
        <v>1.9205268639799751</v>
      </c>
      <c r="W306">
        <f t="shared" si="52"/>
        <v>1.1570268639799752</v>
      </c>
      <c r="X306">
        <f t="shared" si="53"/>
        <v>1.338711163971336</v>
      </c>
      <c r="Z306">
        <f t="shared" si="54"/>
        <v>0.32359465181425151</v>
      </c>
      <c r="AA306">
        <f t="shared" si="55"/>
        <v>-0.43990534818574845</v>
      </c>
      <c r="AB306">
        <f t="shared" si="56"/>
        <v>0.19351671536242457</v>
      </c>
      <c r="AE306">
        <f t="shared" si="57"/>
        <v>0.25063539635071963</v>
      </c>
      <c r="AF306">
        <f t="shared" si="58"/>
        <v>1.2791034460043076</v>
      </c>
      <c r="AG306">
        <f t="shared" si="59"/>
        <v>1.2085830803864126</v>
      </c>
    </row>
    <row r="307" spans="1:33" x14ac:dyDescent="0.25">
      <c r="A307" s="6">
        <v>2104</v>
      </c>
      <c r="B307" s="7" t="s">
        <v>47</v>
      </c>
      <c r="C307" s="7">
        <v>0.375</v>
      </c>
      <c r="D307" s="7">
        <v>0.28999999999999998</v>
      </c>
      <c r="E307" s="7">
        <v>0.1</v>
      </c>
      <c r="F307" s="7">
        <v>0.27600000000000002</v>
      </c>
      <c r="G307" s="7">
        <v>0.11749999999999999</v>
      </c>
      <c r="H307" s="7">
        <v>5.6500000000000002E-2</v>
      </c>
      <c r="I307" s="7">
        <v>8.5000000000000006E-2</v>
      </c>
      <c r="J307" s="7">
        <v>9</v>
      </c>
      <c r="K307" s="7">
        <v>3</v>
      </c>
      <c r="L307" s="7" t="s">
        <v>75</v>
      </c>
      <c r="M307" s="7" t="s">
        <v>76</v>
      </c>
      <c r="N307" s="7" t="s">
        <v>77</v>
      </c>
      <c r="O307" s="7">
        <v>2</v>
      </c>
      <c r="P307" s="7" t="s">
        <v>39</v>
      </c>
      <c r="Q307" s="7">
        <v>18</v>
      </c>
      <c r="R307" s="19">
        <f t="shared" si="48"/>
        <v>1.1972896325813185</v>
      </c>
      <c r="S307">
        <f t="shared" si="49"/>
        <v>0.82228963258131849</v>
      </c>
      <c r="T307">
        <f t="shared" si="50"/>
        <v>0.67616023985071971</v>
      </c>
      <c r="V307">
        <f t="shared" si="51"/>
        <v>1.9175023407791423</v>
      </c>
      <c r="W307">
        <f t="shared" si="52"/>
        <v>1.8000023407791423</v>
      </c>
      <c r="X307">
        <f t="shared" si="53"/>
        <v>3.2400084268103915</v>
      </c>
      <c r="Z307">
        <f t="shared" si="54"/>
        <v>0.2706461004825923</v>
      </c>
      <c r="AA307">
        <f t="shared" si="55"/>
        <v>0.15314610048259231</v>
      </c>
      <c r="AB307">
        <f t="shared" si="56"/>
        <v>2.3453728093024259E-2</v>
      </c>
      <c r="AE307">
        <f t="shared" si="57"/>
        <v>-0.34882245883863039</v>
      </c>
      <c r="AF307">
        <f t="shared" si="58"/>
        <v>-1.3314924535995221</v>
      </c>
      <c r="AG307">
        <f t="shared" si="59"/>
        <v>-1.2732131916370231</v>
      </c>
    </row>
    <row r="308" spans="1:33" x14ac:dyDescent="0.25">
      <c r="A308" s="4">
        <v>1171</v>
      </c>
      <c r="B308" s="5" t="s">
        <v>32</v>
      </c>
      <c r="C308" s="5">
        <v>0.625</v>
      </c>
      <c r="D308" s="5">
        <v>0.48499999999999999</v>
      </c>
      <c r="E308" s="5">
        <v>0.17499999999999999</v>
      </c>
      <c r="F308" s="5">
        <v>1.3745000000000001</v>
      </c>
      <c r="G308" s="5">
        <v>0.73350000000000004</v>
      </c>
      <c r="H308" s="5">
        <v>0.27150000000000002</v>
      </c>
      <c r="I308" s="5">
        <v>0.33200000000000002</v>
      </c>
      <c r="J308" s="5">
        <v>9</v>
      </c>
      <c r="K308" s="5">
        <v>14</v>
      </c>
      <c r="L308" s="5" t="s">
        <v>55</v>
      </c>
      <c r="M308" s="5" t="s">
        <v>56</v>
      </c>
      <c r="N308" s="5" t="s">
        <v>57</v>
      </c>
      <c r="O308" s="5">
        <v>7</v>
      </c>
      <c r="P308" s="5" t="s">
        <v>74</v>
      </c>
      <c r="Q308" s="5">
        <v>2.5</v>
      </c>
      <c r="R308" s="19">
        <f t="shared" si="48"/>
        <v>1.204851032249435</v>
      </c>
      <c r="S308">
        <f t="shared" si="49"/>
        <v>0.57985103224943502</v>
      </c>
      <c r="T308">
        <f t="shared" si="50"/>
        <v>0.33622721960073532</v>
      </c>
      <c r="V308">
        <f t="shared" si="51"/>
        <v>1.9200524289680798</v>
      </c>
      <c r="W308">
        <f t="shared" si="52"/>
        <v>1.1865524289680798</v>
      </c>
      <c r="X308">
        <f t="shared" si="53"/>
        <v>1.4079066666900499</v>
      </c>
      <c r="Z308">
        <f t="shared" si="54"/>
        <v>0.2706461004825923</v>
      </c>
      <c r="AA308">
        <f t="shared" si="55"/>
        <v>-0.46285389951740774</v>
      </c>
      <c r="AB308">
        <f t="shared" si="56"/>
        <v>0.21423373229847059</v>
      </c>
      <c r="AE308">
        <f t="shared" si="57"/>
        <v>-0.34882245883863039</v>
      </c>
      <c r="AF308">
        <f t="shared" si="58"/>
        <v>0.8083402509937806</v>
      </c>
      <c r="AG308">
        <f t="shared" si="59"/>
        <v>0.74324627938201804</v>
      </c>
    </row>
    <row r="309" spans="1:33" x14ac:dyDescent="0.25">
      <c r="A309" s="6">
        <v>3248</v>
      </c>
      <c r="B309" s="7" t="s">
        <v>32</v>
      </c>
      <c r="C309" s="7">
        <v>0.61</v>
      </c>
      <c r="D309" s="7">
        <v>0.495</v>
      </c>
      <c r="E309" s="7">
        <v>0.19</v>
      </c>
      <c r="F309" s="7">
        <v>1.2130000000000001</v>
      </c>
      <c r="G309" s="7">
        <v>0.46400000000000002</v>
      </c>
      <c r="H309" s="7">
        <v>0.30599999999999999</v>
      </c>
      <c r="I309" s="7">
        <v>0.36499999999999999</v>
      </c>
      <c r="J309" s="7">
        <v>15</v>
      </c>
      <c r="K309" s="7">
        <v>11</v>
      </c>
      <c r="L309" s="7" t="s">
        <v>37</v>
      </c>
      <c r="M309" s="7" t="s">
        <v>38</v>
      </c>
      <c r="N309" s="7" t="s">
        <v>35</v>
      </c>
      <c r="O309" s="7">
        <v>6</v>
      </c>
      <c r="P309" s="7" t="s">
        <v>79</v>
      </c>
      <c r="Q309" s="7">
        <v>14.1</v>
      </c>
      <c r="R309" s="19">
        <f t="shared" si="48"/>
        <v>1.2052387963349793</v>
      </c>
      <c r="S309">
        <f t="shared" si="49"/>
        <v>0.59523879633497934</v>
      </c>
      <c r="T309">
        <f t="shared" si="50"/>
        <v>0.35430922466231501</v>
      </c>
      <c r="V309">
        <f t="shared" si="51"/>
        <v>1.9204616291658394</v>
      </c>
      <c r="W309">
        <f t="shared" si="52"/>
        <v>1.4564616291658394</v>
      </c>
      <c r="X309">
        <f t="shared" si="53"/>
        <v>2.121280477232411</v>
      </c>
      <c r="Z309">
        <f t="shared" si="54"/>
        <v>0.42949175447756988</v>
      </c>
      <c r="AA309">
        <f t="shared" si="55"/>
        <v>-3.4508245522430148E-2</v>
      </c>
      <c r="AB309">
        <f t="shared" si="56"/>
        <v>1.1908190090363204E-3</v>
      </c>
      <c r="AE309">
        <f t="shared" si="57"/>
        <v>1.4495511067294196</v>
      </c>
      <c r="AF309">
        <f t="shared" si="58"/>
        <v>0.67995028871818231</v>
      </c>
      <c r="AG309">
        <f t="shared" si="59"/>
        <v>0.84665445738299461</v>
      </c>
    </row>
    <row r="310" spans="1:33" x14ac:dyDescent="0.25">
      <c r="A310" s="4">
        <v>3470</v>
      </c>
      <c r="B310" s="5" t="s">
        <v>32</v>
      </c>
      <c r="C310" s="5">
        <v>0.71499999999999997</v>
      </c>
      <c r="D310" s="5">
        <v>0.58499999999999996</v>
      </c>
      <c r="E310" s="5">
        <v>0.23</v>
      </c>
      <c r="F310" s="5">
        <v>2.0724999999999998</v>
      </c>
      <c r="G310" s="5">
        <v>0.86550000000000005</v>
      </c>
      <c r="H310" s="5">
        <v>0.40949999999999998</v>
      </c>
      <c r="I310" s="5">
        <v>0.56499999999999995</v>
      </c>
      <c r="J310" s="5">
        <v>10</v>
      </c>
      <c r="K310" s="5">
        <v>6</v>
      </c>
      <c r="L310" s="5" t="s">
        <v>71</v>
      </c>
      <c r="M310" s="5" t="s">
        <v>72</v>
      </c>
      <c r="N310" s="5" t="s">
        <v>73</v>
      </c>
      <c r="O310" s="5">
        <v>6</v>
      </c>
      <c r="P310" s="5" t="s">
        <v>79</v>
      </c>
      <c r="Q310" s="5">
        <v>14.1</v>
      </c>
      <c r="R310" s="19">
        <f t="shared" si="48"/>
        <v>1.2087286731048792</v>
      </c>
      <c r="S310">
        <f t="shared" si="49"/>
        <v>0.49372867310487922</v>
      </c>
      <c r="T310">
        <f t="shared" si="50"/>
        <v>0.2437680026459047</v>
      </c>
      <c r="V310">
        <f t="shared" si="51"/>
        <v>1.9216892297591188</v>
      </c>
      <c r="W310">
        <f t="shared" si="52"/>
        <v>1.0561892297591187</v>
      </c>
      <c r="X310">
        <f t="shared" si="53"/>
        <v>1.1155356890591603</v>
      </c>
      <c r="Z310">
        <f t="shared" si="54"/>
        <v>0.29712037614842191</v>
      </c>
      <c r="AA310">
        <f t="shared" si="55"/>
        <v>-0.56837962385157814</v>
      </c>
      <c r="AB310">
        <f t="shared" si="56"/>
        <v>0.32305539680966144</v>
      </c>
      <c r="AE310">
        <f t="shared" si="57"/>
        <v>-4.9093531243955373E-2</v>
      </c>
      <c r="AF310">
        <f t="shared" si="58"/>
        <v>1.5786800246473693</v>
      </c>
      <c r="AG310">
        <f t="shared" si="59"/>
        <v>1.7773280593917824</v>
      </c>
    </row>
    <row r="311" spans="1:33" x14ac:dyDescent="0.25">
      <c r="A311" s="6">
        <v>4107</v>
      </c>
      <c r="B311" s="7" t="s">
        <v>32</v>
      </c>
      <c r="C311" s="7">
        <v>0.72</v>
      </c>
      <c r="D311" s="7">
        <v>0.59</v>
      </c>
      <c r="E311" s="7">
        <v>0.20499999999999999</v>
      </c>
      <c r="F311" s="7">
        <v>1.7495000000000001</v>
      </c>
      <c r="G311" s="7">
        <v>0.77549999999999997</v>
      </c>
      <c r="H311" s="7">
        <v>0.42249999999999999</v>
      </c>
      <c r="I311" s="7">
        <v>0.48</v>
      </c>
      <c r="J311" s="7">
        <v>11</v>
      </c>
      <c r="K311" s="7">
        <v>10</v>
      </c>
      <c r="L311" s="7" t="s">
        <v>48</v>
      </c>
      <c r="M311" s="7" t="s">
        <v>49</v>
      </c>
      <c r="N311" s="7" t="s">
        <v>50</v>
      </c>
      <c r="O311" s="7">
        <v>2</v>
      </c>
      <c r="P311" s="7" t="s">
        <v>39</v>
      </c>
      <c r="Q311" s="7">
        <v>18</v>
      </c>
      <c r="R311" s="19">
        <f t="shared" si="48"/>
        <v>1.2089225551476515</v>
      </c>
      <c r="S311">
        <f t="shared" si="49"/>
        <v>0.48892255514765148</v>
      </c>
      <c r="T311">
        <f t="shared" si="50"/>
        <v>0.23904526493210831</v>
      </c>
      <c r="V311">
        <f t="shared" si="51"/>
        <v>1.9218434211379847</v>
      </c>
      <c r="W311">
        <f t="shared" si="52"/>
        <v>1.1463434211379848</v>
      </c>
      <c r="X311">
        <f t="shared" si="53"/>
        <v>1.3141032391863392</v>
      </c>
      <c r="Z311">
        <f t="shared" si="54"/>
        <v>0.32359465181425151</v>
      </c>
      <c r="AA311">
        <f t="shared" si="55"/>
        <v>-0.45190534818574846</v>
      </c>
      <c r="AB311">
        <f t="shared" si="56"/>
        <v>0.20421844371888254</v>
      </c>
      <c r="AE311">
        <f t="shared" si="57"/>
        <v>0.25063539635071963</v>
      </c>
      <c r="AF311">
        <f t="shared" si="58"/>
        <v>1.6214766787392354</v>
      </c>
      <c r="AG311">
        <f t="shared" si="59"/>
        <v>1.8290321483922707</v>
      </c>
    </row>
    <row r="312" spans="1:33" x14ac:dyDescent="0.25">
      <c r="A312" s="4">
        <v>1111</v>
      </c>
      <c r="B312" s="5" t="s">
        <v>43</v>
      </c>
      <c r="C312" s="5">
        <v>0.52</v>
      </c>
      <c r="D312" s="5">
        <v>0.38</v>
      </c>
      <c r="E312" s="5">
        <v>0.13500000000000001</v>
      </c>
      <c r="F312" s="5">
        <v>0.53949999999999998</v>
      </c>
      <c r="G312" s="5">
        <v>0.22950000000000001</v>
      </c>
      <c r="H312" s="5">
        <v>0.13300000000000001</v>
      </c>
      <c r="I312" s="5">
        <v>0.157</v>
      </c>
      <c r="J312" s="5">
        <v>8</v>
      </c>
      <c r="K312" s="5">
        <v>15</v>
      </c>
      <c r="L312" s="5" t="s">
        <v>81</v>
      </c>
      <c r="M312" s="5" t="s">
        <v>82</v>
      </c>
      <c r="N312" s="5" t="s">
        <v>35</v>
      </c>
      <c r="O312" s="5">
        <v>5</v>
      </c>
      <c r="P312" s="5" t="s">
        <v>46</v>
      </c>
      <c r="Q312" s="5">
        <v>12.8</v>
      </c>
      <c r="R312" s="19">
        <f t="shared" si="48"/>
        <v>1.2007795093512184</v>
      </c>
      <c r="S312">
        <f t="shared" si="49"/>
        <v>0.68077950935121834</v>
      </c>
      <c r="T312">
        <f t="shared" si="50"/>
        <v>0.46346074035248558</v>
      </c>
      <c r="V312">
        <f t="shared" si="51"/>
        <v>1.9184096977393921</v>
      </c>
      <c r="W312">
        <f t="shared" si="52"/>
        <v>1.688909697739392</v>
      </c>
      <c r="X312">
        <f t="shared" si="53"/>
        <v>2.8524159671181644</v>
      </c>
      <c r="Z312">
        <f t="shared" si="54"/>
        <v>0.24417182481676269</v>
      </c>
      <c r="AA312">
        <f t="shared" si="55"/>
        <v>1.4671824816762685E-2</v>
      </c>
      <c r="AB312">
        <f t="shared" si="56"/>
        <v>2.152624434537734E-4</v>
      </c>
      <c r="AE312">
        <f t="shared" si="57"/>
        <v>-0.64855138643330534</v>
      </c>
      <c r="AF312">
        <f t="shared" si="58"/>
        <v>-9.0389484935406397E-2</v>
      </c>
      <c r="AG312">
        <f t="shared" si="59"/>
        <v>-0.34253958962823472</v>
      </c>
    </row>
    <row r="313" spans="1:33" x14ac:dyDescent="0.25">
      <c r="A313" s="6">
        <v>1944</v>
      </c>
      <c r="B313" s="7" t="s">
        <v>32</v>
      </c>
      <c r="C313" s="7">
        <v>0.63500000000000001</v>
      </c>
      <c r="D313" s="7">
        <v>0.48499999999999999</v>
      </c>
      <c r="E313" s="7">
        <v>0.16500000000000001</v>
      </c>
      <c r="F313" s="7">
        <v>1.2695000000000001</v>
      </c>
      <c r="G313" s="7">
        <v>0.5635</v>
      </c>
      <c r="H313" s="7">
        <v>0.30649999999999999</v>
      </c>
      <c r="I313" s="7">
        <v>0.33950000000000002</v>
      </c>
      <c r="J313" s="7">
        <v>11</v>
      </c>
      <c r="K313" s="7">
        <v>9</v>
      </c>
      <c r="L313" s="7" t="s">
        <v>52</v>
      </c>
      <c r="M313" s="7" t="s">
        <v>53</v>
      </c>
      <c r="N313" s="7" t="s">
        <v>54</v>
      </c>
      <c r="O313" s="7">
        <v>9</v>
      </c>
      <c r="P313" s="7" t="s">
        <v>78</v>
      </c>
      <c r="Q313" s="7">
        <v>1.9</v>
      </c>
      <c r="R313" s="19">
        <f t="shared" si="48"/>
        <v>1.204851032249435</v>
      </c>
      <c r="S313">
        <f t="shared" si="49"/>
        <v>0.56985103224943501</v>
      </c>
      <c r="T313">
        <f t="shared" si="50"/>
        <v>0.32473019895574662</v>
      </c>
      <c r="V313">
        <f t="shared" si="51"/>
        <v>1.9204675596034881</v>
      </c>
      <c r="W313">
        <f t="shared" si="52"/>
        <v>1.356967559603488</v>
      </c>
      <c r="X313">
        <f t="shared" si="53"/>
        <v>1.8413609578162458</v>
      </c>
      <c r="Z313">
        <f t="shared" si="54"/>
        <v>0.32359465181425151</v>
      </c>
      <c r="AA313">
        <f t="shared" si="55"/>
        <v>-0.23990534818574849</v>
      </c>
      <c r="AB313">
        <f t="shared" si="56"/>
        <v>5.7554576088125219E-2</v>
      </c>
      <c r="AE313">
        <f t="shared" si="57"/>
        <v>0.25063539635071963</v>
      </c>
      <c r="AF313">
        <f t="shared" si="58"/>
        <v>0.89393355917751283</v>
      </c>
      <c r="AG313">
        <f t="shared" si="59"/>
        <v>0.74324627938201804</v>
      </c>
    </row>
    <row r="314" spans="1:33" x14ac:dyDescent="0.25">
      <c r="A314" s="4">
        <v>2240</v>
      </c>
      <c r="B314" s="5" t="s">
        <v>32</v>
      </c>
      <c r="C314" s="5">
        <v>0.46</v>
      </c>
      <c r="D314" s="5">
        <v>0.36</v>
      </c>
      <c r="E314" s="5">
        <v>0.115</v>
      </c>
      <c r="F314" s="5">
        <v>0.47549999999999998</v>
      </c>
      <c r="G314" s="5">
        <v>0.21049999999999999</v>
      </c>
      <c r="H314" s="5">
        <v>0.105</v>
      </c>
      <c r="I314" s="5">
        <v>0.16</v>
      </c>
      <c r="J314" s="5">
        <v>8</v>
      </c>
      <c r="K314" s="5">
        <v>2</v>
      </c>
      <c r="L314" s="5" t="s">
        <v>64</v>
      </c>
      <c r="M314" s="5" t="s">
        <v>65</v>
      </c>
      <c r="N314" s="5" t="s">
        <v>66</v>
      </c>
      <c r="O314" s="5">
        <v>10</v>
      </c>
      <c r="P314" s="5" t="s">
        <v>70</v>
      </c>
      <c r="Q314" s="5">
        <v>24.1</v>
      </c>
      <c r="R314" s="19">
        <f t="shared" si="48"/>
        <v>1.2000039811801295</v>
      </c>
      <c r="S314">
        <f t="shared" si="49"/>
        <v>0.74000398118012956</v>
      </c>
      <c r="T314">
        <f t="shared" si="50"/>
        <v>0.54760589216244149</v>
      </c>
      <c r="V314">
        <f t="shared" si="51"/>
        <v>1.9180775932310654</v>
      </c>
      <c r="W314">
        <f t="shared" si="52"/>
        <v>1.7075775932310655</v>
      </c>
      <c r="X314">
        <f t="shared" si="53"/>
        <v>2.9158212369047982</v>
      </c>
      <c r="Z314">
        <f t="shared" si="54"/>
        <v>0.24417182481676269</v>
      </c>
      <c r="AA314">
        <f t="shared" si="55"/>
        <v>3.3671824816762702E-2</v>
      </c>
      <c r="AB314">
        <f t="shared" si="56"/>
        <v>1.1337917864907565E-3</v>
      </c>
      <c r="AE314">
        <f t="shared" si="57"/>
        <v>-0.64855138643330534</v>
      </c>
      <c r="AF314">
        <f t="shared" si="58"/>
        <v>-0.60394933403779905</v>
      </c>
      <c r="AG314">
        <f t="shared" si="59"/>
        <v>-0.54935594563018786</v>
      </c>
    </row>
    <row r="315" spans="1:33" x14ac:dyDescent="0.25">
      <c r="A315" s="6">
        <v>221</v>
      </c>
      <c r="B315" s="7" t="s">
        <v>32</v>
      </c>
      <c r="C315" s="7">
        <v>0.44500000000000001</v>
      </c>
      <c r="D315" s="7">
        <v>0.32500000000000001</v>
      </c>
      <c r="E315" s="7">
        <v>0.125</v>
      </c>
      <c r="F315" s="7">
        <v>0.45500000000000002</v>
      </c>
      <c r="G315" s="7">
        <v>0.17849999999999999</v>
      </c>
      <c r="H315" s="7">
        <v>0.1125</v>
      </c>
      <c r="I315" s="7">
        <v>0.14000000000000001</v>
      </c>
      <c r="J315" s="7">
        <v>9</v>
      </c>
      <c r="K315" s="7">
        <v>12</v>
      </c>
      <c r="L315" s="7" t="s">
        <v>33</v>
      </c>
      <c r="M315" s="7" t="s">
        <v>34</v>
      </c>
      <c r="N315" s="7" t="s">
        <v>35</v>
      </c>
      <c r="O315" s="7">
        <v>6</v>
      </c>
      <c r="P315" s="7" t="s">
        <v>79</v>
      </c>
      <c r="Q315" s="7">
        <v>14.1</v>
      </c>
      <c r="R315" s="19">
        <f t="shared" si="48"/>
        <v>1.1986468068807241</v>
      </c>
      <c r="S315">
        <f t="shared" si="49"/>
        <v>0.75364680688072405</v>
      </c>
      <c r="T315">
        <f t="shared" si="50"/>
        <v>0.56798350952151133</v>
      </c>
      <c r="V315">
        <f t="shared" si="51"/>
        <v>1.9181665497957956</v>
      </c>
      <c r="W315">
        <f t="shared" si="52"/>
        <v>1.7396665497957957</v>
      </c>
      <c r="X315">
        <f t="shared" si="53"/>
        <v>3.0264397044784079</v>
      </c>
      <c r="Z315">
        <f t="shared" si="54"/>
        <v>0.2706461004825923</v>
      </c>
      <c r="AA315">
        <f t="shared" si="55"/>
        <v>9.2146100482592308E-2</v>
      </c>
      <c r="AB315">
        <f t="shared" si="56"/>
        <v>8.4909038341479982E-3</v>
      </c>
      <c r="AE315">
        <f t="shared" si="57"/>
        <v>-0.34882245883863039</v>
      </c>
      <c r="AF315">
        <f t="shared" si="58"/>
        <v>-0.73233929631339734</v>
      </c>
      <c r="AG315">
        <f t="shared" si="59"/>
        <v>-0.91128456863360519</v>
      </c>
    </row>
    <row r="316" spans="1:33" x14ac:dyDescent="0.25">
      <c r="A316" s="4">
        <v>728</v>
      </c>
      <c r="B316" s="5" t="s">
        <v>32</v>
      </c>
      <c r="C316" s="5">
        <v>0.48</v>
      </c>
      <c r="D316" s="5">
        <v>0.375</v>
      </c>
      <c r="E316" s="5">
        <v>0.105</v>
      </c>
      <c r="F316" s="5">
        <v>0.52500000000000002</v>
      </c>
      <c r="G316" s="5">
        <v>0.2185</v>
      </c>
      <c r="H316" s="5">
        <v>0.1195</v>
      </c>
      <c r="I316" s="5">
        <v>0.155</v>
      </c>
      <c r="J316" s="5">
        <v>12</v>
      </c>
      <c r="K316" s="5">
        <v>10</v>
      </c>
      <c r="L316" s="5" t="s">
        <v>48</v>
      </c>
      <c r="M316" s="5" t="s">
        <v>49</v>
      </c>
      <c r="N316" s="5" t="s">
        <v>50</v>
      </c>
      <c r="O316" s="5">
        <v>7</v>
      </c>
      <c r="P316" s="5" t="s">
        <v>74</v>
      </c>
      <c r="Q316" s="5">
        <v>2.5</v>
      </c>
      <c r="R316" s="19">
        <f t="shared" si="48"/>
        <v>1.2005856273084463</v>
      </c>
      <c r="S316">
        <f t="shared" si="49"/>
        <v>0.72058562730844633</v>
      </c>
      <c r="T316">
        <f t="shared" si="50"/>
        <v>0.51924364628350717</v>
      </c>
      <c r="V316">
        <f t="shared" si="51"/>
        <v>1.9182495759228775</v>
      </c>
      <c r="W316">
        <f t="shared" si="52"/>
        <v>1.6997495759228776</v>
      </c>
      <c r="X316">
        <f t="shared" si="53"/>
        <v>2.8891486208500021</v>
      </c>
      <c r="Z316">
        <f t="shared" si="54"/>
        <v>0.35006892748008106</v>
      </c>
      <c r="AA316">
        <f t="shared" si="55"/>
        <v>0.13156892748008106</v>
      </c>
      <c r="AB316">
        <f t="shared" si="56"/>
        <v>1.731038267825883E-2</v>
      </c>
      <c r="AE316">
        <f t="shared" si="57"/>
        <v>0.55036432394539458</v>
      </c>
      <c r="AF316">
        <f t="shared" si="58"/>
        <v>-0.43276271767033514</v>
      </c>
      <c r="AG316">
        <f t="shared" si="59"/>
        <v>-0.394243678628723</v>
      </c>
    </row>
    <row r="317" spans="1:33" x14ac:dyDescent="0.25">
      <c r="A317" s="6">
        <v>3741</v>
      </c>
      <c r="B317" s="7" t="s">
        <v>32</v>
      </c>
      <c r="C317" s="7">
        <v>0.65</v>
      </c>
      <c r="D317" s="7">
        <v>0.5</v>
      </c>
      <c r="E317" s="7">
        <v>0.17</v>
      </c>
      <c r="F317" s="7">
        <v>1.4045000000000001</v>
      </c>
      <c r="G317" s="7">
        <v>0.69399999999999995</v>
      </c>
      <c r="H317" s="7">
        <v>0.318</v>
      </c>
      <c r="I317" s="7">
        <v>0.32350000000000001</v>
      </c>
      <c r="J317" s="7">
        <v>11</v>
      </c>
      <c r="K317" s="7">
        <v>7</v>
      </c>
      <c r="L317" s="7" t="s">
        <v>67</v>
      </c>
      <c r="M317" s="7" t="s">
        <v>68</v>
      </c>
      <c r="N317" s="7" t="s">
        <v>69</v>
      </c>
      <c r="O317" s="7">
        <v>4</v>
      </c>
      <c r="P317" s="7" t="s">
        <v>42</v>
      </c>
      <c r="Q317" s="7">
        <v>6.1</v>
      </c>
      <c r="R317" s="19">
        <f t="shared" si="48"/>
        <v>1.2054326783777516</v>
      </c>
      <c r="S317">
        <f t="shared" si="49"/>
        <v>0.55543267837775157</v>
      </c>
      <c r="T317">
        <f t="shared" si="50"/>
        <v>0.30850546020988279</v>
      </c>
      <c r="V317">
        <f t="shared" si="51"/>
        <v>1.9206039596694082</v>
      </c>
      <c r="W317">
        <f t="shared" si="52"/>
        <v>1.2266039596694083</v>
      </c>
      <c r="X317">
        <f t="shared" si="53"/>
        <v>1.5045572738766713</v>
      </c>
      <c r="Z317">
        <f t="shared" si="54"/>
        <v>0.32359465181425151</v>
      </c>
      <c r="AA317">
        <f t="shared" si="55"/>
        <v>-0.37040534818574844</v>
      </c>
      <c r="AB317">
        <f t="shared" si="56"/>
        <v>0.13720012196460554</v>
      </c>
      <c r="AE317">
        <f t="shared" si="57"/>
        <v>0.25063539635071963</v>
      </c>
      <c r="AF317">
        <f t="shared" si="58"/>
        <v>1.022323521453111</v>
      </c>
      <c r="AG317">
        <f t="shared" si="59"/>
        <v>0.89835854638348289</v>
      </c>
    </row>
    <row r="318" spans="1:33" x14ac:dyDescent="0.25">
      <c r="A318" s="4">
        <v>1077</v>
      </c>
      <c r="B318" s="5" t="s">
        <v>43</v>
      </c>
      <c r="C318" s="5">
        <v>0.42</v>
      </c>
      <c r="D318" s="5">
        <v>0.3</v>
      </c>
      <c r="E318" s="5">
        <v>0.105</v>
      </c>
      <c r="F318" s="5">
        <v>0.316</v>
      </c>
      <c r="G318" s="5">
        <v>0.1255</v>
      </c>
      <c r="H318" s="5">
        <v>7.0000000000000007E-2</v>
      </c>
      <c r="I318" s="5">
        <v>0.10349999999999999</v>
      </c>
      <c r="J318" s="5">
        <v>7</v>
      </c>
      <c r="K318" s="5">
        <v>2</v>
      </c>
      <c r="L318" s="5" t="s">
        <v>64</v>
      </c>
      <c r="M318" s="5" t="s">
        <v>65</v>
      </c>
      <c r="N318" s="5" t="s">
        <v>66</v>
      </c>
      <c r="O318" s="5">
        <v>3</v>
      </c>
      <c r="P318" s="5" t="s">
        <v>80</v>
      </c>
      <c r="Q318" s="5">
        <v>3.6</v>
      </c>
      <c r="R318" s="19">
        <f t="shared" si="48"/>
        <v>1.197677396666863</v>
      </c>
      <c r="S318">
        <f t="shared" si="49"/>
        <v>0.77767739666686309</v>
      </c>
      <c r="T318">
        <f t="shared" si="50"/>
        <v>0.60478213328654951</v>
      </c>
      <c r="V318">
        <f t="shared" si="51"/>
        <v>1.9176624625956569</v>
      </c>
      <c r="W318">
        <f t="shared" si="52"/>
        <v>1.7921624625956569</v>
      </c>
      <c r="X318">
        <f t="shared" si="53"/>
        <v>3.2118462923369293</v>
      </c>
      <c r="Z318">
        <f t="shared" si="54"/>
        <v>0.21769754915093309</v>
      </c>
      <c r="AA318">
        <f t="shared" si="55"/>
        <v>9.2197549150933089E-2</v>
      </c>
      <c r="AB318">
        <f t="shared" si="56"/>
        <v>8.5003880694387232E-3</v>
      </c>
      <c r="AE318">
        <f t="shared" si="57"/>
        <v>-0.94828031402798041</v>
      </c>
      <c r="AF318">
        <f t="shared" si="58"/>
        <v>-0.94632256677272775</v>
      </c>
      <c r="AG318">
        <f t="shared" si="59"/>
        <v>-1.1698050136360465</v>
      </c>
    </row>
    <row r="319" spans="1:33" x14ac:dyDescent="0.25">
      <c r="A319" s="6">
        <v>2829</v>
      </c>
      <c r="B319" s="7" t="s">
        <v>47</v>
      </c>
      <c r="C319" s="7">
        <v>0.52</v>
      </c>
      <c r="D319" s="7">
        <v>0.4</v>
      </c>
      <c r="E319" s="7">
        <v>0.105</v>
      </c>
      <c r="F319" s="7">
        <v>0.872</v>
      </c>
      <c r="G319" s="7">
        <v>0.45150000000000001</v>
      </c>
      <c r="H319" s="7">
        <v>0.1615</v>
      </c>
      <c r="I319" s="7">
        <v>0.19850000000000001</v>
      </c>
      <c r="J319" s="7">
        <v>9</v>
      </c>
      <c r="K319" s="7">
        <v>6</v>
      </c>
      <c r="L319" s="7" t="s">
        <v>71</v>
      </c>
      <c r="M319" s="7" t="s">
        <v>72</v>
      </c>
      <c r="N319" s="7" t="s">
        <v>73</v>
      </c>
      <c r="O319" s="7">
        <v>10</v>
      </c>
      <c r="P319" s="7" t="s">
        <v>70</v>
      </c>
      <c r="Q319" s="7">
        <v>24.1</v>
      </c>
      <c r="R319" s="19">
        <f t="shared" si="48"/>
        <v>1.2015550375223072</v>
      </c>
      <c r="S319">
        <f t="shared" si="49"/>
        <v>0.68155503752230717</v>
      </c>
      <c r="T319">
        <f t="shared" si="50"/>
        <v>0.46451726917203356</v>
      </c>
      <c r="V319">
        <f t="shared" si="51"/>
        <v>1.9187477326853675</v>
      </c>
      <c r="W319">
        <f t="shared" si="52"/>
        <v>1.4672477326853675</v>
      </c>
      <c r="X319">
        <f t="shared" si="53"/>
        <v>2.1528159090703514</v>
      </c>
      <c r="Z319">
        <f t="shared" si="54"/>
        <v>0.2706461004825923</v>
      </c>
      <c r="AA319">
        <f t="shared" si="55"/>
        <v>-0.18085389951740771</v>
      </c>
      <c r="AB319">
        <f t="shared" si="56"/>
        <v>3.2708132970652608E-2</v>
      </c>
      <c r="AE319">
        <f t="shared" si="57"/>
        <v>-0.34882245883863039</v>
      </c>
      <c r="AF319">
        <f t="shared" si="58"/>
        <v>-9.0389484935406397E-2</v>
      </c>
      <c r="AG319">
        <f t="shared" si="59"/>
        <v>-0.13572323362628158</v>
      </c>
    </row>
    <row r="320" spans="1:33" x14ac:dyDescent="0.25">
      <c r="A320" s="4">
        <v>3231</v>
      </c>
      <c r="B320" s="5" t="s">
        <v>47</v>
      </c>
      <c r="C320" s="5">
        <v>0.56999999999999995</v>
      </c>
      <c r="D320" s="5">
        <v>0.45500000000000002</v>
      </c>
      <c r="E320" s="5">
        <v>0.15</v>
      </c>
      <c r="F320" s="5">
        <v>0.96</v>
      </c>
      <c r="G320" s="5">
        <v>0.38700000000000001</v>
      </c>
      <c r="H320" s="5">
        <v>0.23849999999999999</v>
      </c>
      <c r="I320" s="5">
        <v>0.27500000000000002</v>
      </c>
      <c r="J320" s="5">
        <v>11</v>
      </c>
      <c r="K320" s="5">
        <v>14</v>
      </c>
      <c r="L320" s="5" t="s">
        <v>55</v>
      </c>
      <c r="M320" s="5" t="s">
        <v>56</v>
      </c>
      <c r="N320" s="5" t="s">
        <v>57</v>
      </c>
      <c r="O320" s="5">
        <v>6</v>
      </c>
      <c r="P320" s="5" t="s">
        <v>79</v>
      </c>
      <c r="Q320" s="5">
        <v>14.1</v>
      </c>
      <c r="R320" s="19">
        <f t="shared" si="48"/>
        <v>1.2036877399928017</v>
      </c>
      <c r="S320">
        <f t="shared" si="49"/>
        <v>0.6336877399928017</v>
      </c>
      <c r="T320">
        <f t="shared" si="50"/>
        <v>0.40156015181718463</v>
      </c>
      <c r="V320">
        <f t="shared" si="51"/>
        <v>1.919661020083266</v>
      </c>
      <c r="W320">
        <f t="shared" si="52"/>
        <v>1.532661020083266</v>
      </c>
      <c r="X320">
        <f t="shared" si="53"/>
        <v>2.3490498024826776</v>
      </c>
      <c r="Z320">
        <f t="shared" si="54"/>
        <v>0.32359465181425151</v>
      </c>
      <c r="AA320">
        <f t="shared" si="55"/>
        <v>-6.34053481857485E-2</v>
      </c>
      <c r="AB320">
        <f t="shared" si="56"/>
        <v>4.0202381785560005E-3</v>
      </c>
      <c r="AE320">
        <f t="shared" si="57"/>
        <v>0.25063539635071963</v>
      </c>
      <c r="AF320">
        <f t="shared" si="58"/>
        <v>0.33757705598325355</v>
      </c>
      <c r="AG320">
        <f t="shared" si="59"/>
        <v>0.43302174537908888</v>
      </c>
    </row>
    <row r="321" spans="1:33" x14ac:dyDescent="0.25">
      <c r="A321" s="6">
        <v>3704</v>
      </c>
      <c r="B321" s="7" t="s">
        <v>32</v>
      </c>
      <c r="C321" s="7">
        <v>0.67</v>
      </c>
      <c r="D321" s="7">
        <v>0.51</v>
      </c>
      <c r="E321" s="7">
        <v>0.155</v>
      </c>
      <c r="F321" s="7">
        <v>1.278</v>
      </c>
      <c r="G321" s="7">
        <v>0.5605</v>
      </c>
      <c r="H321" s="7">
        <v>0.30449999999999999</v>
      </c>
      <c r="I321" s="7">
        <v>0.35799999999999998</v>
      </c>
      <c r="J321" s="7">
        <v>11</v>
      </c>
      <c r="K321" s="7">
        <v>12</v>
      </c>
      <c r="L321" s="7" t="s">
        <v>33</v>
      </c>
      <c r="M321" s="7" t="s">
        <v>34</v>
      </c>
      <c r="N321" s="7" t="s">
        <v>35</v>
      </c>
      <c r="O321" s="7">
        <v>8</v>
      </c>
      <c r="P321" s="7" t="s">
        <v>51</v>
      </c>
      <c r="Q321" s="7">
        <v>12.3</v>
      </c>
      <c r="R321" s="19">
        <f t="shared" si="48"/>
        <v>1.2058204424632961</v>
      </c>
      <c r="S321">
        <f t="shared" si="49"/>
        <v>0.53582044246329608</v>
      </c>
      <c r="T321">
        <f t="shared" si="50"/>
        <v>0.28710354656156239</v>
      </c>
      <c r="V321">
        <f t="shared" si="51"/>
        <v>1.9204438378528934</v>
      </c>
      <c r="W321">
        <f t="shared" si="52"/>
        <v>1.3599438378528934</v>
      </c>
      <c r="X321">
        <f t="shared" si="53"/>
        <v>1.8494472421140569</v>
      </c>
      <c r="Z321">
        <f t="shared" si="54"/>
        <v>0.32359465181425151</v>
      </c>
      <c r="AA321">
        <f t="shared" si="55"/>
        <v>-0.23690534818574849</v>
      </c>
      <c r="AB321">
        <f t="shared" si="56"/>
        <v>5.6124143999010723E-2</v>
      </c>
      <c r="AE321">
        <f t="shared" si="57"/>
        <v>0.25063539635071963</v>
      </c>
      <c r="AF321">
        <f t="shared" si="58"/>
        <v>1.1935101378205755</v>
      </c>
      <c r="AG321">
        <f t="shared" si="59"/>
        <v>1.0017667243844595</v>
      </c>
    </row>
    <row r="322" spans="1:33" x14ac:dyDescent="0.25">
      <c r="A322" s="4">
        <v>2163</v>
      </c>
      <c r="B322" s="5" t="s">
        <v>32</v>
      </c>
      <c r="C322" s="5">
        <v>0.71</v>
      </c>
      <c r="D322" s="5">
        <v>0.56499999999999995</v>
      </c>
      <c r="E322" s="5">
        <v>0.19500000000000001</v>
      </c>
      <c r="F322" s="5">
        <v>1.8169999999999999</v>
      </c>
      <c r="G322" s="5">
        <v>0.78500000000000003</v>
      </c>
      <c r="H322" s="5">
        <v>0.49199999999999999</v>
      </c>
      <c r="I322" s="5">
        <v>0.49</v>
      </c>
      <c r="J322" s="5">
        <v>11</v>
      </c>
      <c r="K322" s="5">
        <v>6</v>
      </c>
      <c r="L322" s="5" t="s">
        <v>71</v>
      </c>
      <c r="M322" s="5" t="s">
        <v>72</v>
      </c>
      <c r="N322" s="5" t="s">
        <v>73</v>
      </c>
      <c r="O322" s="5">
        <v>9</v>
      </c>
      <c r="P322" s="5" t="s">
        <v>78</v>
      </c>
      <c r="Q322" s="5">
        <v>1.9</v>
      </c>
      <c r="R322" s="19">
        <f t="shared" si="48"/>
        <v>1.2079531449337904</v>
      </c>
      <c r="S322">
        <f t="shared" si="49"/>
        <v>0.49795314493379039</v>
      </c>
      <c r="T322">
        <f t="shared" si="50"/>
        <v>0.24795733454945246</v>
      </c>
      <c r="V322">
        <f t="shared" si="51"/>
        <v>1.922667751971153</v>
      </c>
      <c r="W322">
        <f t="shared" si="52"/>
        <v>1.1376677519711529</v>
      </c>
      <c r="X322">
        <f t="shared" si="53"/>
        <v>1.2942879138750967</v>
      </c>
      <c r="Z322">
        <f t="shared" si="54"/>
        <v>0.32359465181425151</v>
      </c>
      <c r="AA322">
        <f t="shared" si="55"/>
        <v>-0.46140534818574852</v>
      </c>
      <c r="AB322">
        <f t="shared" si="56"/>
        <v>0.21289489533441183</v>
      </c>
      <c r="AE322">
        <f t="shared" si="57"/>
        <v>0.25063539635071963</v>
      </c>
      <c r="AF322">
        <f t="shared" si="58"/>
        <v>1.5358833705555033</v>
      </c>
      <c r="AG322">
        <f t="shared" si="59"/>
        <v>1.5705117033898293</v>
      </c>
    </row>
    <row r="323" spans="1:33" x14ac:dyDescent="0.25">
      <c r="A323" s="6">
        <v>3736</v>
      </c>
      <c r="B323" s="7" t="s">
        <v>47</v>
      </c>
      <c r="C323" s="7">
        <v>0.61499999999999999</v>
      </c>
      <c r="D323" s="7">
        <v>0.47499999999999998</v>
      </c>
      <c r="E323" s="7">
        <v>0.15</v>
      </c>
      <c r="F323" s="7">
        <v>1.0375000000000001</v>
      </c>
      <c r="G323" s="7">
        <v>0.47599999999999998</v>
      </c>
      <c r="H323" s="7">
        <v>0.23250000000000001</v>
      </c>
      <c r="I323" s="7">
        <v>0.28299999999999997</v>
      </c>
      <c r="J323" s="7">
        <v>9</v>
      </c>
      <c r="K323" s="7">
        <v>13</v>
      </c>
      <c r="L323" s="7" t="s">
        <v>44</v>
      </c>
      <c r="M323" s="7" t="s">
        <v>45</v>
      </c>
      <c r="N323" s="7" t="s">
        <v>35</v>
      </c>
      <c r="O323" s="7">
        <v>5</v>
      </c>
      <c r="P323" s="7" t="s">
        <v>46</v>
      </c>
      <c r="Q323" s="7">
        <v>12.8</v>
      </c>
      <c r="R323" s="19">
        <f t="shared" ref="R323:R335" si="60">0.0387764085544431*D323 +1.18604447410053</f>
        <v>1.2044632681638905</v>
      </c>
      <c r="S323">
        <f t="shared" ref="S323:S335" si="61">R323-C323</f>
        <v>0.5894632681638905</v>
      </c>
      <c r="T323">
        <f t="shared" ref="T323:T335" si="62">S323^2</f>
        <v>0.3474669445144547</v>
      </c>
      <c r="V323">
        <f t="shared" ref="V323:V335" si="63">0.011860875297384*H323+1.91683220132484</f>
        <v>1.9195898548314818</v>
      </c>
      <c r="W323">
        <f t="shared" ref="W323:W335" si="64">V323-G323</f>
        <v>1.4435898548314818</v>
      </c>
      <c r="X323">
        <f t="shared" ref="X323:X335" si="65">W323^2</f>
        <v>2.0839516689723787</v>
      </c>
      <c r="Z323">
        <f t="shared" ref="Z323:Z335" si="66" xml:space="preserve"> 0.0264742756658296*J323 + 0.0323776194901259</f>
        <v>0.2706461004825923</v>
      </c>
      <c r="AA323">
        <f t="shared" ref="AA323:AA335" si="67">Z323-G323</f>
        <v>-0.20535389951740768</v>
      </c>
      <c r="AB323">
        <f t="shared" ref="AB323:AB335" si="68">AA323^2</f>
        <v>4.2170224047005572E-2</v>
      </c>
      <c r="AE323">
        <f t="shared" ref="AE323:AE335" si="69">(J323-$J$340)/$J$342</f>
        <v>-0.34882245883863039</v>
      </c>
      <c r="AF323">
        <f t="shared" ref="AF323:AF335" si="70">(C323-$C$340)/$C$342</f>
        <v>0.72274694281004837</v>
      </c>
      <c r="AG323">
        <f t="shared" ref="AG323:AG335" si="71">(D323-$D$340)/$D$342</f>
        <v>0.63983810138104147</v>
      </c>
    </row>
    <row r="324" spans="1:33" x14ac:dyDescent="0.25">
      <c r="A324" s="4">
        <v>3035</v>
      </c>
      <c r="B324" s="5" t="s">
        <v>47</v>
      </c>
      <c r="C324" s="5">
        <v>0.54</v>
      </c>
      <c r="D324" s="5">
        <v>0.42</v>
      </c>
      <c r="E324" s="5">
        <v>0.19</v>
      </c>
      <c r="F324" s="5">
        <v>0.6855</v>
      </c>
      <c r="G324" s="5">
        <v>0.29299999999999998</v>
      </c>
      <c r="H324" s="5">
        <v>0.16300000000000001</v>
      </c>
      <c r="I324" s="5">
        <v>0.38</v>
      </c>
      <c r="J324" s="5">
        <v>10</v>
      </c>
      <c r="K324" s="5">
        <v>4</v>
      </c>
      <c r="L324" s="5" t="s">
        <v>84</v>
      </c>
      <c r="M324" s="5" t="s">
        <v>85</v>
      </c>
      <c r="N324" s="5" t="s">
        <v>86</v>
      </c>
      <c r="O324" s="5">
        <v>8</v>
      </c>
      <c r="P324" s="5" t="s">
        <v>51</v>
      </c>
      <c r="Q324" s="5">
        <v>12.3</v>
      </c>
      <c r="R324" s="19">
        <f t="shared" si="60"/>
        <v>1.2023305656933962</v>
      </c>
      <c r="S324">
        <f t="shared" si="61"/>
        <v>0.66233056569339621</v>
      </c>
      <c r="T324">
        <f t="shared" si="62"/>
        <v>0.43868177825173421</v>
      </c>
      <c r="V324">
        <f t="shared" si="63"/>
        <v>1.9187655239983137</v>
      </c>
      <c r="W324">
        <f t="shared" si="64"/>
        <v>1.6257655239983138</v>
      </c>
      <c r="X324">
        <f t="shared" si="65"/>
        <v>2.6431135390215119</v>
      </c>
      <c r="Z324">
        <f t="shared" si="66"/>
        <v>0.29712037614842191</v>
      </c>
      <c r="AA324">
        <f t="shared" si="67"/>
        <v>4.1203761484219226E-3</v>
      </c>
      <c r="AB324">
        <f t="shared" si="68"/>
        <v>1.6977499604484279E-5</v>
      </c>
      <c r="AE324">
        <f t="shared" si="69"/>
        <v>-4.9093531243955373E-2</v>
      </c>
      <c r="AF324">
        <f t="shared" si="70"/>
        <v>8.0797131432057967E-2</v>
      </c>
      <c r="AG324">
        <f t="shared" si="71"/>
        <v>7.1093122375670947E-2</v>
      </c>
    </row>
    <row r="325" spans="1:33" x14ac:dyDescent="0.25">
      <c r="A325" s="6">
        <v>2288</v>
      </c>
      <c r="B325" s="7" t="s">
        <v>32</v>
      </c>
      <c r="C325" s="7">
        <v>0.38500000000000001</v>
      </c>
      <c r="D325" s="7">
        <v>0.30499999999999999</v>
      </c>
      <c r="E325" s="7">
        <v>0.105</v>
      </c>
      <c r="F325" s="7">
        <v>0.33150000000000002</v>
      </c>
      <c r="G325" s="7">
        <v>0.13650000000000001</v>
      </c>
      <c r="H325" s="7">
        <v>7.4499999999999997E-2</v>
      </c>
      <c r="I325" s="7">
        <v>0.1</v>
      </c>
      <c r="J325" s="7">
        <v>7</v>
      </c>
      <c r="K325" s="7">
        <v>14</v>
      </c>
      <c r="L325" s="7" t="s">
        <v>55</v>
      </c>
      <c r="M325" s="7" t="s">
        <v>56</v>
      </c>
      <c r="N325" s="7" t="s">
        <v>57</v>
      </c>
      <c r="O325" s="7">
        <v>6</v>
      </c>
      <c r="P325" s="7" t="s">
        <v>79</v>
      </c>
      <c r="Q325" s="7">
        <v>14.1</v>
      </c>
      <c r="R325" s="19">
        <f t="shared" si="60"/>
        <v>1.1978712787096353</v>
      </c>
      <c r="S325">
        <f t="shared" si="61"/>
        <v>0.81287127870963527</v>
      </c>
      <c r="T325">
        <f t="shared" si="62"/>
        <v>0.66075971575103754</v>
      </c>
      <c r="V325">
        <f t="shared" si="63"/>
        <v>1.9177158365344951</v>
      </c>
      <c r="W325">
        <f t="shared" si="64"/>
        <v>1.781215836534495</v>
      </c>
      <c r="X325">
        <f t="shared" si="65"/>
        <v>3.1727298563212809</v>
      </c>
      <c r="Z325">
        <f t="shared" si="66"/>
        <v>0.21769754915093309</v>
      </c>
      <c r="AA325">
        <f t="shared" si="67"/>
        <v>8.1197549150933079E-2</v>
      </c>
      <c r="AB325">
        <f t="shared" si="68"/>
        <v>6.5930419881181932E-3</v>
      </c>
      <c r="AE325">
        <f t="shared" si="69"/>
        <v>-0.94828031402798041</v>
      </c>
      <c r="AF325">
        <f t="shared" si="70"/>
        <v>-1.2458991454157899</v>
      </c>
      <c r="AG325">
        <f t="shared" si="71"/>
        <v>-1.1181009246355582</v>
      </c>
    </row>
    <row r="326" spans="1:33" x14ac:dyDescent="0.25">
      <c r="A326" s="4">
        <v>3220</v>
      </c>
      <c r="B326" s="5" t="s">
        <v>47</v>
      </c>
      <c r="C326" s="5">
        <v>0.67500000000000004</v>
      </c>
      <c r="D326" s="5">
        <v>0.52500000000000002</v>
      </c>
      <c r="E326" s="5">
        <v>0.17499999999999999</v>
      </c>
      <c r="F326" s="5">
        <v>1.4019999999999999</v>
      </c>
      <c r="G326" s="5">
        <v>0.48299999999999998</v>
      </c>
      <c r="H326" s="5">
        <v>0.32050000000000001</v>
      </c>
      <c r="I326" s="5">
        <v>0.46500000000000002</v>
      </c>
      <c r="J326" s="5">
        <v>16</v>
      </c>
      <c r="K326" s="5">
        <v>2</v>
      </c>
      <c r="L326" s="5" t="s">
        <v>64</v>
      </c>
      <c r="M326" s="5" t="s">
        <v>65</v>
      </c>
      <c r="N326" s="5" t="s">
        <v>66</v>
      </c>
      <c r="O326" s="5">
        <v>1</v>
      </c>
      <c r="P326" s="5" t="s">
        <v>36</v>
      </c>
      <c r="Q326" s="5">
        <v>22.1</v>
      </c>
      <c r="R326" s="19">
        <f t="shared" si="60"/>
        <v>1.2064020885916127</v>
      </c>
      <c r="S326">
        <f t="shared" si="61"/>
        <v>0.53140208859161264</v>
      </c>
      <c r="T326">
        <f t="shared" si="62"/>
        <v>0.28238817975952812</v>
      </c>
      <c r="V326">
        <f t="shared" si="63"/>
        <v>1.9206336118576515</v>
      </c>
      <c r="W326">
        <f t="shared" si="64"/>
        <v>1.4376336118576516</v>
      </c>
      <c r="X326">
        <f t="shared" si="65"/>
        <v>2.0667904019428769</v>
      </c>
      <c r="Z326">
        <f t="shared" si="66"/>
        <v>0.45596603014339948</v>
      </c>
      <c r="AA326">
        <f t="shared" si="67"/>
        <v>-2.7033969856600504E-2</v>
      </c>
      <c r="AB326">
        <f t="shared" si="68"/>
        <v>7.3083552620758466E-4</v>
      </c>
      <c r="AE326">
        <f t="shared" si="69"/>
        <v>1.7492800343240946</v>
      </c>
      <c r="AF326">
        <f t="shared" si="70"/>
        <v>1.2363067919124415</v>
      </c>
      <c r="AG326">
        <f t="shared" si="71"/>
        <v>1.1568789913859243</v>
      </c>
    </row>
    <row r="327" spans="1:33" x14ac:dyDescent="0.25">
      <c r="A327" s="6">
        <v>1539</v>
      </c>
      <c r="B327" s="7" t="s">
        <v>43</v>
      </c>
      <c r="C327" s="7">
        <v>0.35499999999999998</v>
      </c>
      <c r="D327" s="7">
        <v>0.27</v>
      </c>
      <c r="E327" s="7">
        <v>7.4999999999999997E-2</v>
      </c>
      <c r="F327" s="7">
        <v>0.17749999999999999</v>
      </c>
      <c r="G327" s="7">
        <v>7.9000000000000001E-2</v>
      </c>
      <c r="H327" s="7">
        <v>3.15E-2</v>
      </c>
      <c r="I327" s="7">
        <v>5.3999999999999999E-2</v>
      </c>
      <c r="J327" s="7">
        <v>6</v>
      </c>
      <c r="K327" s="7">
        <v>3</v>
      </c>
      <c r="L327" s="7" t="s">
        <v>75</v>
      </c>
      <c r="M327" s="7" t="s">
        <v>76</v>
      </c>
      <c r="N327" s="7" t="s">
        <v>77</v>
      </c>
      <c r="O327" s="7">
        <v>3</v>
      </c>
      <c r="P327" s="7" t="s">
        <v>80</v>
      </c>
      <c r="Q327" s="7">
        <v>3.6</v>
      </c>
      <c r="R327" s="19">
        <f t="shared" si="60"/>
        <v>1.1965141044102297</v>
      </c>
      <c r="S327">
        <f t="shared" si="61"/>
        <v>0.84151410441022967</v>
      </c>
      <c r="T327">
        <f t="shared" si="62"/>
        <v>0.70814598792135097</v>
      </c>
      <c r="V327">
        <f t="shared" si="63"/>
        <v>1.9172058188967076</v>
      </c>
      <c r="W327">
        <f t="shared" si="64"/>
        <v>1.8382058188967076</v>
      </c>
      <c r="X327">
        <f t="shared" si="65"/>
        <v>3.3790006326257154</v>
      </c>
      <c r="Z327">
        <f t="shared" si="66"/>
        <v>0.19122327348510348</v>
      </c>
      <c r="AA327">
        <f t="shared" si="67"/>
        <v>0.11222327348510348</v>
      </c>
      <c r="AB327">
        <f t="shared" si="68"/>
        <v>1.2594063111712331E-2</v>
      </c>
      <c r="AE327">
        <f t="shared" si="69"/>
        <v>-1.2480092416226554</v>
      </c>
      <c r="AF327">
        <f t="shared" si="70"/>
        <v>-1.5026790699669865</v>
      </c>
      <c r="AG327">
        <f t="shared" si="71"/>
        <v>-1.4800295476389758</v>
      </c>
    </row>
    <row r="328" spans="1:33" x14ac:dyDescent="0.25">
      <c r="A328" s="4">
        <v>2207</v>
      </c>
      <c r="B328" s="5" t="s">
        <v>32</v>
      </c>
      <c r="C328" s="5">
        <v>0.28999999999999998</v>
      </c>
      <c r="D328" s="5">
        <v>0.22500000000000001</v>
      </c>
      <c r="E328" s="5">
        <v>7.4999999999999997E-2</v>
      </c>
      <c r="F328" s="5">
        <v>0.14000000000000001</v>
      </c>
      <c r="G328" s="5">
        <v>5.1499999999999997E-2</v>
      </c>
      <c r="H328" s="5">
        <v>2.35E-2</v>
      </c>
      <c r="I328" s="5">
        <v>0.04</v>
      </c>
      <c r="J328" s="5">
        <v>5</v>
      </c>
      <c r="K328" s="5">
        <v>3</v>
      </c>
      <c r="L328" s="5" t="s">
        <v>75</v>
      </c>
      <c r="M328" s="5" t="s">
        <v>76</v>
      </c>
      <c r="N328" s="5" t="s">
        <v>77</v>
      </c>
      <c r="O328" s="5">
        <v>5</v>
      </c>
      <c r="P328" s="5" t="s">
        <v>46</v>
      </c>
      <c r="Q328" s="5">
        <v>12.8</v>
      </c>
      <c r="R328" s="19">
        <f t="shared" si="60"/>
        <v>1.1947691660252797</v>
      </c>
      <c r="S328">
        <f t="shared" si="61"/>
        <v>0.90476916602527968</v>
      </c>
      <c r="T328">
        <f t="shared" si="62"/>
        <v>0.8186072437900801</v>
      </c>
      <c r="V328">
        <f t="shared" si="63"/>
        <v>1.9171109318943285</v>
      </c>
      <c r="W328">
        <f t="shared" si="64"/>
        <v>1.8656109318943284</v>
      </c>
      <c r="X328">
        <f t="shared" si="65"/>
        <v>3.4805041492036244</v>
      </c>
      <c r="Z328">
        <f t="shared" si="66"/>
        <v>0.16474899781927391</v>
      </c>
      <c r="AA328">
        <f t="shared" si="67"/>
        <v>0.11324899781927392</v>
      </c>
      <c r="AB328">
        <f t="shared" si="68"/>
        <v>1.2825335507069909E-2</v>
      </c>
      <c r="AE328">
        <f t="shared" si="69"/>
        <v>-1.5477381692173304</v>
      </c>
      <c r="AF328">
        <f t="shared" si="70"/>
        <v>-2.0590355731612453</v>
      </c>
      <c r="AG328">
        <f t="shared" si="71"/>
        <v>-1.9453663486433699</v>
      </c>
    </row>
    <row r="329" spans="1:33" x14ac:dyDescent="0.25">
      <c r="A329" s="6">
        <v>3578</v>
      </c>
      <c r="B329" s="7" t="s">
        <v>47</v>
      </c>
      <c r="C329" s="7">
        <v>0.6</v>
      </c>
      <c r="D329" s="7">
        <v>0.47499999999999998</v>
      </c>
      <c r="E329" s="7">
        <v>0.23</v>
      </c>
      <c r="F329" s="7">
        <v>1.157</v>
      </c>
      <c r="G329" s="7">
        <v>0.52200000000000002</v>
      </c>
      <c r="H329" s="7">
        <v>0.2235</v>
      </c>
      <c r="I329" s="7">
        <v>0.36</v>
      </c>
      <c r="J329" s="7">
        <v>11</v>
      </c>
      <c r="K329" s="7">
        <v>7</v>
      </c>
      <c r="L329" s="7" t="s">
        <v>67</v>
      </c>
      <c r="M329" s="7" t="s">
        <v>68</v>
      </c>
      <c r="N329" s="7" t="s">
        <v>69</v>
      </c>
      <c r="O329" s="7">
        <v>9</v>
      </c>
      <c r="P329" s="7" t="s">
        <v>78</v>
      </c>
      <c r="Q329" s="7">
        <v>1.9</v>
      </c>
      <c r="R329" s="19">
        <f t="shared" si="60"/>
        <v>1.2044632681638905</v>
      </c>
      <c r="S329">
        <f t="shared" si="61"/>
        <v>0.60446326816389051</v>
      </c>
      <c r="T329">
        <f t="shared" si="62"/>
        <v>0.36537584255937139</v>
      </c>
      <c r="V329">
        <f t="shared" si="63"/>
        <v>1.9194831069538054</v>
      </c>
      <c r="W329">
        <f t="shared" si="64"/>
        <v>1.3974831069538054</v>
      </c>
      <c r="X329">
        <f t="shared" si="65"/>
        <v>1.952959034221261</v>
      </c>
      <c r="Z329">
        <f t="shared" si="66"/>
        <v>0.32359465181425151</v>
      </c>
      <c r="AA329">
        <f t="shared" si="67"/>
        <v>-0.19840534818574851</v>
      </c>
      <c r="AB329">
        <f t="shared" si="68"/>
        <v>3.9364682188708096E-2</v>
      </c>
      <c r="AE329">
        <f t="shared" si="69"/>
        <v>0.25063539635071963</v>
      </c>
      <c r="AF329">
        <f t="shared" si="70"/>
        <v>0.59435698053445019</v>
      </c>
      <c r="AG329">
        <f t="shared" si="71"/>
        <v>0.63983810138104147</v>
      </c>
    </row>
    <row r="330" spans="1:33" x14ac:dyDescent="0.25">
      <c r="A330" s="4">
        <v>226</v>
      </c>
      <c r="B330" s="5" t="s">
        <v>32</v>
      </c>
      <c r="C330" s="5">
        <v>0.5</v>
      </c>
      <c r="D330" s="5">
        <v>0.37</v>
      </c>
      <c r="E330" s="5">
        <v>0.13500000000000001</v>
      </c>
      <c r="F330" s="5">
        <v>0.45</v>
      </c>
      <c r="G330" s="5">
        <v>0.17150000000000001</v>
      </c>
      <c r="H330" s="5">
        <v>0.1055</v>
      </c>
      <c r="I330" s="5">
        <v>0.155</v>
      </c>
      <c r="J330" s="5">
        <v>9</v>
      </c>
      <c r="K330" s="5">
        <v>7</v>
      </c>
      <c r="L330" s="5" t="s">
        <v>67</v>
      </c>
      <c r="M330" s="5" t="s">
        <v>68</v>
      </c>
      <c r="N330" s="5" t="s">
        <v>69</v>
      </c>
      <c r="O330" s="5">
        <v>10</v>
      </c>
      <c r="P330" s="5" t="s">
        <v>70</v>
      </c>
      <c r="Q330" s="5">
        <v>24.1</v>
      </c>
      <c r="R330" s="19">
        <f t="shared" si="60"/>
        <v>1.200391745265674</v>
      </c>
      <c r="S330">
        <f t="shared" si="61"/>
        <v>0.70039174526567405</v>
      </c>
      <c r="T330">
        <f t="shared" si="62"/>
        <v>0.49054859683629687</v>
      </c>
      <c r="V330">
        <f t="shared" si="63"/>
        <v>1.9180835236687139</v>
      </c>
      <c r="W330">
        <f t="shared" si="64"/>
        <v>1.7465835236687139</v>
      </c>
      <c r="X330">
        <f t="shared" si="65"/>
        <v>3.0505540051510209</v>
      </c>
      <c r="Z330">
        <f t="shared" si="66"/>
        <v>0.2706461004825923</v>
      </c>
      <c r="AA330">
        <f t="shared" si="67"/>
        <v>9.9146100482592286E-2</v>
      </c>
      <c r="AB330">
        <f t="shared" si="68"/>
        <v>9.8299492409042871E-3</v>
      </c>
      <c r="AE330">
        <f t="shared" si="69"/>
        <v>-0.34882245883863039</v>
      </c>
      <c r="AF330">
        <f t="shared" si="70"/>
        <v>-0.26157610130287079</v>
      </c>
      <c r="AG330">
        <f t="shared" si="71"/>
        <v>-0.44594776762921129</v>
      </c>
    </row>
    <row r="331" spans="1:33" x14ac:dyDescent="0.25">
      <c r="A331" s="6">
        <v>2684</v>
      </c>
      <c r="B331" s="7" t="s">
        <v>47</v>
      </c>
      <c r="C331" s="7">
        <v>0.625</v>
      </c>
      <c r="D331" s="7">
        <v>0.495</v>
      </c>
      <c r="E331" s="7">
        <v>0.185</v>
      </c>
      <c r="F331" s="7">
        <v>1.3835</v>
      </c>
      <c r="G331" s="7">
        <v>0.71050000000000002</v>
      </c>
      <c r="H331" s="7">
        <v>0.30049999999999999</v>
      </c>
      <c r="I331" s="7">
        <v>0.34499999999999997</v>
      </c>
      <c r="J331" s="7">
        <v>11</v>
      </c>
      <c r="K331" s="7">
        <v>12</v>
      </c>
      <c r="L331" s="7" t="s">
        <v>33</v>
      </c>
      <c r="M331" s="7" t="s">
        <v>34</v>
      </c>
      <c r="N331" s="7" t="s">
        <v>35</v>
      </c>
      <c r="O331" s="7">
        <v>3</v>
      </c>
      <c r="P331" s="7" t="s">
        <v>80</v>
      </c>
      <c r="Q331" s="7">
        <v>3.6</v>
      </c>
      <c r="R331" s="19">
        <f t="shared" si="60"/>
        <v>1.2052387963349793</v>
      </c>
      <c r="S331">
        <f t="shared" si="61"/>
        <v>0.58023879633497932</v>
      </c>
      <c r="T331">
        <f t="shared" si="62"/>
        <v>0.33667706077226561</v>
      </c>
      <c r="V331">
        <f t="shared" si="63"/>
        <v>1.920396394351704</v>
      </c>
      <c r="W331">
        <f t="shared" si="64"/>
        <v>1.2098963943517038</v>
      </c>
      <c r="X331">
        <f t="shared" si="65"/>
        <v>1.4638492850652536</v>
      </c>
      <c r="Z331">
        <f t="shared" si="66"/>
        <v>0.32359465181425151</v>
      </c>
      <c r="AA331">
        <f t="shared" si="67"/>
        <v>-0.38690534818574851</v>
      </c>
      <c r="AB331">
        <f t="shared" si="68"/>
        <v>0.14969574845473529</v>
      </c>
      <c r="AE331">
        <f t="shared" si="69"/>
        <v>0.25063539635071963</v>
      </c>
      <c r="AF331">
        <f t="shared" si="70"/>
        <v>0.8083402509937806</v>
      </c>
      <c r="AG331">
        <f t="shared" si="71"/>
        <v>0.84665445738299461</v>
      </c>
    </row>
    <row r="332" spans="1:33" x14ac:dyDescent="0.25">
      <c r="A332" s="4">
        <v>1776</v>
      </c>
      <c r="B332" s="5" t="s">
        <v>43</v>
      </c>
      <c r="C332" s="5">
        <v>0.48499999999999999</v>
      </c>
      <c r="D332" s="5">
        <v>0.36499999999999999</v>
      </c>
      <c r="E332" s="5">
        <v>0.105</v>
      </c>
      <c r="F332" s="5">
        <v>0.52049999999999996</v>
      </c>
      <c r="G332" s="5">
        <v>0.19500000000000001</v>
      </c>
      <c r="H332" s="5">
        <v>0.123</v>
      </c>
      <c r="I332" s="5">
        <v>0.182</v>
      </c>
      <c r="J332" s="5">
        <v>8</v>
      </c>
      <c r="K332" s="5">
        <v>15</v>
      </c>
      <c r="L332" s="5" t="s">
        <v>81</v>
      </c>
      <c r="M332" s="5" t="s">
        <v>82</v>
      </c>
      <c r="N332" s="5" t="s">
        <v>35</v>
      </c>
      <c r="O332" s="5">
        <v>9</v>
      </c>
      <c r="P332" s="5" t="s">
        <v>78</v>
      </c>
      <c r="Q332" s="5">
        <v>1.9</v>
      </c>
      <c r="R332" s="19">
        <f t="shared" si="60"/>
        <v>1.2001978632229018</v>
      </c>
      <c r="S332">
        <f t="shared" si="61"/>
        <v>0.7151978632229018</v>
      </c>
      <c r="T332">
        <f t="shared" si="62"/>
        <v>0.5115079835586045</v>
      </c>
      <c r="V332">
        <f t="shared" si="63"/>
        <v>1.9182910889864182</v>
      </c>
      <c r="W332">
        <f t="shared" si="64"/>
        <v>1.7232910889864181</v>
      </c>
      <c r="X332">
        <f t="shared" si="65"/>
        <v>2.9697321773799947</v>
      </c>
      <c r="Z332">
        <f t="shared" si="66"/>
        <v>0.24417182481676269</v>
      </c>
      <c r="AA332">
        <f t="shared" si="67"/>
        <v>4.9171824816762688E-2</v>
      </c>
      <c r="AB332">
        <f t="shared" si="68"/>
        <v>2.417868355810399E-3</v>
      </c>
      <c r="AE332">
        <f t="shared" si="69"/>
        <v>-0.64855138643330534</v>
      </c>
      <c r="AF332">
        <f t="shared" si="70"/>
        <v>-0.38996606357846902</v>
      </c>
      <c r="AG332">
        <f t="shared" si="71"/>
        <v>-0.49765185662969952</v>
      </c>
    </row>
    <row r="333" spans="1:33" x14ac:dyDescent="0.25">
      <c r="A333" s="6">
        <v>827</v>
      </c>
      <c r="B333" s="7" t="s">
        <v>43</v>
      </c>
      <c r="C333" s="7">
        <v>0.39500000000000002</v>
      </c>
      <c r="D333" s="7">
        <v>0.28999999999999998</v>
      </c>
      <c r="E333" s="7">
        <v>9.5000000000000001E-2</v>
      </c>
      <c r="F333" s="7">
        <v>0.30399999999999999</v>
      </c>
      <c r="G333" s="7">
        <v>0.127</v>
      </c>
      <c r="H333" s="7">
        <v>8.4000000000000005E-2</v>
      </c>
      <c r="I333" s="7">
        <v>7.6999999999999999E-2</v>
      </c>
      <c r="J333" s="7">
        <v>6</v>
      </c>
      <c r="K333" s="7">
        <v>3</v>
      </c>
      <c r="L333" s="7" t="s">
        <v>75</v>
      </c>
      <c r="M333" s="7" t="s">
        <v>76</v>
      </c>
      <c r="N333" s="7" t="s">
        <v>77</v>
      </c>
      <c r="O333" s="7">
        <v>4</v>
      </c>
      <c r="P333" s="7" t="s">
        <v>42</v>
      </c>
      <c r="Q333" s="7">
        <v>6.1</v>
      </c>
      <c r="R333" s="19">
        <f t="shared" si="60"/>
        <v>1.1972896325813185</v>
      </c>
      <c r="S333">
        <f t="shared" si="61"/>
        <v>0.80228963258131847</v>
      </c>
      <c r="T333">
        <f t="shared" si="62"/>
        <v>0.64366865454746702</v>
      </c>
      <c r="V333">
        <f t="shared" si="63"/>
        <v>1.9178285148498202</v>
      </c>
      <c r="W333">
        <f t="shared" si="64"/>
        <v>1.7908285148498202</v>
      </c>
      <c r="X333">
        <f t="shared" si="65"/>
        <v>3.2070667695992126</v>
      </c>
      <c r="Z333">
        <f t="shared" si="66"/>
        <v>0.19122327348510348</v>
      </c>
      <c r="AA333">
        <f t="shared" si="67"/>
        <v>6.4223273485103483E-2</v>
      </c>
      <c r="AB333">
        <f t="shared" si="68"/>
        <v>4.1246288571423961E-3</v>
      </c>
      <c r="AE333">
        <f t="shared" si="69"/>
        <v>-1.2480092416226554</v>
      </c>
      <c r="AF333">
        <f t="shared" si="70"/>
        <v>-1.1603058372320578</v>
      </c>
      <c r="AG333">
        <f t="shared" si="71"/>
        <v>-1.2732131916370231</v>
      </c>
    </row>
    <row r="334" spans="1:33" x14ac:dyDescent="0.25">
      <c r="A334" s="4">
        <v>1594</v>
      </c>
      <c r="B334" s="5" t="s">
        <v>43</v>
      </c>
      <c r="C334" s="5">
        <v>0.52500000000000002</v>
      </c>
      <c r="D334" s="5">
        <v>0.38</v>
      </c>
      <c r="E334" s="5">
        <v>0.13500000000000001</v>
      </c>
      <c r="F334" s="5">
        <v>0.61499999999999999</v>
      </c>
      <c r="G334" s="5">
        <v>0.26100000000000001</v>
      </c>
      <c r="H334" s="5">
        <v>0.159</v>
      </c>
      <c r="I334" s="5">
        <v>0.17499999999999999</v>
      </c>
      <c r="J334" s="5">
        <v>8</v>
      </c>
      <c r="K334" s="5">
        <v>9</v>
      </c>
      <c r="L334" s="5" t="s">
        <v>52</v>
      </c>
      <c r="M334" s="5" t="s">
        <v>53</v>
      </c>
      <c r="N334" s="5" t="s">
        <v>54</v>
      </c>
      <c r="O334" s="5">
        <v>8</v>
      </c>
      <c r="P334" s="5" t="s">
        <v>51</v>
      </c>
      <c r="Q334" s="5">
        <v>12.3</v>
      </c>
      <c r="R334" s="19">
        <f t="shared" si="60"/>
        <v>1.2007795093512184</v>
      </c>
      <c r="S334">
        <f t="shared" si="61"/>
        <v>0.67577950935121833</v>
      </c>
      <c r="T334">
        <f t="shared" si="62"/>
        <v>0.45667794525897337</v>
      </c>
      <c r="V334">
        <f t="shared" si="63"/>
        <v>1.918718080497124</v>
      </c>
      <c r="W334">
        <f t="shared" si="64"/>
        <v>1.6577180804971241</v>
      </c>
      <c r="X334">
        <f t="shared" si="65"/>
        <v>2.7480292344070696</v>
      </c>
      <c r="Z334">
        <f t="shared" si="66"/>
        <v>0.24417182481676269</v>
      </c>
      <c r="AA334">
        <f t="shared" si="67"/>
        <v>-1.6828175183237315E-2</v>
      </c>
      <c r="AB334">
        <f t="shared" si="68"/>
        <v>2.8318747999772425E-4</v>
      </c>
      <c r="AE334">
        <f t="shared" si="69"/>
        <v>-0.64855138643330534</v>
      </c>
      <c r="AF334">
        <f t="shared" si="70"/>
        <v>-4.759283084354031E-2</v>
      </c>
      <c r="AG334">
        <f t="shared" si="71"/>
        <v>-0.34253958962823472</v>
      </c>
    </row>
    <row r="335" spans="1:33" x14ac:dyDescent="0.25">
      <c r="A335" s="6">
        <v>3672</v>
      </c>
      <c r="B335" s="7" t="s">
        <v>43</v>
      </c>
      <c r="C335" s="7">
        <v>0.59499999999999997</v>
      </c>
      <c r="D335" s="7">
        <v>0.47</v>
      </c>
      <c r="E335" s="7">
        <v>0.13500000000000001</v>
      </c>
      <c r="F335" s="7">
        <v>0.9365</v>
      </c>
      <c r="G335" s="7">
        <v>0.434</v>
      </c>
      <c r="H335" s="7">
        <v>0.184</v>
      </c>
      <c r="I335" s="7">
        <v>0.28699999999999998</v>
      </c>
      <c r="J335" s="7">
        <v>10</v>
      </c>
      <c r="K335" s="7">
        <v>3</v>
      </c>
      <c r="L335" s="7" t="s">
        <v>75</v>
      </c>
      <c r="M335" s="7" t="s">
        <v>76</v>
      </c>
      <c r="N335" s="7" t="s">
        <v>77</v>
      </c>
      <c r="O335" s="7">
        <v>9</v>
      </c>
      <c r="P335" s="7" t="s">
        <v>78</v>
      </c>
      <c r="Q335" s="7">
        <v>1.9</v>
      </c>
      <c r="R335" s="19">
        <f t="shared" si="60"/>
        <v>1.2042693861211182</v>
      </c>
      <c r="S335">
        <f t="shared" si="61"/>
        <v>0.60926938612111825</v>
      </c>
      <c r="T335">
        <f t="shared" si="62"/>
        <v>0.3712091848644043</v>
      </c>
      <c r="V335">
        <f t="shared" si="63"/>
        <v>1.9190146023795587</v>
      </c>
      <c r="W335">
        <f t="shared" si="64"/>
        <v>1.4850146023795587</v>
      </c>
      <c r="X335">
        <f t="shared" si="65"/>
        <v>2.2052683692805188</v>
      </c>
      <c r="Z335">
        <f t="shared" si="66"/>
        <v>0.29712037614842191</v>
      </c>
      <c r="AA335">
        <f t="shared" si="67"/>
        <v>-0.13687962385157809</v>
      </c>
      <c r="AB335">
        <f t="shared" si="68"/>
        <v>1.8736031425749505E-2</v>
      </c>
      <c r="AE335">
        <f t="shared" si="69"/>
        <v>-4.9093531243955373E-2</v>
      </c>
      <c r="AF335">
        <f t="shared" si="70"/>
        <v>0.55156032644258401</v>
      </c>
      <c r="AG335">
        <f t="shared" si="71"/>
        <v>0.58813401238055318</v>
      </c>
    </row>
    <row r="339" spans="1:17" x14ac:dyDescent="0.25">
      <c r="A339" t="s">
        <v>142</v>
      </c>
    </row>
    <row r="340" spans="1:17" x14ac:dyDescent="0.25">
      <c r="A340">
        <v>2107.6258992805756</v>
      </c>
      <c r="B340" t="e">
        <v>#DIV/0!</v>
      </c>
      <c r="C340">
        <v>0.53056034482758618</v>
      </c>
      <c r="D340">
        <v>0.41312500000000002</v>
      </c>
      <c r="E340">
        <v>0.14046695402298878</v>
      </c>
      <c r="F340">
        <v>0.84652801724137916</v>
      </c>
      <c r="G340">
        <v>0.36466882183908023</v>
      </c>
      <c r="H340">
        <v>0.183801724137931</v>
      </c>
      <c r="I340">
        <v>0.24594037356321835</v>
      </c>
      <c r="J340">
        <v>10.163793103448276</v>
      </c>
      <c r="K340">
        <v>8.0115107913669057</v>
      </c>
      <c r="L340" t="e">
        <v>#DIV/0!</v>
      </c>
      <c r="M340" t="e">
        <v>#DIV/0!</v>
      </c>
      <c r="N340" t="e">
        <v>#DIV/0!</v>
      </c>
      <c r="O340">
        <v>5.4906474820143885</v>
      </c>
      <c r="P340" t="e">
        <v>#DIV/0!</v>
      </c>
      <c r="Q340">
        <v>12.190517241379393</v>
      </c>
    </row>
    <row r="341" spans="1:17" x14ac:dyDescent="0.25">
      <c r="A341" t="s">
        <v>145</v>
      </c>
    </row>
    <row r="342" spans="1:17" x14ac:dyDescent="0.25">
      <c r="A342">
        <v>1213.6372496416368</v>
      </c>
      <c r="B342" t="e">
        <v>#DIV/0!</v>
      </c>
      <c r="C342">
        <v>0.11683156326350058</v>
      </c>
      <c r="D342">
        <v>9.6704150419375648E-2</v>
      </c>
      <c r="E342">
        <v>3.7000956028781319E-2</v>
      </c>
      <c r="F342">
        <v>0.48191000003885526</v>
      </c>
      <c r="G342">
        <v>0.21537783031086749</v>
      </c>
      <c r="H342">
        <v>0.10541980689928485</v>
      </c>
      <c r="I342">
        <v>0.14009487638771947</v>
      </c>
      <c r="J342">
        <v>3.3363479729000507</v>
      </c>
      <c r="K342">
        <v>4.3524421183708393</v>
      </c>
      <c r="L342" t="e">
        <v>#DIV/0!</v>
      </c>
      <c r="M342" t="e">
        <v>#DIV/0!</v>
      </c>
      <c r="N342" t="e">
        <v>#DIV/0!</v>
      </c>
      <c r="O342">
        <v>2.9219312645200932</v>
      </c>
      <c r="P342" t="e">
        <v>#DIV/0!</v>
      </c>
      <c r="Q342">
        <v>7.653633106731661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A414F-904D-4003-9865-3F687314AF5B}">
  <dimension ref="A1:BB697"/>
  <sheetViews>
    <sheetView showOutlineSymbols="0" workbookViewId="0"/>
  </sheetViews>
  <sheetFormatPr defaultRowHeight="15" x14ac:dyDescent="0.25"/>
  <cols>
    <col min="1" max="4" width="13.7109375" bestFit="1" customWidth="1"/>
    <col min="9" max="9" width="17.5703125" bestFit="1" customWidth="1"/>
    <col min="10" max="10" width="16.28515625" bestFit="1" customWidth="1"/>
    <col min="11" max="11" width="4" bestFit="1" customWidth="1"/>
    <col min="12" max="12" width="5" bestFit="1" customWidth="1"/>
    <col min="13" max="13" width="6" bestFit="1" customWidth="1"/>
    <col min="14" max="14" width="5" bestFit="1" customWidth="1"/>
    <col min="15" max="15" width="6" bestFit="1" customWidth="1"/>
    <col min="16" max="16" width="5" bestFit="1" customWidth="1"/>
    <col min="17" max="17" width="6" bestFit="1" customWidth="1"/>
    <col min="18" max="19" width="5" bestFit="1" customWidth="1"/>
    <col min="20" max="20" width="6" bestFit="1" customWidth="1"/>
    <col min="21" max="21" width="5" bestFit="1" customWidth="1"/>
    <col min="22" max="23" width="6" bestFit="1" customWidth="1"/>
    <col min="24" max="24" width="4" bestFit="1" customWidth="1"/>
    <col min="25" max="26" width="6" bestFit="1" customWidth="1"/>
    <col min="27" max="27" width="5" bestFit="1" customWidth="1"/>
    <col min="28" max="28" width="6" bestFit="1" customWidth="1"/>
    <col min="29" max="29" width="5" bestFit="1" customWidth="1"/>
    <col min="30" max="30" width="6" bestFit="1" customWidth="1"/>
    <col min="31" max="32" width="5" bestFit="1" customWidth="1"/>
    <col min="33" max="33" width="6" bestFit="1" customWidth="1"/>
    <col min="34" max="34" width="5" bestFit="1" customWidth="1"/>
    <col min="35" max="35" width="6" bestFit="1" customWidth="1"/>
    <col min="36" max="36" width="5" bestFit="1" customWidth="1"/>
    <col min="37" max="37" width="6" bestFit="1" customWidth="1"/>
    <col min="38" max="38" width="5" bestFit="1" customWidth="1"/>
    <col min="39" max="39" width="6" bestFit="1" customWidth="1"/>
    <col min="40" max="40" width="5" bestFit="1" customWidth="1"/>
    <col min="41" max="41" width="6" bestFit="1" customWidth="1"/>
    <col min="42" max="42" width="4" bestFit="1" customWidth="1"/>
    <col min="43" max="43" width="6" bestFit="1" customWidth="1"/>
    <col min="44" max="44" width="5" bestFit="1" customWidth="1"/>
    <col min="45" max="45" width="6" bestFit="1" customWidth="1"/>
    <col min="46" max="46" width="15.7109375" bestFit="1" customWidth="1"/>
    <col min="47" max="49" width="12.140625" bestFit="1" customWidth="1"/>
    <col min="50" max="50" width="14.42578125" bestFit="1" customWidth="1"/>
    <col min="51" max="51" width="16.140625" bestFit="1" customWidth="1"/>
    <col min="52" max="52" width="15.140625" bestFit="1" customWidth="1"/>
    <col min="53" max="53" width="12.7109375" bestFit="1" customWidth="1"/>
    <col min="54" max="54" width="6.5703125" bestFit="1" customWidth="1"/>
    <col min="55" max="55" width="6" bestFit="1" customWidth="1"/>
    <col min="56" max="56" width="5" bestFit="1" customWidth="1"/>
    <col min="57" max="57" width="6" bestFit="1" customWidth="1"/>
    <col min="58" max="58" width="5" bestFit="1" customWidth="1"/>
    <col min="59" max="59" width="6" bestFit="1" customWidth="1"/>
    <col min="60" max="60" width="5" bestFit="1" customWidth="1"/>
    <col min="61" max="61" width="6" bestFit="1" customWidth="1"/>
    <col min="62" max="62" width="4" bestFit="1" customWidth="1"/>
    <col min="63" max="63" width="6" bestFit="1" customWidth="1"/>
    <col min="64" max="64" width="5" bestFit="1" customWidth="1"/>
    <col min="65" max="65" width="6" bestFit="1" customWidth="1"/>
    <col min="66" max="66" width="5" bestFit="1" customWidth="1"/>
    <col min="67" max="67" width="6" bestFit="1" customWidth="1"/>
    <col min="68" max="68" width="5" bestFit="1" customWidth="1"/>
    <col min="69" max="69" width="6" bestFit="1" customWidth="1"/>
    <col min="70" max="70" width="5" bestFit="1" customWidth="1"/>
    <col min="71" max="71" width="6" bestFit="1" customWidth="1"/>
    <col min="72" max="72" width="5" bestFit="1" customWidth="1"/>
    <col min="73" max="73" width="6" bestFit="1" customWidth="1"/>
    <col min="74" max="74" width="5" bestFit="1" customWidth="1"/>
    <col min="75" max="75" width="6" bestFit="1" customWidth="1"/>
    <col min="76" max="76" width="5" bestFit="1" customWidth="1"/>
    <col min="77" max="77" width="6" bestFit="1" customWidth="1"/>
    <col min="78" max="78" width="5" bestFit="1" customWidth="1"/>
    <col min="79" max="79" width="6" bestFit="1" customWidth="1"/>
    <col min="80" max="80" width="5" bestFit="1" customWidth="1"/>
    <col min="81" max="81" width="6" bestFit="1" customWidth="1"/>
    <col min="82" max="82" width="4" bestFit="1" customWidth="1"/>
    <col min="83" max="83" width="6" bestFit="1" customWidth="1"/>
    <col min="84" max="84" width="5" bestFit="1" customWidth="1"/>
    <col min="85" max="85" width="6" bestFit="1" customWidth="1"/>
    <col min="86" max="86" width="5" bestFit="1" customWidth="1"/>
    <col min="87" max="87" width="6" bestFit="1" customWidth="1"/>
    <col min="88" max="88" width="5" bestFit="1" customWidth="1"/>
    <col min="89" max="89" width="6" bestFit="1" customWidth="1"/>
    <col min="90" max="90" width="5" bestFit="1" customWidth="1"/>
    <col min="91" max="91" width="6" bestFit="1" customWidth="1"/>
    <col min="92" max="92" width="5" bestFit="1" customWidth="1"/>
    <col min="93" max="93" width="6" bestFit="1" customWidth="1"/>
    <col min="94" max="94" width="5" bestFit="1" customWidth="1"/>
    <col min="95" max="95" width="6" bestFit="1" customWidth="1"/>
    <col min="96" max="96" width="5" bestFit="1" customWidth="1"/>
    <col min="97" max="97" width="6" bestFit="1" customWidth="1"/>
    <col min="98" max="98" width="5" bestFit="1" customWidth="1"/>
    <col min="99" max="99" width="6" bestFit="1" customWidth="1"/>
    <col min="100" max="100" width="5" bestFit="1" customWidth="1"/>
    <col min="101" max="101" width="6" bestFit="1" customWidth="1"/>
    <col min="102" max="102" width="4" bestFit="1" customWidth="1"/>
    <col min="103" max="103" width="5" bestFit="1" customWidth="1"/>
    <col min="104" max="104" width="11.28515625" bestFit="1" customWidth="1"/>
    <col min="105" max="105" width="4" bestFit="1" customWidth="1"/>
    <col min="106" max="106" width="5" bestFit="1" customWidth="1"/>
    <col min="107" max="107" width="6" bestFit="1" customWidth="1"/>
    <col min="108" max="108" width="5" bestFit="1" customWidth="1"/>
    <col min="109" max="109" width="6" bestFit="1" customWidth="1"/>
    <col min="110" max="110" width="5" bestFit="1" customWidth="1"/>
    <col min="111" max="111" width="6" bestFit="1" customWidth="1"/>
    <col min="112" max="113" width="5" bestFit="1" customWidth="1"/>
    <col min="114" max="114" width="6" bestFit="1" customWidth="1"/>
    <col min="115" max="115" width="5" bestFit="1" customWidth="1"/>
    <col min="116" max="117" width="6" bestFit="1" customWidth="1"/>
    <col min="118" max="118" width="4" bestFit="1" customWidth="1"/>
    <col min="119" max="120" width="6" bestFit="1" customWidth="1"/>
    <col min="121" max="121" width="5" bestFit="1" customWidth="1"/>
    <col min="122" max="122" width="6" bestFit="1" customWidth="1"/>
    <col min="123" max="123" width="5" bestFit="1" customWidth="1"/>
    <col min="124" max="124" width="6" bestFit="1" customWidth="1"/>
    <col min="125" max="126" width="5" bestFit="1" customWidth="1"/>
    <col min="127" max="127" width="6" bestFit="1" customWidth="1"/>
    <col min="128" max="128" width="5" bestFit="1" customWidth="1"/>
    <col min="129" max="129" width="6" bestFit="1" customWidth="1"/>
    <col min="130" max="130" width="5" bestFit="1" customWidth="1"/>
    <col min="131" max="131" width="6" bestFit="1" customWidth="1"/>
    <col min="132" max="132" width="5" bestFit="1" customWidth="1"/>
    <col min="133" max="133" width="6" bestFit="1" customWidth="1"/>
    <col min="134" max="134" width="5" bestFit="1" customWidth="1"/>
    <col min="135" max="135" width="6" bestFit="1" customWidth="1"/>
    <col min="136" max="136" width="4" bestFit="1" customWidth="1"/>
    <col min="137" max="137" width="6" bestFit="1" customWidth="1"/>
    <col min="138" max="138" width="5" bestFit="1" customWidth="1"/>
    <col min="139" max="139" width="6" bestFit="1" customWidth="1"/>
    <col min="140" max="140" width="5" bestFit="1" customWidth="1"/>
    <col min="141" max="141" width="6" bestFit="1" customWidth="1"/>
    <col min="142" max="142" width="5" bestFit="1" customWidth="1"/>
    <col min="143" max="143" width="6" bestFit="1" customWidth="1"/>
    <col min="144" max="144" width="5" bestFit="1" customWidth="1"/>
    <col min="145" max="145" width="6" bestFit="1" customWidth="1"/>
    <col min="146" max="146" width="5" bestFit="1" customWidth="1"/>
    <col min="147" max="147" width="6" bestFit="1" customWidth="1"/>
    <col min="148" max="148" width="5" bestFit="1" customWidth="1"/>
    <col min="149" max="149" width="6" bestFit="1" customWidth="1"/>
    <col min="150" max="150" width="5" bestFit="1" customWidth="1"/>
    <col min="151" max="151" width="6" bestFit="1" customWidth="1"/>
    <col min="152" max="152" width="5" bestFit="1" customWidth="1"/>
    <col min="153" max="153" width="6" bestFit="1" customWidth="1"/>
    <col min="154" max="154" width="5" bestFit="1" customWidth="1"/>
    <col min="155" max="155" width="6" bestFit="1" customWidth="1"/>
    <col min="156" max="156" width="4" bestFit="1" customWidth="1"/>
    <col min="157" max="157" width="6" bestFit="1" customWidth="1"/>
    <col min="158" max="158" width="5" bestFit="1" customWidth="1"/>
    <col min="159" max="159" width="6" bestFit="1" customWidth="1"/>
    <col min="160" max="160" width="5" bestFit="1" customWidth="1"/>
    <col min="161" max="161" width="6" bestFit="1" customWidth="1"/>
    <col min="162" max="162" width="5" bestFit="1" customWidth="1"/>
    <col min="163" max="163" width="6" bestFit="1" customWidth="1"/>
    <col min="164" max="164" width="5" bestFit="1" customWidth="1"/>
    <col min="165" max="165" width="6" bestFit="1" customWidth="1"/>
    <col min="166" max="166" width="5" bestFit="1" customWidth="1"/>
    <col min="167" max="167" width="6" bestFit="1" customWidth="1"/>
    <col min="168" max="168" width="5" bestFit="1" customWidth="1"/>
    <col min="169" max="169" width="6" bestFit="1" customWidth="1"/>
    <col min="170" max="170" width="5" bestFit="1" customWidth="1"/>
    <col min="171" max="171" width="6" bestFit="1" customWidth="1"/>
    <col min="172" max="172" width="5" bestFit="1" customWidth="1"/>
    <col min="173" max="173" width="6" bestFit="1" customWidth="1"/>
    <col min="174" max="174" width="5" bestFit="1" customWidth="1"/>
    <col min="175" max="175" width="6" bestFit="1" customWidth="1"/>
    <col min="176" max="176" width="4" bestFit="1" customWidth="1"/>
    <col min="177" max="177" width="6" bestFit="1" customWidth="1"/>
    <col min="178" max="178" width="5" bestFit="1" customWidth="1"/>
    <col min="179" max="179" width="6" bestFit="1" customWidth="1"/>
    <col min="180" max="180" width="5" bestFit="1" customWidth="1"/>
    <col min="181" max="181" width="6" bestFit="1" customWidth="1"/>
    <col min="182" max="182" width="5" bestFit="1" customWidth="1"/>
    <col min="183" max="183" width="6" bestFit="1" customWidth="1"/>
    <col min="184" max="184" width="5" bestFit="1" customWidth="1"/>
    <col min="185" max="185" width="6" bestFit="1" customWidth="1"/>
    <col min="186" max="186" width="5" bestFit="1" customWidth="1"/>
    <col min="187" max="187" width="6" bestFit="1" customWidth="1"/>
    <col min="188" max="188" width="5" bestFit="1" customWidth="1"/>
    <col min="189" max="189" width="6" bestFit="1" customWidth="1"/>
    <col min="190" max="190" width="5" bestFit="1" customWidth="1"/>
    <col min="191" max="191" width="6" bestFit="1" customWidth="1"/>
    <col min="192" max="192" width="5" bestFit="1" customWidth="1"/>
    <col min="193" max="193" width="6" bestFit="1" customWidth="1"/>
    <col min="194" max="194" width="5" bestFit="1" customWidth="1"/>
    <col min="195" max="195" width="6" bestFit="1" customWidth="1"/>
    <col min="196" max="196" width="4" bestFit="1" customWidth="1"/>
    <col min="197" max="197" width="5" bestFit="1" customWidth="1"/>
    <col min="198" max="198" width="20.140625" bestFit="1" customWidth="1"/>
    <col min="199" max="199" width="22.5703125" bestFit="1" customWidth="1"/>
  </cols>
  <sheetData>
    <row r="1" spans="1:54" x14ac:dyDescent="0.25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9</v>
      </c>
    </row>
    <row r="2" spans="1:54" x14ac:dyDescent="0.25">
      <c r="A2" s="5">
        <v>0.60499999999999998</v>
      </c>
      <c r="B2" s="5">
        <v>0.5</v>
      </c>
      <c r="C2" s="5">
        <v>0.185</v>
      </c>
      <c r="D2" s="5">
        <v>1.1185</v>
      </c>
      <c r="E2" s="5">
        <v>0.46899999999999997</v>
      </c>
      <c r="F2" s="5">
        <v>0.25850000000000001</v>
      </c>
      <c r="G2" s="5">
        <v>0.33500000000000002</v>
      </c>
      <c r="H2" s="5">
        <v>9</v>
      </c>
    </row>
    <row r="3" spans="1:54" ht="15.75" thickBot="1" x14ac:dyDescent="0.3">
      <c r="A3" s="7">
        <v>0.45500000000000002</v>
      </c>
      <c r="B3" s="7">
        <v>0.36499999999999999</v>
      </c>
      <c r="C3" s="7">
        <v>0.11</v>
      </c>
      <c r="D3" s="7">
        <v>0.38500000000000001</v>
      </c>
      <c r="E3" s="7">
        <v>0.16600000000000001</v>
      </c>
      <c r="F3" s="7">
        <v>4.5999999999999999E-2</v>
      </c>
      <c r="G3" s="7">
        <v>0.13450000000000001</v>
      </c>
      <c r="H3" s="7">
        <v>13</v>
      </c>
    </row>
    <row r="4" spans="1:54" x14ac:dyDescent="0.25">
      <c r="A4" s="5">
        <v>0.72499999999999998</v>
      </c>
      <c r="B4" s="5">
        <v>0.6</v>
      </c>
      <c r="C4" s="5">
        <v>0.2</v>
      </c>
      <c r="D4" s="5">
        <v>1.7370000000000001</v>
      </c>
      <c r="E4" s="5">
        <v>0.69699999999999995</v>
      </c>
      <c r="F4" s="5">
        <v>0.35849999999999999</v>
      </c>
      <c r="G4" s="5">
        <v>0.59499999999999997</v>
      </c>
      <c r="H4" s="5">
        <v>11</v>
      </c>
      <c r="AT4" s="13"/>
      <c r="AU4" s="13" t="s">
        <v>2</v>
      </c>
      <c r="AV4" s="13" t="s">
        <v>3</v>
      </c>
      <c r="AW4" s="13" t="s">
        <v>4</v>
      </c>
      <c r="AX4" s="13" t="s">
        <v>5</v>
      </c>
      <c r="AY4" s="13" t="s">
        <v>6</v>
      </c>
      <c r="AZ4" s="13" t="s">
        <v>7</v>
      </c>
      <c r="BA4" s="13" t="s">
        <v>8</v>
      </c>
      <c r="BB4" s="13" t="s">
        <v>9</v>
      </c>
    </row>
    <row r="5" spans="1:54" x14ac:dyDescent="0.25">
      <c r="A5" s="7">
        <v>0.48499999999999999</v>
      </c>
      <c r="B5" s="7">
        <v>0.37</v>
      </c>
      <c r="C5" s="7">
        <v>0.14000000000000001</v>
      </c>
      <c r="D5" s="7">
        <v>0.50649999999999995</v>
      </c>
      <c r="E5" s="7">
        <v>0.24249999999999999</v>
      </c>
      <c r="F5" s="7">
        <v>8.7999999999999995E-2</v>
      </c>
      <c r="G5" s="7">
        <v>0.14649999999999999</v>
      </c>
      <c r="H5" s="7">
        <v>8</v>
      </c>
      <c r="AT5" s="11" t="s">
        <v>2</v>
      </c>
      <c r="AU5" s="14">
        <v>1</v>
      </c>
      <c r="AV5" s="14"/>
      <c r="AW5" s="14"/>
      <c r="AX5" s="14"/>
      <c r="AY5" s="14"/>
      <c r="AZ5" s="14"/>
      <c r="BA5" s="14"/>
      <c r="BB5" s="14"/>
    </row>
    <row r="6" spans="1:54" x14ac:dyDescent="0.25">
      <c r="A6" s="5">
        <v>0.66</v>
      </c>
      <c r="B6" s="5">
        <v>0.53</v>
      </c>
      <c r="C6" s="5">
        <v>0.17</v>
      </c>
      <c r="D6" s="5">
        <v>1.3905000000000001</v>
      </c>
      <c r="E6" s="5">
        <v>0.59050000000000002</v>
      </c>
      <c r="F6" s="5">
        <v>0.21199999999999999</v>
      </c>
      <c r="G6" s="5">
        <v>0.45300000000000001</v>
      </c>
      <c r="H6" s="5">
        <v>15</v>
      </c>
      <c r="AT6" s="11" t="s">
        <v>3</v>
      </c>
      <c r="AU6" s="16">
        <v>0.98563684617861702</v>
      </c>
      <c r="AV6" s="14">
        <v>1</v>
      </c>
      <c r="AW6" s="14"/>
      <c r="AX6" s="14"/>
      <c r="AY6" s="14"/>
      <c r="AZ6" s="14"/>
      <c r="BA6" s="14"/>
      <c r="BB6" s="14"/>
    </row>
    <row r="7" spans="1:54" x14ac:dyDescent="0.25">
      <c r="A7" s="7">
        <v>0.63</v>
      </c>
      <c r="B7" s="7">
        <v>0.52500000000000002</v>
      </c>
      <c r="C7" s="7">
        <v>0.19500000000000001</v>
      </c>
      <c r="D7" s="7">
        <v>1.3134999999999999</v>
      </c>
      <c r="E7" s="7">
        <v>0.49349999999999999</v>
      </c>
      <c r="F7" s="7">
        <v>0.25650000000000001</v>
      </c>
      <c r="G7" s="7">
        <v>0.46500000000000002</v>
      </c>
      <c r="H7" s="7">
        <v>10</v>
      </c>
      <c r="AT7" s="11" t="s">
        <v>4</v>
      </c>
      <c r="AU7" s="14">
        <v>0.89800285684732362</v>
      </c>
      <c r="AV7" s="14">
        <v>0.90409924195900082</v>
      </c>
      <c r="AW7" s="14">
        <v>1</v>
      </c>
      <c r="AX7" s="14"/>
      <c r="AY7" s="14"/>
      <c r="AZ7" s="14"/>
      <c r="BA7" s="14"/>
      <c r="BB7" s="14"/>
    </row>
    <row r="8" spans="1:54" x14ac:dyDescent="0.25">
      <c r="A8" s="5">
        <v>0.32</v>
      </c>
      <c r="B8" s="5">
        <v>0.24</v>
      </c>
      <c r="C8" s="5">
        <v>8.5000000000000006E-2</v>
      </c>
      <c r="D8" s="5">
        <v>0.17</v>
      </c>
      <c r="E8" s="5">
        <v>6.5500000000000003E-2</v>
      </c>
      <c r="F8" s="5">
        <v>4.7E-2</v>
      </c>
      <c r="G8" s="5">
        <v>4.9000000000000002E-2</v>
      </c>
      <c r="H8" s="5">
        <v>7</v>
      </c>
      <c r="AT8" s="11" t="s">
        <v>5</v>
      </c>
      <c r="AU8" s="14">
        <v>0.92422388119063648</v>
      </c>
      <c r="AV8" s="14">
        <v>0.92033027214739493</v>
      </c>
      <c r="AW8" s="14">
        <v>0.87772208009524277</v>
      </c>
      <c r="AX8" s="14">
        <v>1</v>
      </c>
      <c r="AY8" s="14"/>
      <c r="AZ8" s="14"/>
      <c r="BA8" s="14"/>
      <c r="BB8" s="14"/>
    </row>
    <row r="9" spans="1:54" x14ac:dyDescent="0.25">
      <c r="A9" s="7">
        <v>0.42</v>
      </c>
      <c r="B9" s="7">
        <v>0.32</v>
      </c>
      <c r="C9" s="7">
        <v>0.11</v>
      </c>
      <c r="D9" s="7">
        <v>0.36249999999999999</v>
      </c>
      <c r="E9" s="7">
        <v>0.17399999999999999</v>
      </c>
      <c r="F9" s="7">
        <v>6.3500000000000001E-2</v>
      </c>
      <c r="G9" s="7">
        <v>0.105</v>
      </c>
      <c r="H9" s="7">
        <v>7</v>
      </c>
      <c r="AT9" s="11" t="s">
        <v>6</v>
      </c>
      <c r="AU9" s="14">
        <v>0.90069707657620834</v>
      </c>
      <c r="AV9" s="14">
        <v>0.88971491169806249</v>
      </c>
      <c r="AW9" s="14">
        <v>0.82934256085272695</v>
      </c>
      <c r="AX9" s="14">
        <v>0.96888750895982301</v>
      </c>
      <c r="AY9" s="14">
        <v>1</v>
      </c>
      <c r="AZ9" s="14"/>
      <c r="BA9" s="14"/>
      <c r="BB9" s="14"/>
    </row>
    <row r="10" spans="1:54" x14ac:dyDescent="0.25">
      <c r="A10" s="5">
        <v>0.72</v>
      </c>
      <c r="B10" s="5">
        <v>0.57499999999999996</v>
      </c>
      <c r="C10" s="5">
        <v>0.18</v>
      </c>
      <c r="D10" s="5">
        <v>1.6705000000000001</v>
      </c>
      <c r="E10" s="5">
        <v>0.73199999999999998</v>
      </c>
      <c r="F10" s="5">
        <v>0.36049999999999999</v>
      </c>
      <c r="G10" s="5">
        <v>0.501</v>
      </c>
      <c r="H10" s="5">
        <v>12</v>
      </c>
      <c r="AT10" s="11" t="s">
        <v>7</v>
      </c>
      <c r="AU10" s="14">
        <v>0.90968730577795853</v>
      </c>
      <c r="AV10" s="14">
        <v>0.89909249085421195</v>
      </c>
      <c r="AW10" s="14">
        <v>0.85674241266923346</v>
      </c>
      <c r="AX10" s="14">
        <v>0.9663028810934694</v>
      </c>
      <c r="AY10" s="14">
        <v>0.94337436283167408</v>
      </c>
      <c r="AZ10" s="14">
        <v>1</v>
      </c>
      <c r="BA10" s="14"/>
      <c r="BB10" s="14"/>
    </row>
    <row r="11" spans="1:54" x14ac:dyDescent="0.25">
      <c r="A11" s="7">
        <v>0.505</v>
      </c>
      <c r="B11" s="7">
        <v>0.4</v>
      </c>
      <c r="C11" s="7">
        <v>0.125</v>
      </c>
      <c r="D11" s="7">
        <v>0.77</v>
      </c>
      <c r="E11" s="7">
        <v>0.27350000000000002</v>
      </c>
      <c r="F11" s="7">
        <v>0.159</v>
      </c>
      <c r="G11" s="7">
        <v>0.255</v>
      </c>
      <c r="H11" s="7">
        <v>13</v>
      </c>
      <c r="AT11" s="11" t="s">
        <v>8</v>
      </c>
      <c r="AU11" s="14">
        <v>0.88139703893851862</v>
      </c>
      <c r="AV11" s="14">
        <v>0.88637512723749845</v>
      </c>
      <c r="AW11" s="14">
        <v>0.86279523914066214</v>
      </c>
      <c r="AX11" s="14">
        <v>0.94657345713277818</v>
      </c>
      <c r="AY11" s="14">
        <v>0.86971689732691826</v>
      </c>
      <c r="AZ11" s="14">
        <v>0.89186460490921604</v>
      </c>
      <c r="BA11" s="14">
        <v>1</v>
      </c>
      <c r="BB11" s="14"/>
    </row>
    <row r="12" spans="1:54" ht="15.75" thickBot="1" x14ac:dyDescent="0.3">
      <c r="A12" s="5">
        <v>0.44500000000000001</v>
      </c>
      <c r="B12" s="5">
        <v>0.32</v>
      </c>
      <c r="C12" s="5">
        <v>0.12</v>
      </c>
      <c r="D12" s="5">
        <v>0.378</v>
      </c>
      <c r="E12" s="5">
        <v>0.152</v>
      </c>
      <c r="F12" s="5">
        <v>8.2500000000000004E-2</v>
      </c>
      <c r="G12" s="5">
        <v>0.12</v>
      </c>
      <c r="H12" s="5">
        <v>8</v>
      </c>
      <c r="AT12" s="12" t="s">
        <v>9</v>
      </c>
      <c r="AU12" s="15">
        <v>0.54120594281476764</v>
      </c>
      <c r="AV12" s="15">
        <v>0.56216912754512538</v>
      </c>
      <c r="AW12" s="15">
        <v>0.58061979280511822</v>
      </c>
      <c r="AX12" s="15">
        <v>0.52738827278765055</v>
      </c>
      <c r="AY12" s="15">
        <v>0.39369035402157238</v>
      </c>
      <c r="AZ12" s="15">
        <v>0.4621521579243546</v>
      </c>
      <c r="BA12" s="15">
        <v>0.62527361462472708</v>
      </c>
      <c r="BB12" s="15">
        <v>1</v>
      </c>
    </row>
    <row r="13" spans="1:54" x14ac:dyDescent="0.25">
      <c r="A13" s="7">
        <v>0.47499999999999998</v>
      </c>
      <c r="B13" s="7">
        <v>0.36499999999999999</v>
      </c>
      <c r="C13" s="7">
        <v>0.1</v>
      </c>
      <c r="D13" s="7">
        <v>0.13150000000000001</v>
      </c>
      <c r="E13" s="7">
        <v>0.20250000000000001</v>
      </c>
      <c r="F13" s="7">
        <v>8.7499999999999994E-2</v>
      </c>
      <c r="G13" s="7">
        <v>0.123</v>
      </c>
      <c r="H13" s="7">
        <v>7</v>
      </c>
    </row>
    <row r="14" spans="1:54" x14ac:dyDescent="0.25">
      <c r="A14" s="5">
        <v>0.39500000000000002</v>
      </c>
      <c r="B14" s="5">
        <v>0.29499999999999998</v>
      </c>
      <c r="C14" s="5">
        <v>0.1</v>
      </c>
      <c r="D14" s="5">
        <v>0.29299999999999998</v>
      </c>
      <c r="E14" s="5">
        <v>0.14000000000000001</v>
      </c>
      <c r="F14" s="5">
        <v>6.2E-2</v>
      </c>
      <c r="G14" s="5">
        <v>8.2000000000000003E-2</v>
      </c>
      <c r="H14" s="5">
        <v>7</v>
      </c>
    </row>
    <row r="15" spans="1:54" x14ac:dyDescent="0.25">
      <c r="A15" s="7">
        <v>0.70499999999999996</v>
      </c>
      <c r="B15" s="7">
        <v>0.56000000000000005</v>
      </c>
      <c r="C15" s="7">
        <v>0.16500000000000001</v>
      </c>
      <c r="D15" s="7">
        <v>1.675</v>
      </c>
      <c r="E15" s="7">
        <v>0.79700000000000004</v>
      </c>
      <c r="F15" s="7">
        <v>0.40949999999999998</v>
      </c>
      <c r="G15" s="7">
        <v>0.38800000000000001</v>
      </c>
      <c r="H15" s="7">
        <v>10</v>
      </c>
    </row>
    <row r="16" spans="1:54" x14ac:dyDescent="0.25">
      <c r="A16" s="5">
        <v>0.61499999999999999</v>
      </c>
      <c r="B16" s="5">
        <v>0.47499999999999998</v>
      </c>
      <c r="C16" s="5">
        <v>0.17499999999999999</v>
      </c>
      <c r="D16" s="5">
        <v>1.224</v>
      </c>
      <c r="E16" s="5">
        <v>0.60350000000000004</v>
      </c>
      <c r="F16" s="5">
        <v>0.26100000000000001</v>
      </c>
      <c r="G16" s="5">
        <v>0.311</v>
      </c>
      <c r="H16" s="5">
        <v>9</v>
      </c>
    </row>
    <row r="17" spans="1:8" x14ac:dyDescent="0.25">
      <c r="A17" s="7">
        <v>0.49</v>
      </c>
      <c r="B17" s="7">
        <v>0.36</v>
      </c>
      <c r="C17" s="7">
        <v>0.11</v>
      </c>
      <c r="D17" s="7">
        <v>0.50049999999999994</v>
      </c>
      <c r="E17" s="7">
        <v>0.161</v>
      </c>
      <c r="F17" s="7">
        <v>0.107</v>
      </c>
      <c r="G17" s="7">
        <v>0.19500000000000001</v>
      </c>
      <c r="H17" s="7">
        <v>17</v>
      </c>
    </row>
    <row r="18" spans="1:8" x14ac:dyDescent="0.25">
      <c r="A18" s="5">
        <v>0.48</v>
      </c>
      <c r="B18" s="5">
        <v>0.35499999999999998</v>
      </c>
      <c r="C18" s="5">
        <v>0.125</v>
      </c>
      <c r="D18" s="5">
        <v>0.49399999999999999</v>
      </c>
      <c r="E18" s="5">
        <v>0.23849999999999999</v>
      </c>
      <c r="F18" s="5">
        <v>8.3500000000000005E-2</v>
      </c>
      <c r="G18" s="5">
        <v>0.15</v>
      </c>
      <c r="H18" s="5">
        <v>9</v>
      </c>
    </row>
    <row r="19" spans="1:8" x14ac:dyDescent="0.25">
      <c r="A19" s="7">
        <v>0.625</v>
      </c>
      <c r="B19" s="7">
        <v>0.48</v>
      </c>
      <c r="C19" s="7">
        <v>0.185</v>
      </c>
      <c r="D19" s="7">
        <v>1.2064999999999999</v>
      </c>
      <c r="E19" s="7">
        <v>0.58699999999999997</v>
      </c>
      <c r="F19" s="7">
        <v>0.28999999999999998</v>
      </c>
      <c r="G19" s="7">
        <v>0.28599999999999998</v>
      </c>
      <c r="H19" s="7">
        <v>8</v>
      </c>
    </row>
    <row r="20" spans="1:8" x14ac:dyDescent="0.25">
      <c r="A20" s="5">
        <v>0.5</v>
      </c>
      <c r="B20" s="5">
        <v>0.39500000000000002</v>
      </c>
      <c r="C20" s="5">
        <v>0.15</v>
      </c>
      <c r="D20" s="5">
        <v>0.71450000000000002</v>
      </c>
      <c r="E20" s="5">
        <v>0.32350000000000001</v>
      </c>
      <c r="F20" s="5">
        <v>0.17299999999999999</v>
      </c>
      <c r="G20" s="5">
        <v>0.19500000000000001</v>
      </c>
      <c r="H20" s="5">
        <v>9</v>
      </c>
    </row>
    <row r="21" spans="1:8" x14ac:dyDescent="0.25">
      <c r="A21" s="7">
        <v>0.505</v>
      </c>
      <c r="B21" s="7">
        <v>0.4</v>
      </c>
      <c r="C21" s="7">
        <v>0.125</v>
      </c>
      <c r="D21" s="7">
        <v>0.5605</v>
      </c>
      <c r="E21" s="7">
        <v>0.22550000000000001</v>
      </c>
      <c r="F21" s="7">
        <v>0.14349999999999999</v>
      </c>
      <c r="G21" s="7">
        <v>0.17</v>
      </c>
      <c r="H21" s="7">
        <v>8</v>
      </c>
    </row>
    <row r="22" spans="1:8" x14ac:dyDescent="0.25">
      <c r="A22" s="5">
        <v>0.47</v>
      </c>
      <c r="B22" s="5">
        <v>0.4</v>
      </c>
      <c r="C22" s="5">
        <v>0.16</v>
      </c>
      <c r="D22" s="5">
        <v>0.51</v>
      </c>
      <c r="E22" s="5">
        <v>0.1615</v>
      </c>
      <c r="F22" s="5">
        <v>7.2999999999999995E-2</v>
      </c>
      <c r="G22" s="5">
        <v>0.19800000000000001</v>
      </c>
      <c r="H22" s="5">
        <v>14</v>
      </c>
    </row>
    <row r="23" spans="1:8" x14ac:dyDescent="0.25">
      <c r="A23" s="7">
        <v>0.46</v>
      </c>
      <c r="B23" s="7">
        <v>0.37</v>
      </c>
      <c r="C23" s="7">
        <v>0.12</v>
      </c>
      <c r="D23" s="7">
        <v>0.53349999999999997</v>
      </c>
      <c r="E23" s="7">
        <v>0.26450000000000001</v>
      </c>
      <c r="F23" s="7">
        <v>0.108</v>
      </c>
      <c r="G23" s="7">
        <v>0.13450000000000001</v>
      </c>
      <c r="H23" s="7">
        <v>6</v>
      </c>
    </row>
    <row r="24" spans="1:8" x14ac:dyDescent="0.25">
      <c r="A24" s="5">
        <v>0.53</v>
      </c>
      <c r="B24" s="5">
        <v>0.42499999999999999</v>
      </c>
      <c r="C24" s="5">
        <v>0.13</v>
      </c>
      <c r="D24" s="5">
        <v>0.71699999999999997</v>
      </c>
      <c r="E24" s="5">
        <v>0.21149999999999999</v>
      </c>
      <c r="F24" s="5">
        <v>0.16600000000000001</v>
      </c>
      <c r="G24" s="5">
        <v>0.255</v>
      </c>
      <c r="H24" s="5">
        <v>13</v>
      </c>
    </row>
    <row r="25" spans="1:8" x14ac:dyDescent="0.25">
      <c r="A25" s="7">
        <v>0.47499999999999998</v>
      </c>
      <c r="B25" s="7">
        <v>0.36</v>
      </c>
      <c r="C25" s="7">
        <v>0.1</v>
      </c>
      <c r="D25" s="7">
        <v>0.42849999999999999</v>
      </c>
      <c r="E25" s="7">
        <v>0.19650000000000001</v>
      </c>
      <c r="F25" s="7">
        <v>9.9000000000000005E-2</v>
      </c>
      <c r="G25" s="7">
        <v>0.112</v>
      </c>
      <c r="H25" s="7">
        <v>7</v>
      </c>
    </row>
    <row r="26" spans="1:8" x14ac:dyDescent="0.25">
      <c r="A26" s="5">
        <v>0.65500000000000003</v>
      </c>
      <c r="B26" s="5">
        <v>0.46</v>
      </c>
      <c r="C26" s="5">
        <v>0.16</v>
      </c>
      <c r="D26" s="5">
        <v>1.494</v>
      </c>
      <c r="E26" s="5">
        <v>0.6895</v>
      </c>
      <c r="F26" s="5">
        <v>0.33100000000000002</v>
      </c>
      <c r="G26" s="5">
        <v>0.1825</v>
      </c>
      <c r="H26" s="5">
        <v>9</v>
      </c>
    </row>
    <row r="27" spans="1:8" x14ac:dyDescent="0.25">
      <c r="A27" s="7">
        <v>0.39</v>
      </c>
      <c r="B27" s="7">
        <v>0.28999999999999998</v>
      </c>
      <c r="C27" s="7">
        <v>0.1</v>
      </c>
      <c r="D27" s="7">
        <v>0.28449999999999998</v>
      </c>
      <c r="E27" s="7">
        <v>0.1255</v>
      </c>
      <c r="F27" s="7">
        <v>6.3500000000000001E-2</v>
      </c>
      <c r="G27" s="7">
        <v>8.1000000000000003E-2</v>
      </c>
      <c r="H27" s="7">
        <v>7</v>
      </c>
    </row>
    <row r="28" spans="1:8" x14ac:dyDescent="0.25">
      <c r="A28" s="5">
        <v>0.33</v>
      </c>
      <c r="B28" s="5">
        <v>0.22500000000000001</v>
      </c>
      <c r="C28" s="5">
        <v>7.4999999999999997E-2</v>
      </c>
      <c r="D28" s="5">
        <v>0.187</v>
      </c>
      <c r="E28" s="5">
        <v>9.4500000000000001E-2</v>
      </c>
      <c r="F28" s="5">
        <v>3.95E-2</v>
      </c>
      <c r="G28" s="5">
        <v>4.2500000000000003E-2</v>
      </c>
      <c r="H28" s="5">
        <v>7</v>
      </c>
    </row>
    <row r="29" spans="1:8" x14ac:dyDescent="0.25">
      <c r="A29" s="7">
        <v>0.47499999999999998</v>
      </c>
      <c r="B29" s="7">
        <v>0.38</v>
      </c>
      <c r="C29" s="7">
        <v>0.12</v>
      </c>
      <c r="D29" s="7">
        <v>0.441</v>
      </c>
      <c r="E29" s="7">
        <v>0.17849999999999999</v>
      </c>
      <c r="F29" s="7">
        <v>8.8499999999999995E-2</v>
      </c>
      <c r="G29" s="7">
        <v>0.15049999999999999</v>
      </c>
      <c r="H29" s="7">
        <v>8</v>
      </c>
    </row>
    <row r="30" spans="1:8" x14ac:dyDescent="0.25">
      <c r="A30" s="5">
        <v>0.45500000000000002</v>
      </c>
      <c r="B30" s="5">
        <v>0.37</v>
      </c>
      <c r="C30" s="5">
        <v>0.105</v>
      </c>
      <c r="D30" s="5">
        <v>0.49249999999999999</v>
      </c>
      <c r="E30" s="5">
        <v>0.216</v>
      </c>
      <c r="F30" s="5">
        <v>0.1245</v>
      </c>
      <c r="G30" s="5">
        <v>0.13500000000000001</v>
      </c>
      <c r="H30" s="5">
        <v>9</v>
      </c>
    </row>
    <row r="31" spans="1:8" x14ac:dyDescent="0.25">
      <c r="A31" s="7">
        <v>0.51</v>
      </c>
      <c r="B31" s="7">
        <v>0.40500000000000003</v>
      </c>
      <c r="C31" s="7">
        <v>0.13</v>
      </c>
      <c r="D31" s="7">
        <v>0.59899999999999998</v>
      </c>
      <c r="E31" s="7">
        <v>0.30649999999999999</v>
      </c>
      <c r="F31" s="7">
        <v>0.11550000000000001</v>
      </c>
      <c r="G31" s="7">
        <v>0.14849999999999999</v>
      </c>
      <c r="H31" s="7">
        <v>8</v>
      </c>
    </row>
    <row r="32" spans="1:8" x14ac:dyDescent="0.25">
      <c r="A32" s="5">
        <v>0.33</v>
      </c>
      <c r="B32" s="5">
        <v>0.23</v>
      </c>
      <c r="C32" s="5">
        <v>8.5000000000000006E-2</v>
      </c>
      <c r="D32" s="5">
        <v>0.16950000000000001</v>
      </c>
      <c r="E32" s="5">
        <v>7.9000000000000001E-2</v>
      </c>
      <c r="F32" s="5">
        <v>2.5999999999999999E-2</v>
      </c>
      <c r="G32" s="5">
        <v>5.0500000000000003E-2</v>
      </c>
      <c r="H32" s="5">
        <v>6</v>
      </c>
    </row>
    <row r="33" spans="1:8" x14ac:dyDescent="0.25">
      <c r="A33" s="7">
        <v>0.43</v>
      </c>
      <c r="B33" s="7">
        <v>0.32</v>
      </c>
      <c r="C33" s="7">
        <v>0.1</v>
      </c>
      <c r="D33" s="7">
        <v>0.38550000000000001</v>
      </c>
      <c r="E33" s="7">
        <v>0.192</v>
      </c>
      <c r="F33" s="7">
        <v>7.4499999999999997E-2</v>
      </c>
      <c r="G33" s="7">
        <v>0.1</v>
      </c>
      <c r="H33" s="7">
        <v>7</v>
      </c>
    </row>
    <row r="34" spans="1:8" x14ac:dyDescent="0.25">
      <c r="A34" s="5">
        <v>0.41</v>
      </c>
      <c r="B34" s="5">
        <v>0.3</v>
      </c>
      <c r="C34" s="5">
        <v>0.1</v>
      </c>
      <c r="D34" s="5">
        <v>0.28199999999999997</v>
      </c>
      <c r="E34" s="5">
        <v>0.1255</v>
      </c>
      <c r="F34" s="5">
        <v>5.7000000000000002E-2</v>
      </c>
      <c r="G34" s="5">
        <v>8.7499999999999994E-2</v>
      </c>
      <c r="H34" s="5">
        <v>7</v>
      </c>
    </row>
    <row r="35" spans="1:8" x14ac:dyDescent="0.25">
      <c r="A35" s="7">
        <v>0.57999999999999996</v>
      </c>
      <c r="B35" s="7">
        <v>0.45</v>
      </c>
      <c r="C35" s="7">
        <v>0.17499999999999999</v>
      </c>
      <c r="D35" s="7">
        <v>1.0680000000000001</v>
      </c>
      <c r="E35" s="7">
        <v>0.42499999999999999</v>
      </c>
      <c r="F35" s="7">
        <v>0.20300000000000001</v>
      </c>
      <c r="G35" s="7">
        <v>0.32</v>
      </c>
      <c r="H35" s="7">
        <v>13</v>
      </c>
    </row>
    <row r="36" spans="1:8" x14ac:dyDescent="0.25">
      <c r="A36" s="5">
        <v>0.43</v>
      </c>
      <c r="B36" s="5">
        <v>0.31</v>
      </c>
      <c r="C36" s="5">
        <v>0.13</v>
      </c>
      <c r="D36" s="5">
        <v>0.64849999999999997</v>
      </c>
      <c r="E36" s="5">
        <v>0.27350000000000002</v>
      </c>
      <c r="F36" s="5">
        <v>0.16300000000000001</v>
      </c>
      <c r="G36" s="5">
        <v>0.184</v>
      </c>
      <c r="H36" s="5">
        <v>9</v>
      </c>
    </row>
    <row r="37" spans="1:8" x14ac:dyDescent="0.25">
      <c r="A37" s="7">
        <v>0.59</v>
      </c>
      <c r="B37" s="7">
        <v>0.49</v>
      </c>
      <c r="C37" s="7">
        <v>0.13500000000000001</v>
      </c>
      <c r="D37" s="7">
        <v>1.008</v>
      </c>
      <c r="E37" s="7">
        <v>0.42199999999999999</v>
      </c>
      <c r="F37" s="7">
        <v>0.22450000000000001</v>
      </c>
      <c r="G37" s="7">
        <v>0.28499999999999998</v>
      </c>
      <c r="H37" s="7">
        <v>11</v>
      </c>
    </row>
    <row r="38" spans="1:8" x14ac:dyDescent="0.25">
      <c r="A38" s="5">
        <v>0.505</v>
      </c>
      <c r="B38" s="5">
        <v>0.39500000000000002</v>
      </c>
      <c r="C38" s="5">
        <v>0.14499999999999999</v>
      </c>
      <c r="D38" s="5">
        <v>0.65149999999999997</v>
      </c>
      <c r="E38" s="5">
        <v>0.26950000000000002</v>
      </c>
      <c r="F38" s="5">
        <v>0.153</v>
      </c>
      <c r="G38" s="5">
        <v>0.20499999999999999</v>
      </c>
      <c r="H38" s="5">
        <v>15</v>
      </c>
    </row>
    <row r="39" spans="1:8" x14ac:dyDescent="0.25">
      <c r="A39" s="7">
        <v>0.47</v>
      </c>
      <c r="B39" s="7">
        <v>0.37</v>
      </c>
      <c r="C39" s="7">
        <v>0.13500000000000001</v>
      </c>
      <c r="D39" s="7">
        <v>0.54700000000000004</v>
      </c>
      <c r="E39" s="7">
        <v>0.222</v>
      </c>
      <c r="F39" s="7">
        <v>0.13250000000000001</v>
      </c>
      <c r="G39" s="7">
        <v>0.17</v>
      </c>
      <c r="H39" s="7">
        <v>12</v>
      </c>
    </row>
    <row r="40" spans="1:8" x14ac:dyDescent="0.25">
      <c r="A40" s="5">
        <v>0.625</v>
      </c>
      <c r="B40" s="5">
        <v>0.495</v>
      </c>
      <c r="C40" s="5">
        <v>0.16</v>
      </c>
      <c r="D40" s="5">
        <v>1.1114999999999999</v>
      </c>
      <c r="E40" s="5">
        <v>0.44950000000000001</v>
      </c>
      <c r="F40" s="5">
        <v>0.28249999999999997</v>
      </c>
      <c r="G40" s="5">
        <v>0.34499999999999997</v>
      </c>
      <c r="H40" s="5">
        <v>11</v>
      </c>
    </row>
    <row r="41" spans="1:8" x14ac:dyDescent="0.25">
      <c r="A41" s="7">
        <v>0.51500000000000001</v>
      </c>
      <c r="B41" s="7">
        <v>0.4</v>
      </c>
      <c r="C41" s="7">
        <v>0.14000000000000001</v>
      </c>
      <c r="D41" s="7">
        <v>0.73650000000000004</v>
      </c>
      <c r="E41" s="7">
        <v>0.29549999999999998</v>
      </c>
      <c r="F41" s="7">
        <v>0.184</v>
      </c>
      <c r="G41" s="7">
        <v>0.185</v>
      </c>
      <c r="H41" s="7">
        <v>16</v>
      </c>
    </row>
    <row r="42" spans="1:8" x14ac:dyDescent="0.25">
      <c r="A42" s="5">
        <v>0.47</v>
      </c>
      <c r="B42" s="5">
        <v>0.375</v>
      </c>
      <c r="C42" s="5">
        <v>0.115</v>
      </c>
      <c r="D42" s="5">
        <v>0.42649999999999999</v>
      </c>
      <c r="E42" s="5">
        <v>0.16850000000000001</v>
      </c>
      <c r="F42" s="5">
        <v>7.5499999999999998E-2</v>
      </c>
      <c r="G42" s="5">
        <v>0.15</v>
      </c>
      <c r="H42" s="5">
        <v>8</v>
      </c>
    </row>
    <row r="43" spans="1:8" x14ac:dyDescent="0.25">
      <c r="A43" s="7">
        <v>0.55000000000000004</v>
      </c>
      <c r="B43" s="7">
        <v>0.42</v>
      </c>
      <c r="C43" s="7">
        <v>0.16</v>
      </c>
      <c r="D43" s="7">
        <v>1.3405</v>
      </c>
      <c r="E43" s="7">
        <v>0.63249999999999995</v>
      </c>
      <c r="F43" s="7">
        <v>0.311</v>
      </c>
      <c r="G43" s="7">
        <v>0.34399999999999997</v>
      </c>
      <c r="H43" s="7">
        <v>10</v>
      </c>
    </row>
    <row r="44" spans="1:8" x14ac:dyDescent="0.25">
      <c r="A44" s="5">
        <v>0.37</v>
      </c>
      <c r="B44" s="5">
        <v>0.28000000000000003</v>
      </c>
      <c r="C44" s="5">
        <v>0.09</v>
      </c>
      <c r="D44" s="5">
        <v>0.23300000000000001</v>
      </c>
      <c r="E44" s="5">
        <v>9.0499999999999997E-2</v>
      </c>
      <c r="F44" s="5">
        <v>5.45E-2</v>
      </c>
      <c r="G44" s="5">
        <v>7.0000000000000007E-2</v>
      </c>
      <c r="H44" s="5">
        <v>11</v>
      </c>
    </row>
    <row r="45" spans="1:8" x14ac:dyDescent="0.25">
      <c r="A45" s="7">
        <v>0.52</v>
      </c>
      <c r="B45" s="7">
        <v>0.39500000000000002</v>
      </c>
      <c r="C45" s="7">
        <v>0.125</v>
      </c>
      <c r="D45" s="7">
        <v>0.58050000000000002</v>
      </c>
      <c r="E45" s="7">
        <v>0.2445</v>
      </c>
      <c r="F45" s="7">
        <v>0.14599999999999999</v>
      </c>
      <c r="G45" s="7">
        <v>0.16500000000000001</v>
      </c>
      <c r="H45" s="7">
        <v>9</v>
      </c>
    </row>
    <row r="46" spans="1:8" x14ac:dyDescent="0.25">
      <c r="A46" s="5">
        <v>0.73499999999999999</v>
      </c>
      <c r="B46" s="5">
        <v>0.56999999999999995</v>
      </c>
      <c r="C46" s="5">
        <v>0.21</v>
      </c>
      <c r="D46" s="5">
        <v>2.2355</v>
      </c>
      <c r="E46" s="5">
        <v>1.1705000000000001</v>
      </c>
      <c r="F46" s="5">
        <v>0.46300000000000002</v>
      </c>
      <c r="G46" s="5">
        <v>0.53149999999999997</v>
      </c>
      <c r="H46" s="5">
        <v>10</v>
      </c>
    </row>
    <row r="47" spans="1:8" x14ac:dyDescent="0.25">
      <c r="A47" s="7">
        <v>0.42499999999999999</v>
      </c>
      <c r="B47" s="7">
        <v>0.34</v>
      </c>
      <c r="C47" s="7">
        <v>0.1</v>
      </c>
      <c r="D47" s="7">
        <v>0.38200000000000001</v>
      </c>
      <c r="E47" s="7">
        <v>0.16400000000000001</v>
      </c>
      <c r="F47" s="7">
        <v>9.6000000000000002E-2</v>
      </c>
      <c r="G47" s="7">
        <v>0.1</v>
      </c>
      <c r="H47" s="7">
        <v>6</v>
      </c>
    </row>
    <row r="48" spans="1:8" x14ac:dyDescent="0.25">
      <c r="A48" s="5">
        <v>0.57999999999999996</v>
      </c>
      <c r="B48" s="5">
        <v>0.45</v>
      </c>
      <c r="C48" s="5">
        <v>0.16</v>
      </c>
      <c r="D48" s="5">
        <v>0.86750000000000005</v>
      </c>
      <c r="E48" s="5">
        <v>0.39350000000000002</v>
      </c>
      <c r="F48" s="5">
        <v>0.221</v>
      </c>
      <c r="G48" s="5">
        <v>0.215</v>
      </c>
      <c r="H48" s="5">
        <v>9</v>
      </c>
    </row>
    <row r="49" spans="1:8" x14ac:dyDescent="0.25">
      <c r="A49" s="7">
        <v>0.64500000000000002</v>
      </c>
      <c r="B49" s="7">
        <v>0.52500000000000002</v>
      </c>
      <c r="C49" s="7">
        <v>0.16</v>
      </c>
      <c r="D49" s="7">
        <v>1.5075000000000001</v>
      </c>
      <c r="E49" s="7">
        <v>0.74550000000000005</v>
      </c>
      <c r="F49" s="7">
        <v>0.245</v>
      </c>
      <c r="G49" s="7">
        <v>0.4325</v>
      </c>
      <c r="H49" s="7">
        <v>11</v>
      </c>
    </row>
    <row r="50" spans="1:8" x14ac:dyDescent="0.25">
      <c r="A50" s="5">
        <v>0.55000000000000004</v>
      </c>
      <c r="B50" s="5">
        <v>0.44</v>
      </c>
      <c r="C50" s="5">
        <v>0.16</v>
      </c>
      <c r="D50" s="5">
        <v>0.98499999999999999</v>
      </c>
      <c r="E50" s="5">
        <v>0.46450000000000002</v>
      </c>
      <c r="F50" s="5">
        <v>0.20100000000000001</v>
      </c>
      <c r="G50" s="5">
        <v>0.27</v>
      </c>
      <c r="H50" s="5">
        <v>8</v>
      </c>
    </row>
    <row r="51" spans="1:8" x14ac:dyDescent="0.25">
      <c r="A51" s="7">
        <v>0.57499999999999996</v>
      </c>
      <c r="B51" s="7">
        <v>0.45</v>
      </c>
      <c r="C51" s="7">
        <v>0.185</v>
      </c>
      <c r="D51" s="7">
        <v>0.92500000000000004</v>
      </c>
      <c r="E51" s="7">
        <v>0.34200000000000003</v>
      </c>
      <c r="F51" s="7">
        <v>0.19700000000000001</v>
      </c>
      <c r="G51" s="7">
        <v>0.35</v>
      </c>
      <c r="H51" s="7">
        <v>12</v>
      </c>
    </row>
    <row r="52" spans="1:8" x14ac:dyDescent="0.25">
      <c r="A52" s="5">
        <v>0.72499999999999998</v>
      </c>
      <c r="B52" s="5">
        <v>0.55000000000000004</v>
      </c>
      <c r="C52" s="5">
        <v>0.2</v>
      </c>
      <c r="D52" s="5">
        <v>1.51</v>
      </c>
      <c r="E52" s="5">
        <v>0.87350000000000005</v>
      </c>
      <c r="F52" s="5">
        <v>0.42649999999999999</v>
      </c>
      <c r="G52" s="5">
        <v>0.50849999999999995</v>
      </c>
      <c r="H52" s="5">
        <v>9</v>
      </c>
    </row>
    <row r="53" spans="1:8" x14ac:dyDescent="0.25">
      <c r="A53" s="7">
        <v>0.63500000000000001</v>
      </c>
      <c r="B53" s="7">
        <v>0.495</v>
      </c>
      <c r="C53" s="7">
        <v>0.17499999999999999</v>
      </c>
      <c r="D53" s="7">
        <v>1.2355</v>
      </c>
      <c r="E53" s="7">
        <v>0.52049999999999996</v>
      </c>
      <c r="F53" s="7">
        <v>0.3085</v>
      </c>
      <c r="G53" s="7">
        <v>0.34699999999999998</v>
      </c>
      <c r="H53" s="7">
        <v>10</v>
      </c>
    </row>
    <row r="54" spans="1:8" x14ac:dyDescent="0.25">
      <c r="A54" s="5">
        <v>0.55000000000000004</v>
      </c>
      <c r="B54" s="5">
        <v>0.42499999999999999</v>
      </c>
      <c r="C54" s="5">
        <v>0.155</v>
      </c>
      <c r="D54" s="5">
        <v>0.87250000000000005</v>
      </c>
      <c r="E54" s="5">
        <v>0.41199999999999998</v>
      </c>
      <c r="F54" s="5">
        <v>0.187</v>
      </c>
      <c r="G54" s="5">
        <v>0.24249999999999999</v>
      </c>
      <c r="H54" s="5">
        <v>10</v>
      </c>
    </row>
    <row r="55" spans="1:8" x14ac:dyDescent="0.25">
      <c r="A55" s="7">
        <v>0.71</v>
      </c>
      <c r="B55" s="7">
        <v>0.55500000000000005</v>
      </c>
      <c r="C55" s="7">
        <v>0.19500000000000001</v>
      </c>
      <c r="D55" s="7">
        <v>1.9484999999999999</v>
      </c>
      <c r="E55" s="7">
        <v>0.94550000000000001</v>
      </c>
      <c r="F55" s="7">
        <v>0.3765</v>
      </c>
      <c r="G55" s="7">
        <v>0.495</v>
      </c>
      <c r="H55" s="7">
        <v>12</v>
      </c>
    </row>
    <row r="56" spans="1:8" x14ac:dyDescent="0.25">
      <c r="A56" s="5">
        <v>0.53500000000000003</v>
      </c>
      <c r="B56" s="5">
        <v>0.38500000000000001</v>
      </c>
      <c r="C56" s="5">
        <v>0.18</v>
      </c>
      <c r="D56" s="5">
        <v>1.0834999999999999</v>
      </c>
      <c r="E56" s="5">
        <v>0.4955</v>
      </c>
      <c r="F56" s="5">
        <v>0.22950000000000001</v>
      </c>
      <c r="G56" s="5">
        <v>0.30399999999999999</v>
      </c>
      <c r="H56" s="5">
        <v>8</v>
      </c>
    </row>
    <row r="57" spans="1:8" x14ac:dyDescent="0.25">
      <c r="A57" s="7">
        <v>0.35</v>
      </c>
      <c r="B57" s="7">
        <v>0.23499999999999999</v>
      </c>
      <c r="C57" s="7">
        <v>0.08</v>
      </c>
      <c r="D57" s="7">
        <v>0.17</v>
      </c>
      <c r="E57" s="7">
        <v>7.2499999999999995E-2</v>
      </c>
      <c r="F57" s="7">
        <v>4.65E-2</v>
      </c>
      <c r="G57" s="7">
        <v>4.9500000000000002E-2</v>
      </c>
      <c r="H57" s="7">
        <v>7</v>
      </c>
    </row>
    <row r="58" spans="1:8" x14ac:dyDescent="0.25">
      <c r="A58" s="5">
        <v>0.58499999999999996</v>
      </c>
      <c r="B58" s="5">
        <v>0.45</v>
      </c>
      <c r="C58" s="5">
        <v>0.15</v>
      </c>
      <c r="D58" s="5">
        <v>0.997</v>
      </c>
      <c r="E58" s="5">
        <v>0.40550000000000003</v>
      </c>
      <c r="F58" s="5">
        <v>0.28299999999999997</v>
      </c>
      <c r="G58" s="5">
        <v>0.251</v>
      </c>
      <c r="H58" s="5">
        <v>11</v>
      </c>
    </row>
    <row r="59" spans="1:8" x14ac:dyDescent="0.25">
      <c r="A59" s="7">
        <v>0.64500000000000002</v>
      </c>
      <c r="B59" s="7">
        <v>0.52500000000000002</v>
      </c>
      <c r="C59" s="7">
        <v>0.17</v>
      </c>
      <c r="D59" s="7">
        <v>1.37</v>
      </c>
      <c r="E59" s="7">
        <v>0.61350000000000005</v>
      </c>
      <c r="F59" s="7">
        <v>0.28299999999999997</v>
      </c>
      <c r="G59" s="7">
        <v>0.34</v>
      </c>
      <c r="H59" s="7">
        <v>10</v>
      </c>
    </row>
    <row r="60" spans="1:8" x14ac:dyDescent="0.25">
      <c r="A60" s="5">
        <v>0.63</v>
      </c>
      <c r="B60" s="5">
        <v>0.51</v>
      </c>
      <c r="C60" s="5">
        <v>0.19</v>
      </c>
      <c r="D60" s="5">
        <v>1.4984999999999999</v>
      </c>
      <c r="E60" s="5">
        <v>0.41249999999999998</v>
      </c>
      <c r="F60" s="5">
        <v>0.3075</v>
      </c>
      <c r="G60" s="5">
        <v>0.54500000000000004</v>
      </c>
      <c r="H60" s="5">
        <v>16</v>
      </c>
    </row>
    <row r="61" spans="1:8" x14ac:dyDescent="0.25">
      <c r="A61" s="7">
        <v>0.39500000000000002</v>
      </c>
      <c r="B61" s="7">
        <v>0.3</v>
      </c>
      <c r="C61" s="7">
        <v>0.12</v>
      </c>
      <c r="D61" s="7">
        <v>0.29949999999999999</v>
      </c>
      <c r="E61" s="7">
        <v>0.1265</v>
      </c>
      <c r="F61" s="7">
        <v>6.8000000000000005E-2</v>
      </c>
      <c r="G61" s="7">
        <v>8.9499999999999996E-2</v>
      </c>
      <c r="H61" s="7">
        <v>8</v>
      </c>
    </row>
    <row r="62" spans="1:8" x14ac:dyDescent="0.25">
      <c r="A62" s="5">
        <v>0.42499999999999999</v>
      </c>
      <c r="B62" s="5">
        <v>0.35</v>
      </c>
      <c r="C62" s="5">
        <v>0.1</v>
      </c>
      <c r="D62" s="5">
        <v>0.4425</v>
      </c>
      <c r="E62" s="5">
        <v>0.17499999999999999</v>
      </c>
      <c r="F62" s="5">
        <v>7.5499999999999998E-2</v>
      </c>
      <c r="G62" s="5">
        <v>0.17499999999999999</v>
      </c>
      <c r="H62" s="5">
        <v>7</v>
      </c>
    </row>
    <row r="63" spans="1:8" x14ac:dyDescent="0.25">
      <c r="A63" s="7">
        <v>0.51500000000000001</v>
      </c>
      <c r="B63" s="7">
        <v>0.40500000000000003</v>
      </c>
      <c r="C63" s="7">
        <v>0.13</v>
      </c>
      <c r="D63" s="7">
        <v>0.72199999999999998</v>
      </c>
      <c r="E63" s="7">
        <v>0.32</v>
      </c>
      <c r="F63" s="7">
        <v>0.13100000000000001</v>
      </c>
      <c r="G63" s="7">
        <v>0.21</v>
      </c>
      <c r="H63" s="7">
        <v>10</v>
      </c>
    </row>
    <row r="64" spans="1:8" x14ac:dyDescent="0.25">
      <c r="A64" s="5">
        <v>0.185</v>
      </c>
      <c r="B64" s="5">
        <v>0.13500000000000001</v>
      </c>
      <c r="C64" s="5">
        <v>0.04</v>
      </c>
      <c r="D64" s="5">
        <v>2.7E-2</v>
      </c>
      <c r="E64" s="5">
        <v>1.0500000000000001E-2</v>
      </c>
      <c r="F64" s="5">
        <v>5.4999999999999997E-3</v>
      </c>
      <c r="G64" s="5">
        <v>8.9999999999999993E-3</v>
      </c>
      <c r="H64" s="5">
        <v>5</v>
      </c>
    </row>
    <row r="65" spans="1:8" x14ac:dyDescent="0.25">
      <c r="A65" s="7">
        <v>0.505</v>
      </c>
      <c r="B65" s="7">
        <v>0.39</v>
      </c>
      <c r="C65" s="7">
        <v>0.105</v>
      </c>
      <c r="D65" s="7">
        <v>0.65549999999999997</v>
      </c>
      <c r="E65" s="7">
        <v>0.25950000000000001</v>
      </c>
      <c r="F65" s="7">
        <v>0.18</v>
      </c>
      <c r="G65" s="7">
        <v>0.19</v>
      </c>
      <c r="H65" s="7">
        <v>11</v>
      </c>
    </row>
    <row r="66" spans="1:8" x14ac:dyDescent="0.25">
      <c r="A66" s="5">
        <v>0.7</v>
      </c>
      <c r="B66" s="5">
        <v>0.58499999999999996</v>
      </c>
      <c r="C66" s="5">
        <v>0.185</v>
      </c>
      <c r="D66" s="5">
        <v>1.8075000000000001</v>
      </c>
      <c r="E66" s="5">
        <v>0.70550000000000002</v>
      </c>
      <c r="F66" s="5">
        <v>0.32150000000000001</v>
      </c>
      <c r="G66" s="5">
        <v>0.47499999999999998</v>
      </c>
      <c r="H66" s="5">
        <v>29</v>
      </c>
    </row>
    <row r="67" spans="1:8" x14ac:dyDescent="0.25">
      <c r="A67" s="7">
        <v>0.69</v>
      </c>
      <c r="B67" s="7">
        <v>0.52500000000000002</v>
      </c>
      <c r="C67" s="7">
        <v>0.19</v>
      </c>
      <c r="D67" s="7">
        <v>1.492</v>
      </c>
      <c r="E67" s="7">
        <v>0.64249999999999996</v>
      </c>
      <c r="F67" s="7">
        <v>0.39050000000000001</v>
      </c>
      <c r="G67" s="7">
        <v>0.42</v>
      </c>
      <c r="H67" s="7">
        <v>12</v>
      </c>
    </row>
    <row r="68" spans="1:8" x14ac:dyDescent="0.25">
      <c r="A68" s="5">
        <v>0.59</v>
      </c>
      <c r="B68" s="5">
        <v>0.46</v>
      </c>
      <c r="C68" s="5">
        <v>0.16</v>
      </c>
      <c r="D68" s="5">
        <v>1.0115000000000001</v>
      </c>
      <c r="E68" s="5">
        <v>0.44500000000000001</v>
      </c>
      <c r="F68" s="5">
        <v>0.26150000000000001</v>
      </c>
      <c r="G68" s="5">
        <v>0.25650000000000001</v>
      </c>
      <c r="H68" s="5">
        <v>8</v>
      </c>
    </row>
    <row r="69" spans="1:8" x14ac:dyDescent="0.25">
      <c r="A69" s="7">
        <v>0.59</v>
      </c>
      <c r="B69" s="7">
        <v>0.46</v>
      </c>
      <c r="C69" s="7">
        <v>0.14499999999999999</v>
      </c>
      <c r="D69" s="7">
        <v>0.92900000000000005</v>
      </c>
      <c r="E69" s="7">
        <v>0.38</v>
      </c>
      <c r="F69" s="7">
        <v>0.24</v>
      </c>
      <c r="G69" s="7">
        <v>0.255</v>
      </c>
      <c r="H69" s="7">
        <v>10</v>
      </c>
    </row>
    <row r="70" spans="1:8" x14ac:dyDescent="0.25">
      <c r="A70" s="5">
        <v>0.46</v>
      </c>
      <c r="B70" s="5">
        <v>0.35</v>
      </c>
      <c r="C70" s="5">
        <v>0.115</v>
      </c>
      <c r="D70" s="5">
        <v>0.46</v>
      </c>
      <c r="E70" s="5">
        <v>0.20250000000000001</v>
      </c>
      <c r="F70" s="5">
        <v>0.1115</v>
      </c>
      <c r="G70" s="5">
        <v>0.11650000000000001</v>
      </c>
      <c r="H70" s="5">
        <v>6</v>
      </c>
    </row>
    <row r="71" spans="1:8" x14ac:dyDescent="0.25">
      <c r="A71" s="7">
        <v>0.65</v>
      </c>
      <c r="B71" s="7">
        <v>0.51500000000000001</v>
      </c>
      <c r="C71" s="7">
        <v>0.18</v>
      </c>
      <c r="D71" s="7">
        <v>1.4630000000000001</v>
      </c>
      <c r="E71" s="7">
        <v>0.65800000000000003</v>
      </c>
      <c r="F71" s="7">
        <v>0.3135</v>
      </c>
      <c r="G71" s="7">
        <v>0.41149999999999998</v>
      </c>
      <c r="H71" s="7">
        <v>11</v>
      </c>
    </row>
    <row r="72" spans="1:8" x14ac:dyDescent="0.25">
      <c r="A72" s="5">
        <v>0.65500000000000003</v>
      </c>
      <c r="B72" s="5">
        <v>0.55000000000000004</v>
      </c>
      <c r="C72" s="5">
        <v>0.18</v>
      </c>
      <c r="D72" s="5">
        <v>1.274</v>
      </c>
      <c r="E72" s="5">
        <v>0.58599999999999997</v>
      </c>
      <c r="F72" s="5">
        <v>0.28100000000000003</v>
      </c>
      <c r="G72" s="5">
        <v>0.36499999999999999</v>
      </c>
      <c r="H72" s="5">
        <v>10</v>
      </c>
    </row>
    <row r="73" spans="1:8" x14ac:dyDescent="0.25">
      <c r="A73" s="7">
        <v>0.39500000000000002</v>
      </c>
      <c r="B73" s="7">
        <v>0.32500000000000001</v>
      </c>
      <c r="C73" s="7">
        <v>0.105</v>
      </c>
      <c r="D73" s="7">
        <v>0.30599999999999999</v>
      </c>
      <c r="E73" s="7">
        <v>0.111</v>
      </c>
      <c r="F73" s="7">
        <v>7.3499999999999996E-2</v>
      </c>
      <c r="G73" s="7">
        <v>9.5000000000000001E-2</v>
      </c>
      <c r="H73" s="7">
        <v>8</v>
      </c>
    </row>
    <row r="74" spans="1:8" x14ac:dyDescent="0.25">
      <c r="A74" s="5">
        <v>0.48499999999999999</v>
      </c>
      <c r="B74" s="5">
        <v>0.375</v>
      </c>
      <c r="C74" s="5">
        <v>0.13</v>
      </c>
      <c r="D74" s="5">
        <v>0.55349999999999999</v>
      </c>
      <c r="E74" s="5">
        <v>0.26600000000000001</v>
      </c>
      <c r="F74" s="5">
        <v>0.112</v>
      </c>
      <c r="G74" s="5">
        <v>0.157</v>
      </c>
      <c r="H74" s="5">
        <v>8</v>
      </c>
    </row>
    <row r="75" spans="1:8" x14ac:dyDescent="0.25">
      <c r="A75" s="7">
        <v>0.51</v>
      </c>
      <c r="B75" s="7">
        <v>0.4</v>
      </c>
      <c r="C75" s="7">
        <v>0.13</v>
      </c>
      <c r="D75" s="7">
        <v>0.64349999999999996</v>
      </c>
      <c r="E75" s="7">
        <v>0.27</v>
      </c>
      <c r="F75" s="7">
        <v>0.16650000000000001</v>
      </c>
      <c r="G75" s="7">
        <v>0.20499999999999999</v>
      </c>
      <c r="H75" s="7">
        <v>12</v>
      </c>
    </row>
    <row r="76" spans="1:8" x14ac:dyDescent="0.25">
      <c r="A76" s="5">
        <v>0.37</v>
      </c>
      <c r="B76" s="5">
        <v>0.28000000000000003</v>
      </c>
      <c r="C76" s="5">
        <v>9.5000000000000001E-2</v>
      </c>
      <c r="D76" s="5">
        <v>0.28649999999999998</v>
      </c>
      <c r="E76" s="5">
        <v>0.15049999999999999</v>
      </c>
      <c r="F76" s="5">
        <v>6.9000000000000006E-2</v>
      </c>
      <c r="G76" s="5">
        <v>7.9500000000000001E-2</v>
      </c>
      <c r="H76" s="5">
        <v>7</v>
      </c>
    </row>
    <row r="77" spans="1:8" x14ac:dyDescent="0.25">
      <c r="A77" s="7">
        <v>0.59</v>
      </c>
      <c r="B77" s="7">
        <v>0.47499999999999998</v>
      </c>
      <c r="C77" s="7">
        <v>0.14000000000000001</v>
      </c>
      <c r="D77" s="7">
        <v>0.97699999999999998</v>
      </c>
      <c r="E77" s="7">
        <v>0.46250000000000002</v>
      </c>
      <c r="F77" s="7">
        <v>0.20250000000000001</v>
      </c>
      <c r="G77" s="7">
        <v>0.27500000000000002</v>
      </c>
      <c r="H77" s="7">
        <v>10</v>
      </c>
    </row>
    <row r="78" spans="1:8" x14ac:dyDescent="0.25">
      <c r="A78" s="5">
        <v>0.32500000000000001</v>
      </c>
      <c r="B78" s="5">
        <v>0.24</v>
      </c>
      <c r="C78" s="5">
        <v>7.0000000000000007E-2</v>
      </c>
      <c r="D78" s="5">
        <v>0.152</v>
      </c>
      <c r="E78" s="5">
        <v>5.6500000000000002E-2</v>
      </c>
      <c r="F78" s="5">
        <v>3.0499999999999999E-2</v>
      </c>
      <c r="G78" s="5">
        <v>5.3999999999999999E-2</v>
      </c>
      <c r="H78" s="5">
        <v>8</v>
      </c>
    </row>
    <row r="79" spans="1:8" x14ac:dyDescent="0.25">
      <c r="A79" s="7">
        <v>0.64500000000000002</v>
      </c>
      <c r="B79" s="7">
        <v>0.51</v>
      </c>
      <c r="C79" s="7">
        <v>0.155</v>
      </c>
      <c r="D79" s="7">
        <v>1.129</v>
      </c>
      <c r="E79" s="7">
        <v>0.50149999999999995</v>
      </c>
      <c r="F79" s="7">
        <v>0.24</v>
      </c>
      <c r="G79" s="7">
        <v>0.34200000000000003</v>
      </c>
      <c r="H79" s="7">
        <v>10</v>
      </c>
    </row>
    <row r="80" spans="1:8" x14ac:dyDescent="0.25">
      <c r="A80" s="5">
        <v>0.56999999999999995</v>
      </c>
      <c r="B80" s="5">
        <v>0.44</v>
      </c>
      <c r="C80" s="5">
        <v>0.19</v>
      </c>
      <c r="D80" s="5">
        <v>1.018</v>
      </c>
      <c r="E80" s="5">
        <v>0.44700000000000001</v>
      </c>
      <c r="F80" s="5">
        <v>0.20699999999999999</v>
      </c>
      <c r="G80" s="5">
        <v>0.26500000000000001</v>
      </c>
      <c r="H80" s="5">
        <v>9</v>
      </c>
    </row>
    <row r="81" spans="1:8" x14ac:dyDescent="0.25">
      <c r="A81" s="7">
        <v>0.55500000000000005</v>
      </c>
      <c r="B81" s="7">
        <v>0.42499999999999999</v>
      </c>
      <c r="C81" s="7">
        <v>0.13</v>
      </c>
      <c r="D81" s="7">
        <v>0.76649999999999996</v>
      </c>
      <c r="E81" s="7">
        <v>0.26400000000000001</v>
      </c>
      <c r="F81" s="7">
        <v>0.16800000000000001</v>
      </c>
      <c r="G81" s="7">
        <v>0.27500000000000002</v>
      </c>
      <c r="H81" s="7">
        <v>13</v>
      </c>
    </row>
    <row r="82" spans="1:8" x14ac:dyDescent="0.25">
      <c r="A82" s="5">
        <v>0.65</v>
      </c>
      <c r="B82" s="5">
        <v>0.47499999999999998</v>
      </c>
      <c r="C82" s="5">
        <v>0.16500000000000001</v>
      </c>
      <c r="D82" s="5">
        <v>1.3875</v>
      </c>
      <c r="E82" s="5">
        <v>0.57999999999999996</v>
      </c>
      <c r="F82" s="5">
        <v>0.34849999999999998</v>
      </c>
      <c r="G82" s="5">
        <v>0.3095</v>
      </c>
      <c r="H82" s="5">
        <v>9</v>
      </c>
    </row>
    <row r="83" spans="1:8" x14ac:dyDescent="0.25">
      <c r="A83" s="7">
        <v>0.17</v>
      </c>
      <c r="B83" s="7">
        <v>0.13</v>
      </c>
      <c r="C83" s="7">
        <v>9.5000000000000001E-2</v>
      </c>
      <c r="D83" s="7">
        <v>0.03</v>
      </c>
      <c r="E83" s="7">
        <v>1.2999999999999999E-2</v>
      </c>
      <c r="F83" s="7">
        <v>8.0000000000000002E-3</v>
      </c>
      <c r="G83" s="7">
        <v>0.01</v>
      </c>
      <c r="H83" s="7">
        <v>4</v>
      </c>
    </row>
    <row r="84" spans="1:8" x14ac:dyDescent="0.25">
      <c r="A84" s="5">
        <v>0.56000000000000005</v>
      </c>
      <c r="B84" s="5">
        <v>0.41</v>
      </c>
      <c r="C84" s="5">
        <v>0.16</v>
      </c>
      <c r="D84" s="5">
        <v>0.82150000000000001</v>
      </c>
      <c r="E84" s="5">
        <v>0.34200000000000003</v>
      </c>
      <c r="F84" s="5">
        <v>0.184</v>
      </c>
      <c r="G84" s="5">
        <v>0.253</v>
      </c>
      <c r="H84" s="5">
        <v>9</v>
      </c>
    </row>
    <row r="85" spans="1:8" x14ac:dyDescent="0.25">
      <c r="A85" s="7">
        <v>0.51</v>
      </c>
      <c r="B85" s="7">
        <v>0.41499999999999998</v>
      </c>
      <c r="C85" s="7">
        <v>0.14499999999999999</v>
      </c>
      <c r="D85" s="7">
        <v>0.751</v>
      </c>
      <c r="E85" s="7">
        <v>0.32950000000000002</v>
      </c>
      <c r="F85" s="7">
        <v>0.1835</v>
      </c>
      <c r="G85" s="7">
        <v>0.20300000000000001</v>
      </c>
      <c r="H85" s="7">
        <v>8</v>
      </c>
    </row>
    <row r="86" spans="1:8" x14ac:dyDescent="0.25">
      <c r="A86" s="5">
        <v>0.57999999999999996</v>
      </c>
      <c r="B86" s="5">
        <v>0.42499999999999999</v>
      </c>
      <c r="C86" s="5">
        <v>0.155</v>
      </c>
      <c r="D86" s="5">
        <v>0.873</v>
      </c>
      <c r="E86" s="5">
        <v>0.36149999999999999</v>
      </c>
      <c r="F86" s="5">
        <v>0.249</v>
      </c>
      <c r="G86" s="5">
        <v>0.23899999999999999</v>
      </c>
      <c r="H86" s="5">
        <v>10</v>
      </c>
    </row>
    <row r="87" spans="1:8" x14ac:dyDescent="0.25">
      <c r="A87" s="7">
        <v>0.59499999999999997</v>
      </c>
      <c r="B87" s="7">
        <v>0.435</v>
      </c>
      <c r="C87" s="7">
        <v>0.15</v>
      </c>
      <c r="D87" s="7">
        <v>0.9</v>
      </c>
      <c r="E87" s="7">
        <v>0.41749999999999998</v>
      </c>
      <c r="F87" s="7">
        <v>0.17</v>
      </c>
      <c r="G87" s="7">
        <v>0.26500000000000001</v>
      </c>
      <c r="H87" s="7">
        <v>8</v>
      </c>
    </row>
    <row r="88" spans="1:8" x14ac:dyDescent="0.25">
      <c r="A88" s="5">
        <v>0.64</v>
      </c>
      <c r="B88" s="5">
        <v>0.49</v>
      </c>
      <c r="C88" s="5">
        <v>0.14000000000000001</v>
      </c>
      <c r="D88" s="5">
        <v>1.194</v>
      </c>
      <c r="E88" s="5">
        <v>0.44450000000000001</v>
      </c>
      <c r="F88" s="5">
        <v>0.23799999999999999</v>
      </c>
      <c r="G88" s="5">
        <v>0.375</v>
      </c>
      <c r="H88" s="5">
        <v>15</v>
      </c>
    </row>
    <row r="89" spans="1:8" x14ac:dyDescent="0.25">
      <c r="A89" s="7">
        <v>0.64</v>
      </c>
      <c r="B89" s="7">
        <v>0.48499999999999999</v>
      </c>
      <c r="C89" s="7">
        <v>0.14499999999999999</v>
      </c>
      <c r="D89" s="7">
        <v>1.1335</v>
      </c>
      <c r="E89" s="7">
        <v>0.55249999999999999</v>
      </c>
      <c r="F89" s="7">
        <v>0.2505</v>
      </c>
      <c r="G89" s="7">
        <v>0.30149999999999999</v>
      </c>
      <c r="H89" s="7">
        <v>11</v>
      </c>
    </row>
    <row r="90" spans="1:8" x14ac:dyDescent="0.25">
      <c r="A90" s="5">
        <v>0.41</v>
      </c>
      <c r="B90" s="5">
        <v>0.31</v>
      </c>
      <c r="C90" s="5">
        <v>0.11</v>
      </c>
      <c r="D90" s="5">
        <v>0.315</v>
      </c>
      <c r="E90" s="5">
        <v>0.124</v>
      </c>
      <c r="F90" s="5">
        <v>8.2000000000000003E-2</v>
      </c>
      <c r="G90" s="5">
        <v>9.5000000000000001E-2</v>
      </c>
      <c r="H90" s="5">
        <v>9</v>
      </c>
    </row>
    <row r="91" spans="1:8" x14ac:dyDescent="0.25">
      <c r="A91" s="7">
        <v>0.505</v>
      </c>
      <c r="B91" s="7">
        <v>0.38</v>
      </c>
      <c r="C91" s="7">
        <v>0.13500000000000001</v>
      </c>
      <c r="D91" s="7">
        <v>0.6855</v>
      </c>
      <c r="E91" s="7">
        <v>0.36099999999999999</v>
      </c>
      <c r="F91" s="7">
        <v>0.1565</v>
      </c>
      <c r="G91" s="7">
        <v>0.161</v>
      </c>
      <c r="H91" s="7">
        <v>9</v>
      </c>
    </row>
    <row r="92" spans="1:8" x14ac:dyDescent="0.25">
      <c r="A92" s="5">
        <v>0.625</v>
      </c>
      <c r="B92" s="5">
        <v>0.49</v>
      </c>
      <c r="C92" s="5">
        <v>0.11</v>
      </c>
      <c r="D92" s="5">
        <v>1.1359999999999999</v>
      </c>
      <c r="E92" s="5">
        <v>0.52649999999999997</v>
      </c>
      <c r="F92" s="5">
        <v>0.1915</v>
      </c>
      <c r="G92" s="5">
        <v>0.29249999999999998</v>
      </c>
      <c r="H92" s="5">
        <v>9</v>
      </c>
    </row>
    <row r="93" spans="1:8" x14ac:dyDescent="0.25">
      <c r="A93" s="7">
        <v>0.63</v>
      </c>
      <c r="B93" s="7">
        <v>0.5</v>
      </c>
      <c r="C93" s="7">
        <v>0.17499999999999999</v>
      </c>
      <c r="D93" s="7">
        <v>1.1105</v>
      </c>
      <c r="E93" s="7">
        <v>0.46700000000000003</v>
      </c>
      <c r="F93" s="7">
        <v>0.26800000000000002</v>
      </c>
      <c r="G93" s="7">
        <v>0.32900000000000001</v>
      </c>
      <c r="H93" s="7">
        <v>10</v>
      </c>
    </row>
    <row r="94" spans="1:8" x14ac:dyDescent="0.25">
      <c r="A94" s="5">
        <v>0.48</v>
      </c>
      <c r="B94" s="5">
        <v>0.35499999999999998</v>
      </c>
      <c r="C94" s="5">
        <v>0.115</v>
      </c>
      <c r="D94" s="5">
        <v>0.57850000000000001</v>
      </c>
      <c r="E94" s="5">
        <v>0.25</v>
      </c>
      <c r="F94" s="5">
        <v>0.106</v>
      </c>
      <c r="G94" s="5">
        <v>0.184</v>
      </c>
      <c r="H94" s="5">
        <v>8</v>
      </c>
    </row>
    <row r="95" spans="1:8" x14ac:dyDescent="0.25">
      <c r="A95" s="7">
        <v>0.66</v>
      </c>
      <c r="B95" s="7">
        <v>0.56499999999999995</v>
      </c>
      <c r="C95" s="7">
        <v>0.19500000000000001</v>
      </c>
      <c r="D95" s="7">
        <v>1.7605</v>
      </c>
      <c r="E95" s="7">
        <v>0.69199999999999995</v>
      </c>
      <c r="F95" s="7">
        <v>0.32650000000000001</v>
      </c>
      <c r="G95" s="7">
        <v>0.5</v>
      </c>
      <c r="H95" s="7">
        <v>16</v>
      </c>
    </row>
    <row r="96" spans="1:8" x14ac:dyDescent="0.25">
      <c r="A96" s="5">
        <v>0.46</v>
      </c>
      <c r="B96" s="5">
        <v>0.36499999999999999</v>
      </c>
      <c r="C96" s="5">
        <v>0.115</v>
      </c>
      <c r="D96" s="5">
        <v>0.44850000000000001</v>
      </c>
      <c r="E96" s="5">
        <v>0.16500000000000001</v>
      </c>
      <c r="F96" s="5">
        <v>8.3000000000000004E-2</v>
      </c>
      <c r="G96" s="5">
        <v>0.17</v>
      </c>
      <c r="H96" s="5">
        <v>14</v>
      </c>
    </row>
    <row r="97" spans="1:8" x14ac:dyDescent="0.25">
      <c r="A97" s="7">
        <v>0.64500000000000002</v>
      </c>
      <c r="B97" s="7">
        <v>0.51</v>
      </c>
      <c r="C97" s="7">
        <v>0.19</v>
      </c>
      <c r="D97" s="7">
        <v>1.4744999999999999</v>
      </c>
      <c r="E97" s="7">
        <v>0.60499999999999998</v>
      </c>
      <c r="F97" s="7">
        <v>0.34499999999999997</v>
      </c>
      <c r="G97" s="7">
        <v>0.48</v>
      </c>
      <c r="H97" s="7">
        <v>9</v>
      </c>
    </row>
    <row r="98" spans="1:8" x14ac:dyDescent="0.25">
      <c r="A98" s="5">
        <v>0.66</v>
      </c>
      <c r="B98" s="5">
        <v>0.51500000000000001</v>
      </c>
      <c r="C98" s="5">
        <v>0.18</v>
      </c>
      <c r="D98" s="5">
        <v>1.5229999999999999</v>
      </c>
      <c r="E98" s="5">
        <v>0.54</v>
      </c>
      <c r="F98" s="5">
        <v>0.33650000000000002</v>
      </c>
      <c r="G98" s="5">
        <v>0.55500000000000005</v>
      </c>
      <c r="H98" s="5">
        <v>16</v>
      </c>
    </row>
    <row r="99" spans="1:8" x14ac:dyDescent="0.25">
      <c r="A99" s="7">
        <v>0.30499999999999999</v>
      </c>
      <c r="B99" s="7">
        <v>0.23</v>
      </c>
      <c r="C99" s="7">
        <v>0.08</v>
      </c>
      <c r="D99" s="7">
        <v>0.156</v>
      </c>
      <c r="E99" s="7">
        <v>6.7500000000000004E-2</v>
      </c>
      <c r="F99" s="7">
        <v>3.4500000000000003E-2</v>
      </c>
      <c r="G99" s="7">
        <v>4.8000000000000001E-2</v>
      </c>
      <c r="H99" s="7">
        <v>7</v>
      </c>
    </row>
    <row r="100" spans="1:8" x14ac:dyDescent="0.25">
      <c r="A100" s="5">
        <v>0.435</v>
      </c>
      <c r="B100" s="5">
        <v>0.32500000000000001</v>
      </c>
      <c r="C100" s="5">
        <v>0.105</v>
      </c>
      <c r="D100" s="5">
        <v>0.33500000000000002</v>
      </c>
      <c r="E100" s="5">
        <v>0.13600000000000001</v>
      </c>
      <c r="F100" s="5">
        <v>6.5000000000000002E-2</v>
      </c>
      <c r="G100" s="5">
        <v>0.115</v>
      </c>
      <c r="H100" s="5">
        <v>8</v>
      </c>
    </row>
    <row r="101" spans="1:8" x14ac:dyDescent="0.25">
      <c r="A101" s="7">
        <v>0.71</v>
      </c>
      <c r="B101" s="7">
        <v>0.55000000000000004</v>
      </c>
      <c r="C101" s="7">
        <v>0.2</v>
      </c>
      <c r="D101" s="7">
        <v>1.9045000000000001</v>
      </c>
      <c r="E101" s="7">
        <v>0.88200000000000001</v>
      </c>
      <c r="F101" s="7">
        <v>0.44</v>
      </c>
      <c r="G101" s="7">
        <v>0.5</v>
      </c>
      <c r="H101" s="7">
        <v>13</v>
      </c>
    </row>
    <row r="102" spans="1:8" x14ac:dyDescent="0.25">
      <c r="A102" s="5">
        <v>0.56000000000000005</v>
      </c>
      <c r="B102" s="5">
        <v>0.41</v>
      </c>
      <c r="C102" s="5">
        <v>0.16500000000000001</v>
      </c>
      <c r="D102" s="5">
        <v>0.93</v>
      </c>
      <c r="E102" s="5">
        <v>0.35049999999999998</v>
      </c>
      <c r="F102" s="5">
        <v>0.23699999999999999</v>
      </c>
      <c r="G102" s="5">
        <v>0.3</v>
      </c>
      <c r="H102" s="5">
        <v>13</v>
      </c>
    </row>
    <row r="103" spans="1:8" x14ac:dyDescent="0.25">
      <c r="A103" s="7">
        <v>0.37</v>
      </c>
      <c r="B103" s="7">
        <v>0.27</v>
      </c>
      <c r="C103" s="7">
        <v>0.09</v>
      </c>
      <c r="D103" s="7">
        <v>0.1855</v>
      </c>
      <c r="E103" s="7">
        <v>7.0000000000000007E-2</v>
      </c>
      <c r="F103" s="7">
        <v>4.2500000000000003E-2</v>
      </c>
      <c r="G103" s="7">
        <v>6.5000000000000002E-2</v>
      </c>
      <c r="H103" s="7">
        <v>7</v>
      </c>
    </row>
    <row r="104" spans="1:8" x14ac:dyDescent="0.25">
      <c r="A104" s="5">
        <v>0.55000000000000004</v>
      </c>
      <c r="B104" s="5">
        <v>0.42499999999999999</v>
      </c>
      <c r="C104" s="5">
        <v>0.16</v>
      </c>
      <c r="D104" s="5">
        <v>0.97</v>
      </c>
      <c r="E104" s="5">
        <v>0.28849999999999998</v>
      </c>
      <c r="F104" s="5">
        <v>0.13900000000000001</v>
      </c>
      <c r="G104" s="5">
        <v>0.48</v>
      </c>
      <c r="H104" s="5">
        <v>20</v>
      </c>
    </row>
    <row r="105" spans="1:8" x14ac:dyDescent="0.25">
      <c r="A105" s="7">
        <v>0.62</v>
      </c>
      <c r="B105" s="7">
        <v>0.49</v>
      </c>
      <c r="C105" s="7">
        <v>0.19</v>
      </c>
      <c r="D105" s="7">
        <v>1.218</v>
      </c>
      <c r="E105" s="7">
        <v>0.54549999999999998</v>
      </c>
      <c r="F105" s="7">
        <v>0.29649999999999999</v>
      </c>
      <c r="G105" s="7">
        <v>0.35499999999999998</v>
      </c>
      <c r="H105" s="7">
        <v>13</v>
      </c>
    </row>
    <row r="106" spans="1:8" x14ac:dyDescent="0.25">
      <c r="A106" s="5">
        <v>0.66</v>
      </c>
      <c r="B106" s="5">
        <v>0.47499999999999998</v>
      </c>
      <c r="C106" s="5">
        <v>0.18</v>
      </c>
      <c r="D106" s="5">
        <v>1.3694999999999999</v>
      </c>
      <c r="E106" s="5">
        <v>0.64100000000000001</v>
      </c>
      <c r="F106" s="5">
        <v>0.29399999999999998</v>
      </c>
      <c r="G106" s="5">
        <v>0.33500000000000002</v>
      </c>
      <c r="H106" s="5">
        <v>6</v>
      </c>
    </row>
    <row r="107" spans="1:8" x14ac:dyDescent="0.25">
      <c r="A107" s="7">
        <v>0.66500000000000004</v>
      </c>
      <c r="B107" s="7">
        <v>0.53500000000000003</v>
      </c>
      <c r="C107" s="7">
        <v>0.155</v>
      </c>
      <c r="D107" s="7">
        <v>1.383</v>
      </c>
      <c r="E107" s="7">
        <v>0.59599999999999997</v>
      </c>
      <c r="F107" s="7">
        <v>0.25650000000000001</v>
      </c>
      <c r="G107" s="7">
        <v>0.48499999999999999</v>
      </c>
      <c r="H107" s="7">
        <v>14</v>
      </c>
    </row>
    <row r="108" spans="1:8" x14ac:dyDescent="0.25">
      <c r="A108" s="5">
        <v>0.6</v>
      </c>
      <c r="B108" s="5">
        <v>0.45</v>
      </c>
      <c r="C108" s="5">
        <v>0.16</v>
      </c>
      <c r="D108" s="5">
        <v>1.1419999999999999</v>
      </c>
      <c r="E108" s="5">
        <v>0.53900000000000003</v>
      </c>
      <c r="F108" s="5">
        <v>0.22500000000000001</v>
      </c>
      <c r="G108" s="5">
        <v>0.307</v>
      </c>
      <c r="H108" s="5">
        <v>10</v>
      </c>
    </row>
    <row r="109" spans="1:8" x14ac:dyDescent="0.25">
      <c r="A109" s="7">
        <v>0.58499999999999996</v>
      </c>
      <c r="B109" s="7">
        <v>0.40500000000000003</v>
      </c>
      <c r="C109" s="7">
        <v>0.15</v>
      </c>
      <c r="D109" s="7">
        <v>1.2565</v>
      </c>
      <c r="E109" s="7">
        <v>0.435</v>
      </c>
      <c r="F109" s="7">
        <v>0.20200000000000001</v>
      </c>
      <c r="G109" s="7">
        <v>0.32500000000000001</v>
      </c>
      <c r="H109" s="7">
        <v>15</v>
      </c>
    </row>
    <row r="110" spans="1:8" x14ac:dyDescent="0.25">
      <c r="A110" s="5">
        <v>0.65</v>
      </c>
      <c r="B110" s="5">
        <v>0.505</v>
      </c>
      <c r="C110" s="5">
        <v>0.17</v>
      </c>
      <c r="D110" s="5">
        <v>1.5595000000000001</v>
      </c>
      <c r="E110" s="5">
        <v>0.69499999999999995</v>
      </c>
      <c r="F110" s="5">
        <v>0.35149999999999998</v>
      </c>
      <c r="G110" s="5">
        <v>0.39500000000000002</v>
      </c>
      <c r="H110" s="5">
        <v>11</v>
      </c>
    </row>
    <row r="111" spans="1:8" x14ac:dyDescent="0.25">
      <c r="A111" s="7">
        <v>0.56999999999999995</v>
      </c>
      <c r="B111" s="7">
        <v>0.46500000000000002</v>
      </c>
      <c r="C111" s="7">
        <v>0.18</v>
      </c>
      <c r="D111" s="7">
        <v>1.2949999999999999</v>
      </c>
      <c r="E111" s="7">
        <v>0.33900000000000002</v>
      </c>
      <c r="F111" s="7">
        <v>0.2225</v>
      </c>
      <c r="G111" s="7">
        <v>0.44</v>
      </c>
      <c r="H111" s="7">
        <v>12</v>
      </c>
    </row>
    <row r="112" spans="1:8" x14ac:dyDescent="0.25">
      <c r="A112" s="5">
        <v>0.51</v>
      </c>
      <c r="B112" s="5">
        <v>0.40500000000000003</v>
      </c>
      <c r="C112" s="5">
        <v>0.125</v>
      </c>
      <c r="D112" s="5">
        <v>0.6925</v>
      </c>
      <c r="E112" s="5">
        <v>0.32700000000000001</v>
      </c>
      <c r="F112" s="5">
        <v>0.155</v>
      </c>
      <c r="G112" s="5">
        <v>0.18049999999999999</v>
      </c>
      <c r="H112" s="5">
        <v>7</v>
      </c>
    </row>
    <row r="113" spans="1:8" x14ac:dyDescent="0.25">
      <c r="A113" s="7">
        <v>0.19500000000000001</v>
      </c>
      <c r="B113" s="7">
        <v>0.15</v>
      </c>
      <c r="C113" s="7">
        <v>4.4999999999999998E-2</v>
      </c>
      <c r="D113" s="7">
        <v>3.7499999999999999E-2</v>
      </c>
      <c r="E113" s="7">
        <v>1.7999999999999999E-2</v>
      </c>
      <c r="F113" s="7">
        <v>6.0000000000000001E-3</v>
      </c>
      <c r="G113" s="7">
        <v>1.0999999999999999E-2</v>
      </c>
      <c r="H113" s="7">
        <v>3</v>
      </c>
    </row>
    <row r="114" spans="1:8" x14ac:dyDescent="0.25">
      <c r="A114" s="5">
        <v>0.51</v>
      </c>
      <c r="B114" s="5">
        <v>0.38500000000000001</v>
      </c>
      <c r="C114" s="5">
        <v>0.15</v>
      </c>
      <c r="D114" s="5">
        <v>0.625</v>
      </c>
      <c r="E114" s="5">
        <v>0.3095</v>
      </c>
      <c r="F114" s="5">
        <v>0.11899999999999999</v>
      </c>
      <c r="G114" s="5">
        <v>0.17249999999999999</v>
      </c>
      <c r="H114" s="5">
        <v>8</v>
      </c>
    </row>
    <row r="115" spans="1:8" x14ac:dyDescent="0.25">
      <c r="A115" s="7">
        <v>0.375</v>
      </c>
      <c r="B115" s="7">
        <v>0.28999999999999998</v>
      </c>
      <c r="C115" s="7">
        <v>0.14000000000000001</v>
      </c>
      <c r="D115" s="7">
        <v>0.3</v>
      </c>
      <c r="E115" s="7">
        <v>0.14000000000000001</v>
      </c>
      <c r="F115" s="7">
        <v>6.25E-2</v>
      </c>
      <c r="G115" s="7">
        <v>8.2500000000000004E-2</v>
      </c>
      <c r="H115" s="7">
        <v>8</v>
      </c>
    </row>
    <row r="116" spans="1:8" x14ac:dyDescent="0.25">
      <c r="A116" s="5">
        <v>0.47</v>
      </c>
      <c r="B116" s="5">
        <v>0.35499999999999998</v>
      </c>
      <c r="C116" s="5">
        <v>0.18</v>
      </c>
      <c r="D116" s="5">
        <v>0.48</v>
      </c>
      <c r="E116" s="5">
        <v>0.20549999999999999</v>
      </c>
      <c r="F116" s="5">
        <v>0.105</v>
      </c>
      <c r="G116" s="5">
        <v>0.15049999999999999</v>
      </c>
      <c r="H116" s="5">
        <v>8</v>
      </c>
    </row>
    <row r="117" spans="1:8" x14ac:dyDescent="0.25">
      <c r="A117" s="7">
        <v>0.57499999999999996</v>
      </c>
      <c r="B117" s="7">
        <v>0.45</v>
      </c>
      <c r="C117" s="7">
        <v>0.16</v>
      </c>
      <c r="D117" s="7">
        <v>0.97750000000000004</v>
      </c>
      <c r="E117" s="7">
        <v>0.3135</v>
      </c>
      <c r="F117" s="7">
        <v>0.23100000000000001</v>
      </c>
      <c r="G117" s="7">
        <v>0.33</v>
      </c>
      <c r="H117" s="7">
        <v>12</v>
      </c>
    </row>
    <row r="118" spans="1:8" x14ac:dyDescent="0.25">
      <c r="A118" s="5">
        <v>0.61499999999999999</v>
      </c>
      <c r="B118" s="5">
        <v>0.46</v>
      </c>
      <c r="C118" s="5">
        <v>0.15</v>
      </c>
      <c r="D118" s="5">
        <v>1.0265</v>
      </c>
      <c r="E118" s="5">
        <v>0.49349999999999999</v>
      </c>
      <c r="F118" s="5">
        <v>0.20100000000000001</v>
      </c>
      <c r="G118" s="5">
        <v>0.27450000000000002</v>
      </c>
      <c r="H118" s="5">
        <v>10</v>
      </c>
    </row>
    <row r="119" spans="1:8" x14ac:dyDescent="0.25">
      <c r="A119" s="7">
        <v>0.39500000000000002</v>
      </c>
      <c r="B119" s="7">
        <v>0.3</v>
      </c>
      <c r="C119" s="7">
        <v>0.09</v>
      </c>
      <c r="D119" s="7">
        <v>0.253</v>
      </c>
      <c r="E119" s="7">
        <v>0.11550000000000001</v>
      </c>
      <c r="F119" s="7">
        <v>0.05</v>
      </c>
      <c r="G119" s="7">
        <v>7.4999999999999997E-2</v>
      </c>
      <c r="H119" s="7">
        <v>6</v>
      </c>
    </row>
    <row r="120" spans="1:8" x14ac:dyDescent="0.25">
      <c r="A120" s="5">
        <v>0.71</v>
      </c>
      <c r="B120" s="5">
        <v>0.55000000000000004</v>
      </c>
      <c r="C120" s="5">
        <v>0.17</v>
      </c>
      <c r="D120" s="5">
        <v>1.6140000000000001</v>
      </c>
      <c r="E120" s="5">
        <v>0.74299999999999999</v>
      </c>
      <c r="F120" s="5">
        <v>0.34499999999999997</v>
      </c>
      <c r="G120" s="5">
        <v>0.45</v>
      </c>
      <c r="H120" s="5">
        <v>11</v>
      </c>
    </row>
    <row r="121" spans="1:8" x14ac:dyDescent="0.25">
      <c r="A121" s="7">
        <v>0.5</v>
      </c>
      <c r="B121" s="7">
        <v>0.38500000000000001</v>
      </c>
      <c r="C121" s="7">
        <v>0.155</v>
      </c>
      <c r="D121" s="7">
        <v>0.76200000000000001</v>
      </c>
      <c r="E121" s="7">
        <v>0.3795</v>
      </c>
      <c r="F121" s="7">
        <v>0.161</v>
      </c>
      <c r="G121" s="7">
        <v>0.19</v>
      </c>
      <c r="H121" s="7">
        <v>14</v>
      </c>
    </row>
    <row r="122" spans="1:8" x14ac:dyDescent="0.25">
      <c r="A122" s="5">
        <v>0.63</v>
      </c>
      <c r="B122" s="5">
        <v>0.48</v>
      </c>
      <c r="C122" s="5">
        <v>0.15</v>
      </c>
      <c r="D122" s="5">
        <v>1.2709999999999999</v>
      </c>
      <c r="E122" s="5">
        <v>0.66049999999999998</v>
      </c>
      <c r="F122" s="5">
        <v>0.24249999999999999</v>
      </c>
      <c r="G122" s="5">
        <v>0.31</v>
      </c>
      <c r="H122" s="5">
        <v>11</v>
      </c>
    </row>
    <row r="123" spans="1:8" x14ac:dyDescent="0.25">
      <c r="A123" s="7">
        <v>0.66500000000000004</v>
      </c>
      <c r="B123" s="7">
        <v>0.5</v>
      </c>
      <c r="C123" s="7">
        <v>0.17499999999999999</v>
      </c>
      <c r="D123" s="7">
        <v>1.742</v>
      </c>
      <c r="E123" s="7">
        <v>0.59499999999999997</v>
      </c>
      <c r="F123" s="7">
        <v>0.30249999999999999</v>
      </c>
      <c r="G123" s="7">
        <v>0.72499999999999998</v>
      </c>
      <c r="H123" s="7">
        <v>21</v>
      </c>
    </row>
    <row r="124" spans="1:8" x14ac:dyDescent="0.25">
      <c r="A124" s="5">
        <v>0.37</v>
      </c>
      <c r="B124" s="5">
        <v>0.28000000000000003</v>
      </c>
      <c r="C124" s="5">
        <v>9.5000000000000001E-2</v>
      </c>
      <c r="D124" s="5">
        <v>0.26550000000000001</v>
      </c>
      <c r="E124" s="5">
        <v>0.122</v>
      </c>
      <c r="F124" s="5">
        <v>5.1999999999999998E-2</v>
      </c>
      <c r="G124" s="5">
        <v>0.08</v>
      </c>
      <c r="H124" s="5">
        <v>7</v>
      </c>
    </row>
    <row r="125" spans="1:8" x14ac:dyDescent="0.25">
      <c r="A125" s="7">
        <v>0.55000000000000004</v>
      </c>
      <c r="B125" s="7">
        <v>0.43</v>
      </c>
      <c r="C125" s="7">
        <v>0.15</v>
      </c>
      <c r="D125" s="7">
        <v>0.87450000000000006</v>
      </c>
      <c r="E125" s="7">
        <v>0.41299999999999998</v>
      </c>
      <c r="F125" s="7">
        <v>0.1905</v>
      </c>
      <c r="G125" s="7">
        <v>0.248</v>
      </c>
      <c r="H125" s="7">
        <v>9</v>
      </c>
    </row>
    <row r="126" spans="1:8" x14ac:dyDescent="0.25">
      <c r="A126" s="5">
        <v>0.61</v>
      </c>
      <c r="B126" s="5">
        <v>0.47499999999999998</v>
      </c>
      <c r="C126" s="5">
        <v>0.17</v>
      </c>
      <c r="D126" s="5">
        <v>1.0265</v>
      </c>
      <c r="E126" s="5">
        <v>0.435</v>
      </c>
      <c r="F126" s="5">
        <v>0.23350000000000001</v>
      </c>
      <c r="G126" s="5">
        <v>0.30349999999999999</v>
      </c>
      <c r="H126" s="5">
        <v>10</v>
      </c>
    </row>
    <row r="127" spans="1:8" x14ac:dyDescent="0.25">
      <c r="A127" s="7">
        <v>0.52500000000000002</v>
      </c>
      <c r="B127" s="7">
        <v>0.38</v>
      </c>
      <c r="C127" s="7">
        <v>0.125</v>
      </c>
      <c r="D127" s="7">
        <v>0.65</v>
      </c>
      <c r="E127" s="7">
        <v>0.30299999999999999</v>
      </c>
      <c r="F127" s="7">
        <v>0.155</v>
      </c>
      <c r="G127" s="7">
        <v>0.159</v>
      </c>
      <c r="H127" s="7">
        <v>7</v>
      </c>
    </row>
    <row r="128" spans="1:8" x14ac:dyDescent="0.25">
      <c r="A128" s="5">
        <v>0.64500000000000002</v>
      </c>
      <c r="B128" s="5">
        <v>0.5</v>
      </c>
      <c r="C128" s="5">
        <v>0.16</v>
      </c>
      <c r="D128" s="5">
        <v>1.2464999999999999</v>
      </c>
      <c r="E128" s="5">
        <v>0.54749999999999999</v>
      </c>
      <c r="F128" s="5">
        <v>0.32700000000000001</v>
      </c>
      <c r="G128" s="5">
        <v>0.3</v>
      </c>
      <c r="H128" s="5">
        <v>10</v>
      </c>
    </row>
    <row r="129" spans="1:8" x14ac:dyDescent="0.25">
      <c r="A129" s="7">
        <v>0.54500000000000004</v>
      </c>
      <c r="B129" s="7">
        <v>0.4</v>
      </c>
      <c r="C129" s="7">
        <v>0.14000000000000001</v>
      </c>
      <c r="D129" s="7">
        <v>0.77800000000000002</v>
      </c>
      <c r="E129" s="7">
        <v>0.36799999999999999</v>
      </c>
      <c r="F129" s="7">
        <v>0.215</v>
      </c>
      <c r="G129" s="7">
        <v>0.18</v>
      </c>
      <c r="H129" s="7">
        <v>9</v>
      </c>
    </row>
    <row r="130" spans="1:8" x14ac:dyDescent="0.25">
      <c r="A130" s="5">
        <v>0.435</v>
      </c>
      <c r="B130" s="5">
        <v>0.32</v>
      </c>
      <c r="C130" s="5">
        <v>0.12</v>
      </c>
      <c r="D130" s="5">
        <v>0.3785</v>
      </c>
      <c r="E130" s="5">
        <v>0.152</v>
      </c>
      <c r="F130" s="5">
        <v>9.1499999999999998E-2</v>
      </c>
      <c r="G130" s="5">
        <v>0.125</v>
      </c>
      <c r="H130" s="5">
        <v>11</v>
      </c>
    </row>
    <row r="131" spans="1:8" x14ac:dyDescent="0.25">
      <c r="A131" s="7">
        <v>0.62</v>
      </c>
      <c r="B131" s="7">
        <v>0.47499999999999998</v>
      </c>
      <c r="C131" s="7">
        <v>0.17499999999999999</v>
      </c>
      <c r="D131" s="7">
        <v>1.0165</v>
      </c>
      <c r="E131" s="7">
        <v>0.4355</v>
      </c>
      <c r="F131" s="7">
        <v>0.214</v>
      </c>
      <c r="G131" s="7">
        <v>0.32500000000000001</v>
      </c>
      <c r="H131" s="7">
        <v>10</v>
      </c>
    </row>
    <row r="132" spans="1:8" x14ac:dyDescent="0.25">
      <c r="A132" s="5">
        <v>0.44</v>
      </c>
      <c r="B132" s="5">
        <v>0.34</v>
      </c>
      <c r="C132" s="5">
        <v>0.125</v>
      </c>
      <c r="D132" s="5">
        <v>0.48949999999999999</v>
      </c>
      <c r="E132" s="5">
        <v>0.17349999999999999</v>
      </c>
      <c r="F132" s="5">
        <v>8.7499999999999994E-2</v>
      </c>
      <c r="G132" s="5">
        <v>0.2</v>
      </c>
      <c r="H132" s="5">
        <v>13</v>
      </c>
    </row>
    <row r="133" spans="1:8" x14ac:dyDescent="0.25">
      <c r="A133" s="7">
        <v>0.54500000000000004</v>
      </c>
      <c r="B133" s="7">
        <v>0.39</v>
      </c>
      <c r="C133" s="7">
        <v>0.13500000000000001</v>
      </c>
      <c r="D133" s="7">
        <v>0.78349999999999997</v>
      </c>
      <c r="E133" s="7">
        <v>0.42249999999999999</v>
      </c>
      <c r="F133" s="7">
        <v>0.18149999999999999</v>
      </c>
      <c r="G133" s="7">
        <v>0.156</v>
      </c>
      <c r="H133" s="7">
        <v>7</v>
      </c>
    </row>
    <row r="134" spans="1:8" x14ac:dyDescent="0.25">
      <c r="A134" s="5">
        <v>0.52</v>
      </c>
      <c r="B134" s="5">
        <v>0.40500000000000003</v>
      </c>
      <c r="C134" s="5">
        <v>0.14000000000000001</v>
      </c>
      <c r="D134" s="5">
        <v>0.67649999999999999</v>
      </c>
      <c r="E134" s="5">
        <v>0.28649999999999998</v>
      </c>
      <c r="F134" s="5">
        <v>0.14599999999999999</v>
      </c>
      <c r="G134" s="5">
        <v>0.20499999999999999</v>
      </c>
      <c r="H134" s="5">
        <v>15</v>
      </c>
    </row>
    <row r="135" spans="1:8" x14ac:dyDescent="0.25">
      <c r="A135" s="7">
        <v>0.44</v>
      </c>
      <c r="B135" s="7">
        <v>0.35</v>
      </c>
      <c r="C135" s="7">
        <v>0.14000000000000001</v>
      </c>
      <c r="D135" s="7">
        <v>0.45100000000000001</v>
      </c>
      <c r="E135" s="7">
        <v>0.17100000000000001</v>
      </c>
      <c r="F135" s="7">
        <v>7.0499999999999993E-2</v>
      </c>
      <c r="G135" s="7">
        <v>0.184</v>
      </c>
      <c r="H135" s="7">
        <v>16</v>
      </c>
    </row>
    <row r="136" spans="1:8" x14ac:dyDescent="0.25">
      <c r="A136" s="5">
        <v>0.67500000000000004</v>
      </c>
      <c r="B136" s="5">
        <v>0.55000000000000004</v>
      </c>
      <c r="C136" s="5">
        <v>0.19</v>
      </c>
      <c r="D136" s="5">
        <v>1.5509999999999999</v>
      </c>
      <c r="E136" s="5">
        <v>0.71050000000000002</v>
      </c>
      <c r="F136" s="5">
        <v>0.36849999999999999</v>
      </c>
      <c r="G136" s="5">
        <v>0.41199999999999998</v>
      </c>
      <c r="H136" s="5">
        <v>13</v>
      </c>
    </row>
    <row r="137" spans="1:8" x14ac:dyDescent="0.25">
      <c r="A137" s="7">
        <v>0.54500000000000004</v>
      </c>
      <c r="B137" s="7">
        <v>0.42</v>
      </c>
      <c r="C137" s="7">
        <v>0.125</v>
      </c>
      <c r="D137" s="7">
        <v>0.97450000000000003</v>
      </c>
      <c r="E137" s="7">
        <v>0.35299999999999998</v>
      </c>
      <c r="F137" s="7">
        <v>0.17399999999999999</v>
      </c>
      <c r="G137" s="7">
        <v>0.30499999999999999</v>
      </c>
      <c r="H137" s="7">
        <v>13</v>
      </c>
    </row>
    <row r="138" spans="1:8" x14ac:dyDescent="0.25">
      <c r="A138" s="5">
        <v>0.59499999999999997</v>
      </c>
      <c r="B138" s="5">
        <v>0.47</v>
      </c>
      <c r="C138" s="5">
        <v>0.15</v>
      </c>
      <c r="D138" s="5">
        <v>0.89149999999999996</v>
      </c>
      <c r="E138" s="5">
        <v>0.35899999999999999</v>
      </c>
      <c r="F138" s="5">
        <v>0.21049999999999999</v>
      </c>
      <c r="G138" s="5">
        <v>0.245</v>
      </c>
      <c r="H138" s="5">
        <v>12</v>
      </c>
    </row>
    <row r="139" spans="1:8" x14ac:dyDescent="0.25">
      <c r="A139" s="7">
        <v>0.38</v>
      </c>
      <c r="B139" s="7">
        <v>0.3</v>
      </c>
      <c r="C139" s="7">
        <v>0.1</v>
      </c>
      <c r="D139" s="7">
        <v>0.2505</v>
      </c>
      <c r="E139" s="7">
        <v>0.106</v>
      </c>
      <c r="F139" s="7">
        <v>5.3499999999999999E-2</v>
      </c>
      <c r="G139" s="7">
        <v>7.7499999999999999E-2</v>
      </c>
      <c r="H139" s="7">
        <v>8</v>
      </c>
    </row>
    <row r="140" spans="1:8" x14ac:dyDescent="0.25">
      <c r="A140" s="5">
        <v>0.68500000000000005</v>
      </c>
      <c r="B140" s="5">
        <v>0.55000000000000004</v>
      </c>
      <c r="C140" s="5">
        <v>0.19</v>
      </c>
      <c r="D140" s="5">
        <v>1.885</v>
      </c>
      <c r="E140" s="5">
        <v>0.89</v>
      </c>
      <c r="F140" s="5">
        <v>0.41</v>
      </c>
      <c r="G140" s="5">
        <v>0.48949999999999999</v>
      </c>
      <c r="H140" s="5">
        <v>10</v>
      </c>
    </row>
    <row r="141" spans="1:8" x14ac:dyDescent="0.25">
      <c r="A141" s="7">
        <v>0.52500000000000002</v>
      </c>
      <c r="B141" s="7">
        <v>0.39</v>
      </c>
      <c r="C141" s="7">
        <v>0.13500000000000001</v>
      </c>
      <c r="D141" s="7">
        <v>0.60050000000000003</v>
      </c>
      <c r="E141" s="7">
        <v>0.22650000000000001</v>
      </c>
      <c r="F141" s="7">
        <v>0.13100000000000001</v>
      </c>
      <c r="G141" s="7">
        <v>0.21</v>
      </c>
      <c r="H141" s="7">
        <v>16</v>
      </c>
    </row>
    <row r="142" spans="1:8" x14ac:dyDescent="0.25">
      <c r="A142" s="5">
        <v>0.57999999999999996</v>
      </c>
      <c r="B142" s="5">
        <v>0.49</v>
      </c>
      <c r="C142" s="5">
        <v>0.13</v>
      </c>
      <c r="D142" s="5">
        <v>1.1335</v>
      </c>
      <c r="E142" s="5">
        <v>0.58599999999999997</v>
      </c>
      <c r="F142" s="5">
        <v>0.25650000000000001</v>
      </c>
      <c r="G142" s="5">
        <v>0.23699999999999999</v>
      </c>
      <c r="H142" s="5">
        <v>9</v>
      </c>
    </row>
    <row r="143" spans="1:8" x14ac:dyDescent="0.25">
      <c r="A143" s="7">
        <v>0.62</v>
      </c>
      <c r="B143" s="7">
        <v>0.47499999999999998</v>
      </c>
      <c r="C143" s="7">
        <v>0.185</v>
      </c>
      <c r="D143" s="7">
        <v>1.325</v>
      </c>
      <c r="E143" s="7">
        <v>0.60450000000000004</v>
      </c>
      <c r="F143" s="7">
        <v>0.32500000000000001</v>
      </c>
      <c r="G143" s="7">
        <v>0.33</v>
      </c>
      <c r="H143" s="7">
        <v>13</v>
      </c>
    </row>
    <row r="144" spans="1:8" x14ac:dyDescent="0.25">
      <c r="A144" s="5">
        <v>0.64500000000000002</v>
      </c>
      <c r="B144" s="5">
        <v>0.52</v>
      </c>
      <c r="C144" s="5">
        <v>0.17499999999999999</v>
      </c>
      <c r="D144" s="5">
        <v>1.5609999999999999</v>
      </c>
      <c r="E144" s="5">
        <v>0.70899999999999996</v>
      </c>
      <c r="F144" s="5">
        <v>0.35549999999999998</v>
      </c>
      <c r="G144" s="5">
        <v>0.4</v>
      </c>
      <c r="H144" s="5">
        <v>8</v>
      </c>
    </row>
    <row r="145" spans="1:8" x14ac:dyDescent="0.25">
      <c r="A145" s="7">
        <v>0.66500000000000004</v>
      </c>
      <c r="B145" s="7">
        <v>0.54</v>
      </c>
      <c r="C145" s="7">
        <v>0.17499999999999999</v>
      </c>
      <c r="D145" s="7">
        <v>1.347</v>
      </c>
      <c r="E145" s="7">
        <v>0.4955</v>
      </c>
      <c r="F145" s="7">
        <v>0.254</v>
      </c>
      <c r="G145" s="7">
        <v>0.41499999999999998</v>
      </c>
      <c r="H145" s="7">
        <v>17</v>
      </c>
    </row>
    <row r="146" spans="1:8" x14ac:dyDescent="0.25">
      <c r="A146" s="5">
        <v>0.46500000000000002</v>
      </c>
      <c r="B146" s="5">
        <v>0.35</v>
      </c>
      <c r="C146" s="5">
        <v>0.14000000000000001</v>
      </c>
      <c r="D146" s="5">
        <v>0.57550000000000001</v>
      </c>
      <c r="E146" s="5">
        <v>0.20150000000000001</v>
      </c>
      <c r="F146" s="5">
        <v>0.15049999999999999</v>
      </c>
      <c r="G146" s="5">
        <v>0.19</v>
      </c>
      <c r="H146" s="5">
        <v>15</v>
      </c>
    </row>
    <row r="147" spans="1:8" x14ac:dyDescent="0.25">
      <c r="A147" s="7">
        <v>0.59</v>
      </c>
      <c r="B147" s="7">
        <v>0.47</v>
      </c>
      <c r="C147" s="7">
        <v>0.14499999999999999</v>
      </c>
      <c r="D147" s="7">
        <v>0.92349999999999999</v>
      </c>
      <c r="E147" s="7">
        <v>0.45450000000000002</v>
      </c>
      <c r="F147" s="7">
        <v>0.17299999999999999</v>
      </c>
      <c r="G147" s="7">
        <v>0.254</v>
      </c>
      <c r="H147" s="7">
        <v>9</v>
      </c>
    </row>
    <row r="148" spans="1:8" x14ac:dyDescent="0.25">
      <c r="A148" s="5">
        <v>0.505</v>
      </c>
      <c r="B148" s="5">
        <v>0.40500000000000003</v>
      </c>
      <c r="C148" s="5">
        <v>0.18</v>
      </c>
      <c r="D148" s="5">
        <v>0.60599999999999998</v>
      </c>
      <c r="E148" s="5">
        <v>0.23899999999999999</v>
      </c>
      <c r="F148" s="5">
        <v>0.1235</v>
      </c>
      <c r="G148" s="5">
        <v>0.18</v>
      </c>
      <c r="H148" s="5">
        <v>11</v>
      </c>
    </row>
    <row r="149" spans="1:8" x14ac:dyDescent="0.25">
      <c r="A149" s="7">
        <v>0.56499999999999995</v>
      </c>
      <c r="B149" s="7">
        <v>0.48</v>
      </c>
      <c r="C149" s="7">
        <v>0.17499999999999999</v>
      </c>
      <c r="D149" s="7">
        <v>0.95699999999999996</v>
      </c>
      <c r="E149" s="7">
        <v>0.38850000000000001</v>
      </c>
      <c r="F149" s="7">
        <v>0.215</v>
      </c>
      <c r="G149" s="7">
        <v>0.27500000000000002</v>
      </c>
      <c r="H149" s="7">
        <v>18</v>
      </c>
    </row>
    <row r="150" spans="1:8" x14ac:dyDescent="0.25">
      <c r="A150" s="5">
        <v>0.6</v>
      </c>
      <c r="B150" s="5">
        <v>0.47</v>
      </c>
      <c r="C150" s="5">
        <v>0.15</v>
      </c>
      <c r="D150" s="5">
        <v>0.92800000000000005</v>
      </c>
      <c r="E150" s="5">
        <v>0.42249999999999999</v>
      </c>
      <c r="F150" s="5">
        <v>0.183</v>
      </c>
      <c r="G150" s="5">
        <v>0.27500000000000002</v>
      </c>
      <c r="H150" s="5">
        <v>8</v>
      </c>
    </row>
    <row r="151" spans="1:8" x14ac:dyDescent="0.25">
      <c r="A151" s="7">
        <v>0.69</v>
      </c>
      <c r="B151" s="7">
        <v>0.52500000000000002</v>
      </c>
      <c r="C151" s="7">
        <v>0.17499999999999999</v>
      </c>
      <c r="D151" s="7">
        <v>1.7004999999999999</v>
      </c>
      <c r="E151" s="7">
        <v>0.82550000000000001</v>
      </c>
      <c r="F151" s="7">
        <v>0.36199999999999999</v>
      </c>
      <c r="G151" s="7">
        <v>0.40500000000000003</v>
      </c>
      <c r="H151" s="7">
        <v>8</v>
      </c>
    </row>
    <row r="152" spans="1:8" x14ac:dyDescent="0.25">
      <c r="A152" s="5">
        <v>0.51</v>
      </c>
      <c r="B152" s="5">
        <v>0.40500000000000003</v>
      </c>
      <c r="C152" s="5">
        <v>0.15</v>
      </c>
      <c r="D152" s="5">
        <v>0.70350000000000001</v>
      </c>
      <c r="E152" s="5">
        <v>0.34699999999999998</v>
      </c>
      <c r="F152" s="5">
        <v>0.13400000000000001</v>
      </c>
      <c r="G152" s="5">
        <v>0.1885</v>
      </c>
      <c r="H152" s="5">
        <v>8</v>
      </c>
    </row>
    <row r="153" spans="1:8" x14ac:dyDescent="0.25">
      <c r="A153" s="7">
        <v>0.56000000000000005</v>
      </c>
      <c r="B153" s="7">
        <v>0.42</v>
      </c>
      <c r="C153" s="7">
        <v>0.18</v>
      </c>
      <c r="D153" s="7">
        <v>1.6645000000000001</v>
      </c>
      <c r="E153" s="7">
        <v>0.77549999999999997</v>
      </c>
      <c r="F153" s="7">
        <v>0.35</v>
      </c>
      <c r="G153" s="7">
        <v>0.45250000000000001</v>
      </c>
      <c r="H153" s="7">
        <v>9</v>
      </c>
    </row>
    <row r="154" spans="1:8" x14ac:dyDescent="0.25">
      <c r="A154" s="5">
        <v>0.6</v>
      </c>
      <c r="B154" s="5">
        <v>0.47</v>
      </c>
      <c r="C154" s="5">
        <v>0.17</v>
      </c>
      <c r="D154" s="5">
        <v>1.0805</v>
      </c>
      <c r="E154" s="5">
        <v>0.4995</v>
      </c>
      <c r="F154" s="5">
        <v>0.22450000000000001</v>
      </c>
      <c r="G154" s="5">
        <v>0.32050000000000001</v>
      </c>
      <c r="H154" s="5">
        <v>9</v>
      </c>
    </row>
    <row r="155" spans="1:8" x14ac:dyDescent="0.25">
      <c r="A155" s="7">
        <v>0.64500000000000002</v>
      </c>
      <c r="B155" s="7">
        <v>0.51</v>
      </c>
      <c r="C155" s="7">
        <v>0.19500000000000001</v>
      </c>
      <c r="D155" s="7">
        <v>1.226</v>
      </c>
      <c r="E155" s="7">
        <v>0.58850000000000002</v>
      </c>
      <c r="F155" s="7">
        <v>0.2215</v>
      </c>
      <c r="G155" s="7">
        <v>0.3745</v>
      </c>
      <c r="H155" s="7">
        <v>10</v>
      </c>
    </row>
    <row r="156" spans="1:8" x14ac:dyDescent="0.25">
      <c r="A156" s="5">
        <v>0.56499999999999995</v>
      </c>
      <c r="B156" s="5">
        <v>0.44</v>
      </c>
      <c r="C156" s="5">
        <v>0.13500000000000001</v>
      </c>
      <c r="D156" s="5">
        <v>0.83</v>
      </c>
      <c r="E156" s="5">
        <v>0.39300000000000002</v>
      </c>
      <c r="F156" s="5">
        <v>0.17349999999999999</v>
      </c>
      <c r="G156" s="5">
        <v>0.23799999999999999</v>
      </c>
      <c r="H156" s="5">
        <v>9</v>
      </c>
    </row>
    <row r="157" spans="1:8" x14ac:dyDescent="0.25">
      <c r="A157" s="7">
        <v>0.59499999999999997</v>
      </c>
      <c r="B157" s="7">
        <v>0.495</v>
      </c>
      <c r="C157" s="7">
        <v>0.185</v>
      </c>
      <c r="D157" s="7">
        <v>1.2849999999999999</v>
      </c>
      <c r="E157" s="7">
        <v>0.41599999999999998</v>
      </c>
      <c r="F157" s="7">
        <v>0.224</v>
      </c>
      <c r="G157" s="7">
        <v>0.48499999999999999</v>
      </c>
      <c r="H157" s="7">
        <v>13</v>
      </c>
    </row>
    <row r="158" spans="1:8" x14ac:dyDescent="0.25">
      <c r="A158" s="5">
        <v>0.59</v>
      </c>
      <c r="B158" s="5">
        <v>0.5</v>
      </c>
      <c r="C158" s="5">
        <v>0.15</v>
      </c>
      <c r="D158" s="5">
        <v>1.1419999999999999</v>
      </c>
      <c r="E158" s="5">
        <v>0.48499999999999999</v>
      </c>
      <c r="F158" s="5">
        <v>0.26500000000000001</v>
      </c>
      <c r="G158" s="5">
        <v>0.34499999999999997</v>
      </c>
      <c r="H158" s="5">
        <v>9</v>
      </c>
    </row>
    <row r="159" spans="1:8" x14ac:dyDescent="0.25">
      <c r="A159" s="7">
        <v>0.38</v>
      </c>
      <c r="B159" s="7">
        <v>0.27500000000000002</v>
      </c>
      <c r="C159" s="7">
        <v>9.5000000000000001E-2</v>
      </c>
      <c r="D159" s="7">
        <v>0.2505</v>
      </c>
      <c r="E159" s="7">
        <v>9.4500000000000001E-2</v>
      </c>
      <c r="F159" s="7">
        <v>6.5500000000000003E-2</v>
      </c>
      <c r="G159" s="7">
        <v>7.4999999999999997E-2</v>
      </c>
      <c r="H159" s="7">
        <v>6</v>
      </c>
    </row>
    <row r="160" spans="1:8" x14ac:dyDescent="0.25">
      <c r="A160" s="5">
        <v>0.52</v>
      </c>
      <c r="B160" s="5">
        <v>0.46</v>
      </c>
      <c r="C160" s="5">
        <v>0.15</v>
      </c>
      <c r="D160" s="5">
        <v>1.0189999999999999</v>
      </c>
      <c r="E160" s="5">
        <v>0.52300000000000002</v>
      </c>
      <c r="F160" s="5">
        <v>0.19850000000000001</v>
      </c>
      <c r="G160" s="5">
        <v>0.254</v>
      </c>
      <c r="H160" s="5">
        <v>7</v>
      </c>
    </row>
    <row r="161" spans="1:8" x14ac:dyDescent="0.25">
      <c r="A161" s="7">
        <v>0.54</v>
      </c>
      <c r="B161" s="7">
        <v>0.39</v>
      </c>
      <c r="C161" s="7">
        <v>0.125</v>
      </c>
      <c r="D161" s="7">
        <v>0.62549999999999994</v>
      </c>
      <c r="E161" s="7">
        <v>0.2525</v>
      </c>
      <c r="F161" s="7">
        <v>0.158</v>
      </c>
      <c r="G161" s="7">
        <v>0.19</v>
      </c>
      <c r="H161" s="7">
        <v>8</v>
      </c>
    </row>
    <row r="162" spans="1:8" x14ac:dyDescent="0.25">
      <c r="A162" s="5">
        <v>0.63500000000000001</v>
      </c>
      <c r="B162" s="5">
        <v>0.47499999999999998</v>
      </c>
      <c r="C162" s="5">
        <v>0.15</v>
      </c>
      <c r="D162" s="5">
        <v>1.1845000000000001</v>
      </c>
      <c r="E162" s="5">
        <v>0.53300000000000003</v>
      </c>
      <c r="F162" s="5">
        <v>0.307</v>
      </c>
      <c r="G162" s="5">
        <v>0.29099999999999998</v>
      </c>
      <c r="H162" s="5">
        <v>10</v>
      </c>
    </row>
    <row r="163" spans="1:8" x14ac:dyDescent="0.25">
      <c r="A163" s="7">
        <v>0.66</v>
      </c>
      <c r="B163" s="7">
        <v>0.51500000000000001</v>
      </c>
      <c r="C163" s="7">
        <v>0.2</v>
      </c>
      <c r="D163" s="7">
        <v>1.6465000000000001</v>
      </c>
      <c r="E163" s="7">
        <v>0.749</v>
      </c>
      <c r="F163" s="7">
        <v>0.42199999999999999</v>
      </c>
      <c r="G163" s="7">
        <v>0.40100000000000002</v>
      </c>
      <c r="H163" s="7">
        <v>11</v>
      </c>
    </row>
    <row r="164" spans="1:8" x14ac:dyDescent="0.25">
      <c r="A164" s="5">
        <v>0.53</v>
      </c>
      <c r="B164" s="5">
        <v>0.4</v>
      </c>
      <c r="C164" s="5">
        <v>0.14499999999999999</v>
      </c>
      <c r="D164" s="5">
        <v>0.55500000000000005</v>
      </c>
      <c r="E164" s="5">
        <v>0.19350000000000001</v>
      </c>
      <c r="F164" s="5">
        <v>0.1305</v>
      </c>
      <c r="G164" s="5">
        <v>0.19500000000000001</v>
      </c>
      <c r="H164" s="5">
        <v>9</v>
      </c>
    </row>
    <row r="165" spans="1:8" x14ac:dyDescent="0.25">
      <c r="A165" s="7">
        <v>0.625</v>
      </c>
      <c r="B165" s="7">
        <v>0.47499999999999998</v>
      </c>
      <c r="C165" s="7">
        <v>0.13</v>
      </c>
      <c r="D165" s="7">
        <v>0.85950000000000004</v>
      </c>
      <c r="E165" s="7">
        <v>0.31950000000000001</v>
      </c>
      <c r="F165" s="7">
        <v>0.17749999999999999</v>
      </c>
      <c r="G165" s="7">
        <v>0.24</v>
      </c>
      <c r="H165" s="7">
        <v>13</v>
      </c>
    </row>
    <row r="166" spans="1:8" x14ac:dyDescent="0.25">
      <c r="A166" s="5">
        <v>0.69499999999999995</v>
      </c>
      <c r="B166" s="5">
        <v>0.53500000000000003</v>
      </c>
      <c r="C166" s="5">
        <v>0.2</v>
      </c>
      <c r="D166" s="5">
        <v>1.5854999999999999</v>
      </c>
      <c r="E166" s="5">
        <v>0.66700000000000004</v>
      </c>
      <c r="F166" s="5">
        <v>0.33400000000000002</v>
      </c>
      <c r="G166" s="5">
        <v>0.47099999999999997</v>
      </c>
      <c r="H166" s="5">
        <v>11</v>
      </c>
    </row>
    <row r="167" spans="1:8" x14ac:dyDescent="0.25">
      <c r="A167" s="7">
        <v>0.56499999999999995</v>
      </c>
      <c r="B167" s="7">
        <v>0.44</v>
      </c>
      <c r="C167" s="7">
        <v>0.155</v>
      </c>
      <c r="D167" s="7">
        <v>0.9395</v>
      </c>
      <c r="E167" s="7">
        <v>0.42749999999999999</v>
      </c>
      <c r="F167" s="7">
        <v>0.214</v>
      </c>
      <c r="G167" s="7">
        <v>0.27</v>
      </c>
      <c r="H167" s="7">
        <v>12</v>
      </c>
    </row>
    <row r="168" spans="1:8" x14ac:dyDescent="0.25">
      <c r="A168" s="5">
        <v>0.64500000000000002</v>
      </c>
      <c r="B168" s="5">
        <v>0.5</v>
      </c>
      <c r="C168" s="5">
        <v>0.2</v>
      </c>
      <c r="D168" s="5">
        <v>1.4285000000000001</v>
      </c>
      <c r="E168" s="5">
        <v>0.63900000000000001</v>
      </c>
      <c r="F168" s="5">
        <v>0.30499999999999999</v>
      </c>
      <c r="G168" s="5">
        <v>0.36</v>
      </c>
      <c r="H168" s="5">
        <v>11</v>
      </c>
    </row>
    <row r="169" spans="1:8" x14ac:dyDescent="0.25">
      <c r="A169" s="7">
        <v>0.56999999999999995</v>
      </c>
      <c r="B169" s="7">
        <v>0.44</v>
      </c>
      <c r="C169" s="7">
        <v>0.125</v>
      </c>
      <c r="D169" s="7">
        <v>0.86499999999999999</v>
      </c>
      <c r="E169" s="7">
        <v>0.36749999999999999</v>
      </c>
      <c r="F169" s="7">
        <v>0.17249999999999999</v>
      </c>
      <c r="G169" s="7">
        <v>0.27</v>
      </c>
      <c r="H169" s="7">
        <v>12</v>
      </c>
    </row>
    <row r="170" spans="1:8" x14ac:dyDescent="0.25">
      <c r="A170" s="5">
        <v>0.38</v>
      </c>
      <c r="B170" s="5">
        <v>0.27</v>
      </c>
      <c r="C170" s="5">
        <v>9.5000000000000001E-2</v>
      </c>
      <c r="D170" s="5">
        <v>0.219</v>
      </c>
      <c r="E170" s="5">
        <v>8.3500000000000005E-2</v>
      </c>
      <c r="F170" s="5">
        <v>5.1499999999999997E-2</v>
      </c>
      <c r="G170" s="5">
        <v>7.0000000000000007E-2</v>
      </c>
      <c r="H170" s="5">
        <v>6</v>
      </c>
    </row>
    <row r="171" spans="1:8" x14ac:dyDescent="0.25">
      <c r="A171" s="7">
        <v>0.59499999999999997</v>
      </c>
      <c r="B171" s="7">
        <v>0.46500000000000002</v>
      </c>
      <c r="C171" s="7">
        <v>0.15</v>
      </c>
      <c r="D171" s="7">
        <v>0.98</v>
      </c>
      <c r="E171" s="7">
        <v>0.41149999999999998</v>
      </c>
      <c r="F171" s="7">
        <v>0.19600000000000001</v>
      </c>
      <c r="G171" s="7">
        <v>0.22550000000000001</v>
      </c>
      <c r="H171" s="7">
        <v>10</v>
      </c>
    </row>
    <row r="172" spans="1:8" x14ac:dyDescent="0.25">
      <c r="A172" s="5">
        <v>0.5</v>
      </c>
      <c r="B172" s="5">
        <v>0.39</v>
      </c>
      <c r="C172" s="5">
        <v>0.13</v>
      </c>
      <c r="D172" s="5">
        <v>0.63549999999999995</v>
      </c>
      <c r="E172" s="5">
        <v>0.2505</v>
      </c>
      <c r="F172" s="5">
        <v>0.16350000000000001</v>
      </c>
      <c r="G172" s="5">
        <v>0.19500000000000001</v>
      </c>
      <c r="H172" s="5">
        <v>15</v>
      </c>
    </row>
    <row r="173" spans="1:8" x14ac:dyDescent="0.25">
      <c r="A173" s="7">
        <v>0.54</v>
      </c>
      <c r="B173" s="7">
        <v>0.41499999999999998</v>
      </c>
      <c r="C173" s="7">
        <v>0.11</v>
      </c>
      <c r="D173" s="7">
        <v>0.61899999999999999</v>
      </c>
      <c r="E173" s="7">
        <v>0.27550000000000002</v>
      </c>
      <c r="F173" s="7">
        <v>0.15</v>
      </c>
      <c r="G173" s="7">
        <v>0.17649999999999999</v>
      </c>
      <c r="H173" s="7">
        <v>10</v>
      </c>
    </row>
    <row r="174" spans="1:8" x14ac:dyDescent="0.25">
      <c r="A174" s="5">
        <v>0.57999999999999996</v>
      </c>
      <c r="B174" s="5">
        <v>0.47499999999999998</v>
      </c>
      <c r="C174" s="5">
        <v>0.155</v>
      </c>
      <c r="D174" s="5">
        <v>0.97399999999999998</v>
      </c>
      <c r="E174" s="5">
        <v>0.43049999999999999</v>
      </c>
      <c r="F174" s="5">
        <v>0.23</v>
      </c>
      <c r="G174" s="5">
        <v>0.28499999999999998</v>
      </c>
      <c r="H174" s="5">
        <v>10</v>
      </c>
    </row>
    <row r="175" spans="1:8" x14ac:dyDescent="0.25">
      <c r="A175" s="7">
        <v>0.42499999999999999</v>
      </c>
      <c r="B175" s="7">
        <v>0.35</v>
      </c>
      <c r="C175" s="7">
        <v>0.105</v>
      </c>
      <c r="D175" s="7">
        <v>0.39300000000000002</v>
      </c>
      <c r="E175" s="7">
        <v>0.13</v>
      </c>
      <c r="F175" s="7">
        <v>6.3E-2</v>
      </c>
      <c r="G175" s="7">
        <v>0.16500000000000001</v>
      </c>
      <c r="H175" s="7">
        <v>9</v>
      </c>
    </row>
    <row r="176" spans="1:8" x14ac:dyDescent="0.25">
      <c r="A176" s="5">
        <v>0.625</v>
      </c>
      <c r="B176" s="5">
        <v>0.5</v>
      </c>
      <c r="C176" s="5">
        <v>0.17499999999999999</v>
      </c>
      <c r="D176" s="5">
        <v>1.2729999999999999</v>
      </c>
      <c r="E176" s="5">
        <v>0.56399999999999995</v>
      </c>
      <c r="F176" s="5">
        <v>0.30199999999999999</v>
      </c>
      <c r="G176" s="5">
        <v>0.374</v>
      </c>
      <c r="H176" s="5">
        <v>9</v>
      </c>
    </row>
    <row r="177" spans="1:8" x14ac:dyDescent="0.25">
      <c r="A177" s="7">
        <v>0.65</v>
      </c>
      <c r="B177" s="7">
        <v>0.5</v>
      </c>
      <c r="C177" s="7">
        <v>0.155</v>
      </c>
      <c r="D177" s="7">
        <v>1.202</v>
      </c>
      <c r="E177" s="7">
        <v>0.56499999999999995</v>
      </c>
      <c r="F177" s="7">
        <v>0.3135</v>
      </c>
      <c r="G177" s="7">
        <v>0.29399999999999998</v>
      </c>
      <c r="H177" s="7">
        <v>11</v>
      </c>
    </row>
    <row r="178" spans="1:8" x14ac:dyDescent="0.25">
      <c r="A178" s="5">
        <v>0.53</v>
      </c>
      <c r="B178" s="5">
        <v>0.42499999999999999</v>
      </c>
      <c r="C178" s="5">
        <v>0.15</v>
      </c>
      <c r="D178" s="5">
        <v>0.84950000000000003</v>
      </c>
      <c r="E178" s="5">
        <v>0.32800000000000001</v>
      </c>
      <c r="F178" s="5">
        <v>0.23200000000000001</v>
      </c>
      <c r="G178" s="5">
        <v>0.20200000000000001</v>
      </c>
      <c r="H178" s="5">
        <v>8</v>
      </c>
    </row>
    <row r="179" spans="1:8" x14ac:dyDescent="0.25">
      <c r="A179" s="7">
        <v>0.56999999999999995</v>
      </c>
      <c r="B179" s="7">
        <v>0.44500000000000001</v>
      </c>
      <c r="C179" s="7">
        <v>0.155</v>
      </c>
      <c r="D179" s="7">
        <v>0.86699999999999999</v>
      </c>
      <c r="E179" s="7">
        <v>0.3705</v>
      </c>
      <c r="F179" s="7">
        <v>0.17050000000000001</v>
      </c>
      <c r="G179" s="7">
        <v>0.28000000000000003</v>
      </c>
      <c r="H179" s="7">
        <v>9</v>
      </c>
    </row>
    <row r="180" spans="1:8" x14ac:dyDescent="0.25">
      <c r="A180" s="5">
        <v>0.57499999999999996</v>
      </c>
      <c r="B180" s="5">
        <v>0.44</v>
      </c>
      <c r="C180" s="5">
        <v>0.185</v>
      </c>
      <c r="D180" s="5">
        <v>1.0249999999999999</v>
      </c>
      <c r="E180" s="5">
        <v>0.50749999999999995</v>
      </c>
      <c r="F180" s="5">
        <v>0.22450000000000001</v>
      </c>
      <c r="G180" s="5">
        <v>0.2485</v>
      </c>
      <c r="H180" s="5">
        <v>10</v>
      </c>
    </row>
    <row r="181" spans="1:8" x14ac:dyDescent="0.25">
      <c r="A181" s="7">
        <v>0.5</v>
      </c>
      <c r="B181" s="7">
        <v>0.4</v>
      </c>
      <c r="C181" s="7">
        <v>0.125</v>
      </c>
      <c r="D181" s="7">
        <v>0.66749999999999998</v>
      </c>
      <c r="E181" s="7">
        <v>0.26100000000000001</v>
      </c>
      <c r="F181" s="7">
        <v>0.13150000000000001</v>
      </c>
      <c r="G181" s="7">
        <v>0.22</v>
      </c>
      <c r="H181" s="7">
        <v>10</v>
      </c>
    </row>
    <row r="182" spans="1:8" x14ac:dyDescent="0.25">
      <c r="A182" s="5">
        <v>0.67500000000000004</v>
      </c>
      <c r="B182" s="5">
        <v>0.55500000000000005</v>
      </c>
      <c r="C182" s="5">
        <v>0.2</v>
      </c>
      <c r="D182" s="5">
        <v>1.4384999999999999</v>
      </c>
      <c r="E182" s="5">
        <v>0.54500000000000004</v>
      </c>
      <c r="F182" s="5">
        <v>0.26650000000000001</v>
      </c>
      <c r="G182" s="5">
        <v>0.46500000000000002</v>
      </c>
      <c r="H182" s="5">
        <v>21</v>
      </c>
    </row>
    <row r="183" spans="1:8" x14ac:dyDescent="0.25">
      <c r="A183" s="7">
        <v>0.65500000000000003</v>
      </c>
      <c r="B183" s="7">
        <v>0.51</v>
      </c>
      <c r="C183" s="7">
        <v>0.16</v>
      </c>
      <c r="D183" s="7">
        <v>1.0920000000000001</v>
      </c>
      <c r="E183" s="7">
        <v>0.39600000000000002</v>
      </c>
      <c r="F183" s="7">
        <v>0.28249999999999997</v>
      </c>
      <c r="G183" s="7">
        <v>0.37</v>
      </c>
      <c r="H183" s="7">
        <v>14</v>
      </c>
    </row>
    <row r="184" spans="1:8" x14ac:dyDescent="0.25">
      <c r="A184" s="5">
        <v>0.41499999999999998</v>
      </c>
      <c r="B184" s="5">
        <v>0.32500000000000001</v>
      </c>
      <c r="C184" s="5">
        <v>0.1</v>
      </c>
      <c r="D184" s="5">
        <v>0.313</v>
      </c>
      <c r="E184" s="5">
        <v>0.13900000000000001</v>
      </c>
      <c r="F184" s="5">
        <v>6.25E-2</v>
      </c>
      <c r="G184" s="5">
        <v>9.6500000000000002E-2</v>
      </c>
      <c r="H184" s="5">
        <v>7</v>
      </c>
    </row>
    <row r="185" spans="1:8" x14ac:dyDescent="0.25">
      <c r="A185" s="7">
        <v>0.42</v>
      </c>
      <c r="B185" s="7">
        <v>0.32500000000000001</v>
      </c>
      <c r="C185" s="7">
        <v>0.115</v>
      </c>
      <c r="D185" s="7">
        <v>0.35399999999999998</v>
      </c>
      <c r="E185" s="7">
        <v>0.16250000000000001</v>
      </c>
      <c r="F185" s="7">
        <v>6.4000000000000001E-2</v>
      </c>
      <c r="G185" s="7">
        <v>0.105</v>
      </c>
      <c r="H185" s="7">
        <v>8</v>
      </c>
    </row>
    <row r="186" spans="1:8" x14ac:dyDescent="0.25">
      <c r="A186" s="5">
        <v>0.62</v>
      </c>
      <c r="B186" s="5">
        <v>0.48</v>
      </c>
      <c r="C186" s="5">
        <v>0.16</v>
      </c>
      <c r="D186" s="5">
        <v>1.1125</v>
      </c>
      <c r="E186" s="5">
        <v>0.5635</v>
      </c>
      <c r="F186" s="5">
        <v>0.2445</v>
      </c>
      <c r="G186" s="5">
        <v>0.28100000000000003</v>
      </c>
      <c r="H186" s="5">
        <v>8</v>
      </c>
    </row>
    <row r="187" spans="1:8" x14ac:dyDescent="0.25">
      <c r="A187" s="7">
        <v>0.52500000000000002</v>
      </c>
      <c r="B187" s="7">
        <v>0.4</v>
      </c>
      <c r="C187" s="7">
        <v>0.155</v>
      </c>
      <c r="D187" s="7">
        <v>0.70699999999999996</v>
      </c>
      <c r="E187" s="7">
        <v>0.28199999999999997</v>
      </c>
      <c r="F187" s="7">
        <v>0.1605</v>
      </c>
      <c r="G187" s="7">
        <v>0.22500000000000001</v>
      </c>
      <c r="H187" s="7">
        <v>9</v>
      </c>
    </row>
    <row r="188" spans="1:8" x14ac:dyDescent="0.25">
      <c r="A188" s="5">
        <v>0.61499999999999999</v>
      </c>
      <c r="B188" s="5">
        <v>0.47</v>
      </c>
      <c r="C188" s="5">
        <v>0.17499999999999999</v>
      </c>
      <c r="D188" s="5">
        <v>1.242</v>
      </c>
      <c r="E188" s="5">
        <v>0.5675</v>
      </c>
      <c r="F188" s="5">
        <v>0.28699999999999998</v>
      </c>
      <c r="G188" s="5">
        <v>0.317</v>
      </c>
      <c r="H188" s="5">
        <v>11</v>
      </c>
    </row>
    <row r="189" spans="1:8" x14ac:dyDescent="0.25">
      <c r="A189" s="7">
        <v>0.60499999999999998</v>
      </c>
      <c r="B189" s="7">
        <v>0.49</v>
      </c>
      <c r="C189" s="7">
        <v>0.16500000000000001</v>
      </c>
      <c r="D189" s="7">
        <v>1.1245000000000001</v>
      </c>
      <c r="E189" s="7">
        <v>0.49199999999999999</v>
      </c>
      <c r="F189" s="7">
        <v>0.222</v>
      </c>
      <c r="G189" s="7">
        <v>0.35549999999999998</v>
      </c>
      <c r="H189" s="7">
        <v>11</v>
      </c>
    </row>
    <row r="190" spans="1:8" x14ac:dyDescent="0.25">
      <c r="A190" s="5">
        <v>0.13</v>
      </c>
      <c r="B190" s="5">
        <v>9.5000000000000001E-2</v>
      </c>
      <c r="C190" s="5">
        <v>3.5000000000000003E-2</v>
      </c>
      <c r="D190" s="5">
        <v>1.0500000000000001E-2</v>
      </c>
      <c r="E190" s="5">
        <v>5.0000000000000001E-3</v>
      </c>
      <c r="F190" s="5">
        <v>6.4999999999999997E-3</v>
      </c>
      <c r="G190" s="5">
        <v>3.5000000000000001E-3</v>
      </c>
      <c r="H190" s="5">
        <v>4</v>
      </c>
    </row>
    <row r="191" spans="1:8" x14ac:dyDescent="0.25">
      <c r="A191" s="7">
        <v>0.56499999999999995</v>
      </c>
      <c r="B191" s="7">
        <v>0.45</v>
      </c>
      <c r="C191" s="7">
        <v>0.16500000000000001</v>
      </c>
      <c r="D191" s="7">
        <v>0.97650000000000003</v>
      </c>
      <c r="E191" s="7">
        <v>0.32200000000000001</v>
      </c>
      <c r="F191" s="7">
        <v>0.24399999999999999</v>
      </c>
      <c r="G191" s="7">
        <v>0.37</v>
      </c>
      <c r="H191" s="7">
        <v>12</v>
      </c>
    </row>
    <row r="192" spans="1:8" x14ac:dyDescent="0.25">
      <c r="A192" s="5">
        <v>0.40500000000000003</v>
      </c>
      <c r="B192" s="5">
        <v>0.32500000000000001</v>
      </c>
      <c r="C192" s="5">
        <v>0.11</v>
      </c>
      <c r="D192" s="5">
        <v>0.35549999999999998</v>
      </c>
      <c r="E192" s="5">
        <v>0.151</v>
      </c>
      <c r="F192" s="5">
        <v>6.3E-2</v>
      </c>
      <c r="G192" s="5">
        <v>0.11700000000000001</v>
      </c>
      <c r="H192" s="5">
        <v>9</v>
      </c>
    </row>
    <row r="193" spans="1:8" x14ac:dyDescent="0.25">
      <c r="A193" s="7">
        <v>0.64</v>
      </c>
      <c r="B193" s="7">
        <v>0.51500000000000001</v>
      </c>
      <c r="C193" s="7">
        <v>0.08</v>
      </c>
      <c r="D193" s="7">
        <v>1.042</v>
      </c>
      <c r="E193" s="7">
        <v>0.51500000000000001</v>
      </c>
      <c r="F193" s="7">
        <v>0.17549999999999999</v>
      </c>
      <c r="G193" s="7">
        <v>0.17499999999999999</v>
      </c>
      <c r="H193" s="7">
        <v>10</v>
      </c>
    </row>
    <row r="194" spans="1:8" x14ac:dyDescent="0.25">
      <c r="A194" s="5">
        <v>0.41499999999999998</v>
      </c>
      <c r="B194" s="5">
        <v>0.32</v>
      </c>
      <c r="C194" s="5">
        <v>0.11</v>
      </c>
      <c r="D194" s="5">
        <v>0.3735</v>
      </c>
      <c r="E194" s="5">
        <v>0.17499999999999999</v>
      </c>
      <c r="F194" s="5">
        <v>7.5499999999999998E-2</v>
      </c>
      <c r="G194" s="5">
        <v>0.109</v>
      </c>
      <c r="H194" s="5">
        <v>7</v>
      </c>
    </row>
    <row r="195" spans="1:8" x14ac:dyDescent="0.25">
      <c r="A195" s="7">
        <v>0.55000000000000004</v>
      </c>
      <c r="B195" s="7">
        <v>0.41</v>
      </c>
      <c r="C195" s="7">
        <v>0.15</v>
      </c>
      <c r="D195" s="7">
        <v>0.78500000000000003</v>
      </c>
      <c r="E195" s="7">
        <v>0.28199999999999997</v>
      </c>
      <c r="F195" s="7">
        <v>0.186</v>
      </c>
      <c r="G195" s="7">
        <v>0.27500000000000002</v>
      </c>
      <c r="H195" s="7">
        <v>12</v>
      </c>
    </row>
    <row r="196" spans="1:8" x14ac:dyDescent="0.25">
      <c r="A196" s="5">
        <v>0.56000000000000005</v>
      </c>
      <c r="B196" s="5">
        <v>0.44</v>
      </c>
      <c r="C196" s="5">
        <v>0.155</v>
      </c>
      <c r="D196" s="5">
        <v>0.97050000000000003</v>
      </c>
      <c r="E196" s="5">
        <v>0.43149999999999999</v>
      </c>
      <c r="F196" s="5">
        <v>0.26300000000000001</v>
      </c>
      <c r="G196" s="5">
        <v>0.255</v>
      </c>
      <c r="H196" s="5">
        <v>9</v>
      </c>
    </row>
    <row r="197" spans="1:8" x14ac:dyDescent="0.25">
      <c r="A197" s="7">
        <v>0.4</v>
      </c>
      <c r="B197" s="7">
        <v>0.30499999999999999</v>
      </c>
      <c r="C197" s="7">
        <v>8.5000000000000006E-2</v>
      </c>
      <c r="D197" s="7">
        <v>0.29699999999999999</v>
      </c>
      <c r="E197" s="7">
        <v>0.108</v>
      </c>
      <c r="F197" s="7">
        <v>7.0499999999999993E-2</v>
      </c>
      <c r="G197" s="7">
        <v>0.1</v>
      </c>
      <c r="H197" s="7">
        <v>10</v>
      </c>
    </row>
    <row r="198" spans="1:8" x14ac:dyDescent="0.25">
      <c r="A198" s="5">
        <v>0.44</v>
      </c>
      <c r="B198" s="5">
        <v>0.34</v>
      </c>
      <c r="C198" s="5">
        <v>0.105</v>
      </c>
      <c r="D198" s="5">
        <v>0.36399999999999999</v>
      </c>
      <c r="E198" s="5">
        <v>0.14799999999999999</v>
      </c>
      <c r="F198" s="5">
        <v>8.0500000000000002E-2</v>
      </c>
      <c r="G198" s="5">
        <v>0.11749999999999999</v>
      </c>
      <c r="H198" s="5">
        <v>8</v>
      </c>
    </row>
    <row r="199" spans="1:8" x14ac:dyDescent="0.25">
      <c r="A199" s="7">
        <v>0.65</v>
      </c>
      <c r="B199" s="7">
        <v>0.56499999999999995</v>
      </c>
      <c r="C199" s="7">
        <v>0.2</v>
      </c>
      <c r="D199" s="7">
        <v>1.6645000000000001</v>
      </c>
      <c r="E199" s="7">
        <v>0.753</v>
      </c>
      <c r="F199" s="7">
        <v>0.36699999999999999</v>
      </c>
      <c r="G199" s="7">
        <v>0.43</v>
      </c>
      <c r="H199" s="7">
        <v>12</v>
      </c>
    </row>
    <row r="200" spans="1:8" x14ac:dyDescent="0.25">
      <c r="A200" s="5">
        <v>0.46</v>
      </c>
      <c r="B200" s="5">
        <v>0.35499999999999998</v>
      </c>
      <c r="C200" s="5">
        <v>0.11</v>
      </c>
      <c r="D200" s="5">
        <v>0.41499999999999998</v>
      </c>
      <c r="E200" s="5">
        <v>0.215</v>
      </c>
      <c r="F200" s="5">
        <v>8.2000000000000003E-2</v>
      </c>
      <c r="G200" s="5">
        <v>0.13</v>
      </c>
      <c r="H200" s="5">
        <v>12</v>
      </c>
    </row>
    <row r="201" spans="1:8" x14ac:dyDescent="0.25">
      <c r="A201" s="7">
        <v>0.53500000000000003</v>
      </c>
      <c r="B201" s="7">
        <v>0.45</v>
      </c>
      <c r="C201" s="7">
        <v>0.155</v>
      </c>
      <c r="D201" s="7">
        <v>0.8075</v>
      </c>
      <c r="E201" s="7">
        <v>0.36549999999999999</v>
      </c>
      <c r="F201" s="7">
        <v>0.14799999999999999</v>
      </c>
      <c r="G201" s="7">
        <v>0.25950000000000001</v>
      </c>
      <c r="H201" s="7">
        <v>10</v>
      </c>
    </row>
    <row r="202" spans="1:8" x14ac:dyDescent="0.25">
      <c r="A202" s="5">
        <v>0.69499999999999995</v>
      </c>
      <c r="B202" s="5">
        <v>0.56000000000000005</v>
      </c>
      <c r="C202" s="5">
        <v>0.19</v>
      </c>
      <c r="D202" s="5">
        <v>1.494</v>
      </c>
      <c r="E202" s="5">
        <v>0.58799999999999997</v>
      </c>
      <c r="F202" s="5">
        <v>0.34250000000000003</v>
      </c>
      <c r="G202" s="5">
        <v>0.48499999999999999</v>
      </c>
      <c r="H202" s="5">
        <v>15</v>
      </c>
    </row>
    <row r="203" spans="1:8" x14ac:dyDescent="0.25">
      <c r="A203" s="7">
        <v>0.54</v>
      </c>
      <c r="B203" s="7">
        <v>0.435</v>
      </c>
      <c r="C203" s="7">
        <v>0.18</v>
      </c>
      <c r="D203" s="7">
        <v>0.996</v>
      </c>
      <c r="E203" s="7">
        <v>0.38350000000000001</v>
      </c>
      <c r="F203" s="7">
        <v>0.22600000000000001</v>
      </c>
      <c r="G203" s="7">
        <v>0.32500000000000001</v>
      </c>
      <c r="H203" s="7">
        <v>17</v>
      </c>
    </row>
    <row r="204" spans="1:8" x14ac:dyDescent="0.25">
      <c r="A204" s="5">
        <v>0.24</v>
      </c>
      <c r="B204" s="5">
        <v>0.17499999999999999</v>
      </c>
      <c r="C204" s="5">
        <v>6.5000000000000002E-2</v>
      </c>
      <c r="D204" s="5">
        <v>6.6500000000000004E-2</v>
      </c>
      <c r="E204" s="5">
        <v>3.1E-2</v>
      </c>
      <c r="F204" s="5">
        <v>1.35E-2</v>
      </c>
      <c r="G204" s="5">
        <v>1.7000000000000001E-2</v>
      </c>
      <c r="H204" s="5">
        <v>3</v>
      </c>
    </row>
    <row r="205" spans="1:8" x14ac:dyDescent="0.25">
      <c r="A205" s="7">
        <v>0.41</v>
      </c>
      <c r="B205" s="7">
        <v>0.32500000000000001</v>
      </c>
      <c r="C205" s="7">
        <v>0.1</v>
      </c>
      <c r="D205" s="7">
        <v>0.32450000000000001</v>
      </c>
      <c r="E205" s="7">
        <v>0.13200000000000001</v>
      </c>
      <c r="F205" s="7">
        <v>7.1999999999999995E-2</v>
      </c>
      <c r="G205" s="7">
        <v>0.106</v>
      </c>
      <c r="H205" s="7">
        <v>6</v>
      </c>
    </row>
    <row r="206" spans="1:8" x14ac:dyDescent="0.25">
      <c r="A206" s="5">
        <v>0.59499999999999997</v>
      </c>
      <c r="B206" s="5">
        <v>0.46500000000000002</v>
      </c>
      <c r="C206" s="5">
        <v>0.17499999999999999</v>
      </c>
      <c r="D206" s="5">
        <v>1.115</v>
      </c>
      <c r="E206" s="5">
        <v>0.40150000000000002</v>
      </c>
      <c r="F206" s="5">
        <v>0.254</v>
      </c>
      <c r="G206" s="5">
        <v>0.39</v>
      </c>
      <c r="H206" s="5">
        <v>13</v>
      </c>
    </row>
    <row r="207" spans="1:8" x14ac:dyDescent="0.25">
      <c r="A207" s="7">
        <v>0.44</v>
      </c>
      <c r="B207" s="7">
        <v>0.35</v>
      </c>
      <c r="C207" s="7">
        <v>0.11</v>
      </c>
      <c r="D207" s="7">
        <v>0.45850000000000002</v>
      </c>
      <c r="E207" s="7">
        <v>0.2</v>
      </c>
      <c r="F207" s="7">
        <v>8.8499999999999995E-2</v>
      </c>
      <c r="G207" s="7">
        <v>0.13</v>
      </c>
      <c r="H207" s="7">
        <v>9</v>
      </c>
    </row>
    <row r="208" spans="1:8" x14ac:dyDescent="0.25">
      <c r="A208" s="5">
        <v>0.73</v>
      </c>
      <c r="B208" s="5">
        <v>0.59499999999999997</v>
      </c>
      <c r="C208" s="5">
        <v>0.23</v>
      </c>
      <c r="D208" s="5">
        <v>2.8254999999999999</v>
      </c>
      <c r="E208" s="5">
        <v>1.1465000000000001</v>
      </c>
      <c r="F208" s="5">
        <v>0.41899999999999998</v>
      </c>
      <c r="G208" s="5">
        <v>0.89700000000000002</v>
      </c>
      <c r="H208" s="5">
        <v>17</v>
      </c>
    </row>
    <row r="209" spans="1:8" x14ac:dyDescent="0.25">
      <c r="A209" s="7">
        <v>0.76500000000000001</v>
      </c>
      <c r="B209" s="7">
        <v>0.58499999999999996</v>
      </c>
      <c r="C209" s="7">
        <v>0.18</v>
      </c>
      <c r="D209" s="7">
        <v>2.3980000000000001</v>
      </c>
      <c r="E209" s="7">
        <v>1.1279999999999999</v>
      </c>
      <c r="F209" s="7">
        <v>0.51200000000000001</v>
      </c>
      <c r="G209" s="7">
        <v>0.53349999999999997</v>
      </c>
      <c r="H209" s="7">
        <v>12</v>
      </c>
    </row>
    <row r="210" spans="1:8" x14ac:dyDescent="0.25">
      <c r="A210" s="5">
        <v>0.65</v>
      </c>
      <c r="B210" s="5">
        <v>0.51</v>
      </c>
      <c r="C210" s="5">
        <v>0.155</v>
      </c>
      <c r="D210" s="5">
        <v>1.1890000000000001</v>
      </c>
      <c r="E210" s="5">
        <v>0.48299999999999998</v>
      </c>
      <c r="F210" s="5">
        <v>0.27800000000000002</v>
      </c>
      <c r="G210" s="5">
        <v>0.36449999999999999</v>
      </c>
      <c r="H210" s="5">
        <v>13</v>
      </c>
    </row>
    <row r="211" spans="1:8" x14ac:dyDescent="0.25">
      <c r="A211" s="7">
        <v>0.65</v>
      </c>
      <c r="B211" s="7">
        <v>0.48499999999999999</v>
      </c>
      <c r="C211" s="7">
        <v>0.14000000000000001</v>
      </c>
      <c r="D211" s="7">
        <v>1.175</v>
      </c>
      <c r="E211" s="7">
        <v>0.47499999999999998</v>
      </c>
      <c r="F211" s="7">
        <v>0.24349999999999999</v>
      </c>
      <c r="G211" s="7">
        <v>0.215</v>
      </c>
      <c r="H211" s="7">
        <v>8</v>
      </c>
    </row>
    <row r="212" spans="1:8" x14ac:dyDescent="0.25">
      <c r="A212" s="5">
        <v>0.66500000000000004</v>
      </c>
      <c r="B212" s="5">
        <v>0.52500000000000002</v>
      </c>
      <c r="C212" s="5">
        <v>0.155</v>
      </c>
      <c r="D212" s="5">
        <v>1.3574999999999999</v>
      </c>
      <c r="E212" s="5">
        <v>0.53249999999999997</v>
      </c>
      <c r="F212" s="5">
        <v>0.30449999999999999</v>
      </c>
      <c r="G212" s="5">
        <v>0.44850000000000001</v>
      </c>
      <c r="H212" s="5">
        <v>10</v>
      </c>
    </row>
    <row r="213" spans="1:8" x14ac:dyDescent="0.25">
      <c r="A213" s="7">
        <v>0.52500000000000002</v>
      </c>
      <c r="B213" s="7">
        <v>0.4</v>
      </c>
      <c r="C213" s="7">
        <v>0.14000000000000001</v>
      </c>
      <c r="D213" s="7">
        <v>0.69550000000000001</v>
      </c>
      <c r="E213" s="7">
        <v>0.24049999999999999</v>
      </c>
      <c r="F213" s="7">
        <v>0.16</v>
      </c>
      <c r="G213" s="7">
        <v>0.253</v>
      </c>
      <c r="H213" s="7">
        <v>10</v>
      </c>
    </row>
    <row r="214" spans="1:8" x14ac:dyDescent="0.25">
      <c r="A214" s="5">
        <v>0.5</v>
      </c>
      <c r="B214" s="5">
        <v>0.375</v>
      </c>
      <c r="C214" s="5">
        <v>0.13</v>
      </c>
      <c r="D214" s="5">
        <v>0.72099999999999997</v>
      </c>
      <c r="E214" s="5">
        <v>0.30549999999999999</v>
      </c>
      <c r="F214" s="5">
        <v>0.17249999999999999</v>
      </c>
      <c r="G214" s="5">
        <v>0.22</v>
      </c>
      <c r="H214" s="5">
        <v>14</v>
      </c>
    </row>
    <row r="215" spans="1:8" x14ac:dyDescent="0.25">
      <c r="A215" s="7">
        <v>0.27500000000000002</v>
      </c>
      <c r="B215" s="7">
        <v>0.2</v>
      </c>
      <c r="C215" s="7">
        <v>5.5E-2</v>
      </c>
      <c r="D215" s="7">
        <v>9.2499999999999999E-2</v>
      </c>
      <c r="E215" s="7">
        <v>3.7999999999999999E-2</v>
      </c>
      <c r="F215" s="7">
        <v>2.1000000000000001E-2</v>
      </c>
      <c r="G215" s="7">
        <v>2.5999999999999999E-2</v>
      </c>
      <c r="H215" s="7">
        <v>4</v>
      </c>
    </row>
    <row r="216" spans="1:8" x14ac:dyDescent="0.25">
      <c r="A216" s="5">
        <v>0.64</v>
      </c>
      <c r="B216" s="5">
        <v>0.505</v>
      </c>
      <c r="C216" s="5">
        <v>0.155</v>
      </c>
      <c r="D216" s="5">
        <v>1.1955</v>
      </c>
      <c r="E216" s="5">
        <v>0.55649999999999999</v>
      </c>
      <c r="F216" s="5">
        <v>0.21099999999999999</v>
      </c>
      <c r="G216" s="5">
        <v>0.34599999999999997</v>
      </c>
      <c r="H216" s="5">
        <v>11</v>
      </c>
    </row>
    <row r="217" spans="1:8" x14ac:dyDescent="0.25">
      <c r="A217" s="7">
        <v>0.53</v>
      </c>
      <c r="B217" s="7">
        <v>0.41499999999999998</v>
      </c>
      <c r="C217" s="7">
        <v>0.14000000000000001</v>
      </c>
      <c r="D217" s="7">
        <v>0.72399999999999998</v>
      </c>
      <c r="E217" s="7">
        <v>0.3105</v>
      </c>
      <c r="F217" s="7">
        <v>0.16750000000000001</v>
      </c>
      <c r="G217" s="7">
        <v>0.20499999999999999</v>
      </c>
      <c r="H217" s="7">
        <v>10</v>
      </c>
    </row>
    <row r="218" spans="1:8" x14ac:dyDescent="0.25">
      <c r="A218" s="5">
        <v>0.48499999999999999</v>
      </c>
      <c r="B218" s="5">
        <v>0.36499999999999999</v>
      </c>
      <c r="C218" s="5">
        <v>0.155</v>
      </c>
      <c r="D218" s="5">
        <v>1.0289999999999999</v>
      </c>
      <c r="E218" s="5">
        <v>0.42349999999999999</v>
      </c>
      <c r="F218" s="5">
        <v>0.22850000000000001</v>
      </c>
      <c r="G218" s="5">
        <v>0.313</v>
      </c>
      <c r="H218" s="5">
        <v>8</v>
      </c>
    </row>
    <row r="219" spans="1:8" x14ac:dyDescent="0.25">
      <c r="A219" s="7">
        <v>0.55500000000000005</v>
      </c>
      <c r="B219" s="7">
        <v>0.42499999999999999</v>
      </c>
      <c r="C219" s="7">
        <v>0.18</v>
      </c>
      <c r="D219" s="7">
        <v>0.875</v>
      </c>
      <c r="E219" s="7">
        <v>0.3695</v>
      </c>
      <c r="F219" s="7">
        <v>0.20050000000000001</v>
      </c>
      <c r="G219" s="7">
        <v>0.255</v>
      </c>
      <c r="H219" s="7">
        <v>11</v>
      </c>
    </row>
    <row r="220" spans="1:8" x14ac:dyDescent="0.25">
      <c r="A220" s="5">
        <v>0.59</v>
      </c>
      <c r="B220" s="5">
        <v>0.47499999999999998</v>
      </c>
      <c r="C220" s="5">
        <v>0.16500000000000001</v>
      </c>
      <c r="D220" s="5">
        <v>1.077</v>
      </c>
      <c r="E220" s="5">
        <v>0.45450000000000002</v>
      </c>
      <c r="F220" s="5">
        <v>0.24399999999999999</v>
      </c>
      <c r="G220" s="5">
        <v>0.3095</v>
      </c>
      <c r="H220" s="5">
        <v>9</v>
      </c>
    </row>
    <row r="221" spans="1:8" x14ac:dyDescent="0.25">
      <c r="A221" s="7">
        <v>0.61499999999999999</v>
      </c>
      <c r="B221" s="7">
        <v>0.47499999999999998</v>
      </c>
      <c r="C221" s="7">
        <v>0.17</v>
      </c>
      <c r="D221" s="7">
        <v>1.129</v>
      </c>
      <c r="E221" s="7">
        <v>0.47949999999999998</v>
      </c>
      <c r="F221" s="7">
        <v>0.30199999999999999</v>
      </c>
      <c r="G221" s="7">
        <v>0.3</v>
      </c>
      <c r="H221" s="7">
        <v>10</v>
      </c>
    </row>
    <row r="222" spans="1:8" x14ac:dyDescent="0.25">
      <c r="A222" s="5">
        <v>0.62</v>
      </c>
      <c r="B222" s="5">
        <v>0.51500000000000001</v>
      </c>
      <c r="C222" s="5">
        <v>0.17499999999999999</v>
      </c>
      <c r="D222" s="5">
        <v>1.2210000000000001</v>
      </c>
      <c r="E222" s="5">
        <v>0.53500000000000003</v>
      </c>
      <c r="F222" s="5">
        <v>0.24099999999999999</v>
      </c>
      <c r="G222" s="5">
        <v>0.39500000000000002</v>
      </c>
      <c r="H222" s="5">
        <v>13</v>
      </c>
    </row>
    <row r="223" spans="1:8" x14ac:dyDescent="0.25">
      <c r="A223" s="7">
        <v>0.28999999999999998</v>
      </c>
      <c r="B223" s="7">
        <v>0.215</v>
      </c>
      <c r="C223" s="7">
        <v>0.06</v>
      </c>
      <c r="D223" s="7">
        <v>0.1115</v>
      </c>
      <c r="E223" s="7">
        <v>5.2999999999999999E-2</v>
      </c>
      <c r="F223" s="7">
        <v>1.8499999999999999E-2</v>
      </c>
      <c r="G223" s="7">
        <v>3.2000000000000001E-2</v>
      </c>
      <c r="H223" s="7">
        <v>5</v>
      </c>
    </row>
    <row r="224" spans="1:8" x14ac:dyDescent="0.25">
      <c r="A224" s="5">
        <v>0.7</v>
      </c>
      <c r="B224" s="5">
        <v>0.52500000000000002</v>
      </c>
      <c r="C224" s="5">
        <v>0.19</v>
      </c>
      <c r="D224" s="5">
        <v>1.6014999999999999</v>
      </c>
      <c r="E224" s="5">
        <v>0.70699999999999996</v>
      </c>
      <c r="F224" s="5">
        <v>0.36499999999999999</v>
      </c>
      <c r="G224" s="5">
        <v>0.43</v>
      </c>
      <c r="H224" s="5">
        <v>10</v>
      </c>
    </row>
    <row r="225" spans="1:8" x14ac:dyDescent="0.25">
      <c r="A225" s="7">
        <v>0.625</v>
      </c>
      <c r="B225" s="7">
        <v>0.51500000000000001</v>
      </c>
      <c r="C225" s="7">
        <v>0.17</v>
      </c>
      <c r="D225" s="7">
        <v>1.331</v>
      </c>
      <c r="E225" s="7">
        <v>0.57250000000000001</v>
      </c>
      <c r="F225" s="7">
        <v>0.30049999999999999</v>
      </c>
      <c r="G225" s="7">
        <v>0.36099999999999999</v>
      </c>
      <c r="H225" s="7">
        <v>9</v>
      </c>
    </row>
    <row r="226" spans="1:8" x14ac:dyDescent="0.25">
      <c r="A226" s="5">
        <v>0.47</v>
      </c>
      <c r="B226" s="5">
        <v>0.37</v>
      </c>
      <c r="C226" s="5">
        <v>0.13</v>
      </c>
      <c r="D226" s="5">
        <v>0.52249999999999996</v>
      </c>
      <c r="E226" s="5">
        <v>0.20100000000000001</v>
      </c>
      <c r="F226" s="5">
        <v>0.13300000000000001</v>
      </c>
      <c r="G226" s="5">
        <v>0.16500000000000001</v>
      </c>
      <c r="H226" s="5">
        <v>7</v>
      </c>
    </row>
    <row r="227" spans="1:8" x14ac:dyDescent="0.25">
      <c r="A227" s="7">
        <v>0.7</v>
      </c>
      <c r="B227" s="7">
        <v>0.55000000000000004</v>
      </c>
      <c r="C227" s="7">
        <v>0.2</v>
      </c>
      <c r="D227" s="7">
        <v>1.5229999999999999</v>
      </c>
      <c r="E227" s="7">
        <v>0.69299999999999995</v>
      </c>
      <c r="F227" s="7">
        <v>0.30599999999999999</v>
      </c>
      <c r="G227" s="7">
        <v>0.4405</v>
      </c>
      <c r="H227" s="7">
        <v>13</v>
      </c>
    </row>
    <row r="228" spans="1:8" x14ac:dyDescent="0.25">
      <c r="A228" s="5">
        <v>0.61499999999999999</v>
      </c>
      <c r="B228" s="5">
        <v>0.48</v>
      </c>
      <c r="C228" s="5">
        <v>0.18</v>
      </c>
      <c r="D228" s="5">
        <v>1.1595</v>
      </c>
      <c r="E228" s="5">
        <v>0.48449999999999999</v>
      </c>
      <c r="F228" s="5">
        <v>0.2165</v>
      </c>
      <c r="G228" s="5">
        <v>0.32500000000000001</v>
      </c>
      <c r="H228" s="5">
        <v>13</v>
      </c>
    </row>
    <row r="229" spans="1:8" x14ac:dyDescent="0.25">
      <c r="A229" s="7">
        <v>0.56499999999999995</v>
      </c>
      <c r="B229" s="7">
        <v>0.44</v>
      </c>
      <c r="C229" s="7">
        <v>0.155</v>
      </c>
      <c r="D229" s="7">
        <v>0.86799999999999999</v>
      </c>
      <c r="E229" s="7">
        <v>0.34799999999999998</v>
      </c>
      <c r="F229" s="7">
        <v>0.217</v>
      </c>
      <c r="G229" s="7">
        <v>0.26</v>
      </c>
      <c r="H229" s="7">
        <v>11</v>
      </c>
    </row>
    <row r="230" spans="1:8" x14ac:dyDescent="0.25">
      <c r="A230" s="5">
        <v>0.315</v>
      </c>
      <c r="B230" s="5">
        <v>0.23</v>
      </c>
      <c r="C230" s="5">
        <v>0.08</v>
      </c>
      <c r="D230" s="5">
        <v>0.13750000000000001</v>
      </c>
      <c r="E230" s="5">
        <v>5.45E-2</v>
      </c>
      <c r="F230" s="5">
        <v>3.1E-2</v>
      </c>
      <c r="G230" s="5">
        <v>4.4499999999999998E-2</v>
      </c>
      <c r="H230" s="5">
        <v>5</v>
      </c>
    </row>
    <row r="231" spans="1:8" x14ac:dyDescent="0.25">
      <c r="A231" s="7">
        <v>0.315</v>
      </c>
      <c r="B231" s="7">
        <v>0.23499999999999999</v>
      </c>
      <c r="C231" s="7">
        <v>5.5E-2</v>
      </c>
      <c r="D231" s="7">
        <v>0.151</v>
      </c>
      <c r="E231" s="7">
        <v>6.5000000000000002E-2</v>
      </c>
      <c r="F231" s="7">
        <v>2.7E-2</v>
      </c>
      <c r="G231" s="7">
        <v>3.9E-2</v>
      </c>
      <c r="H231" s="7">
        <v>6</v>
      </c>
    </row>
    <row r="232" spans="1:8" x14ac:dyDescent="0.25">
      <c r="A232" s="5">
        <v>0.35</v>
      </c>
      <c r="B232" s="5">
        <v>0.26500000000000001</v>
      </c>
      <c r="C232" s="5">
        <v>0.09</v>
      </c>
      <c r="D232" s="5">
        <v>0.17749999999999999</v>
      </c>
      <c r="E232" s="5">
        <v>5.7500000000000002E-2</v>
      </c>
      <c r="F232" s="5">
        <v>4.2000000000000003E-2</v>
      </c>
      <c r="G232" s="5">
        <v>6.8000000000000005E-2</v>
      </c>
      <c r="H232" s="5">
        <v>12</v>
      </c>
    </row>
    <row r="233" spans="1:8" x14ac:dyDescent="0.25">
      <c r="A233" s="7">
        <v>0.5</v>
      </c>
      <c r="B233" s="7">
        <v>0.40500000000000003</v>
      </c>
      <c r="C233" s="7">
        <v>0.14000000000000001</v>
      </c>
      <c r="D233" s="7">
        <v>0.67349999999999999</v>
      </c>
      <c r="E233" s="7">
        <v>0.26500000000000001</v>
      </c>
      <c r="F233" s="7">
        <v>0.124</v>
      </c>
      <c r="G233" s="7">
        <v>0.25</v>
      </c>
      <c r="H233" s="7">
        <v>18</v>
      </c>
    </row>
    <row r="234" spans="1:8" x14ac:dyDescent="0.25">
      <c r="A234" s="5">
        <v>0.56999999999999995</v>
      </c>
      <c r="B234" s="5">
        <v>0.46</v>
      </c>
      <c r="C234" s="5">
        <v>0.13500000000000001</v>
      </c>
      <c r="D234" s="5">
        <v>0.97950000000000004</v>
      </c>
      <c r="E234" s="5">
        <v>0.39700000000000002</v>
      </c>
      <c r="F234" s="5">
        <v>0.2525</v>
      </c>
      <c r="G234" s="5">
        <v>0.26550000000000001</v>
      </c>
      <c r="H234" s="5">
        <v>9</v>
      </c>
    </row>
    <row r="235" spans="1:8" x14ac:dyDescent="0.25">
      <c r="A235" s="7">
        <v>0.58499999999999996</v>
      </c>
      <c r="B235" s="7">
        <v>0.45500000000000002</v>
      </c>
      <c r="C235" s="7">
        <v>0.15</v>
      </c>
      <c r="D235" s="7">
        <v>0.90600000000000003</v>
      </c>
      <c r="E235" s="7">
        <v>0.40949999999999998</v>
      </c>
      <c r="F235" s="7">
        <v>0.23</v>
      </c>
      <c r="G235" s="7">
        <v>0.23350000000000001</v>
      </c>
      <c r="H235" s="7">
        <v>8</v>
      </c>
    </row>
    <row r="236" spans="1:8" x14ac:dyDescent="0.25">
      <c r="A236" s="5">
        <v>0.73</v>
      </c>
      <c r="B236" s="5">
        <v>0.56000000000000005</v>
      </c>
      <c r="C236" s="5">
        <v>0.19</v>
      </c>
      <c r="D236" s="5">
        <v>1.9424999999999999</v>
      </c>
      <c r="E236" s="5">
        <v>0.79900000000000004</v>
      </c>
      <c r="F236" s="5">
        <v>0.51949999999999996</v>
      </c>
      <c r="G236" s="5">
        <v>0.5655</v>
      </c>
      <c r="H236" s="5">
        <v>11</v>
      </c>
    </row>
    <row r="237" spans="1:8" x14ac:dyDescent="0.25">
      <c r="A237" s="7">
        <v>0.44</v>
      </c>
      <c r="B237" s="7">
        <v>0.34</v>
      </c>
      <c r="C237" s="7">
        <v>0.13500000000000001</v>
      </c>
      <c r="D237" s="7">
        <v>0.39750000000000002</v>
      </c>
      <c r="E237" s="7">
        <v>0.15049999999999999</v>
      </c>
      <c r="F237" s="7">
        <v>9.4500000000000001E-2</v>
      </c>
      <c r="G237" s="7">
        <v>0.13500000000000001</v>
      </c>
      <c r="H237" s="7">
        <v>8</v>
      </c>
    </row>
    <row r="238" spans="1:8" x14ac:dyDescent="0.25">
      <c r="A238" s="5">
        <v>0.48</v>
      </c>
      <c r="B238" s="5">
        <v>0.35</v>
      </c>
      <c r="C238" s="5">
        <v>0.105</v>
      </c>
      <c r="D238" s="5">
        <v>0.63500000000000001</v>
      </c>
      <c r="E238" s="5">
        <v>0.35199999999999998</v>
      </c>
      <c r="F238" s="5">
        <v>0.127</v>
      </c>
      <c r="G238" s="5">
        <v>0.13500000000000001</v>
      </c>
      <c r="H238" s="5">
        <v>6</v>
      </c>
    </row>
    <row r="239" spans="1:8" x14ac:dyDescent="0.25">
      <c r="A239" s="7">
        <v>0.54500000000000004</v>
      </c>
      <c r="B239" s="7">
        <v>0.46</v>
      </c>
      <c r="C239" s="7">
        <v>0.16</v>
      </c>
      <c r="D239" s="7">
        <v>0.89749999999999996</v>
      </c>
      <c r="E239" s="7">
        <v>0.34100000000000003</v>
      </c>
      <c r="F239" s="7">
        <v>0.16550000000000001</v>
      </c>
      <c r="G239" s="7">
        <v>0.34499999999999997</v>
      </c>
      <c r="H239" s="7">
        <v>10</v>
      </c>
    </row>
    <row r="240" spans="1:8" x14ac:dyDescent="0.25">
      <c r="A240" s="5">
        <v>0.47499999999999998</v>
      </c>
      <c r="B240" s="5">
        <v>0.36</v>
      </c>
      <c r="C240" s="5">
        <v>0.14000000000000001</v>
      </c>
      <c r="D240" s="5">
        <v>0.51349999999999996</v>
      </c>
      <c r="E240" s="5">
        <v>0.24099999999999999</v>
      </c>
      <c r="F240" s="5">
        <v>0.1045</v>
      </c>
      <c r="G240" s="5">
        <v>0.155</v>
      </c>
      <c r="H240" s="5">
        <v>8</v>
      </c>
    </row>
    <row r="241" spans="1:8" x14ac:dyDescent="0.25">
      <c r="A241" s="7">
        <v>0.27500000000000002</v>
      </c>
      <c r="B241" s="7">
        <v>0.20499999999999999</v>
      </c>
      <c r="C241" s="7">
        <v>6.5000000000000002E-2</v>
      </c>
      <c r="D241" s="7">
        <v>0.10100000000000001</v>
      </c>
      <c r="E241" s="7">
        <v>4.1000000000000002E-2</v>
      </c>
      <c r="F241" s="7">
        <v>2.1000000000000001E-2</v>
      </c>
      <c r="G241" s="7">
        <v>3.4000000000000002E-2</v>
      </c>
      <c r="H241" s="7">
        <v>5</v>
      </c>
    </row>
    <row r="242" spans="1:8" x14ac:dyDescent="0.25">
      <c r="A242" s="5">
        <v>0.60499999999999998</v>
      </c>
      <c r="B242" s="5">
        <v>0.46</v>
      </c>
      <c r="C242" s="5">
        <v>0.17</v>
      </c>
      <c r="D242" s="5">
        <v>1.1220000000000001</v>
      </c>
      <c r="E242" s="5">
        <v>0.34699999999999998</v>
      </c>
      <c r="F242" s="5">
        <v>0.30449999999999999</v>
      </c>
      <c r="G242" s="5">
        <v>0.315</v>
      </c>
      <c r="H242" s="5">
        <v>13</v>
      </c>
    </row>
    <row r="243" spans="1:8" x14ac:dyDescent="0.25">
      <c r="A243" s="7">
        <v>0.56999999999999995</v>
      </c>
      <c r="B243" s="7">
        <v>0.44500000000000001</v>
      </c>
      <c r="C243" s="7">
        <v>0.14499999999999999</v>
      </c>
      <c r="D243" s="7">
        <v>0.74050000000000005</v>
      </c>
      <c r="E243" s="7">
        <v>0.30599999999999999</v>
      </c>
      <c r="F243" s="7">
        <v>0.17199999999999999</v>
      </c>
      <c r="G243" s="7">
        <v>0.1825</v>
      </c>
      <c r="H243" s="7">
        <v>12</v>
      </c>
    </row>
    <row r="244" spans="1:8" x14ac:dyDescent="0.25">
      <c r="A244" s="5">
        <v>0.57999999999999996</v>
      </c>
      <c r="B244" s="5">
        <v>0.5</v>
      </c>
      <c r="C244" s="5">
        <v>0.16500000000000001</v>
      </c>
      <c r="D244" s="5">
        <v>0.92500000000000004</v>
      </c>
      <c r="E244" s="5">
        <v>0.37</v>
      </c>
      <c r="F244" s="5">
        <v>0.185</v>
      </c>
      <c r="G244" s="5">
        <v>0.30049999999999999</v>
      </c>
      <c r="H244" s="5">
        <v>10</v>
      </c>
    </row>
    <row r="245" spans="1:8" x14ac:dyDescent="0.25">
      <c r="A245" s="7">
        <v>0.38500000000000001</v>
      </c>
      <c r="B245" s="7">
        <v>0.28999999999999998</v>
      </c>
      <c r="C245" s="7">
        <v>0.08</v>
      </c>
      <c r="D245" s="7">
        <v>0.2485</v>
      </c>
      <c r="E245" s="7">
        <v>0.122</v>
      </c>
      <c r="F245" s="7">
        <v>4.9500000000000002E-2</v>
      </c>
      <c r="G245" s="7">
        <v>6.5000000000000002E-2</v>
      </c>
      <c r="H245" s="7">
        <v>7</v>
      </c>
    </row>
    <row r="246" spans="1:8" x14ac:dyDescent="0.25">
      <c r="A246" s="5">
        <v>0.48499999999999999</v>
      </c>
      <c r="B246" s="5">
        <v>0.39</v>
      </c>
      <c r="C246" s="5">
        <v>0.125</v>
      </c>
      <c r="D246" s="5">
        <v>0.59099999999999997</v>
      </c>
      <c r="E246" s="5">
        <v>0.28699999999999998</v>
      </c>
      <c r="F246" s="5">
        <v>0.14099999999999999</v>
      </c>
      <c r="G246" s="5">
        <v>0.12</v>
      </c>
      <c r="H246" s="5">
        <v>9</v>
      </c>
    </row>
    <row r="247" spans="1:8" x14ac:dyDescent="0.25">
      <c r="A247" s="7">
        <v>0.65500000000000003</v>
      </c>
      <c r="B247" s="7">
        <v>0.48499999999999999</v>
      </c>
      <c r="C247" s="7">
        <v>0.19500000000000001</v>
      </c>
      <c r="D247" s="7">
        <v>1.62</v>
      </c>
      <c r="E247" s="7">
        <v>0.62749999999999995</v>
      </c>
      <c r="F247" s="7">
        <v>0.35799999999999998</v>
      </c>
      <c r="G247" s="7">
        <v>0.48499999999999999</v>
      </c>
      <c r="H247" s="7">
        <v>17</v>
      </c>
    </row>
    <row r="248" spans="1:8" x14ac:dyDescent="0.25">
      <c r="A248" s="5">
        <v>0.44</v>
      </c>
      <c r="B248" s="5">
        <v>0.375</v>
      </c>
      <c r="C248" s="5">
        <v>0.13</v>
      </c>
      <c r="D248" s="5">
        <v>0.48699999999999999</v>
      </c>
      <c r="E248" s="5">
        <v>0.22600000000000001</v>
      </c>
      <c r="F248" s="5">
        <v>9.6500000000000002E-2</v>
      </c>
      <c r="G248" s="5">
        <v>0.155</v>
      </c>
      <c r="H248" s="5">
        <v>9</v>
      </c>
    </row>
    <row r="249" spans="1:8" x14ac:dyDescent="0.25">
      <c r="A249" s="7">
        <v>0.39</v>
      </c>
      <c r="B249" s="7">
        <v>0.28999999999999998</v>
      </c>
      <c r="C249" s="7">
        <v>0.1</v>
      </c>
      <c r="D249" s="7">
        <v>0.2225</v>
      </c>
      <c r="E249" s="7">
        <v>9.5000000000000001E-2</v>
      </c>
      <c r="F249" s="7">
        <v>4.65E-2</v>
      </c>
      <c r="G249" s="7">
        <v>7.2999999999999995E-2</v>
      </c>
      <c r="H249" s="7">
        <v>7</v>
      </c>
    </row>
    <row r="250" spans="1:8" x14ac:dyDescent="0.25">
      <c r="A250" s="5">
        <v>0.44</v>
      </c>
      <c r="B250" s="5">
        <v>0.35499999999999998</v>
      </c>
      <c r="C250" s="5">
        <v>0.16500000000000001</v>
      </c>
      <c r="D250" s="5">
        <v>0.435</v>
      </c>
      <c r="E250" s="5">
        <v>0.159</v>
      </c>
      <c r="F250" s="5">
        <v>0.105</v>
      </c>
      <c r="G250" s="5">
        <v>0.14000000000000001</v>
      </c>
      <c r="H250" s="5">
        <v>16</v>
      </c>
    </row>
    <row r="251" spans="1:8" x14ac:dyDescent="0.25">
      <c r="A251" s="7">
        <v>0.46</v>
      </c>
      <c r="B251" s="7">
        <v>0.35499999999999998</v>
      </c>
      <c r="C251" s="7">
        <v>0.11</v>
      </c>
      <c r="D251" s="7">
        <v>0.42549999999999999</v>
      </c>
      <c r="E251" s="7">
        <v>0.20150000000000001</v>
      </c>
      <c r="F251" s="7">
        <v>8.1000000000000003E-2</v>
      </c>
      <c r="G251" s="7">
        <v>0.13</v>
      </c>
      <c r="H251" s="7">
        <v>7</v>
      </c>
    </row>
    <row r="252" spans="1:8" x14ac:dyDescent="0.25">
      <c r="A252" s="5">
        <v>0.66</v>
      </c>
      <c r="B252" s="5">
        <v>0.53</v>
      </c>
      <c r="C252" s="5">
        <v>0.17499999999999999</v>
      </c>
      <c r="D252" s="5">
        <v>1.583</v>
      </c>
      <c r="E252" s="5">
        <v>0.73950000000000005</v>
      </c>
      <c r="F252" s="5">
        <v>0.35049999999999998</v>
      </c>
      <c r="G252" s="5">
        <v>0.40500000000000003</v>
      </c>
      <c r="H252" s="5">
        <v>10</v>
      </c>
    </row>
    <row r="253" spans="1:8" x14ac:dyDescent="0.25">
      <c r="A253" s="7">
        <v>0.57999999999999996</v>
      </c>
      <c r="B253" s="7">
        <v>0.44</v>
      </c>
      <c r="C253" s="7">
        <v>0.18</v>
      </c>
      <c r="D253" s="7">
        <v>0.85399999999999998</v>
      </c>
      <c r="E253" s="7">
        <v>0.36649999999999999</v>
      </c>
      <c r="F253" s="7">
        <v>0.16350000000000001</v>
      </c>
      <c r="G253" s="7">
        <v>0.245</v>
      </c>
      <c r="H253" s="7">
        <v>12</v>
      </c>
    </row>
    <row r="254" spans="1:8" x14ac:dyDescent="0.25">
      <c r="A254" s="5">
        <v>0.69499999999999995</v>
      </c>
      <c r="B254" s="5">
        <v>0.55000000000000004</v>
      </c>
      <c r="C254" s="5">
        <v>0.19500000000000001</v>
      </c>
      <c r="D254" s="5">
        <v>1.6645000000000001</v>
      </c>
      <c r="E254" s="5">
        <v>0.72699999999999998</v>
      </c>
      <c r="F254" s="5">
        <v>0.36</v>
      </c>
      <c r="G254" s="5">
        <v>0.44500000000000001</v>
      </c>
      <c r="H254" s="5">
        <v>11</v>
      </c>
    </row>
    <row r="255" spans="1:8" x14ac:dyDescent="0.25">
      <c r="A255" s="7">
        <v>0.58499999999999996</v>
      </c>
      <c r="B255" s="7">
        <v>0.45500000000000002</v>
      </c>
      <c r="C255" s="7">
        <v>0.125</v>
      </c>
      <c r="D255" s="7">
        <v>1.0269999999999999</v>
      </c>
      <c r="E255" s="7">
        <v>0.39100000000000001</v>
      </c>
      <c r="F255" s="7">
        <v>0.21199999999999999</v>
      </c>
      <c r="G255" s="7">
        <v>0.25</v>
      </c>
      <c r="H255" s="7">
        <v>17</v>
      </c>
    </row>
    <row r="256" spans="1:8" x14ac:dyDescent="0.25">
      <c r="A256" s="5">
        <v>0.65500000000000003</v>
      </c>
      <c r="B256" s="5">
        <v>0.51500000000000001</v>
      </c>
      <c r="C256" s="5">
        <v>0.155</v>
      </c>
      <c r="D256" s="5">
        <v>1.3089999999999999</v>
      </c>
      <c r="E256" s="5">
        <v>0.52400000000000002</v>
      </c>
      <c r="F256" s="5">
        <v>0.34599999999999997</v>
      </c>
      <c r="G256" s="5">
        <v>0.38500000000000001</v>
      </c>
      <c r="H256" s="5">
        <v>11</v>
      </c>
    </row>
    <row r="257" spans="1:8" x14ac:dyDescent="0.25">
      <c r="A257" s="7">
        <v>0.53</v>
      </c>
      <c r="B257" s="7">
        <v>0.43</v>
      </c>
      <c r="C257" s="7">
        <v>0.13</v>
      </c>
      <c r="D257" s="7">
        <v>0.70450000000000002</v>
      </c>
      <c r="E257" s="7">
        <v>0.34599999999999997</v>
      </c>
      <c r="F257" s="7">
        <v>0.14149999999999999</v>
      </c>
      <c r="G257" s="7">
        <v>0.189</v>
      </c>
      <c r="H257" s="7">
        <v>9</v>
      </c>
    </row>
    <row r="258" spans="1:8" x14ac:dyDescent="0.25">
      <c r="A258" s="5">
        <v>0.6</v>
      </c>
      <c r="B258" s="5">
        <v>0.48</v>
      </c>
      <c r="C258" s="5">
        <v>0.16500000000000001</v>
      </c>
      <c r="D258" s="5">
        <v>0.91649999999999998</v>
      </c>
      <c r="E258" s="5">
        <v>0.41349999999999998</v>
      </c>
      <c r="F258" s="5">
        <v>0.19650000000000001</v>
      </c>
      <c r="G258" s="5">
        <v>0.27250000000000002</v>
      </c>
      <c r="H258" s="5">
        <v>9</v>
      </c>
    </row>
    <row r="259" spans="1:8" x14ac:dyDescent="0.25">
      <c r="A259" s="7">
        <v>0.63</v>
      </c>
      <c r="B259" s="7">
        <v>0.51500000000000001</v>
      </c>
      <c r="C259" s="7">
        <v>0.16</v>
      </c>
      <c r="D259" s="7">
        <v>1.3360000000000001</v>
      </c>
      <c r="E259" s="7">
        <v>0.55300000000000005</v>
      </c>
      <c r="F259" s="7">
        <v>0.32050000000000001</v>
      </c>
      <c r="G259" s="7">
        <v>0.35</v>
      </c>
      <c r="H259" s="7">
        <v>11</v>
      </c>
    </row>
    <row r="260" spans="1:8" x14ac:dyDescent="0.25">
      <c r="A260" s="5">
        <v>0.57499999999999996</v>
      </c>
      <c r="B260" s="5">
        <v>0.48</v>
      </c>
      <c r="C260" s="5">
        <v>0.16500000000000001</v>
      </c>
      <c r="D260" s="5">
        <v>1.0780000000000001</v>
      </c>
      <c r="E260" s="5">
        <v>0.51100000000000001</v>
      </c>
      <c r="F260" s="5">
        <v>0.20949999999999999</v>
      </c>
      <c r="G260" s="5">
        <v>0.30599999999999999</v>
      </c>
      <c r="H260" s="5">
        <v>9</v>
      </c>
    </row>
    <row r="261" spans="1:8" x14ac:dyDescent="0.25">
      <c r="A261" s="7">
        <v>0.68</v>
      </c>
      <c r="B261" s="7">
        <v>0.54</v>
      </c>
      <c r="C261" s="7">
        <v>0.19500000000000001</v>
      </c>
      <c r="D261" s="7">
        <v>1.7825</v>
      </c>
      <c r="E261" s="7">
        <v>0.55649999999999999</v>
      </c>
      <c r="F261" s="7">
        <v>0.32350000000000001</v>
      </c>
      <c r="G261" s="7">
        <v>0.42849999999999999</v>
      </c>
      <c r="H261" s="7">
        <v>11</v>
      </c>
    </row>
    <row r="262" spans="1:8" x14ac:dyDescent="0.25">
      <c r="A262" s="5">
        <v>0.215</v>
      </c>
      <c r="B262" s="5">
        <v>0.15</v>
      </c>
      <c r="C262" s="5">
        <v>0.03</v>
      </c>
      <c r="D262" s="5">
        <v>3.85E-2</v>
      </c>
      <c r="E262" s="5">
        <v>1.15E-2</v>
      </c>
      <c r="F262" s="5">
        <v>5.0000000000000001E-3</v>
      </c>
      <c r="G262" s="5">
        <v>0.01</v>
      </c>
      <c r="H262" s="5">
        <v>5</v>
      </c>
    </row>
    <row r="263" spans="1:8" x14ac:dyDescent="0.25">
      <c r="A263" s="7">
        <v>0.41499999999999998</v>
      </c>
      <c r="B263" s="7">
        <v>0.32500000000000001</v>
      </c>
      <c r="C263" s="7">
        <v>0.11</v>
      </c>
      <c r="D263" s="7">
        <v>0.316</v>
      </c>
      <c r="E263" s="7">
        <v>0.13850000000000001</v>
      </c>
      <c r="F263" s="7">
        <v>7.9500000000000001E-2</v>
      </c>
      <c r="G263" s="7">
        <v>9.2499999999999999E-2</v>
      </c>
      <c r="H263" s="7">
        <v>8</v>
      </c>
    </row>
    <row r="264" spans="1:8" x14ac:dyDescent="0.25">
      <c r="A264" s="5">
        <v>0.60499999999999998</v>
      </c>
      <c r="B264" s="5">
        <v>0.45</v>
      </c>
      <c r="C264" s="5">
        <v>0.19500000000000001</v>
      </c>
      <c r="D264" s="5">
        <v>1.0980000000000001</v>
      </c>
      <c r="E264" s="5">
        <v>0.48099999999999998</v>
      </c>
      <c r="F264" s="5">
        <v>0.28949999999999998</v>
      </c>
      <c r="G264" s="5">
        <v>0.315</v>
      </c>
      <c r="H264" s="5">
        <v>13</v>
      </c>
    </row>
    <row r="265" spans="1:8" x14ac:dyDescent="0.25">
      <c r="A265" s="7">
        <v>0.40500000000000003</v>
      </c>
      <c r="B265" s="7">
        <v>0.31</v>
      </c>
      <c r="C265" s="7">
        <v>9.5000000000000001E-2</v>
      </c>
      <c r="D265" s="7">
        <v>0.34250000000000003</v>
      </c>
      <c r="E265" s="7">
        <v>0.17849999999999999</v>
      </c>
      <c r="F265" s="7">
        <v>6.4000000000000001E-2</v>
      </c>
      <c r="G265" s="7">
        <v>8.5500000000000007E-2</v>
      </c>
      <c r="H265" s="7">
        <v>8</v>
      </c>
    </row>
    <row r="266" spans="1:8" x14ac:dyDescent="0.25">
      <c r="A266" s="5">
        <v>0.65500000000000003</v>
      </c>
      <c r="B266" s="5">
        <v>0.505</v>
      </c>
      <c r="C266" s="5">
        <v>0.16500000000000001</v>
      </c>
      <c r="D266" s="5">
        <v>1.367</v>
      </c>
      <c r="E266" s="5">
        <v>0.58350000000000002</v>
      </c>
      <c r="F266" s="5">
        <v>0.35149999999999998</v>
      </c>
      <c r="G266" s="5">
        <v>0.39600000000000002</v>
      </c>
      <c r="H266" s="5">
        <v>10</v>
      </c>
    </row>
    <row r="267" spans="1:8" x14ac:dyDescent="0.25">
      <c r="A267" s="7">
        <v>0.62</v>
      </c>
      <c r="B267" s="7">
        <v>0.47</v>
      </c>
      <c r="C267" s="7">
        <v>0.14000000000000001</v>
      </c>
      <c r="D267" s="7">
        <v>0.85650000000000004</v>
      </c>
      <c r="E267" s="7">
        <v>0.35949999999999999</v>
      </c>
      <c r="F267" s="7">
        <v>0.16</v>
      </c>
      <c r="G267" s="7">
        <v>0.29499999999999998</v>
      </c>
      <c r="H267" s="7">
        <v>9</v>
      </c>
    </row>
    <row r="268" spans="1:8" x14ac:dyDescent="0.25">
      <c r="A268" s="5">
        <v>0.56499999999999995</v>
      </c>
      <c r="B268" s="5">
        <v>0.45</v>
      </c>
      <c r="C268" s="5">
        <v>0.17499999999999999</v>
      </c>
      <c r="D268" s="5">
        <v>1.2364999999999999</v>
      </c>
      <c r="E268" s="5">
        <v>0.53049999999999997</v>
      </c>
      <c r="F268" s="5">
        <v>0.2455</v>
      </c>
      <c r="G268" s="5">
        <v>0.308</v>
      </c>
      <c r="H268" s="5">
        <v>10</v>
      </c>
    </row>
    <row r="269" spans="1:8" x14ac:dyDescent="0.25">
      <c r="A269" s="7">
        <v>0.6</v>
      </c>
      <c r="B269" s="7">
        <v>0.45</v>
      </c>
      <c r="C269" s="7">
        <v>0.14000000000000001</v>
      </c>
      <c r="D269" s="7">
        <v>0.86899999999999999</v>
      </c>
      <c r="E269" s="7">
        <v>0.34250000000000003</v>
      </c>
      <c r="F269" s="7">
        <v>0.19500000000000001</v>
      </c>
      <c r="G269" s="7">
        <v>0.29099999999999998</v>
      </c>
      <c r="H269" s="7">
        <v>11</v>
      </c>
    </row>
    <row r="270" spans="1:8" x14ac:dyDescent="0.25">
      <c r="A270" s="5">
        <v>0.7</v>
      </c>
      <c r="B270" s="5">
        <v>0.57499999999999996</v>
      </c>
      <c r="C270" s="5">
        <v>0.19</v>
      </c>
      <c r="D270" s="5">
        <v>2.2730000000000001</v>
      </c>
      <c r="E270" s="5">
        <v>1.095</v>
      </c>
      <c r="F270" s="5">
        <v>0.41799999999999998</v>
      </c>
      <c r="G270" s="5">
        <v>0.63800000000000001</v>
      </c>
      <c r="H270" s="5">
        <v>12</v>
      </c>
    </row>
    <row r="271" spans="1:8" x14ac:dyDescent="0.25">
      <c r="A271" s="7">
        <v>0.57999999999999996</v>
      </c>
      <c r="B271" s="7">
        <v>0.45</v>
      </c>
      <c r="C271" s="7">
        <v>0.14000000000000001</v>
      </c>
      <c r="D271" s="7">
        <v>1.0129999999999999</v>
      </c>
      <c r="E271" s="7">
        <v>0.38</v>
      </c>
      <c r="F271" s="7">
        <v>0.216</v>
      </c>
      <c r="G271" s="7">
        <v>0.36</v>
      </c>
      <c r="H271" s="7">
        <v>14</v>
      </c>
    </row>
    <row r="272" spans="1:8" x14ac:dyDescent="0.25">
      <c r="A272" s="5">
        <v>0.62</v>
      </c>
      <c r="B272" s="5">
        <v>0.49</v>
      </c>
      <c r="C272" s="5">
        <v>0.17</v>
      </c>
      <c r="D272" s="5">
        <v>1.2104999999999999</v>
      </c>
      <c r="E272" s="5">
        <v>0.51849999999999996</v>
      </c>
      <c r="F272" s="5">
        <v>0.2555</v>
      </c>
      <c r="G272" s="5">
        <v>0.33500000000000002</v>
      </c>
      <c r="H272" s="5">
        <v>13</v>
      </c>
    </row>
    <row r="273" spans="1:8" x14ac:dyDescent="0.25">
      <c r="A273" s="7">
        <v>0.70499999999999996</v>
      </c>
      <c r="B273" s="7">
        <v>0.53</v>
      </c>
      <c r="C273" s="7">
        <v>0.17</v>
      </c>
      <c r="D273" s="7">
        <v>1.5640000000000001</v>
      </c>
      <c r="E273" s="7">
        <v>0.61199999999999999</v>
      </c>
      <c r="F273" s="7">
        <v>0.39400000000000002</v>
      </c>
      <c r="G273" s="7">
        <v>0.44</v>
      </c>
      <c r="H273" s="7">
        <v>10</v>
      </c>
    </row>
    <row r="274" spans="1:8" x14ac:dyDescent="0.25">
      <c r="A274" s="5">
        <v>0.32</v>
      </c>
      <c r="B274" s="5">
        <v>0.23499999999999999</v>
      </c>
      <c r="C274" s="5">
        <v>0.08</v>
      </c>
      <c r="D274" s="5">
        <v>0.14849999999999999</v>
      </c>
      <c r="E274" s="5">
        <v>6.4000000000000001E-2</v>
      </c>
      <c r="F274" s="5">
        <v>3.1E-2</v>
      </c>
      <c r="G274" s="5">
        <v>4.4999999999999998E-2</v>
      </c>
      <c r="H274" s="5">
        <v>6</v>
      </c>
    </row>
    <row r="275" spans="1:8" x14ac:dyDescent="0.25">
      <c r="A275" s="7">
        <v>0.38500000000000001</v>
      </c>
      <c r="B275" s="7">
        <v>0.28499999999999998</v>
      </c>
      <c r="C275" s="7">
        <v>8.5000000000000006E-2</v>
      </c>
      <c r="D275" s="7">
        <v>0.24399999999999999</v>
      </c>
      <c r="E275" s="7">
        <v>0.1215</v>
      </c>
      <c r="F275" s="7">
        <v>4.4499999999999998E-2</v>
      </c>
      <c r="G275" s="7">
        <v>6.8000000000000005E-2</v>
      </c>
      <c r="H275" s="7">
        <v>8</v>
      </c>
    </row>
    <row r="276" spans="1:8" x14ac:dyDescent="0.25">
      <c r="A276" s="5">
        <v>0.52500000000000002</v>
      </c>
      <c r="B276" s="5">
        <v>0.4</v>
      </c>
      <c r="C276" s="5">
        <v>0.13</v>
      </c>
      <c r="D276" s="5">
        <v>0.622</v>
      </c>
      <c r="E276" s="5">
        <v>0.26550000000000001</v>
      </c>
      <c r="F276" s="5">
        <v>0.14699999999999999</v>
      </c>
      <c r="G276" s="5">
        <v>0.184</v>
      </c>
      <c r="H276" s="5">
        <v>9</v>
      </c>
    </row>
    <row r="277" spans="1:8" x14ac:dyDescent="0.25">
      <c r="A277" s="7">
        <v>0.54500000000000004</v>
      </c>
      <c r="B277" s="7">
        <v>0.42</v>
      </c>
      <c r="C277" s="7">
        <v>0.12</v>
      </c>
      <c r="D277" s="7">
        <v>0.78649999999999998</v>
      </c>
      <c r="E277" s="7">
        <v>0.40300000000000002</v>
      </c>
      <c r="F277" s="7">
        <v>0.185</v>
      </c>
      <c r="G277" s="7">
        <v>0.17</v>
      </c>
      <c r="H277" s="7">
        <v>7</v>
      </c>
    </row>
    <row r="278" spans="1:8" x14ac:dyDescent="0.25">
      <c r="A278" s="5">
        <v>0.62</v>
      </c>
      <c r="B278" s="5">
        <v>0.46500000000000002</v>
      </c>
      <c r="C278" s="5">
        <v>0.14000000000000001</v>
      </c>
      <c r="D278" s="5">
        <v>1.0109999999999999</v>
      </c>
      <c r="E278" s="5">
        <v>0.47899999999999998</v>
      </c>
      <c r="F278" s="5">
        <v>0.23849999999999999</v>
      </c>
      <c r="G278" s="5">
        <v>0.255</v>
      </c>
      <c r="H278" s="5">
        <v>8</v>
      </c>
    </row>
    <row r="279" spans="1:8" x14ac:dyDescent="0.25">
      <c r="A279" s="7">
        <v>0.6</v>
      </c>
      <c r="B279" s="7">
        <v>0.47499999999999998</v>
      </c>
      <c r="C279" s="7">
        <v>0.155</v>
      </c>
      <c r="D279" s="7">
        <v>1.0589999999999999</v>
      </c>
      <c r="E279" s="7">
        <v>0.441</v>
      </c>
      <c r="F279" s="7">
        <v>0.19</v>
      </c>
      <c r="G279" s="7">
        <v>0.39</v>
      </c>
      <c r="H279" s="7">
        <v>11</v>
      </c>
    </row>
    <row r="280" spans="1:8" x14ac:dyDescent="0.25">
      <c r="A280" s="5">
        <v>0.59499999999999997</v>
      </c>
      <c r="B280" s="5">
        <v>0.46</v>
      </c>
      <c r="C280" s="5">
        <v>0.16</v>
      </c>
      <c r="D280" s="5">
        <v>0.92100000000000004</v>
      </c>
      <c r="E280" s="5">
        <v>0.40050000000000002</v>
      </c>
      <c r="F280" s="5">
        <v>0.20250000000000001</v>
      </c>
      <c r="G280" s="5">
        <v>0.28749999999999998</v>
      </c>
      <c r="H280" s="5">
        <v>9</v>
      </c>
    </row>
    <row r="281" spans="1:8" x14ac:dyDescent="0.25">
      <c r="A281" s="7">
        <v>0.68500000000000005</v>
      </c>
      <c r="B281" s="7">
        <v>0.53500000000000003</v>
      </c>
      <c r="C281" s="7">
        <v>0.155</v>
      </c>
      <c r="D281" s="7">
        <v>1.3845000000000001</v>
      </c>
      <c r="E281" s="7">
        <v>0.66149999999999998</v>
      </c>
      <c r="F281" s="7">
        <v>0.2145</v>
      </c>
      <c r="G281" s="7">
        <v>0.40749999999999997</v>
      </c>
      <c r="H281" s="7">
        <v>10</v>
      </c>
    </row>
    <row r="282" spans="1:8" x14ac:dyDescent="0.25">
      <c r="A282" s="5">
        <v>0.47499999999999998</v>
      </c>
      <c r="B282" s="5">
        <v>0.38500000000000001</v>
      </c>
      <c r="C282" s="5">
        <v>0.14499999999999999</v>
      </c>
      <c r="D282" s="5">
        <v>0.61750000000000005</v>
      </c>
      <c r="E282" s="5">
        <v>0.23499999999999999</v>
      </c>
      <c r="F282" s="5">
        <v>0.108</v>
      </c>
      <c r="G282" s="5">
        <v>0.215</v>
      </c>
      <c r="H282" s="5">
        <v>14</v>
      </c>
    </row>
    <row r="283" spans="1:8" x14ac:dyDescent="0.25">
      <c r="A283" s="7">
        <v>0.73499999999999999</v>
      </c>
      <c r="B283" s="7">
        <v>0.59</v>
      </c>
      <c r="C283" s="7">
        <v>0.22500000000000001</v>
      </c>
      <c r="D283" s="7">
        <v>1.756</v>
      </c>
      <c r="E283" s="7">
        <v>0.63700000000000001</v>
      </c>
      <c r="F283" s="7">
        <v>0.34050000000000002</v>
      </c>
      <c r="G283" s="7">
        <v>0.57999999999999996</v>
      </c>
      <c r="H283" s="7">
        <v>21</v>
      </c>
    </row>
    <row r="284" spans="1:8" x14ac:dyDescent="0.25">
      <c r="A284" s="5">
        <v>0.48</v>
      </c>
      <c r="B284" s="5">
        <v>0.39500000000000002</v>
      </c>
      <c r="C284" s="5">
        <v>0.15</v>
      </c>
      <c r="D284" s="5">
        <v>0.68149999999999999</v>
      </c>
      <c r="E284" s="5">
        <v>0.2145</v>
      </c>
      <c r="F284" s="5">
        <v>0.14050000000000001</v>
      </c>
      <c r="G284" s="5">
        <v>0.2495</v>
      </c>
      <c r="H284" s="5">
        <v>18</v>
      </c>
    </row>
    <row r="285" spans="1:8" x14ac:dyDescent="0.25">
      <c r="A285" s="7">
        <v>0.5</v>
      </c>
      <c r="B285" s="7">
        <v>0.38</v>
      </c>
      <c r="C285" s="7">
        <v>0.13500000000000001</v>
      </c>
      <c r="D285" s="7">
        <v>0.58350000000000002</v>
      </c>
      <c r="E285" s="7">
        <v>0.22950000000000001</v>
      </c>
      <c r="F285" s="7">
        <v>0.1265</v>
      </c>
      <c r="G285" s="7">
        <v>0.18</v>
      </c>
      <c r="H285" s="7">
        <v>12</v>
      </c>
    </row>
    <row r="286" spans="1:8" x14ac:dyDescent="0.25">
      <c r="A286" s="5">
        <v>0.63500000000000001</v>
      </c>
      <c r="B286" s="5">
        <v>0.51</v>
      </c>
      <c r="C286" s="5">
        <v>0.155</v>
      </c>
      <c r="D286" s="5">
        <v>0.98599999999999999</v>
      </c>
      <c r="E286" s="5">
        <v>0.40500000000000003</v>
      </c>
      <c r="F286" s="5">
        <v>0.22550000000000001</v>
      </c>
      <c r="G286" s="5">
        <v>0.31</v>
      </c>
      <c r="H286" s="5">
        <v>10</v>
      </c>
    </row>
    <row r="287" spans="1:8" x14ac:dyDescent="0.25">
      <c r="A287" s="7">
        <v>0.41</v>
      </c>
      <c r="B287" s="7">
        <v>0.3</v>
      </c>
      <c r="C287" s="7">
        <v>0.1</v>
      </c>
      <c r="D287" s="7">
        <v>0.30099999999999999</v>
      </c>
      <c r="E287" s="7">
        <v>0.124</v>
      </c>
      <c r="F287" s="7">
        <v>6.9000000000000006E-2</v>
      </c>
      <c r="G287" s="7">
        <v>0.09</v>
      </c>
      <c r="H287" s="7">
        <v>9</v>
      </c>
    </row>
    <row r="288" spans="1:8" x14ac:dyDescent="0.25">
      <c r="A288" s="5">
        <v>0.37</v>
      </c>
      <c r="B288" s="5">
        <v>0.28000000000000003</v>
      </c>
      <c r="C288" s="5">
        <v>0.1</v>
      </c>
      <c r="D288" s="5">
        <v>0.221</v>
      </c>
      <c r="E288" s="5">
        <v>0.11650000000000001</v>
      </c>
      <c r="F288" s="5">
        <v>2.6499999999999999E-2</v>
      </c>
      <c r="G288" s="5">
        <v>6.3500000000000001E-2</v>
      </c>
      <c r="H288" s="5">
        <v>6</v>
      </c>
    </row>
    <row r="289" spans="1:8" x14ac:dyDescent="0.25">
      <c r="A289" s="7">
        <v>0.56000000000000005</v>
      </c>
      <c r="B289" s="7">
        <v>0.435</v>
      </c>
      <c r="C289" s="7">
        <v>0.18</v>
      </c>
      <c r="D289" s="7">
        <v>0.88900000000000001</v>
      </c>
      <c r="E289" s="7">
        <v>0.36</v>
      </c>
      <c r="F289" s="7">
        <v>0.20399999999999999</v>
      </c>
      <c r="G289" s="7">
        <v>0.25</v>
      </c>
      <c r="H289" s="7">
        <v>11</v>
      </c>
    </row>
    <row r="290" spans="1:8" x14ac:dyDescent="0.25">
      <c r="A290" s="5">
        <v>0.745</v>
      </c>
      <c r="B290" s="5">
        <v>0.56499999999999995</v>
      </c>
      <c r="C290" s="5">
        <v>0.215</v>
      </c>
      <c r="D290" s="5">
        <v>1.931</v>
      </c>
      <c r="E290" s="5">
        <v>0.89600000000000002</v>
      </c>
      <c r="F290" s="5">
        <v>0.45850000000000002</v>
      </c>
      <c r="G290" s="5">
        <v>0.5</v>
      </c>
      <c r="H290" s="5">
        <v>11</v>
      </c>
    </row>
    <row r="291" spans="1:8" x14ac:dyDescent="0.25">
      <c r="A291" s="7">
        <v>0.6</v>
      </c>
      <c r="B291" s="7">
        <v>0.44500000000000001</v>
      </c>
      <c r="C291" s="7">
        <v>0.13500000000000001</v>
      </c>
      <c r="D291" s="7">
        <v>0.92049999999999998</v>
      </c>
      <c r="E291" s="7">
        <v>0.44500000000000001</v>
      </c>
      <c r="F291" s="7">
        <v>0.20349999999999999</v>
      </c>
      <c r="G291" s="7">
        <v>0.253</v>
      </c>
      <c r="H291" s="7">
        <v>9</v>
      </c>
    </row>
    <row r="292" spans="1:8" x14ac:dyDescent="0.25">
      <c r="A292" s="5">
        <v>0.62</v>
      </c>
      <c r="B292" s="5">
        <v>0.51</v>
      </c>
      <c r="C292" s="5">
        <v>0.15</v>
      </c>
      <c r="D292" s="5">
        <v>1.456</v>
      </c>
      <c r="E292" s="5">
        <v>0.58099999999999996</v>
      </c>
      <c r="F292" s="5">
        <v>0.28749999999999998</v>
      </c>
      <c r="G292" s="5">
        <v>0.32</v>
      </c>
      <c r="H292" s="5">
        <v>13</v>
      </c>
    </row>
    <row r="293" spans="1:8" x14ac:dyDescent="0.25">
      <c r="A293" s="7">
        <v>0.72499999999999998</v>
      </c>
      <c r="B293" s="7">
        <v>0.505</v>
      </c>
      <c r="C293" s="7">
        <v>0.185</v>
      </c>
      <c r="D293" s="7">
        <v>1.978</v>
      </c>
      <c r="E293" s="7">
        <v>1.026</v>
      </c>
      <c r="F293" s="7">
        <v>0.42549999999999999</v>
      </c>
      <c r="G293" s="7">
        <v>0.45050000000000001</v>
      </c>
      <c r="H293" s="7">
        <v>12</v>
      </c>
    </row>
    <row r="294" spans="1:8" x14ac:dyDescent="0.25">
      <c r="A294" s="5">
        <v>0.31</v>
      </c>
      <c r="B294" s="5">
        <v>0.22500000000000001</v>
      </c>
      <c r="C294" s="5">
        <v>0.05</v>
      </c>
      <c r="D294" s="5">
        <v>0.14449999999999999</v>
      </c>
      <c r="E294" s="5">
        <v>6.7500000000000004E-2</v>
      </c>
      <c r="F294" s="5">
        <v>3.85E-2</v>
      </c>
      <c r="G294" s="5">
        <v>4.4999999999999998E-2</v>
      </c>
      <c r="H294" s="5">
        <v>6</v>
      </c>
    </row>
    <row r="295" spans="1:8" x14ac:dyDescent="0.25">
      <c r="A295" s="7">
        <v>0.54</v>
      </c>
      <c r="B295" s="7">
        <v>0.42</v>
      </c>
      <c r="C295" s="7">
        <v>0.14000000000000001</v>
      </c>
      <c r="D295" s="7">
        <v>0.80349999999999999</v>
      </c>
      <c r="E295" s="7">
        <v>0.38</v>
      </c>
      <c r="F295" s="7">
        <v>0.18049999999999999</v>
      </c>
      <c r="G295" s="7">
        <v>0.21</v>
      </c>
      <c r="H295" s="7">
        <v>9</v>
      </c>
    </row>
    <row r="296" spans="1:8" x14ac:dyDescent="0.25">
      <c r="A296" s="5">
        <v>0.5</v>
      </c>
      <c r="B296" s="5">
        <v>0.39</v>
      </c>
      <c r="C296" s="5">
        <v>0.13500000000000001</v>
      </c>
      <c r="D296" s="5">
        <v>0.65949999999999998</v>
      </c>
      <c r="E296" s="5">
        <v>0.3145</v>
      </c>
      <c r="F296" s="5">
        <v>0.1535</v>
      </c>
      <c r="G296" s="5">
        <v>0.1565</v>
      </c>
      <c r="H296" s="5">
        <v>6</v>
      </c>
    </row>
    <row r="297" spans="1:8" x14ac:dyDescent="0.25">
      <c r="A297" s="7">
        <v>0.49</v>
      </c>
      <c r="B297" s="7">
        <v>0.38</v>
      </c>
      <c r="C297" s="7">
        <v>0.155</v>
      </c>
      <c r="D297" s="7">
        <v>0.57799999999999996</v>
      </c>
      <c r="E297" s="7">
        <v>0.23949999999999999</v>
      </c>
      <c r="F297" s="7">
        <v>0.1255</v>
      </c>
      <c r="G297" s="7">
        <v>0.18</v>
      </c>
      <c r="H297" s="7">
        <v>9</v>
      </c>
    </row>
    <row r="298" spans="1:8" x14ac:dyDescent="0.25">
      <c r="A298" s="5">
        <v>0.48499999999999999</v>
      </c>
      <c r="B298" s="5">
        <v>0.39500000000000002</v>
      </c>
      <c r="C298" s="5">
        <v>0.14000000000000001</v>
      </c>
      <c r="D298" s="5">
        <v>0.62949999999999995</v>
      </c>
      <c r="E298" s="5">
        <v>0.22850000000000001</v>
      </c>
      <c r="F298" s="5">
        <v>0.127</v>
      </c>
      <c r="G298" s="5">
        <v>0.22500000000000001</v>
      </c>
      <c r="H298" s="5">
        <v>14</v>
      </c>
    </row>
    <row r="299" spans="1:8" x14ac:dyDescent="0.25">
      <c r="A299" s="7">
        <v>0.63</v>
      </c>
      <c r="B299" s="7">
        <v>0.49</v>
      </c>
      <c r="C299" s="7">
        <v>0.17</v>
      </c>
      <c r="D299" s="7">
        <v>1.1745000000000001</v>
      </c>
      <c r="E299" s="7">
        <v>0.52549999999999997</v>
      </c>
      <c r="F299" s="7">
        <v>0.27300000000000002</v>
      </c>
      <c r="G299" s="7">
        <v>0.33900000000000002</v>
      </c>
      <c r="H299" s="7">
        <v>11</v>
      </c>
    </row>
    <row r="300" spans="1:8" x14ac:dyDescent="0.25">
      <c r="A300" s="5">
        <v>0.495</v>
      </c>
      <c r="B300" s="5">
        <v>0.38500000000000001</v>
      </c>
      <c r="C300" s="5">
        <v>0.13500000000000001</v>
      </c>
      <c r="D300" s="5">
        <v>0.63349999999999995</v>
      </c>
      <c r="E300" s="5">
        <v>0.2</v>
      </c>
      <c r="F300" s="5">
        <v>0.1225</v>
      </c>
      <c r="G300" s="5">
        <v>0.26</v>
      </c>
      <c r="H300" s="5">
        <v>14</v>
      </c>
    </row>
    <row r="301" spans="1:8" x14ac:dyDescent="0.25">
      <c r="A301" s="7">
        <v>0.42</v>
      </c>
      <c r="B301" s="7">
        <v>0.30499999999999999</v>
      </c>
      <c r="C301" s="7">
        <v>0.1</v>
      </c>
      <c r="D301" s="7">
        <v>0.34150000000000003</v>
      </c>
      <c r="E301" s="7">
        <v>0.16450000000000001</v>
      </c>
      <c r="F301" s="7">
        <v>7.7499999999999999E-2</v>
      </c>
      <c r="G301" s="7">
        <v>8.5999999999999993E-2</v>
      </c>
      <c r="H301" s="7">
        <v>7</v>
      </c>
    </row>
    <row r="302" spans="1:8" x14ac:dyDescent="0.25">
      <c r="A302" s="5">
        <v>0.48499999999999999</v>
      </c>
      <c r="B302" s="5">
        <v>0.38500000000000001</v>
      </c>
      <c r="C302" s="5">
        <v>0.125</v>
      </c>
      <c r="D302" s="5">
        <v>0.47749999999999998</v>
      </c>
      <c r="E302" s="5">
        <v>0.2</v>
      </c>
      <c r="F302" s="5">
        <v>7.85E-2</v>
      </c>
      <c r="G302" s="5">
        <v>0.17</v>
      </c>
      <c r="H302" s="5">
        <v>12</v>
      </c>
    </row>
    <row r="303" spans="1:8" x14ac:dyDescent="0.25">
      <c r="A303" s="7">
        <v>0.55000000000000004</v>
      </c>
      <c r="B303" s="7">
        <v>0.44</v>
      </c>
      <c r="C303" s="7">
        <v>0.155</v>
      </c>
      <c r="D303" s="7">
        <v>0.94599999999999995</v>
      </c>
      <c r="E303" s="7">
        <v>0.313</v>
      </c>
      <c r="F303" s="7">
        <v>0.1825</v>
      </c>
      <c r="G303" s="7">
        <v>0.33500000000000002</v>
      </c>
      <c r="H303" s="7">
        <v>16</v>
      </c>
    </row>
    <row r="304" spans="1:8" x14ac:dyDescent="0.25">
      <c r="A304" s="5">
        <v>0.71</v>
      </c>
      <c r="B304" s="5">
        <v>0.54500000000000004</v>
      </c>
      <c r="C304" s="5">
        <v>0.17499999999999999</v>
      </c>
      <c r="D304" s="5">
        <v>1.907</v>
      </c>
      <c r="E304" s="5">
        <v>0.87250000000000005</v>
      </c>
      <c r="F304" s="5">
        <v>0.45650000000000002</v>
      </c>
      <c r="G304" s="5">
        <v>0.47499999999999998</v>
      </c>
      <c r="H304" s="5">
        <v>11</v>
      </c>
    </row>
    <row r="305" spans="1:8" x14ac:dyDescent="0.25">
      <c r="A305" s="7">
        <v>0.505</v>
      </c>
      <c r="B305" s="7">
        <v>0.38500000000000001</v>
      </c>
      <c r="C305" s="7">
        <v>0.125</v>
      </c>
      <c r="D305" s="7">
        <v>0.59599999999999997</v>
      </c>
      <c r="E305" s="7">
        <v>0.245</v>
      </c>
      <c r="F305" s="7">
        <v>9.7000000000000003E-2</v>
      </c>
      <c r="G305" s="7">
        <v>0.21</v>
      </c>
      <c r="H305" s="7">
        <v>9</v>
      </c>
    </row>
    <row r="306" spans="1:8" x14ac:dyDescent="0.25">
      <c r="A306" s="5">
        <v>0.29499999999999998</v>
      </c>
      <c r="B306" s="5">
        <v>0.215</v>
      </c>
      <c r="C306" s="5">
        <v>7.4999999999999997E-2</v>
      </c>
      <c r="D306" s="5">
        <v>0.11600000000000001</v>
      </c>
      <c r="E306" s="5">
        <v>3.6999999999999998E-2</v>
      </c>
      <c r="F306" s="5">
        <v>2.9499999999999998E-2</v>
      </c>
      <c r="G306" s="5">
        <v>0.04</v>
      </c>
      <c r="H306" s="5">
        <v>8</v>
      </c>
    </row>
    <row r="307" spans="1:8" x14ac:dyDescent="0.25">
      <c r="A307" s="7">
        <v>0.46</v>
      </c>
      <c r="B307" s="7">
        <v>0.36</v>
      </c>
      <c r="C307" s="7">
        <v>0.125</v>
      </c>
      <c r="D307" s="7">
        <v>0.54700000000000004</v>
      </c>
      <c r="E307" s="7">
        <v>0.2165</v>
      </c>
      <c r="F307" s="7">
        <v>0.1105</v>
      </c>
      <c r="G307" s="7">
        <v>0.19</v>
      </c>
      <c r="H307" s="7">
        <v>8</v>
      </c>
    </row>
    <row r="308" spans="1:8" x14ac:dyDescent="0.25">
      <c r="A308" s="5">
        <v>0.48</v>
      </c>
      <c r="B308" s="5">
        <v>0.38</v>
      </c>
      <c r="C308" s="5">
        <v>0.13500000000000001</v>
      </c>
      <c r="D308" s="5">
        <v>0.52800000000000002</v>
      </c>
      <c r="E308" s="5">
        <v>0.2</v>
      </c>
      <c r="F308" s="5">
        <v>0.13950000000000001</v>
      </c>
      <c r="G308" s="5">
        <v>0.16</v>
      </c>
      <c r="H308" s="5">
        <v>14</v>
      </c>
    </row>
    <row r="309" spans="1:8" x14ac:dyDescent="0.25">
      <c r="A309" s="7">
        <v>0.64</v>
      </c>
      <c r="B309" s="7">
        <v>0.51500000000000001</v>
      </c>
      <c r="C309" s="7">
        <v>0.16500000000000001</v>
      </c>
      <c r="D309" s="7">
        <v>1.3115000000000001</v>
      </c>
      <c r="E309" s="7">
        <v>0.4945</v>
      </c>
      <c r="F309" s="7">
        <v>0.2555</v>
      </c>
      <c r="G309" s="7">
        <v>0.41</v>
      </c>
      <c r="H309" s="7">
        <v>10</v>
      </c>
    </row>
    <row r="310" spans="1:8" x14ac:dyDescent="0.25">
      <c r="A310" s="5">
        <v>0.6</v>
      </c>
      <c r="B310" s="5">
        <v>0.47</v>
      </c>
      <c r="C310" s="5">
        <v>0.16500000000000001</v>
      </c>
      <c r="D310" s="5">
        <v>1.0589999999999999</v>
      </c>
      <c r="E310" s="5">
        <v>0.504</v>
      </c>
      <c r="F310" s="5">
        <v>0.24099999999999999</v>
      </c>
      <c r="G310" s="5">
        <v>0.27500000000000002</v>
      </c>
      <c r="H310" s="5">
        <v>9</v>
      </c>
    </row>
    <row r="311" spans="1:8" x14ac:dyDescent="0.25">
      <c r="A311" s="7">
        <v>0.51500000000000001</v>
      </c>
      <c r="B311" s="7">
        <v>0.375</v>
      </c>
      <c r="C311" s="7">
        <v>0.14000000000000001</v>
      </c>
      <c r="D311" s="7">
        <v>0.65049999999999997</v>
      </c>
      <c r="E311" s="7">
        <v>0.2495</v>
      </c>
      <c r="F311" s="7">
        <v>0.14099999999999999</v>
      </c>
      <c r="G311" s="7">
        <v>0.2215</v>
      </c>
      <c r="H311" s="7">
        <v>10</v>
      </c>
    </row>
    <row r="312" spans="1:8" x14ac:dyDescent="0.25">
      <c r="A312" s="5">
        <v>0.39500000000000002</v>
      </c>
      <c r="B312" s="5">
        <v>0.32</v>
      </c>
      <c r="C312" s="5">
        <v>0.1</v>
      </c>
      <c r="D312" s="5">
        <v>0.3075</v>
      </c>
      <c r="E312" s="5">
        <v>0.14899999999999999</v>
      </c>
      <c r="F312" s="5">
        <v>5.3499999999999999E-2</v>
      </c>
      <c r="G312" s="5">
        <v>0.09</v>
      </c>
      <c r="H312" s="5">
        <v>8</v>
      </c>
    </row>
    <row r="313" spans="1:8" x14ac:dyDescent="0.25">
      <c r="A313" s="7">
        <v>0.4</v>
      </c>
      <c r="B313" s="7">
        <v>0.315</v>
      </c>
      <c r="C313" s="7">
        <v>0.1</v>
      </c>
      <c r="D313" s="7">
        <v>0.32250000000000001</v>
      </c>
      <c r="E313" s="7">
        <v>0.14299999999999999</v>
      </c>
      <c r="F313" s="7">
        <v>7.3499999999999996E-2</v>
      </c>
      <c r="G313" s="7">
        <v>9.0999999999999998E-2</v>
      </c>
      <c r="H313" s="7">
        <v>6</v>
      </c>
    </row>
    <row r="314" spans="1:8" x14ac:dyDescent="0.25">
      <c r="A314" s="5">
        <v>0.375</v>
      </c>
      <c r="B314" s="5">
        <v>0.28000000000000003</v>
      </c>
      <c r="C314" s="5">
        <v>8.5000000000000006E-2</v>
      </c>
      <c r="D314" s="5">
        <v>0.2145</v>
      </c>
      <c r="E314" s="5">
        <v>8.5500000000000007E-2</v>
      </c>
      <c r="F314" s="5">
        <v>4.8500000000000001E-2</v>
      </c>
      <c r="G314" s="5">
        <v>7.1999999999999995E-2</v>
      </c>
      <c r="H314" s="5">
        <v>7</v>
      </c>
    </row>
    <row r="315" spans="1:8" x14ac:dyDescent="0.25">
      <c r="A315" s="7">
        <v>0.53</v>
      </c>
      <c r="B315" s="7">
        <v>0.40500000000000003</v>
      </c>
      <c r="C315" s="7">
        <v>0.13</v>
      </c>
      <c r="D315" s="7">
        <v>0.63549999999999995</v>
      </c>
      <c r="E315" s="7">
        <v>0.26350000000000001</v>
      </c>
      <c r="F315" s="7">
        <v>0.1565</v>
      </c>
      <c r="G315" s="7">
        <v>0.185</v>
      </c>
      <c r="H315" s="7">
        <v>9</v>
      </c>
    </row>
    <row r="316" spans="1:8" x14ac:dyDescent="0.25">
      <c r="A316" s="5">
        <v>0.42499999999999999</v>
      </c>
      <c r="B316" s="5">
        <v>0.31</v>
      </c>
      <c r="C316" s="5">
        <v>0.09</v>
      </c>
      <c r="D316" s="5">
        <v>0.30099999999999999</v>
      </c>
      <c r="E316" s="5">
        <v>0.13850000000000001</v>
      </c>
      <c r="F316" s="5">
        <v>6.5000000000000002E-2</v>
      </c>
      <c r="G316" s="5">
        <v>0.08</v>
      </c>
      <c r="H316" s="5">
        <v>7</v>
      </c>
    </row>
    <row r="317" spans="1:8" x14ac:dyDescent="0.25">
      <c r="A317" s="7">
        <v>0.55500000000000005</v>
      </c>
      <c r="B317" s="7">
        <v>0.435</v>
      </c>
      <c r="C317" s="7">
        <v>0.13500000000000001</v>
      </c>
      <c r="D317" s="7">
        <v>0.85799999999999998</v>
      </c>
      <c r="E317" s="7">
        <v>0.377</v>
      </c>
      <c r="F317" s="7">
        <v>0.1585</v>
      </c>
      <c r="G317" s="7">
        <v>0.28999999999999998</v>
      </c>
      <c r="H317" s="7">
        <v>15</v>
      </c>
    </row>
    <row r="318" spans="1:8" x14ac:dyDescent="0.25">
      <c r="A318" s="5">
        <v>0.39</v>
      </c>
      <c r="B318" s="5">
        <v>0.3</v>
      </c>
      <c r="C318" s="5">
        <v>0.1</v>
      </c>
      <c r="D318" s="5">
        <v>0.3085</v>
      </c>
      <c r="E318" s="5">
        <v>0.13850000000000001</v>
      </c>
      <c r="F318" s="5">
        <v>7.3499999999999996E-2</v>
      </c>
      <c r="G318" s="5">
        <v>8.5000000000000006E-2</v>
      </c>
      <c r="H318" s="5">
        <v>6</v>
      </c>
    </row>
    <row r="319" spans="1:8" x14ac:dyDescent="0.25">
      <c r="A319" s="7">
        <v>0.52</v>
      </c>
      <c r="B319" s="7">
        <v>0.41</v>
      </c>
      <c r="C319" s="7">
        <v>0.14000000000000001</v>
      </c>
      <c r="D319" s="7">
        <v>0.69899999999999995</v>
      </c>
      <c r="E319" s="7">
        <v>0.33950000000000002</v>
      </c>
      <c r="F319" s="7">
        <v>0.129</v>
      </c>
      <c r="G319" s="7">
        <v>0.19450000000000001</v>
      </c>
      <c r="H319" s="7">
        <v>10</v>
      </c>
    </row>
    <row r="320" spans="1:8" x14ac:dyDescent="0.25">
      <c r="A320" s="5">
        <v>0.5</v>
      </c>
      <c r="B320" s="5">
        <v>0.38</v>
      </c>
      <c r="C320" s="5">
        <v>0.155</v>
      </c>
      <c r="D320" s="5">
        <v>0.59550000000000003</v>
      </c>
      <c r="E320" s="5">
        <v>0.2135</v>
      </c>
      <c r="F320" s="5">
        <v>0.161</v>
      </c>
      <c r="G320" s="5">
        <v>0.2</v>
      </c>
      <c r="H320" s="5">
        <v>12</v>
      </c>
    </row>
    <row r="321" spans="1:8" x14ac:dyDescent="0.25">
      <c r="A321" s="7">
        <v>0.19</v>
      </c>
      <c r="B321" s="7">
        <v>0.13</v>
      </c>
      <c r="C321" s="7">
        <v>4.4999999999999998E-2</v>
      </c>
      <c r="D321" s="7">
        <v>2.6499999999999999E-2</v>
      </c>
      <c r="E321" s="7">
        <v>8.9999999999999993E-3</v>
      </c>
      <c r="F321" s="7">
        <v>5.0000000000000001E-3</v>
      </c>
      <c r="G321" s="7">
        <v>8.9999999999999993E-3</v>
      </c>
      <c r="H321" s="7">
        <v>5</v>
      </c>
    </row>
    <row r="322" spans="1:8" x14ac:dyDescent="0.25">
      <c r="A322" s="5">
        <v>0.52500000000000002</v>
      </c>
      <c r="B322" s="5">
        <v>0.42</v>
      </c>
      <c r="C322" s="5">
        <v>0.16</v>
      </c>
      <c r="D322" s="5">
        <v>0.75600000000000001</v>
      </c>
      <c r="E322" s="5">
        <v>0.27450000000000002</v>
      </c>
      <c r="F322" s="5">
        <v>0.17299999999999999</v>
      </c>
      <c r="G322" s="5">
        <v>0.27500000000000002</v>
      </c>
      <c r="H322" s="5">
        <v>9</v>
      </c>
    </row>
    <row r="323" spans="1:8" x14ac:dyDescent="0.25">
      <c r="A323" s="7">
        <v>0.69499999999999995</v>
      </c>
      <c r="B323" s="7">
        <v>0.53</v>
      </c>
      <c r="C323" s="7">
        <v>0.15</v>
      </c>
      <c r="D323" s="7">
        <v>1.4770000000000001</v>
      </c>
      <c r="E323" s="7">
        <v>0.63749999999999996</v>
      </c>
      <c r="F323" s="7">
        <v>0.30249999999999999</v>
      </c>
      <c r="G323" s="7">
        <v>0.43</v>
      </c>
      <c r="H323" s="7">
        <v>14</v>
      </c>
    </row>
    <row r="324" spans="1:8" x14ac:dyDescent="0.25">
      <c r="A324" s="5">
        <v>0.33</v>
      </c>
      <c r="B324" s="5">
        <v>0.215</v>
      </c>
      <c r="C324" s="5">
        <v>7.4999999999999997E-2</v>
      </c>
      <c r="D324" s="5">
        <v>0.1145</v>
      </c>
      <c r="E324" s="5">
        <v>4.4999999999999998E-2</v>
      </c>
      <c r="F324" s="5">
        <v>2.6499999999999999E-2</v>
      </c>
      <c r="G324" s="5">
        <v>3.5000000000000003E-2</v>
      </c>
      <c r="H324" s="5">
        <v>6</v>
      </c>
    </row>
    <row r="325" spans="1:8" x14ac:dyDescent="0.25">
      <c r="A325" s="7">
        <v>0.57499999999999996</v>
      </c>
      <c r="B325" s="7">
        <v>0.44500000000000001</v>
      </c>
      <c r="C325" s="7">
        <v>0.13500000000000001</v>
      </c>
      <c r="D325" s="7">
        <v>0.88300000000000001</v>
      </c>
      <c r="E325" s="7">
        <v>0.38100000000000001</v>
      </c>
      <c r="F325" s="7">
        <v>0.20349999999999999</v>
      </c>
      <c r="G325" s="7">
        <v>0.26</v>
      </c>
      <c r="H325" s="7">
        <v>11</v>
      </c>
    </row>
    <row r="326" spans="1:8" x14ac:dyDescent="0.25">
      <c r="A326" s="5">
        <v>0.49</v>
      </c>
      <c r="B326" s="5">
        <v>0.38500000000000001</v>
      </c>
      <c r="C326" s="5">
        <v>0.125</v>
      </c>
      <c r="D326" s="5">
        <v>0.53949999999999998</v>
      </c>
      <c r="E326" s="5">
        <v>0.2175</v>
      </c>
      <c r="F326" s="5">
        <v>0.128</v>
      </c>
      <c r="G326" s="5">
        <v>0.16500000000000001</v>
      </c>
      <c r="H326" s="5">
        <v>11</v>
      </c>
    </row>
    <row r="327" spans="1:8" x14ac:dyDescent="0.25">
      <c r="A327" s="7">
        <v>0.53500000000000003</v>
      </c>
      <c r="B327" s="7">
        <v>0.39</v>
      </c>
      <c r="C327" s="7">
        <v>0.125</v>
      </c>
      <c r="D327" s="7">
        <v>0.59899999999999998</v>
      </c>
      <c r="E327" s="7">
        <v>0.25950000000000001</v>
      </c>
      <c r="F327" s="7">
        <v>0.14899999999999999</v>
      </c>
      <c r="G327" s="7">
        <v>0.16900000000000001</v>
      </c>
      <c r="H327" s="7">
        <v>9</v>
      </c>
    </row>
    <row r="328" spans="1:8" x14ac:dyDescent="0.25">
      <c r="A328" s="5">
        <v>0.42</v>
      </c>
      <c r="B328" s="5">
        <v>0.32500000000000001</v>
      </c>
      <c r="C328" s="5">
        <v>0.115</v>
      </c>
      <c r="D328" s="5">
        <v>0.28849999999999998</v>
      </c>
      <c r="E328" s="5">
        <v>0.1</v>
      </c>
      <c r="F328" s="5">
        <v>5.7000000000000002E-2</v>
      </c>
      <c r="G328" s="5">
        <v>0.1135</v>
      </c>
      <c r="H328" s="5">
        <v>15</v>
      </c>
    </row>
    <row r="329" spans="1:8" x14ac:dyDescent="0.25">
      <c r="A329" s="7">
        <v>0.59</v>
      </c>
      <c r="B329" s="7">
        <v>0.44500000000000001</v>
      </c>
      <c r="C329" s="7">
        <v>0.13500000000000001</v>
      </c>
      <c r="D329" s="7">
        <v>0.77149999999999996</v>
      </c>
      <c r="E329" s="7">
        <v>0.32800000000000001</v>
      </c>
      <c r="F329" s="7">
        <v>0.17449999999999999</v>
      </c>
      <c r="G329" s="7">
        <v>0.23</v>
      </c>
      <c r="H329" s="7">
        <v>9</v>
      </c>
    </row>
    <row r="330" spans="1:8" x14ac:dyDescent="0.25">
      <c r="A330" s="5">
        <v>0.62</v>
      </c>
      <c r="B330" s="5">
        <v>0.495</v>
      </c>
      <c r="C330" s="5">
        <v>0.17499999999999999</v>
      </c>
      <c r="D330" s="5">
        <v>1.806</v>
      </c>
      <c r="E330" s="5">
        <v>0.64300000000000002</v>
      </c>
      <c r="F330" s="5">
        <v>0.32850000000000001</v>
      </c>
      <c r="G330" s="5">
        <v>0.72499999999999998</v>
      </c>
      <c r="H330" s="5">
        <v>17</v>
      </c>
    </row>
    <row r="331" spans="1:8" x14ac:dyDescent="0.25">
      <c r="A331" s="7">
        <v>0.375</v>
      </c>
      <c r="B331" s="7">
        <v>0.3</v>
      </c>
      <c r="C331" s="7">
        <v>7.4999999999999997E-2</v>
      </c>
      <c r="D331" s="7">
        <v>0.14399999999999999</v>
      </c>
      <c r="E331" s="7">
        <v>5.8999999999999997E-2</v>
      </c>
      <c r="F331" s="7">
        <v>0.03</v>
      </c>
      <c r="G331" s="7">
        <v>4.3999999999999997E-2</v>
      </c>
      <c r="H331" s="7">
        <v>7</v>
      </c>
    </row>
    <row r="332" spans="1:8" x14ac:dyDescent="0.25">
      <c r="A332" s="5">
        <v>0.42499999999999999</v>
      </c>
      <c r="B332" s="5">
        <v>0.32500000000000001</v>
      </c>
      <c r="C332" s="5">
        <v>9.5000000000000001E-2</v>
      </c>
      <c r="D332" s="5">
        <v>0.3785</v>
      </c>
      <c r="E332" s="5">
        <v>0.17050000000000001</v>
      </c>
      <c r="F332" s="5">
        <v>0.08</v>
      </c>
      <c r="G332" s="5">
        <v>0.1</v>
      </c>
      <c r="H332" s="5">
        <v>7</v>
      </c>
    </row>
    <row r="333" spans="1:8" x14ac:dyDescent="0.25">
      <c r="A333" s="7">
        <v>0.57999999999999996</v>
      </c>
      <c r="B333" s="7">
        <v>0.44500000000000001</v>
      </c>
      <c r="C333" s="7">
        <v>0.16</v>
      </c>
      <c r="D333" s="7">
        <v>0.98399999999999999</v>
      </c>
      <c r="E333" s="7">
        <v>0.49</v>
      </c>
      <c r="F333" s="7">
        <v>0.20100000000000001</v>
      </c>
      <c r="G333" s="7">
        <v>0.27</v>
      </c>
      <c r="H333" s="7">
        <v>9</v>
      </c>
    </row>
    <row r="334" spans="1:8" x14ac:dyDescent="0.25">
      <c r="A334" s="5">
        <v>0.41</v>
      </c>
      <c r="B334" s="5">
        <v>0.315</v>
      </c>
      <c r="C334" s="5">
        <v>0.1</v>
      </c>
      <c r="D334" s="5">
        <v>0.3</v>
      </c>
      <c r="E334" s="5">
        <v>0.124</v>
      </c>
      <c r="F334" s="5">
        <v>5.7500000000000002E-2</v>
      </c>
      <c r="G334" s="5">
        <v>0.1</v>
      </c>
      <c r="H334" s="5">
        <v>8</v>
      </c>
    </row>
    <row r="335" spans="1:8" x14ac:dyDescent="0.25">
      <c r="A335" s="7">
        <v>0.67500000000000004</v>
      </c>
      <c r="B335" s="7">
        <v>0.52500000000000002</v>
      </c>
      <c r="C335" s="7">
        <v>0.17</v>
      </c>
      <c r="D335" s="7">
        <v>1.8095000000000001</v>
      </c>
      <c r="E335" s="7">
        <v>0.78400000000000003</v>
      </c>
      <c r="F335" s="7">
        <v>0.39100000000000001</v>
      </c>
      <c r="G335" s="7">
        <v>0.45500000000000002</v>
      </c>
      <c r="H335" s="7">
        <v>12</v>
      </c>
    </row>
    <row r="336" spans="1:8" x14ac:dyDescent="0.25">
      <c r="A336" s="5">
        <v>0.67</v>
      </c>
      <c r="B336" s="5">
        <v>0.51500000000000001</v>
      </c>
      <c r="C336" s="5">
        <v>0.16500000000000001</v>
      </c>
      <c r="D336" s="5">
        <v>1.1735</v>
      </c>
      <c r="E336" s="5">
        <v>0.52600000000000002</v>
      </c>
      <c r="F336" s="5">
        <v>0.28499999999999998</v>
      </c>
      <c r="G336" s="5">
        <v>0.316</v>
      </c>
      <c r="H336" s="5">
        <v>11</v>
      </c>
    </row>
    <row r="337" spans="1:8" x14ac:dyDescent="0.25">
      <c r="A337" s="7">
        <v>0.52500000000000002</v>
      </c>
      <c r="B337" s="7">
        <v>0.40500000000000003</v>
      </c>
      <c r="C337" s="7">
        <v>0.16</v>
      </c>
      <c r="D337" s="7">
        <v>0.79200000000000004</v>
      </c>
      <c r="E337" s="7">
        <v>0.316</v>
      </c>
      <c r="F337" s="7">
        <v>0.14549999999999999</v>
      </c>
      <c r="G337" s="7">
        <v>0.28000000000000003</v>
      </c>
      <c r="H337" s="7">
        <v>13</v>
      </c>
    </row>
    <row r="338" spans="1:8" x14ac:dyDescent="0.25">
      <c r="A338" s="5">
        <v>0.61499999999999999</v>
      </c>
      <c r="B338" s="5">
        <v>0.5</v>
      </c>
      <c r="C338" s="5">
        <v>0.17499999999999999</v>
      </c>
      <c r="D338" s="5">
        <v>1.377</v>
      </c>
      <c r="E338" s="5">
        <v>0.5585</v>
      </c>
      <c r="F338" s="5">
        <v>0.33</v>
      </c>
      <c r="G338" s="5">
        <v>0.29199999999999998</v>
      </c>
      <c r="H338" s="5">
        <v>12</v>
      </c>
    </row>
    <row r="339" spans="1:8" x14ac:dyDescent="0.25">
      <c r="A339" s="7">
        <v>0.16</v>
      </c>
      <c r="B339" s="7">
        <v>0.11</v>
      </c>
      <c r="C339" s="7">
        <v>2.5000000000000001E-2</v>
      </c>
      <c r="D339" s="7">
        <v>1.7999999999999999E-2</v>
      </c>
      <c r="E339" s="7">
        <v>6.4999999999999997E-3</v>
      </c>
      <c r="F339" s="7">
        <v>5.4999999999999997E-3</v>
      </c>
      <c r="G339" s="7">
        <v>5.0000000000000001E-3</v>
      </c>
      <c r="H339" s="7">
        <v>3</v>
      </c>
    </row>
    <row r="340" spans="1:8" x14ac:dyDescent="0.25">
      <c r="A340" s="5">
        <v>0.65500000000000003</v>
      </c>
      <c r="B340" s="5">
        <v>0.49</v>
      </c>
      <c r="C340" s="5">
        <v>0.17499999999999999</v>
      </c>
      <c r="D340" s="5">
        <v>1.3585</v>
      </c>
      <c r="E340" s="5">
        <v>0.63949999999999996</v>
      </c>
      <c r="F340" s="5">
        <v>0.29399999999999998</v>
      </c>
      <c r="G340" s="5">
        <v>0.36499999999999999</v>
      </c>
      <c r="H340" s="5">
        <v>10</v>
      </c>
    </row>
    <row r="341" spans="1:8" x14ac:dyDescent="0.25">
      <c r="A341" s="7">
        <v>0.435</v>
      </c>
      <c r="B341" s="7">
        <v>0.32500000000000001</v>
      </c>
      <c r="C341" s="7">
        <v>0.12</v>
      </c>
      <c r="D341" s="7">
        <v>0.39950000000000002</v>
      </c>
      <c r="E341" s="7">
        <v>0.18149999999999999</v>
      </c>
      <c r="F341" s="7">
        <v>6.0999999999999999E-2</v>
      </c>
      <c r="G341" s="7">
        <v>0.1125</v>
      </c>
      <c r="H341" s="7">
        <v>8</v>
      </c>
    </row>
    <row r="342" spans="1:8" x14ac:dyDescent="0.25">
      <c r="A342" s="5">
        <v>0.63</v>
      </c>
      <c r="B342" s="5">
        <v>0.495</v>
      </c>
      <c r="C342" s="5">
        <v>0.17499999999999999</v>
      </c>
      <c r="D342" s="5">
        <v>1.2695000000000001</v>
      </c>
      <c r="E342" s="5">
        <v>0.60499999999999998</v>
      </c>
      <c r="F342" s="5">
        <v>0.27100000000000002</v>
      </c>
      <c r="G342" s="5">
        <v>0.32800000000000001</v>
      </c>
      <c r="H342" s="5">
        <v>11</v>
      </c>
    </row>
    <row r="343" spans="1:8" x14ac:dyDescent="0.25">
      <c r="A343" s="7">
        <v>0.49</v>
      </c>
      <c r="B343" s="7">
        <v>0.4</v>
      </c>
      <c r="C343" s="7">
        <v>0.115</v>
      </c>
      <c r="D343" s="7">
        <v>0.56899999999999995</v>
      </c>
      <c r="E343" s="7">
        <v>0.25600000000000001</v>
      </c>
      <c r="F343" s="7">
        <v>0.13250000000000001</v>
      </c>
      <c r="G343" s="7">
        <v>0.14499999999999999</v>
      </c>
      <c r="H343" s="7">
        <v>9</v>
      </c>
    </row>
    <row r="344" spans="1:8" x14ac:dyDescent="0.25">
      <c r="A344" s="5">
        <v>0.70499999999999996</v>
      </c>
      <c r="B344" s="5">
        <v>0.56999999999999995</v>
      </c>
      <c r="C344" s="5">
        <v>0.185</v>
      </c>
      <c r="D344" s="5">
        <v>1.7609999999999999</v>
      </c>
      <c r="E344" s="5">
        <v>0.747</v>
      </c>
      <c r="F344" s="5">
        <v>0.3725</v>
      </c>
      <c r="G344" s="5">
        <v>0.48799999999999999</v>
      </c>
      <c r="H344" s="5">
        <v>10</v>
      </c>
    </row>
    <row r="345" spans="1:8" x14ac:dyDescent="0.25">
      <c r="A345" s="7">
        <v>0.59499999999999997</v>
      </c>
      <c r="B345" s="7">
        <v>0.46500000000000002</v>
      </c>
      <c r="C345" s="7">
        <v>0.15</v>
      </c>
      <c r="D345" s="7">
        <v>0.91900000000000004</v>
      </c>
      <c r="E345" s="7">
        <v>0.4335</v>
      </c>
      <c r="F345" s="7">
        <v>0.17649999999999999</v>
      </c>
      <c r="G345" s="7">
        <v>0.26200000000000001</v>
      </c>
      <c r="H345" s="7">
        <v>9</v>
      </c>
    </row>
    <row r="346" spans="1:8" x14ac:dyDescent="0.25">
      <c r="A346" s="5">
        <v>0.47</v>
      </c>
      <c r="B346" s="5">
        <v>0.37</v>
      </c>
      <c r="C346" s="5">
        <v>0.12</v>
      </c>
      <c r="D346" s="5">
        <v>0.47049999999999997</v>
      </c>
      <c r="E346" s="5">
        <v>0.1845</v>
      </c>
      <c r="F346" s="5">
        <v>0.1055</v>
      </c>
      <c r="G346" s="5">
        <v>0.155</v>
      </c>
      <c r="H346" s="5">
        <v>12</v>
      </c>
    </row>
    <row r="347" spans="1:8" x14ac:dyDescent="0.25">
      <c r="A347" s="7">
        <v>0.48</v>
      </c>
      <c r="B347" s="7">
        <v>0.37</v>
      </c>
      <c r="C347" s="7">
        <v>0.13</v>
      </c>
      <c r="D347" s="7">
        <v>0.64300000000000002</v>
      </c>
      <c r="E347" s="7">
        <v>0.34899999999999998</v>
      </c>
      <c r="F347" s="7">
        <v>0.11550000000000001</v>
      </c>
      <c r="G347" s="7">
        <v>0.13500000000000001</v>
      </c>
      <c r="H347" s="7">
        <v>8</v>
      </c>
    </row>
    <row r="348" spans="1:8" x14ac:dyDescent="0.25">
      <c r="A348" s="5">
        <v>0.45</v>
      </c>
      <c r="B348" s="5">
        <v>0.36</v>
      </c>
      <c r="C348" s="5">
        <v>0.16</v>
      </c>
      <c r="D348" s="5">
        <v>0.56699999999999995</v>
      </c>
      <c r="E348" s="5">
        <v>0.17399999999999999</v>
      </c>
      <c r="F348" s="5">
        <v>0.1245</v>
      </c>
      <c r="G348" s="5">
        <v>0.22500000000000001</v>
      </c>
      <c r="H348" s="5">
        <v>12</v>
      </c>
    </row>
    <row r="349" spans="1:8" x14ac:dyDescent="0.25">
      <c r="A349" s="7">
        <v>0.30499999999999999</v>
      </c>
      <c r="B349" s="7">
        <v>0.22</v>
      </c>
      <c r="C349" s="7">
        <v>7.0000000000000007E-2</v>
      </c>
      <c r="D349" s="7">
        <v>0.14099999999999999</v>
      </c>
      <c r="E349" s="7">
        <v>6.2E-2</v>
      </c>
      <c r="F349" s="7">
        <v>3.1E-2</v>
      </c>
      <c r="G349" s="7">
        <v>3.6999999999999998E-2</v>
      </c>
      <c r="H349" s="7">
        <v>5</v>
      </c>
    </row>
    <row r="350" spans="1:8" x14ac:dyDescent="0.25">
      <c r="A350" s="5">
        <v>0.38500000000000001</v>
      </c>
      <c r="B350" s="5">
        <v>0.30499999999999999</v>
      </c>
      <c r="C350" s="5">
        <v>0.09</v>
      </c>
      <c r="D350" s="5">
        <v>0.27750000000000002</v>
      </c>
      <c r="E350" s="5">
        <v>0.109</v>
      </c>
      <c r="F350" s="5">
        <v>5.1499999999999997E-2</v>
      </c>
      <c r="G350" s="5">
        <v>0.1</v>
      </c>
      <c r="H350" s="5">
        <v>9</v>
      </c>
    </row>
    <row r="351" spans="1:8" x14ac:dyDescent="0.25">
      <c r="A351" s="7">
        <v>0.48499999999999999</v>
      </c>
      <c r="B351" s="7">
        <v>0.375</v>
      </c>
      <c r="C351" s="7">
        <v>0.13500000000000001</v>
      </c>
      <c r="D351" s="7">
        <v>0.55600000000000005</v>
      </c>
      <c r="E351" s="7">
        <v>0.1925</v>
      </c>
      <c r="F351" s="7">
        <v>0.13150000000000001</v>
      </c>
      <c r="G351" s="7">
        <v>0.16850000000000001</v>
      </c>
      <c r="H351" s="7">
        <v>10</v>
      </c>
    </row>
    <row r="352" spans="1:8" x14ac:dyDescent="0.25">
      <c r="A352" s="5">
        <v>0.67500000000000004</v>
      </c>
      <c r="B352" s="5">
        <v>0.54500000000000004</v>
      </c>
      <c r="C352" s="5">
        <v>0.19500000000000001</v>
      </c>
      <c r="D352" s="5">
        <v>1.7344999999999999</v>
      </c>
      <c r="E352" s="5">
        <v>0.6845</v>
      </c>
      <c r="F352" s="5">
        <v>0.3695</v>
      </c>
      <c r="G352" s="5">
        <v>0.60499999999999998</v>
      </c>
      <c r="H352" s="5">
        <v>20</v>
      </c>
    </row>
    <row r="353" spans="1:8" x14ac:dyDescent="0.25">
      <c r="A353" s="7">
        <v>0.72499999999999998</v>
      </c>
      <c r="B353" s="7">
        <v>0.56999999999999995</v>
      </c>
      <c r="C353" s="7">
        <v>0.20499999999999999</v>
      </c>
      <c r="D353" s="7">
        <v>1.6194999999999999</v>
      </c>
      <c r="E353" s="7">
        <v>0.74399999999999999</v>
      </c>
      <c r="F353" s="7">
        <v>0.315</v>
      </c>
      <c r="G353" s="7">
        <v>0.48799999999999999</v>
      </c>
      <c r="H353" s="7">
        <v>11</v>
      </c>
    </row>
    <row r="354" spans="1:8" x14ac:dyDescent="0.25">
      <c r="A354" s="5">
        <v>0.6</v>
      </c>
      <c r="B354" s="5">
        <v>0.47499999999999998</v>
      </c>
      <c r="C354" s="5">
        <v>0.155</v>
      </c>
      <c r="D354" s="5">
        <v>1.1385000000000001</v>
      </c>
      <c r="E354" s="5">
        <v>0.502</v>
      </c>
      <c r="F354" s="5">
        <v>0.22950000000000001</v>
      </c>
      <c r="G354" s="5">
        <v>0.31</v>
      </c>
      <c r="H354" s="5">
        <v>9</v>
      </c>
    </row>
    <row r="355" spans="1:8" x14ac:dyDescent="0.25">
      <c r="A355" s="7">
        <v>0.55000000000000004</v>
      </c>
      <c r="B355" s="7">
        <v>0.45</v>
      </c>
      <c r="C355" s="7">
        <v>0.14000000000000001</v>
      </c>
      <c r="D355" s="7">
        <v>0.753</v>
      </c>
      <c r="E355" s="7">
        <v>0.34449999999999997</v>
      </c>
      <c r="F355" s="7">
        <v>0.13250000000000001</v>
      </c>
      <c r="G355" s="7">
        <v>0.24</v>
      </c>
      <c r="H355" s="7">
        <v>8</v>
      </c>
    </row>
    <row r="356" spans="1:8" x14ac:dyDescent="0.25">
      <c r="A356" s="5">
        <v>0.63</v>
      </c>
      <c r="B356" s="5">
        <v>0.49</v>
      </c>
      <c r="C356" s="5">
        <v>0.18</v>
      </c>
      <c r="D356" s="5">
        <v>1.1299999999999999</v>
      </c>
      <c r="E356" s="5">
        <v>0.45800000000000002</v>
      </c>
      <c r="F356" s="5">
        <v>0.27650000000000002</v>
      </c>
      <c r="G356" s="5">
        <v>0.315</v>
      </c>
      <c r="H356" s="5">
        <v>12</v>
      </c>
    </row>
    <row r="357" spans="1:8" x14ac:dyDescent="0.25">
      <c r="A357" s="7">
        <v>0.55500000000000005</v>
      </c>
      <c r="B357" s="7">
        <v>0.44</v>
      </c>
      <c r="C357" s="7">
        <v>0.14499999999999999</v>
      </c>
      <c r="D357" s="7">
        <v>0.88149999999999995</v>
      </c>
      <c r="E357" s="7">
        <v>0.43</v>
      </c>
      <c r="F357" s="7">
        <v>0.19750000000000001</v>
      </c>
      <c r="G357" s="7">
        <v>0.2155</v>
      </c>
      <c r="H357" s="7">
        <v>8</v>
      </c>
    </row>
    <row r="358" spans="1:8" x14ac:dyDescent="0.25">
      <c r="A358" s="5">
        <v>0.51</v>
      </c>
      <c r="B358" s="5">
        <v>0.375</v>
      </c>
      <c r="C358" s="5">
        <v>0.11</v>
      </c>
      <c r="D358" s="5">
        <v>0.58050000000000002</v>
      </c>
      <c r="E358" s="5">
        <v>0.28649999999999998</v>
      </c>
      <c r="F358" s="5">
        <v>0.11799999999999999</v>
      </c>
      <c r="G358" s="5">
        <v>0.14799999999999999</v>
      </c>
      <c r="H358" s="5">
        <v>7</v>
      </c>
    </row>
    <row r="359" spans="1:8" x14ac:dyDescent="0.25">
      <c r="A359" s="7">
        <v>0.62</v>
      </c>
      <c r="B359" s="7">
        <v>0.48</v>
      </c>
      <c r="C359" s="7">
        <v>0.16500000000000001</v>
      </c>
      <c r="D359" s="7">
        <v>1.0854999999999999</v>
      </c>
      <c r="E359" s="7">
        <v>0.48099999999999998</v>
      </c>
      <c r="F359" s="7">
        <v>0.25750000000000001</v>
      </c>
      <c r="G359" s="7">
        <v>0.30499999999999999</v>
      </c>
      <c r="H359" s="7">
        <v>10</v>
      </c>
    </row>
    <row r="360" spans="1:8" x14ac:dyDescent="0.25">
      <c r="A360" s="5">
        <v>0.43</v>
      </c>
      <c r="B360" s="5">
        <v>0.34499999999999997</v>
      </c>
      <c r="C360" s="5">
        <v>0.115</v>
      </c>
      <c r="D360" s="5">
        <v>0.42949999999999999</v>
      </c>
      <c r="E360" s="5">
        <v>0.21199999999999999</v>
      </c>
      <c r="F360" s="5">
        <v>0.108</v>
      </c>
      <c r="G360" s="5">
        <v>0.109</v>
      </c>
      <c r="H360" s="5">
        <v>8</v>
      </c>
    </row>
    <row r="361" spans="1:8" x14ac:dyDescent="0.25">
      <c r="A361" s="7">
        <v>0.57499999999999996</v>
      </c>
      <c r="B361" s="7">
        <v>0.435</v>
      </c>
      <c r="C361" s="7">
        <v>0.13</v>
      </c>
      <c r="D361" s="7">
        <v>1.0105</v>
      </c>
      <c r="E361" s="7">
        <v>0.36799999999999999</v>
      </c>
      <c r="F361" s="7">
        <v>0.222</v>
      </c>
      <c r="G361" s="7">
        <v>0.32</v>
      </c>
      <c r="H361" s="7">
        <v>10</v>
      </c>
    </row>
    <row r="362" spans="1:8" x14ac:dyDescent="0.25">
      <c r="A362" s="5">
        <v>0.32500000000000001</v>
      </c>
      <c r="B362" s="5">
        <v>0.24</v>
      </c>
      <c r="C362" s="5">
        <v>7.4999999999999997E-2</v>
      </c>
      <c r="D362" s="5">
        <v>0.187</v>
      </c>
      <c r="E362" s="5">
        <v>8.2500000000000004E-2</v>
      </c>
      <c r="F362" s="5">
        <v>4.4499999999999998E-2</v>
      </c>
      <c r="G362" s="5">
        <v>0.05</v>
      </c>
      <c r="H362" s="5">
        <v>6</v>
      </c>
    </row>
    <row r="363" spans="1:8" x14ac:dyDescent="0.25">
      <c r="A363" s="7">
        <v>0.36</v>
      </c>
      <c r="B363" s="7">
        <v>0.27</v>
      </c>
      <c r="C363" s="7">
        <v>0.09</v>
      </c>
      <c r="D363" s="7">
        <v>0.1885</v>
      </c>
      <c r="E363" s="7">
        <v>8.4500000000000006E-2</v>
      </c>
      <c r="F363" s="7">
        <v>3.85E-2</v>
      </c>
      <c r="G363" s="7">
        <v>5.5E-2</v>
      </c>
      <c r="H363" s="7">
        <v>5</v>
      </c>
    </row>
    <row r="364" spans="1:8" x14ac:dyDescent="0.25">
      <c r="A364" s="5">
        <v>0.53500000000000003</v>
      </c>
      <c r="B364" s="5">
        <v>0.44</v>
      </c>
      <c r="C364" s="5">
        <v>0.15</v>
      </c>
      <c r="D364" s="5">
        <v>0.67649999999999999</v>
      </c>
      <c r="E364" s="5">
        <v>0.25600000000000001</v>
      </c>
      <c r="F364" s="5">
        <v>0.13900000000000001</v>
      </c>
      <c r="G364" s="5">
        <v>0.26</v>
      </c>
      <c r="H364" s="5">
        <v>12</v>
      </c>
    </row>
    <row r="365" spans="1:8" x14ac:dyDescent="0.25">
      <c r="A365" s="7">
        <v>0.6</v>
      </c>
      <c r="B365" s="7">
        <v>0.46500000000000002</v>
      </c>
      <c r="C365" s="7">
        <v>0.16</v>
      </c>
      <c r="D365" s="7">
        <v>1.133</v>
      </c>
      <c r="E365" s="7">
        <v>0.46600000000000003</v>
      </c>
      <c r="F365" s="7">
        <v>0.28849999999999998</v>
      </c>
      <c r="G365" s="7">
        <v>0.29799999999999999</v>
      </c>
      <c r="H365" s="7">
        <v>11</v>
      </c>
    </row>
    <row r="366" spans="1:8" x14ac:dyDescent="0.25">
      <c r="A366" s="5">
        <v>0.56000000000000005</v>
      </c>
      <c r="B366" s="5">
        <v>0.43</v>
      </c>
      <c r="C366" s="5">
        <v>0.15</v>
      </c>
      <c r="D366" s="5">
        <v>0.87450000000000006</v>
      </c>
      <c r="E366" s="5">
        <v>0.45300000000000001</v>
      </c>
      <c r="F366" s="5">
        <v>0.161</v>
      </c>
      <c r="G366" s="5">
        <v>0.22</v>
      </c>
      <c r="H366" s="5">
        <v>8</v>
      </c>
    </row>
    <row r="367" spans="1:8" x14ac:dyDescent="0.25">
      <c r="A367" s="7">
        <v>0.55500000000000005</v>
      </c>
      <c r="B367" s="7">
        <v>0.43</v>
      </c>
      <c r="C367" s="7">
        <v>0.13500000000000001</v>
      </c>
      <c r="D367" s="7">
        <v>0.81200000000000006</v>
      </c>
      <c r="E367" s="7">
        <v>0.40550000000000003</v>
      </c>
      <c r="F367" s="7">
        <v>0.16300000000000001</v>
      </c>
      <c r="G367" s="7">
        <v>0.2215</v>
      </c>
      <c r="H367" s="7">
        <v>9</v>
      </c>
    </row>
    <row r="368" spans="1:8" x14ac:dyDescent="0.25">
      <c r="A368" s="5">
        <v>0.67</v>
      </c>
      <c r="B368" s="5">
        <v>0.52500000000000002</v>
      </c>
      <c r="C368" s="5">
        <v>0.19500000000000001</v>
      </c>
      <c r="D368" s="5">
        <v>1.37</v>
      </c>
      <c r="E368" s="5">
        <v>0.60650000000000004</v>
      </c>
      <c r="F368" s="5">
        <v>0.29549999999999998</v>
      </c>
      <c r="G368" s="5">
        <v>0.40699999999999997</v>
      </c>
      <c r="H368" s="5">
        <v>12</v>
      </c>
    </row>
    <row r="369" spans="1:8" x14ac:dyDescent="0.25">
      <c r="A369" s="7">
        <v>0.41499999999999998</v>
      </c>
      <c r="B369" s="7">
        <v>0.30499999999999999</v>
      </c>
      <c r="C369" s="7">
        <v>0.105</v>
      </c>
      <c r="D369" s="7">
        <v>0.36049999999999999</v>
      </c>
      <c r="E369" s="7">
        <v>0.12</v>
      </c>
      <c r="F369" s="7">
        <v>8.2000000000000003E-2</v>
      </c>
      <c r="G369" s="7">
        <v>0.1</v>
      </c>
      <c r="H369" s="7">
        <v>10</v>
      </c>
    </row>
    <row r="370" spans="1:8" x14ac:dyDescent="0.25">
      <c r="A370" s="5">
        <v>0.245</v>
      </c>
      <c r="B370" s="5">
        <v>0.19500000000000001</v>
      </c>
      <c r="C370" s="5">
        <v>0.06</v>
      </c>
      <c r="D370" s="5">
        <v>9.5000000000000001E-2</v>
      </c>
      <c r="E370" s="5">
        <v>4.4499999999999998E-2</v>
      </c>
      <c r="F370" s="5">
        <v>2.4500000000000001E-2</v>
      </c>
      <c r="G370" s="5">
        <v>2.5999999999999999E-2</v>
      </c>
      <c r="H370" s="5">
        <v>4</v>
      </c>
    </row>
    <row r="371" spans="1:8" x14ac:dyDescent="0.25">
      <c r="A371" s="7">
        <v>0.36</v>
      </c>
      <c r="B371" s="7">
        <v>0.3</v>
      </c>
      <c r="C371" s="7">
        <v>8.5000000000000006E-2</v>
      </c>
      <c r="D371" s="7">
        <v>0.27</v>
      </c>
      <c r="E371" s="7">
        <v>0.11849999999999999</v>
      </c>
      <c r="F371" s="7">
        <v>6.4000000000000001E-2</v>
      </c>
      <c r="G371" s="7">
        <v>7.4499999999999997E-2</v>
      </c>
      <c r="H371" s="7">
        <v>7</v>
      </c>
    </row>
    <row r="372" spans="1:8" x14ac:dyDescent="0.25">
      <c r="A372" s="5">
        <v>0.51</v>
      </c>
      <c r="B372" s="5">
        <v>0.39500000000000002</v>
      </c>
      <c r="C372" s="5">
        <v>0.125</v>
      </c>
      <c r="D372" s="5">
        <v>0.58050000000000002</v>
      </c>
      <c r="E372" s="5">
        <v>0.24399999999999999</v>
      </c>
      <c r="F372" s="5">
        <v>0.13350000000000001</v>
      </c>
      <c r="G372" s="5">
        <v>0.188</v>
      </c>
      <c r="H372" s="5">
        <v>11</v>
      </c>
    </row>
    <row r="373" spans="1:8" x14ac:dyDescent="0.25">
      <c r="A373" s="7">
        <v>0.35</v>
      </c>
      <c r="B373" s="7">
        <v>0.26</v>
      </c>
      <c r="C373" s="7">
        <v>8.5000000000000006E-2</v>
      </c>
      <c r="D373" s="7">
        <v>0.17399999999999999</v>
      </c>
      <c r="E373" s="7">
        <v>7.0499999999999993E-2</v>
      </c>
      <c r="F373" s="7">
        <v>3.4500000000000003E-2</v>
      </c>
      <c r="G373" s="7">
        <v>0.06</v>
      </c>
      <c r="H373" s="7">
        <v>10</v>
      </c>
    </row>
    <row r="374" spans="1:8" x14ac:dyDescent="0.25">
      <c r="A374" s="5">
        <v>0.6</v>
      </c>
      <c r="B374" s="5">
        <v>0.48</v>
      </c>
      <c r="C374" s="5">
        <v>0.18</v>
      </c>
      <c r="D374" s="5">
        <v>1.0645</v>
      </c>
      <c r="E374" s="5">
        <v>0.44950000000000001</v>
      </c>
      <c r="F374" s="5">
        <v>0.2455</v>
      </c>
      <c r="G374" s="5">
        <v>0.32500000000000001</v>
      </c>
      <c r="H374" s="5">
        <v>10</v>
      </c>
    </row>
    <row r="375" spans="1:8" x14ac:dyDescent="0.25">
      <c r="A375" s="7">
        <v>0.68</v>
      </c>
      <c r="B375" s="7">
        <v>0.55000000000000004</v>
      </c>
      <c r="C375" s="7">
        <v>0.21</v>
      </c>
      <c r="D375" s="7">
        <v>1.7444999999999999</v>
      </c>
      <c r="E375" s="7">
        <v>0.59750000000000003</v>
      </c>
      <c r="F375" s="7">
        <v>0.30499999999999999</v>
      </c>
      <c r="G375" s="7">
        <v>0.625</v>
      </c>
      <c r="H375" s="7">
        <v>17</v>
      </c>
    </row>
    <row r="376" spans="1:8" x14ac:dyDescent="0.25">
      <c r="A376" s="5">
        <v>0.57999999999999996</v>
      </c>
      <c r="B376" s="5">
        <v>0.47</v>
      </c>
      <c r="C376" s="5">
        <v>0.16500000000000001</v>
      </c>
      <c r="D376" s="5">
        <v>0.92700000000000005</v>
      </c>
      <c r="E376" s="5">
        <v>0.32150000000000001</v>
      </c>
      <c r="F376" s="5">
        <v>0.19850000000000001</v>
      </c>
      <c r="G376" s="5">
        <v>0.315</v>
      </c>
      <c r="H376" s="5">
        <v>11</v>
      </c>
    </row>
    <row r="377" spans="1:8" x14ac:dyDescent="0.25">
      <c r="A377" s="7">
        <v>0.41</v>
      </c>
      <c r="B377" s="7">
        <v>0.3</v>
      </c>
      <c r="C377" s="7">
        <v>0.115</v>
      </c>
      <c r="D377" s="7">
        <v>0.25950000000000001</v>
      </c>
      <c r="E377" s="7">
        <v>9.7000000000000003E-2</v>
      </c>
      <c r="F377" s="7">
        <v>5.1499999999999997E-2</v>
      </c>
      <c r="G377" s="7">
        <v>0.08</v>
      </c>
      <c r="H377" s="7">
        <v>10</v>
      </c>
    </row>
    <row r="378" spans="1:8" x14ac:dyDescent="0.25">
      <c r="A378" s="5">
        <v>0.49</v>
      </c>
      <c r="B378" s="5">
        <v>0.39500000000000002</v>
      </c>
      <c r="C378" s="5">
        <v>0.12</v>
      </c>
      <c r="D378" s="5">
        <v>0.67400000000000004</v>
      </c>
      <c r="E378" s="5">
        <v>0.33250000000000002</v>
      </c>
      <c r="F378" s="5">
        <v>0.1235</v>
      </c>
      <c r="G378" s="5">
        <v>0.185</v>
      </c>
      <c r="H378" s="5">
        <v>9</v>
      </c>
    </row>
    <row r="379" spans="1:8" x14ac:dyDescent="0.25">
      <c r="A379" s="7">
        <v>0.47</v>
      </c>
      <c r="B379" s="7">
        <v>0.35</v>
      </c>
      <c r="C379" s="7">
        <v>0.115</v>
      </c>
      <c r="D379" s="7">
        <v>0.48699999999999999</v>
      </c>
      <c r="E379" s="7">
        <v>0.19550000000000001</v>
      </c>
      <c r="F379" s="7">
        <v>0.127</v>
      </c>
      <c r="G379" s="7">
        <v>0.155</v>
      </c>
      <c r="H379" s="7">
        <v>8</v>
      </c>
    </row>
    <row r="380" spans="1:8" x14ac:dyDescent="0.25">
      <c r="A380" s="5">
        <v>0.4</v>
      </c>
      <c r="B380" s="5">
        <v>0.28999999999999998</v>
      </c>
      <c r="C380" s="5">
        <v>0.1</v>
      </c>
      <c r="D380" s="5">
        <v>0.25800000000000001</v>
      </c>
      <c r="E380" s="5">
        <v>0.104</v>
      </c>
      <c r="F380" s="5">
        <v>5.8999999999999997E-2</v>
      </c>
      <c r="G380" s="5">
        <v>8.1500000000000003E-2</v>
      </c>
      <c r="H380" s="5">
        <v>7</v>
      </c>
    </row>
    <row r="381" spans="1:8" x14ac:dyDescent="0.25">
      <c r="A381" s="7">
        <v>0.59</v>
      </c>
      <c r="B381" s="7">
        <v>0.46</v>
      </c>
      <c r="C381" s="7">
        <v>0.155</v>
      </c>
      <c r="D381" s="7">
        <v>0.90600000000000003</v>
      </c>
      <c r="E381" s="7">
        <v>0.32700000000000001</v>
      </c>
      <c r="F381" s="7">
        <v>0.14849999999999999</v>
      </c>
      <c r="G381" s="7">
        <v>0.33500000000000002</v>
      </c>
      <c r="H381" s="7">
        <v>15</v>
      </c>
    </row>
    <row r="382" spans="1:8" x14ac:dyDescent="0.25">
      <c r="A382" s="5">
        <v>0.56999999999999995</v>
      </c>
      <c r="B382" s="5">
        <v>0.42499999999999999</v>
      </c>
      <c r="C382" s="5">
        <v>0.13</v>
      </c>
      <c r="D382" s="5">
        <v>0.78200000000000003</v>
      </c>
      <c r="E382" s="5">
        <v>0.3695</v>
      </c>
      <c r="F382" s="5">
        <v>0.17449999999999999</v>
      </c>
      <c r="G382" s="5">
        <v>0.19650000000000001</v>
      </c>
      <c r="H382" s="5">
        <v>8</v>
      </c>
    </row>
    <row r="383" spans="1:8" x14ac:dyDescent="0.25">
      <c r="A383" s="7">
        <v>0.59</v>
      </c>
      <c r="B383" s="7">
        <v>0.44</v>
      </c>
      <c r="C383" s="7">
        <v>0.15</v>
      </c>
      <c r="D383" s="7">
        <v>0.87250000000000005</v>
      </c>
      <c r="E383" s="7">
        <v>0.38700000000000001</v>
      </c>
      <c r="F383" s="7">
        <v>0.215</v>
      </c>
      <c r="G383" s="7">
        <v>0.245</v>
      </c>
      <c r="H383" s="7">
        <v>8</v>
      </c>
    </row>
    <row r="384" spans="1:8" x14ac:dyDescent="0.25">
      <c r="A384" s="5">
        <v>0.52</v>
      </c>
      <c r="B384" s="5">
        <v>0.42499999999999999</v>
      </c>
      <c r="C384" s="5">
        <v>0.155</v>
      </c>
      <c r="D384" s="5">
        <v>0.77349999999999997</v>
      </c>
      <c r="E384" s="5">
        <v>0.29699999999999999</v>
      </c>
      <c r="F384" s="5">
        <v>0.123</v>
      </c>
      <c r="G384" s="5">
        <v>0.255</v>
      </c>
      <c r="H384" s="5">
        <v>17</v>
      </c>
    </row>
    <row r="385" spans="1:8" x14ac:dyDescent="0.25">
      <c r="A385" s="7">
        <v>0.55500000000000005</v>
      </c>
      <c r="B385" s="7">
        <v>0.44</v>
      </c>
      <c r="C385" s="7">
        <v>0.15</v>
      </c>
      <c r="D385" s="7">
        <v>1.0920000000000001</v>
      </c>
      <c r="E385" s="7">
        <v>0.41599999999999998</v>
      </c>
      <c r="F385" s="7">
        <v>0.21199999999999999</v>
      </c>
      <c r="G385" s="7">
        <v>0.4405</v>
      </c>
      <c r="H385" s="7">
        <v>15</v>
      </c>
    </row>
    <row r="386" spans="1:8" x14ac:dyDescent="0.25">
      <c r="A386" s="5">
        <v>0.63500000000000001</v>
      </c>
      <c r="B386" s="5">
        <v>0.51</v>
      </c>
      <c r="C386" s="5">
        <v>0.17499999999999999</v>
      </c>
      <c r="D386" s="5">
        <v>1.2124999999999999</v>
      </c>
      <c r="E386" s="5">
        <v>0.57350000000000001</v>
      </c>
      <c r="F386" s="5">
        <v>0.26100000000000001</v>
      </c>
      <c r="G386" s="5">
        <v>0.36</v>
      </c>
      <c r="H386" s="5">
        <v>14</v>
      </c>
    </row>
    <row r="387" spans="1:8" x14ac:dyDescent="0.25">
      <c r="A387" s="7">
        <v>0.47</v>
      </c>
      <c r="B387" s="7">
        <v>0.37</v>
      </c>
      <c r="C387" s="7">
        <v>0.18</v>
      </c>
      <c r="D387" s="7">
        <v>0.51</v>
      </c>
      <c r="E387" s="7">
        <v>0.1915</v>
      </c>
      <c r="F387" s="7">
        <v>0.1285</v>
      </c>
      <c r="G387" s="7">
        <v>0.16250000000000001</v>
      </c>
      <c r="H387" s="7">
        <v>9</v>
      </c>
    </row>
    <row r="388" spans="1:8" x14ac:dyDescent="0.25">
      <c r="A388" s="5">
        <v>0.4</v>
      </c>
      <c r="B388" s="5">
        <v>0.315</v>
      </c>
      <c r="C388" s="5">
        <v>0.09</v>
      </c>
      <c r="D388" s="5">
        <v>0.33</v>
      </c>
      <c r="E388" s="5">
        <v>0.151</v>
      </c>
      <c r="F388" s="5">
        <v>6.8000000000000005E-2</v>
      </c>
      <c r="G388" s="5">
        <v>0.08</v>
      </c>
      <c r="H388" s="5">
        <v>6</v>
      </c>
    </row>
    <row r="389" spans="1:8" x14ac:dyDescent="0.25">
      <c r="A389" s="7">
        <v>0.51500000000000001</v>
      </c>
      <c r="B389" s="7">
        <v>0.4</v>
      </c>
      <c r="C389" s="7">
        <v>0.125</v>
      </c>
      <c r="D389" s="7">
        <v>0.61499999999999999</v>
      </c>
      <c r="E389" s="7">
        <v>0.28649999999999998</v>
      </c>
      <c r="F389" s="7">
        <v>0.123</v>
      </c>
      <c r="G389" s="7">
        <v>0.17649999999999999</v>
      </c>
      <c r="H389" s="7">
        <v>8</v>
      </c>
    </row>
    <row r="390" spans="1:8" x14ac:dyDescent="0.25">
      <c r="A390" s="5">
        <v>0.65</v>
      </c>
      <c r="B390" s="5">
        <v>0.49</v>
      </c>
      <c r="C390" s="5">
        <v>0.155</v>
      </c>
      <c r="D390" s="5">
        <v>1.1220000000000001</v>
      </c>
      <c r="E390" s="5">
        <v>0.54500000000000004</v>
      </c>
      <c r="F390" s="5">
        <v>0.22800000000000001</v>
      </c>
      <c r="G390" s="5">
        <v>0.30549999999999999</v>
      </c>
      <c r="H390" s="5">
        <v>9</v>
      </c>
    </row>
    <row r="391" spans="1:8" x14ac:dyDescent="0.25">
      <c r="A391" s="7">
        <v>0.32</v>
      </c>
      <c r="B391" s="7">
        <v>0.20499999999999999</v>
      </c>
      <c r="C391" s="7">
        <v>0.08</v>
      </c>
      <c r="D391" s="7">
        <v>0.18099999999999999</v>
      </c>
      <c r="E391" s="7">
        <v>8.7999999999999995E-2</v>
      </c>
      <c r="F391" s="7">
        <v>3.4000000000000002E-2</v>
      </c>
      <c r="G391" s="7">
        <v>4.9500000000000002E-2</v>
      </c>
      <c r="H391" s="7">
        <v>5</v>
      </c>
    </row>
    <row r="392" spans="1:8" x14ac:dyDescent="0.25">
      <c r="A392" s="5">
        <v>0.23499999999999999</v>
      </c>
      <c r="B392" s="5">
        <v>0.16</v>
      </c>
      <c r="C392" s="5">
        <v>0.06</v>
      </c>
      <c r="D392" s="5">
        <v>5.45E-2</v>
      </c>
      <c r="E392" s="5">
        <v>2.6499999999999999E-2</v>
      </c>
      <c r="F392" s="5">
        <v>9.4999999999999998E-3</v>
      </c>
      <c r="G392" s="5">
        <v>1.4999999999999999E-2</v>
      </c>
      <c r="H392" s="5">
        <v>4</v>
      </c>
    </row>
    <row r="393" spans="1:8" x14ac:dyDescent="0.25">
      <c r="A393" s="7">
        <v>0.56999999999999995</v>
      </c>
      <c r="B393" s="7">
        <v>0.46</v>
      </c>
      <c r="C393" s="7">
        <v>0.14000000000000001</v>
      </c>
      <c r="D393" s="7">
        <v>0.95350000000000001</v>
      </c>
      <c r="E393" s="7">
        <v>0.44650000000000001</v>
      </c>
      <c r="F393" s="7">
        <v>0.20649999999999999</v>
      </c>
      <c r="G393" s="7">
        <v>0.245</v>
      </c>
      <c r="H393" s="7">
        <v>12</v>
      </c>
    </row>
    <row r="394" spans="1:8" x14ac:dyDescent="0.25">
      <c r="A394" s="5">
        <v>0.45</v>
      </c>
      <c r="B394" s="5">
        <v>0.35</v>
      </c>
      <c r="C394" s="5">
        <v>0.1</v>
      </c>
      <c r="D394" s="5">
        <v>0.36749999999999999</v>
      </c>
      <c r="E394" s="5">
        <v>0.14649999999999999</v>
      </c>
      <c r="F394" s="5">
        <v>0.10150000000000001</v>
      </c>
      <c r="G394" s="5">
        <v>0.12</v>
      </c>
      <c r="H394" s="5">
        <v>10</v>
      </c>
    </row>
    <row r="395" spans="1:8" x14ac:dyDescent="0.25">
      <c r="A395" s="7">
        <v>0.63500000000000001</v>
      </c>
      <c r="B395" s="7">
        <v>0.51</v>
      </c>
      <c r="C395" s="7">
        <v>0.21</v>
      </c>
      <c r="D395" s="7">
        <v>1.5980000000000001</v>
      </c>
      <c r="E395" s="7">
        <v>0.65349999999999997</v>
      </c>
      <c r="F395" s="7">
        <v>0.28349999999999997</v>
      </c>
      <c r="G395" s="7">
        <v>0.57999999999999996</v>
      </c>
      <c r="H395" s="7">
        <v>15</v>
      </c>
    </row>
    <row r="396" spans="1:8" x14ac:dyDescent="0.25">
      <c r="A396" s="5">
        <v>0.44</v>
      </c>
      <c r="B396" s="5">
        <v>0.31</v>
      </c>
      <c r="C396" s="5">
        <v>0.115</v>
      </c>
      <c r="D396" s="5">
        <v>0.36249999999999999</v>
      </c>
      <c r="E396" s="5">
        <v>0.13400000000000001</v>
      </c>
      <c r="F396" s="5">
        <v>8.2000000000000003E-2</v>
      </c>
      <c r="G396" s="5">
        <v>0.12</v>
      </c>
      <c r="H396" s="5">
        <v>11</v>
      </c>
    </row>
    <row r="397" spans="1:8" x14ac:dyDescent="0.25">
      <c r="A397" s="7">
        <v>0.57499999999999996</v>
      </c>
      <c r="B397" s="7">
        <v>0.44</v>
      </c>
      <c r="C397" s="7">
        <v>0.14499999999999999</v>
      </c>
      <c r="D397" s="7">
        <v>0.87</v>
      </c>
      <c r="E397" s="7">
        <v>0.39450000000000002</v>
      </c>
      <c r="F397" s="7">
        <v>0.2195</v>
      </c>
      <c r="G397" s="7">
        <v>0.22500000000000001</v>
      </c>
      <c r="H397" s="7">
        <v>8</v>
      </c>
    </row>
    <row r="398" spans="1:8" x14ac:dyDescent="0.25">
      <c r="A398" s="5">
        <v>0.66500000000000004</v>
      </c>
      <c r="B398" s="5">
        <v>0.52</v>
      </c>
      <c r="C398" s="5">
        <v>0.17499999999999999</v>
      </c>
      <c r="D398" s="5">
        <v>1.3725000000000001</v>
      </c>
      <c r="E398" s="5">
        <v>0.60599999999999998</v>
      </c>
      <c r="F398" s="5">
        <v>0.32</v>
      </c>
      <c r="G398" s="5">
        <v>0.39500000000000002</v>
      </c>
      <c r="H398" s="5">
        <v>12</v>
      </c>
    </row>
    <row r="399" spans="1:8" x14ac:dyDescent="0.25">
      <c r="A399" s="7">
        <v>0.56999999999999995</v>
      </c>
      <c r="B399" s="7">
        <v>0.45</v>
      </c>
      <c r="C399" s="7">
        <v>0.17499999999999999</v>
      </c>
      <c r="D399" s="7">
        <v>0.95550000000000002</v>
      </c>
      <c r="E399" s="7">
        <v>0.38</v>
      </c>
      <c r="F399" s="7">
        <v>0.16650000000000001</v>
      </c>
      <c r="G399" s="7">
        <v>0.29499999999999998</v>
      </c>
      <c r="H399" s="7">
        <v>18</v>
      </c>
    </row>
    <row r="400" spans="1:8" x14ac:dyDescent="0.25">
      <c r="A400" s="5">
        <v>0.5</v>
      </c>
      <c r="B400" s="5">
        <v>0.375</v>
      </c>
      <c r="C400" s="5">
        <v>0.14000000000000001</v>
      </c>
      <c r="D400" s="5">
        <v>0.60399999999999998</v>
      </c>
      <c r="E400" s="5">
        <v>0.24199999999999999</v>
      </c>
      <c r="F400" s="5">
        <v>0.14149999999999999</v>
      </c>
      <c r="G400" s="5">
        <v>0.17899999999999999</v>
      </c>
      <c r="H400" s="5">
        <v>15</v>
      </c>
    </row>
    <row r="401" spans="1:8" x14ac:dyDescent="0.25">
      <c r="A401" s="7">
        <v>0.64</v>
      </c>
      <c r="B401" s="7">
        <v>0.5</v>
      </c>
      <c r="C401" s="7">
        <v>0.17</v>
      </c>
      <c r="D401" s="7">
        <v>1.4544999999999999</v>
      </c>
      <c r="E401" s="7">
        <v>0.64200000000000002</v>
      </c>
      <c r="F401" s="7">
        <v>0.35749999999999998</v>
      </c>
      <c r="G401" s="7">
        <v>0.35399999999999998</v>
      </c>
      <c r="H401" s="7">
        <v>9</v>
      </c>
    </row>
    <row r="402" spans="1:8" x14ac:dyDescent="0.25">
      <c r="A402" s="5">
        <v>0.52</v>
      </c>
      <c r="B402" s="5">
        <v>0.40500000000000003</v>
      </c>
      <c r="C402" s="5">
        <v>0.14499999999999999</v>
      </c>
      <c r="D402" s="5">
        <v>0.82899999999999996</v>
      </c>
      <c r="E402" s="5">
        <v>0.35349999999999998</v>
      </c>
      <c r="F402" s="5">
        <v>0.16850000000000001</v>
      </c>
      <c r="G402" s="5">
        <v>0.20499999999999999</v>
      </c>
      <c r="H402" s="5">
        <v>15</v>
      </c>
    </row>
    <row r="403" spans="1:8" x14ac:dyDescent="0.25">
      <c r="A403" s="7">
        <v>0.69499999999999995</v>
      </c>
      <c r="B403" s="7">
        <v>0.56000000000000005</v>
      </c>
      <c r="C403" s="7">
        <v>0.185</v>
      </c>
      <c r="D403" s="7">
        <v>1.74</v>
      </c>
      <c r="E403" s="7">
        <v>0.88500000000000001</v>
      </c>
      <c r="F403" s="7">
        <v>0.3715</v>
      </c>
      <c r="G403" s="7">
        <v>0.4375</v>
      </c>
      <c r="H403" s="7">
        <v>10</v>
      </c>
    </row>
    <row r="404" spans="1:8" x14ac:dyDescent="0.25">
      <c r="A404" s="5">
        <v>0.58499999999999996</v>
      </c>
      <c r="B404" s="5">
        <v>0.47</v>
      </c>
      <c r="C404" s="5">
        <v>0.17</v>
      </c>
      <c r="D404" s="5">
        <v>0.98499999999999999</v>
      </c>
      <c r="E404" s="5">
        <v>0.3695</v>
      </c>
      <c r="F404" s="5">
        <v>0.23949999999999999</v>
      </c>
      <c r="G404" s="5">
        <v>0.315</v>
      </c>
      <c r="H404" s="5">
        <v>10</v>
      </c>
    </row>
    <row r="405" spans="1:8" x14ac:dyDescent="0.25">
      <c r="A405" s="7">
        <v>0.45</v>
      </c>
      <c r="B405" s="7">
        <v>0.34499999999999997</v>
      </c>
      <c r="C405" s="7">
        <v>0.105</v>
      </c>
      <c r="D405" s="7">
        <v>0.41149999999999998</v>
      </c>
      <c r="E405" s="7">
        <v>0.18</v>
      </c>
      <c r="F405" s="7">
        <v>0.1125</v>
      </c>
      <c r="G405" s="7">
        <v>0.13500000000000001</v>
      </c>
      <c r="H405" s="7">
        <v>7</v>
      </c>
    </row>
    <row r="406" spans="1:8" x14ac:dyDescent="0.25">
      <c r="A406" s="5">
        <v>0.375</v>
      </c>
      <c r="B406" s="5">
        <v>0.28999999999999998</v>
      </c>
      <c r="C406" s="5">
        <v>8.5000000000000006E-2</v>
      </c>
      <c r="D406" s="5">
        <v>0.23849999999999999</v>
      </c>
      <c r="E406" s="5">
        <v>0.11799999999999999</v>
      </c>
      <c r="F406" s="5">
        <v>4.4999999999999998E-2</v>
      </c>
      <c r="G406" s="5">
        <v>6.9500000000000006E-2</v>
      </c>
      <c r="H406" s="5">
        <v>7</v>
      </c>
    </row>
    <row r="407" spans="1:8" x14ac:dyDescent="0.25">
      <c r="A407" s="7">
        <v>0.55000000000000004</v>
      </c>
      <c r="B407" s="7">
        <v>0.46</v>
      </c>
      <c r="C407" s="7">
        <v>0.17499999999999999</v>
      </c>
      <c r="D407" s="7">
        <v>0.86899999999999999</v>
      </c>
      <c r="E407" s="7">
        <v>0.3155</v>
      </c>
      <c r="F407" s="7">
        <v>0.1825</v>
      </c>
      <c r="G407" s="7">
        <v>0.32</v>
      </c>
      <c r="H407" s="7">
        <v>10</v>
      </c>
    </row>
    <row r="408" spans="1:8" x14ac:dyDescent="0.25">
      <c r="A408" s="5">
        <v>0.54500000000000004</v>
      </c>
      <c r="B408" s="5">
        <v>0.42</v>
      </c>
      <c r="C408" s="5">
        <v>0.13</v>
      </c>
      <c r="D408" s="5">
        <v>0.879</v>
      </c>
      <c r="E408" s="5">
        <v>0.374</v>
      </c>
      <c r="F408" s="5">
        <v>0.16950000000000001</v>
      </c>
      <c r="G408" s="5">
        <v>0.23</v>
      </c>
      <c r="H408" s="5">
        <v>13</v>
      </c>
    </row>
    <row r="409" spans="1:8" x14ac:dyDescent="0.25">
      <c r="A409" s="7">
        <v>0.56000000000000005</v>
      </c>
      <c r="B409" s="7">
        <v>0.45</v>
      </c>
      <c r="C409" s="7">
        <v>0.14000000000000001</v>
      </c>
      <c r="D409" s="7">
        <v>0.9</v>
      </c>
      <c r="E409" s="7">
        <v>0.47199999999999998</v>
      </c>
      <c r="F409" s="7">
        <v>0.182</v>
      </c>
      <c r="G409" s="7">
        <v>0.218</v>
      </c>
      <c r="H409" s="7">
        <v>7</v>
      </c>
    </row>
    <row r="410" spans="1:8" x14ac:dyDescent="0.25">
      <c r="A410" s="5">
        <v>0.63</v>
      </c>
      <c r="B410" s="5">
        <v>0.47</v>
      </c>
      <c r="C410" s="5">
        <v>0.14499999999999999</v>
      </c>
      <c r="D410" s="5">
        <v>1.1005</v>
      </c>
      <c r="E410" s="5">
        <v>0.52</v>
      </c>
      <c r="F410" s="5">
        <v>0.26</v>
      </c>
      <c r="G410" s="5">
        <v>0.27600000000000002</v>
      </c>
      <c r="H410" s="5">
        <v>9</v>
      </c>
    </row>
    <row r="411" spans="1:8" x14ac:dyDescent="0.25">
      <c r="A411" s="7">
        <v>0.315</v>
      </c>
      <c r="B411" s="7">
        <v>0.23499999999999999</v>
      </c>
      <c r="C411" s="7">
        <v>7.4999999999999997E-2</v>
      </c>
      <c r="D411" s="7">
        <v>0.1285</v>
      </c>
      <c r="E411" s="7">
        <v>5.0999999999999997E-2</v>
      </c>
      <c r="F411" s="7">
        <v>2.8000000000000001E-2</v>
      </c>
      <c r="G411" s="7">
        <v>4.0500000000000001E-2</v>
      </c>
      <c r="H411" s="7">
        <v>4</v>
      </c>
    </row>
    <row r="412" spans="1:8" x14ac:dyDescent="0.25">
      <c r="A412" s="5">
        <v>0.48</v>
      </c>
      <c r="B412" s="5">
        <v>0.36499999999999999</v>
      </c>
      <c r="C412" s="5">
        <v>0.1</v>
      </c>
      <c r="D412" s="5">
        <v>0.46100000000000002</v>
      </c>
      <c r="E412" s="5">
        <v>0.2205</v>
      </c>
      <c r="F412" s="5">
        <v>8.3500000000000005E-2</v>
      </c>
      <c r="G412" s="5">
        <v>0.13500000000000001</v>
      </c>
      <c r="H412" s="5">
        <v>8</v>
      </c>
    </row>
    <row r="413" spans="1:8" x14ac:dyDescent="0.25">
      <c r="A413" s="7">
        <v>0.7</v>
      </c>
      <c r="B413" s="7">
        <v>0.54</v>
      </c>
      <c r="C413" s="7">
        <v>0.215</v>
      </c>
      <c r="D413" s="7">
        <v>1.978</v>
      </c>
      <c r="E413" s="7">
        <v>0.66749999999999998</v>
      </c>
      <c r="F413" s="7">
        <v>0.3125</v>
      </c>
      <c r="G413" s="7">
        <v>0.71</v>
      </c>
      <c r="H413" s="7">
        <v>24</v>
      </c>
    </row>
    <row r="414" spans="1:8" x14ac:dyDescent="0.25">
      <c r="A414" s="5">
        <v>0.62</v>
      </c>
      <c r="B414" s="5">
        <v>0.495</v>
      </c>
      <c r="C414" s="5">
        <v>0.17</v>
      </c>
      <c r="D414" s="5">
        <v>1.0620000000000001</v>
      </c>
      <c r="E414" s="5">
        <v>0.372</v>
      </c>
      <c r="F414" s="5">
        <v>0.21299999999999999</v>
      </c>
      <c r="G414" s="5">
        <v>0.34</v>
      </c>
      <c r="H414" s="5">
        <v>11</v>
      </c>
    </row>
    <row r="415" spans="1:8" x14ac:dyDescent="0.25">
      <c r="A415" s="7">
        <v>0.70499999999999996</v>
      </c>
      <c r="B415" s="7">
        <v>0.56000000000000005</v>
      </c>
      <c r="C415" s="7">
        <v>0.17</v>
      </c>
      <c r="D415" s="7">
        <v>1.4575</v>
      </c>
      <c r="E415" s="7">
        <v>0.60699999999999998</v>
      </c>
      <c r="F415" s="7">
        <v>0.318</v>
      </c>
      <c r="G415" s="7">
        <v>0.44</v>
      </c>
      <c r="H415" s="7">
        <v>11</v>
      </c>
    </row>
    <row r="416" spans="1:8" x14ac:dyDescent="0.25">
      <c r="A416" s="5">
        <v>0.48499999999999999</v>
      </c>
      <c r="B416" s="5">
        <v>0.35499999999999998</v>
      </c>
      <c r="C416" s="5">
        <v>0.105</v>
      </c>
      <c r="D416" s="5">
        <v>0.498</v>
      </c>
      <c r="E416" s="5">
        <v>0.2175</v>
      </c>
      <c r="F416" s="5">
        <v>9.6000000000000002E-2</v>
      </c>
      <c r="G416" s="5">
        <v>0.1525</v>
      </c>
      <c r="H416" s="5">
        <v>9</v>
      </c>
    </row>
    <row r="417" spans="1:8" x14ac:dyDescent="0.25">
      <c r="A417" s="7">
        <v>0.66</v>
      </c>
      <c r="B417" s="7">
        <v>0.52500000000000002</v>
      </c>
      <c r="C417" s="7">
        <v>0.20499999999999999</v>
      </c>
      <c r="D417" s="7">
        <v>1.3665</v>
      </c>
      <c r="E417" s="7">
        <v>0.50049999999999994</v>
      </c>
      <c r="F417" s="7">
        <v>0.29099999999999998</v>
      </c>
      <c r="G417" s="7">
        <v>0.41</v>
      </c>
      <c r="H417" s="7">
        <v>18</v>
      </c>
    </row>
    <row r="418" spans="1:8" x14ac:dyDescent="0.25">
      <c r="A418" s="5">
        <v>0.5</v>
      </c>
      <c r="B418" s="5">
        <v>0.375</v>
      </c>
      <c r="C418" s="5">
        <v>0.12</v>
      </c>
      <c r="D418" s="5">
        <v>0.52900000000000003</v>
      </c>
      <c r="E418" s="5">
        <v>0.2235</v>
      </c>
      <c r="F418" s="5">
        <v>0.123</v>
      </c>
      <c r="G418" s="5">
        <v>0.16</v>
      </c>
      <c r="H418" s="5">
        <v>8</v>
      </c>
    </row>
    <row r="419" spans="1:8" x14ac:dyDescent="0.25">
      <c r="A419" s="7">
        <v>0.52500000000000002</v>
      </c>
      <c r="B419" s="7">
        <v>0.43</v>
      </c>
      <c r="C419" s="7">
        <v>0.15</v>
      </c>
      <c r="D419" s="7">
        <v>0.73650000000000004</v>
      </c>
      <c r="E419" s="7">
        <v>0.32250000000000001</v>
      </c>
      <c r="F419" s="7">
        <v>0.161</v>
      </c>
      <c r="G419" s="7">
        <v>0.215</v>
      </c>
      <c r="H419" s="7">
        <v>11</v>
      </c>
    </row>
    <row r="420" spans="1:8" x14ac:dyDescent="0.25">
      <c r="A420" s="5">
        <v>0.72</v>
      </c>
      <c r="B420" s="5">
        <v>0.54500000000000004</v>
      </c>
      <c r="C420" s="5">
        <v>0.185</v>
      </c>
      <c r="D420" s="5">
        <v>1.7184999999999999</v>
      </c>
      <c r="E420" s="5">
        <v>0.79249999999999998</v>
      </c>
      <c r="F420" s="5">
        <v>0.40100000000000002</v>
      </c>
      <c r="G420" s="5">
        <v>0.46800000000000003</v>
      </c>
      <c r="H420" s="5">
        <v>11</v>
      </c>
    </row>
    <row r="421" spans="1:8" x14ac:dyDescent="0.25">
      <c r="A421" s="7">
        <v>0.45500000000000002</v>
      </c>
      <c r="B421" s="7">
        <v>0.35</v>
      </c>
      <c r="C421" s="7">
        <v>0.11</v>
      </c>
      <c r="D421" s="7">
        <v>0.45800000000000002</v>
      </c>
      <c r="E421" s="7">
        <v>0.2</v>
      </c>
      <c r="F421" s="7">
        <v>0.111</v>
      </c>
      <c r="G421" s="7">
        <v>0.1305</v>
      </c>
      <c r="H421" s="7">
        <v>8</v>
      </c>
    </row>
    <row r="422" spans="1:8" x14ac:dyDescent="0.25">
      <c r="A422" s="5">
        <v>0.59499999999999997</v>
      </c>
      <c r="B422" s="5">
        <v>0.47</v>
      </c>
      <c r="C422" s="5">
        <v>0.16500000000000001</v>
      </c>
      <c r="D422" s="5">
        <v>1.0155000000000001</v>
      </c>
      <c r="E422" s="5">
        <v>0.49099999999999999</v>
      </c>
      <c r="F422" s="5">
        <v>0.1905</v>
      </c>
      <c r="G422" s="5">
        <v>0.28899999999999998</v>
      </c>
      <c r="H422" s="5">
        <v>9</v>
      </c>
    </row>
    <row r="423" spans="1:8" x14ac:dyDescent="0.25">
      <c r="A423" s="7">
        <v>0.27500000000000002</v>
      </c>
      <c r="B423" s="7">
        <v>0.2</v>
      </c>
      <c r="C423" s="7">
        <v>6.5000000000000002E-2</v>
      </c>
      <c r="D423" s="7">
        <v>0.10349999999999999</v>
      </c>
      <c r="E423" s="7">
        <v>4.7500000000000001E-2</v>
      </c>
      <c r="F423" s="7">
        <v>2.0500000000000001E-2</v>
      </c>
      <c r="G423" s="7">
        <v>0.03</v>
      </c>
      <c r="H423" s="7">
        <v>7</v>
      </c>
    </row>
    <row r="424" spans="1:8" x14ac:dyDescent="0.25">
      <c r="A424" s="5">
        <v>0.55500000000000005</v>
      </c>
      <c r="B424" s="5">
        <v>0.45</v>
      </c>
      <c r="C424" s="5">
        <v>0.14499999999999999</v>
      </c>
      <c r="D424" s="5">
        <v>0.91500000000000004</v>
      </c>
      <c r="E424" s="5">
        <v>0.4</v>
      </c>
      <c r="F424" s="5">
        <v>0.246</v>
      </c>
      <c r="G424" s="5">
        <v>0.28499999999999998</v>
      </c>
      <c r="H424" s="5">
        <v>11</v>
      </c>
    </row>
    <row r="425" spans="1:8" x14ac:dyDescent="0.25">
      <c r="A425" s="7">
        <v>0.59499999999999997</v>
      </c>
      <c r="B425" s="7">
        <v>0.47499999999999998</v>
      </c>
      <c r="C425" s="7">
        <v>0.16</v>
      </c>
      <c r="D425" s="7">
        <v>1.3174999999999999</v>
      </c>
      <c r="E425" s="7">
        <v>0.40799999999999997</v>
      </c>
      <c r="F425" s="7">
        <v>0.23400000000000001</v>
      </c>
      <c r="G425" s="7">
        <v>0.57999999999999996</v>
      </c>
      <c r="H425" s="7">
        <v>21</v>
      </c>
    </row>
    <row r="426" spans="1:8" x14ac:dyDescent="0.25">
      <c r="A426" s="5">
        <v>0.64</v>
      </c>
      <c r="B426" s="5">
        <v>0.56499999999999995</v>
      </c>
      <c r="C426" s="5">
        <v>0.23</v>
      </c>
      <c r="D426" s="5">
        <v>1.5209999999999999</v>
      </c>
      <c r="E426" s="5">
        <v>0.64400000000000002</v>
      </c>
      <c r="F426" s="5">
        <v>0.372</v>
      </c>
      <c r="G426" s="5">
        <v>0.40600000000000003</v>
      </c>
      <c r="H426" s="5">
        <v>15</v>
      </c>
    </row>
    <row r="427" spans="1:8" x14ac:dyDescent="0.25">
      <c r="A427" s="7">
        <v>0.63</v>
      </c>
      <c r="B427" s="7">
        <v>0.48499999999999999</v>
      </c>
      <c r="C427" s="7">
        <v>0.17</v>
      </c>
      <c r="D427" s="7">
        <v>1.3205</v>
      </c>
      <c r="E427" s="7">
        <v>0.59450000000000003</v>
      </c>
      <c r="F427" s="7">
        <v>0.34499999999999997</v>
      </c>
      <c r="G427" s="7">
        <v>0.34499999999999997</v>
      </c>
      <c r="H427" s="7">
        <v>9</v>
      </c>
    </row>
    <row r="428" spans="1:8" x14ac:dyDescent="0.25">
      <c r="A428" s="5">
        <v>0.56499999999999995</v>
      </c>
      <c r="B428" s="5">
        <v>0.41499999999999998</v>
      </c>
      <c r="C428" s="5">
        <v>0.125</v>
      </c>
      <c r="D428" s="5">
        <v>0.66700000000000004</v>
      </c>
      <c r="E428" s="5">
        <v>0.30199999999999999</v>
      </c>
      <c r="F428" s="5">
        <v>0.1545</v>
      </c>
      <c r="G428" s="5">
        <v>0.185</v>
      </c>
      <c r="H428" s="5">
        <v>7</v>
      </c>
    </row>
    <row r="429" spans="1:8" x14ac:dyDescent="0.25">
      <c r="A429" s="7">
        <v>0.61499999999999999</v>
      </c>
      <c r="B429" s="7">
        <v>0.47499999999999998</v>
      </c>
      <c r="C429" s="7">
        <v>0.17</v>
      </c>
      <c r="D429" s="7">
        <v>1.1825000000000001</v>
      </c>
      <c r="E429" s="7">
        <v>0.47399999999999998</v>
      </c>
      <c r="F429" s="7">
        <v>0.28949999999999998</v>
      </c>
      <c r="G429" s="7">
        <v>0.24</v>
      </c>
      <c r="H429" s="7">
        <v>11</v>
      </c>
    </row>
    <row r="430" spans="1:8" x14ac:dyDescent="0.25">
      <c r="A430" s="5">
        <v>0.64500000000000002</v>
      </c>
      <c r="B430" s="5">
        <v>0.5</v>
      </c>
      <c r="C430" s="5">
        <v>0.19</v>
      </c>
      <c r="D430" s="5">
        <v>1.2290000000000001</v>
      </c>
      <c r="E430" s="5">
        <v>0.52400000000000002</v>
      </c>
      <c r="F430" s="5">
        <v>0.27800000000000002</v>
      </c>
      <c r="G430" s="5">
        <v>0.39500000000000002</v>
      </c>
      <c r="H430" s="5">
        <v>17</v>
      </c>
    </row>
    <row r="431" spans="1:8" x14ac:dyDescent="0.25">
      <c r="A431" s="7">
        <v>0.36499999999999999</v>
      </c>
      <c r="B431" s="7">
        <v>0.27500000000000002</v>
      </c>
      <c r="C431" s="7">
        <v>0.09</v>
      </c>
      <c r="D431" s="7">
        <v>0.23449999999999999</v>
      </c>
      <c r="E431" s="7">
        <v>0.108</v>
      </c>
      <c r="F431" s="7">
        <v>5.0999999999999997E-2</v>
      </c>
      <c r="G431" s="7">
        <v>6.25E-2</v>
      </c>
      <c r="H431" s="7">
        <v>7</v>
      </c>
    </row>
    <row r="432" spans="1:8" x14ac:dyDescent="0.25">
      <c r="A432" s="5">
        <v>0.49</v>
      </c>
      <c r="B432" s="5">
        <v>0.38</v>
      </c>
      <c r="C432" s="5">
        <v>0.13</v>
      </c>
      <c r="D432" s="5">
        <v>0.53900000000000003</v>
      </c>
      <c r="E432" s="5">
        <v>0.22900000000000001</v>
      </c>
      <c r="F432" s="5">
        <v>0.13550000000000001</v>
      </c>
      <c r="G432" s="5">
        <v>0.16500000000000001</v>
      </c>
      <c r="H432" s="5">
        <v>12</v>
      </c>
    </row>
    <row r="433" spans="1:8" x14ac:dyDescent="0.25">
      <c r="A433" s="7">
        <v>0.46500000000000002</v>
      </c>
      <c r="B433" s="7">
        <v>0.36499999999999999</v>
      </c>
      <c r="C433" s="7">
        <v>0.115</v>
      </c>
      <c r="D433" s="7">
        <v>0.46700000000000003</v>
      </c>
      <c r="E433" s="7">
        <v>0.23150000000000001</v>
      </c>
      <c r="F433" s="7">
        <v>9.2499999999999999E-2</v>
      </c>
      <c r="G433" s="7">
        <v>0.113</v>
      </c>
      <c r="H433" s="7">
        <v>7</v>
      </c>
    </row>
    <row r="434" spans="1:8" x14ac:dyDescent="0.25">
      <c r="A434" s="5">
        <v>0.55000000000000004</v>
      </c>
      <c r="B434" s="5">
        <v>0.45</v>
      </c>
      <c r="C434" s="5">
        <v>0.13</v>
      </c>
      <c r="D434" s="5">
        <v>0.92</v>
      </c>
      <c r="E434" s="5">
        <v>0.378</v>
      </c>
      <c r="F434" s="5">
        <v>0.23849999999999999</v>
      </c>
      <c r="G434" s="5">
        <v>0.28999999999999998</v>
      </c>
      <c r="H434" s="5">
        <v>11</v>
      </c>
    </row>
    <row r="435" spans="1:8" x14ac:dyDescent="0.25">
      <c r="A435" s="7">
        <v>0.435</v>
      </c>
      <c r="B435" s="7">
        <v>0.32500000000000001</v>
      </c>
      <c r="C435" s="7">
        <v>0.1</v>
      </c>
      <c r="D435" s="7">
        <v>0.36599999999999999</v>
      </c>
      <c r="E435" s="7">
        <v>0.17399999999999999</v>
      </c>
      <c r="F435" s="7">
        <v>7.2499999999999995E-2</v>
      </c>
      <c r="G435" s="7">
        <v>0.109</v>
      </c>
      <c r="H435" s="7">
        <v>7</v>
      </c>
    </row>
    <row r="436" spans="1:8" x14ac:dyDescent="0.25">
      <c r="A436" s="5">
        <v>0.47</v>
      </c>
      <c r="B436" s="5">
        <v>0.37</v>
      </c>
      <c r="C436" s="5">
        <v>0.105</v>
      </c>
      <c r="D436" s="5">
        <v>0.46650000000000003</v>
      </c>
      <c r="E436" s="5">
        <v>0.20250000000000001</v>
      </c>
      <c r="F436" s="5">
        <v>0.10150000000000001</v>
      </c>
      <c r="G436" s="5">
        <v>0.155</v>
      </c>
      <c r="H436" s="5">
        <v>10</v>
      </c>
    </row>
    <row r="437" spans="1:8" x14ac:dyDescent="0.25">
      <c r="A437" s="7">
        <v>0.52</v>
      </c>
      <c r="B437" s="7">
        <v>0.39500000000000002</v>
      </c>
      <c r="C437" s="7">
        <v>0.115</v>
      </c>
      <c r="D437" s="7">
        <v>0.64449999999999996</v>
      </c>
      <c r="E437" s="7">
        <v>0.3155</v>
      </c>
      <c r="F437" s="7">
        <v>0.1245</v>
      </c>
      <c r="G437" s="7">
        <v>0.186</v>
      </c>
      <c r="H437" s="7">
        <v>11</v>
      </c>
    </row>
    <row r="438" spans="1:8" x14ac:dyDescent="0.25">
      <c r="A438" s="5">
        <v>0.36</v>
      </c>
      <c r="B438" s="5">
        <v>0.29499999999999998</v>
      </c>
      <c r="C438" s="5">
        <v>0.1</v>
      </c>
      <c r="D438" s="5">
        <v>0.21049999999999999</v>
      </c>
      <c r="E438" s="5">
        <v>6.6000000000000003E-2</v>
      </c>
      <c r="F438" s="5">
        <v>5.2499999999999998E-2</v>
      </c>
      <c r="G438" s="5">
        <v>7.4999999999999997E-2</v>
      </c>
      <c r="H438" s="5">
        <v>9</v>
      </c>
    </row>
    <row r="439" spans="1:8" x14ac:dyDescent="0.25">
      <c r="A439" s="7">
        <v>0.51500000000000001</v>
      </c>
      <c r="B439" s="7">
        <v>0.4</v>
      </c>
      <c r="C439" s="7">
        <v>0.125</v>
      </c>
      <c r="D439" s="7">
        <v>0.95499999999999996</v>
      </c>
      <c r="E439" s="7">
        <v>0.34100000000000003</v>
      </c>
      <c r="F439" s="7">
        <v>0.2535</v>
      </c>
      <c r="G439" s="7">
        <v>0.26</v>
      </c>
      <c r="H439" s="7">
        <v>13</v>
      </c>
    </row>
    <row r="440" spans="1:8" x14ac:dyDescent="0.25">
      <c r="A440" s="5">
        <v>0.45500000000000002</v>
      </c>
      <c r="B440" s="5">
        <v>0.33</v>
      </c>
      <c r="C440" s="5">
        <v>0.1</v>
      </c>
      <c r="D440" s="5">
        <v>0.372</v>
      </c>
      <c r="E440" s="5">
        <v>0.35799999999999998</v>
      </c>
      <c r="F440" s="5">
        <v>7.7499999999999999E-2</v>
      </c>
      <c r="G440" s="5">
        <v>0.11</v>
      </c>
      <c r="H440" s="5">
        <v>8</v>
      </c>
    </row>
    <row r="441" spans="1:8" x14ac:dyDescent="0.25">
      <c r="A441" s="7">
        <v>0.61</v>
      </c>
      <c r="B441" s="7">
        <v>0.47499999999999998</v>
      </c>
      <c r="C441" s="7">
        <v>0.155</v>
      </c>
      <c r="D441" s="7">
        <v>0.98299999999999998</v>
      </c>
      <c r="E441" s="7">
        <v>0.45650000000000002</v>
      </c>
      <c r="F441" s="7">
        <v>0.22800000000000001</v>
      </c>
      <c r="G441" s="7">
        <v>0.26600000000000001</v>
      </c>
      <c r="H441" s="7">
        <v>10</v>
      </c>
    </row>
    <row r="442" spans="1:8" x14ac:dyDescent="0.25">
      <c r="A442" s="5">
        <v>0.56000000000000005</v>
      </c>
      <c r="B442" s="5">
        <v>0.43</v>
      </c>
      <c r="C442" s="5">
        <v>0.14499999999999999</v>
      </c>
      <c r="D442" s="5">
        <v>0.89800000000000002</v>
      </c>
      <c r="E442" s="5">
        <v>0.38950000000000001</v>
      </c>
      <c r="F442" s="5">
        <v>0.23250000000000001</v>
      </c>
      <c r="G442" s="5">
        <v>0.245</v>
      </c>
      <c r="H442" s="5">
        <v>9</v>
      </c>
    </row>
    <row r="443" spans="1:8" x14ac:dyDescent="0.25">
      <c r="A443" s="7">
        <v>0.51500000000000001</v>
      </c>
      <c r="B443" s="7">
        <v>0.38</v>
      </c>
      <c r="C443" s="7">
        <v>0.12</v>
      </c>
      <c r="D443" s="7">
        <v>0.625</v>
      </c>
      <c r="E443" s="7">
        <v>0.32650000000000001</v>
      </c>
      <c r="F443" s="7">
        <v>0.1295</v>
      </c>
      <c r="G443" s="7">
        <v>0.16</v>
      </c>
      <c r="H443" s="7">
        <v>7</v>
      </c>
    </row>
    <row r="444" spans="1:8" x14ac:dyDescent="0.25">
      <c r="A444" s="5">
        <v>0.5</v>
      </c>
      <c r="B444" s="5">
        <v>0.4</v>
      </c>
      <c r="C444" s="5">
        <v>0.14000000000000001</v>
      </c>
      <c r="D444" s="5">
        <v>0.66149999999999998</v>
      </c>
      <c r="E444" s="5">
        <v>0.25650000000000001</v>
      </c>
      <c r="F444" s="5">
        <v>0.17549999999999999</v>
      </c>
      <c r="G444" s="5">
        <v>0.22</v>
      </c>
      <c r="H444" s="5">
        <v>8</v>
      </c>
    </row>
    <row r="445" spans="1:8" x14ac:dyDescent="0.25">
      <c r="A445" s="7">
        <v>0.51500000000000001</v>
      </c>
      <c r="B445" s="7">
        <v>0.41499999999999998</v>
      </c>
      <c r="C445" s="7">
        <v>0.13</v>
      </c>
      <c r="D445" s="7">
        <v>0.76400000000000001</v>
      </c>
      <c r="E445" s="7">
        <v>0.27600000000000002</v>
      </c>
      <c r="F445" s="7">
        <v>0.19600000000000001</v>
      </c>
      <c r="G445" s="7">
        <v>0.25</v>
      </c>
      <c r="H445" s="7">
        <v>13</v>
      </c>
    </row>
    <row r="446" spans="1:8" x14ac:dyDescent="0.25">
      <c r="A446" s="5">
        <v>0.58499999999999996</v>
      </c>
      <c r="B446" s="5">
        <v>0.45500000000000002</v>
      </c>
      <c r="C446" s="5">
        <v>0.155</v>
      </c>
      <c r="D446" s="5">
        <v>1.133</v>
      </c>
      <c r="E446" s="5">
        <v>0.55149999999999999</v>
      </c>
      <c r="F446" s="5">
        <v>0.223</v>
      </c>
      <c r="G446" s="5">
        <v>0.30499999999999999</v>
      </c>
      <c r="H446" s="5">
        <v>12</v>
      </c>
    </row>
    <row r="447" spans="1:8" x14ac:dyDescent="0.25">
      <c r="A447" s="7">
        <v>0.35</v>
      </c>
      <c r="B447" s="7">
        <v>0.26500000000000001</v>
      </c>
      <c r="C447" s="7">
        <v>0.09</v>
      </c>
      <c r="D447" s="7">
        <v>0.1855</v>
      </c>
      <c r="E447" s="7">
        <v>7.4499999999999997E-2</v>
      </c>
      <c r="F447" s="7">
        <v>4.1500000000000002E-2</v>
      </c>
      <c r="G447" s="7">
        <v>0.06</v>
      </c>
      <c r="H447" s="7">
        <v>7</v>
      </c>
    </row>
    <row r="448" spans="1:8" x14ac:dyDescent="0.25">
      <c r="A448" s="5">
        <v>0.58499999999999996</v>
      </c>
      <c r="B448" s="5">
        <v>0.44500000000000001</v>
      </c>
      <c r="C448" s="5">
        <v>0.14000000000000001</v>
      </c>
      <c r="D448" s="5">
        <v>0.91300000000000003</v>
      </c>
      <c r="E448" s="5">
        <v>0.43049999999999999</v>
      </c>
      <c r="F448" s="5">
        <v>0.2205</v>
      </c>
      <c r="G448" s="5">
        <v>0.253</v>
      </c>
      <c r="H448" s="5">
        <v>10</v>
      </c>
    </row>
    <row r="449" spans="1:8" x14ac:dyDescent="0.25">
      <c r="A449" s="7">
        <v>0.44</v>
      </c>
      <c r="B449" s="7">
        <v>0.36499999999999999</v>
      </c>
      <c r="C449" s="7">
        <v>0.125</v>
      </c>
      <c r="D449" s="7">
        <v>0.51600000000000001</v>
      </c>
      <c r="E449" s="7">
        <v>0.2155</v>
      </c>
      <c r="F449" s="7">
        <v>0.114</v>
      </c>
      <c r="G449" s="7">
        <v>0.155</v>
      </c>
      <c r="H449" s="7">
        <v>10</v>
      </c>
    </row>
    <row r="450" spans="1:8" x14ac:dyDescent="0.25">
      <c r="A450" s="5">
        <v>0.61499999999999999</v>
      </c>
      <c r="B450" s="5">
        <v>0.47499999999999998</v>
      </c>
      <c r="C450" s="5">
        <v>0.16500000000000001</v>
      </c>
      <c r="D450" s="5">
        <v>1.0229999999999999</v>
      </c>
      <c r="E450" s="5">
        <v>0.49049999999999999</v>
      </c>
      <c r="F450" s="5">
        <v>0.19550000000000001</v>
      </c>
      <c r="G450" s="5">
        <v>0.30349999999999999</v>
      </c>
      <c r="H450" s="5">
        <v>12</v>
      </c>
    </row>
    <row r="451" spans="1:8" x14ac:dyDescent="0.25">
      <c r="A451" s="7">
        <v>0.61499999999999999</v>
      </c>
      <c r="B451" s="7">
        <v>0.52</v>
      </c>
      <c r="C451" s="7">
        <v>0.15</v>
      </c>
      <c r="D451" s="7">
        <v>1.3434999999999999</v>
      </c>
      <c r="E451" s="7">
        <v>0.629</v>
      </c>
      <c r="F451" s="7">
        <v>0.26050000000000001</v>
      </c>
      <c r="G451" s="7">
        <v>0.34499999999999997</v>
      </c>
      <c r="H451" s="7">
        <v>10</v>
      </c>
    </row>
    <row r="452" spans="1:8" x14ac:dyDescent="0.25">
      <c r="A452" s="5">
        <v>0.33500000000000002</v>
      </c>
      <c r="B452" s="5">
        <v>0.22</v>
      </c>
      <c r="C452" s="5">
        <v>7.0000000000000007E-2</v>
      </c>
      <c r="D452" s="5">
        <v>0.17</v>
      </c>
      <c r="E452" s="5">
        <v>7.5999999999999998E-2</v>
      </c>
      <c r="F452" s="5">
        <v>3.6499999999999998E-2</v>
      </c>
      <c r="G452" s="5">
        <v>0.05</v>
      </c>
      <c r="H452" s="5">
        <v>6</v>
      </c>
    </row>
    <row r="453" spans="1:8" x14ac:dyDescent="0.25">
      <c r="A453" s="7">
        <v>0.47</v>
      </c>
      <c r="B453" s="7">
        <v>0.34499999999999997</v>
      </c>
      <c r="C453" s="7">
        <v>0.14000000000000001</v>
      </c>
      <c r="D453" s="7">
        <v>0.46150000000000002</v>
      </c>
      <c r="E453" s="7">
        <v>0.22900000000000001</v>
      </c>
      <c r="F453" s="7">
        <v>0.1105</v>
      </c>
      <c r="G453" s="7">
        <v>0.11600000000000001</v>
      </c>
      <c r="H453" s="7">
        <v>9</v>
      </c>
    </row>
    <row r="454" spans="1:8" x14ac:dyDescent="0.25">
      <c r="A454" s="5">
        <v>0.66</v>
      </c>
      <c r="B454" s="5">
        <v>0.52</v>
      </c>
      <c r="C454" s="5">
        <v>0.18</v>
      </c>
      <c r="D454" s="5">
        <v>1.514</v>
      </c>
      <c r="E454" s="5">
        <v>0.52600000000000002</v>
      </c>
      <c r="F454" s="5">
        <v>0.29749999999999999</v>
      </c>
      <c r="G454" s="5">
        <v>0.42</v>
      </c>
      <c r="H454" s="5">
        <v>19</v>
      </c>
    </row>
    <row r="455" spans="1:8" x14ac:dyDescent="0.25">
      <c r="A455" s="7">
        <v>0.56999999999999995</v>
      </c>
      <c r="B455" s="7">
        <v>0.46500000000000002</v>
      </c>
      <c r="C455" s="7">
        <v>0.16</v>
      </c>
      <c r="D455" s="7">
        <v>0.89349999999999996</v>
      </c>
      <c r="E455" s="7">
        <v>0.3145</v>
      </c>
      <c r="F455" s="7">
        <v>0.25750000000000001</v>
      </c>
      <c r="G455" s="7">
        <v>0.26300000000000001</v>
      </c>
      <c r="H455" s="7">
        <v>10</v>
      </c>
    </row>
    <row r="456" spans="1:8" x14ac:dyDescent="0.25">
      <c r="A456" s="5">
        <v>0.59</v>
      </c>
      <c r="B456" s="5">
        <v>0.45500000000000002</v>
      </c>
      <c r="C456" s="5">
        <v>0.17499999999999999</v>
      </c>
      <c r="D456" s="5">
        <v>0.96599999999999997</v>
      </c>
      <c r="E456" s="5">
        <v>0.39100000000000001</v>
      </c>
      <c r="F456" s="5">
        <v>0.2455</v>
      </c>
      <c r="G456" s="5">
        <v>0.31</v>
      </c>
      <c r="H456" s="5">
        <v>10</v>
      </c>
    </row>
    <row r="457" spans="1:8" x14ac:dyDescent="0.25">
      <c r="A457" s="7">
        <v>0.55500000000000005</v>
      </c>
      <c r="B457" s="7">
        <v>0.42499999999999999</v>
      </c>
      <c r="C457" s="7">
        <v>0.15</v>
      </c>
      <c r="D457" s="7">
        <v>0.873</v>
      </c>
      <c r="E457" s="7">
        <v>0.46250000000000002</v>
      </c>
      <c r="F457" s="7">
        <v>0.1845</v>
      </c>
      <c r="G457" s="7">
        <v>0.19650000000000001</v>
      </c>
      <c r="H457" s="7">
        <v>9</v>
      </c>
    </row>
    <row r="458" spans="1:8" x14ac:dyDescent="0.25">
      <c r="A458" s="5">
        <v>0.23</v>
      </c>
      <c r="B458" s="5">
        <v>0.16500000000000001</v>
      </c>
      <c r="C458" s="5">
        <v>0.06</v>
      </c>
      <c r="D458" s="5">
        <v>5.1499999999999997E-2</v>
      </c>
      <c r="E458" s="5">
        <v>1.9E-2</v>
      </c>
      <c r="F458" s="5">
        <v>1.4500000000000001E-2</v>
      </c>
      <c r="G458" s="5">
        <v>3.5999999999999997E-2</v>
      </c>
      <c r="H458" s="5">
        <v>4</v>
      </c>
    </row>
    <row r="459" spans="1:8" x14ac:dyDescent="0.25">
      <c r="A459" s="7">
        <v>0.61</v>
      </c>
      <c r="B459" s="7">
        <v>0.47</v>
      </c>
      <c r="C459" s="7">
        <v>0.155</v>
      </c>
      <c r="D459" s="7">
        <v>1.0325</v>
      </c>
      <c r="E459" s="7">
        <v>0.497</v>
      </c>
      <c r="F459" s="7">
        <v>0.2175</v>
      </c>
      <c r="G459" s="7">
        <v>0.27850000000000003</v>
      </c>
      <c r="H459" s="7">
        <v>9</v>
      </c>
    </row>
    <row r="460" spans="1:8" x14ac:dyDescent="0.25">
      <c r="A460" s="5">
        <v>0.57499999999999996</v>
      </c>
      <c r="B460" s="5">
        <v>0.45</v>
      </c>
      <c r="C460" s="5">
        <v>0.15</v>
      </c>
      <c r="D460" s="5">
        <v>0.85799999999999998</v>
      </c>
      <c r="E460" s="5">
        <v>0.44900000000000001</v>
      </c>
      <c r="F460" s="5">
        <v>0.16600000000000001</v>
      </c>
      <c r="G460" s="5">
        <v>0.215</v>
      </c>
      <c r="H460" s="5">
        <v>10</v>
      </c>
    </row>
    <row r="461" spans="1:8" x14ac:dyDescent="0.25">
      <c r="A461" s="7">
        <v>0.51</v>
      </c>
      <c r="B461" s="7">
        <v>0.4</v>
      </c>
      <c r="C461" s="7">
        <v>0.125</v>
      </c>
      <c r="D461" s="7">
        <v>0.5575</v>
      </c>
      <c r="E461" s="7">
        <v>0.26150000000000001</v>
      </c>
      <c r="F461" s="7">
        <v>0.1195</v>
      </c>
      <c r="G461" s="7">
        <v>0.1525</v>
      </c>
      <c r="H461" s="7">
        <v>9</v>
      </c>
    </row>
    <row r="462" spans="1:8" x14ac:dyDescent="0.25">
      <c r="A462" s="5">
        <v>0.46500000000000002</v>
      </c>
      <c r="B462" s="5">
        <v>0.37</v>
      </c>
      <c r="C462" s="5">
        <v>0.115</v>
      </c>
      <c r="D462" s="5">
        <v>0.53400000000000003</v>
      </c>
      <c r="E462" s="5">
        <v>0.26100000000000001</v>
      </c>
      <c r="F462" s="5">
        <v>9.8000000000000004E-2</v>
      </c>
      <c r="G462" s="5">
        <v>0.14299999999999999</v>
      </c>
      <c r="H462" s="5">
        <v>7</v>
      </c>
    </row>
    <row r="463" spans="1:8" x14ac:dyDescent="0.25">
      <c r="A463" s="7">
        <v>0.64500000000000002</v>
      </c>
      <c r="B463" s="7">
        <v>0.51</v>
      </c>
      <c r="C463" s="7">
        <v>0.16</v>
      </c>
      <c r="D463" s="7">
        <v>1.33</v>
      </c>
      <c r="E463" s="7">
        <v>0.66649999999999998</v>
      </c>
      <c r="F463" s="7">
        <v>0.309</v>
      </c>
      <c r="G463" s="7">
        <v>0.317</v>
      </c>
      <c r="H463" s="7">
        <v>9</v>
      </c>
    </row>
    <row r="464" spans="1:8" x14ac:dyDescent="0.25">
      <c r="A464" s="5">
        <v>0.5</v>
      </c>
      <c r="B464" s="5">
        <v>0.4</v>
      </c>
      <c r="C464" s="5">
        <v>0.125</v>
      </c>
      <c r="D464" s="5">
        <v>0.59750000000000003</v>
      </c>
      <c r="E464" s="5">
        <v>0.27</v>
      </c>
      <c r="F464" s="5">
        <v>0.1275</v>
      </c>
      <c r="G464" s="5">
        <v>0.16600000000000001</v>
      </c>
      <c r="H464" s="5">
        <v>9</v>
      </c>
    </row>
    <row r="465" spans="1:8" x14ac:dyDescent="0.25">
      <c r="A465" s="7">
        <v>0.6</v>
      </c>
      <c r="B465" s="7">
        <v>0.47</v>
      </c>
      <c r="C465" s="7">
        <v>0.16</v>
      </c>
      <c r="D465" s="7">
        <v>1.194</v>
      </c>
      <c r="E465" s="7">
        <v>0.5625</v>
      </c>
      <c r="F465" s="7">
        <v>0.30449999999999999</v>
      </c>
      <c r="G465" s="7">
        <v>0.26350000000000001</v>
      </c>
      <c r="H465" s="7">
        <v>10</v>
      </c>
    </row>
    <row r="466" spans="1:8" x14ac:dyDescent="0.25">
      <c r="A466" s="5">
        <v>0.52500000000000002</v>
      </c>
      <c r="B466" s="5">
        <v>0.375</v>
      </c>
      <c r="C466" s="5">
        <v>0.12</v>
      </c>
      <c r="D466" s="5">
        <v>0.63149999999999995</v>
      </c>
      <c r="E466" s="5">
        <v>0.30449999999999999</v>
      </c>
      <c r="F466" s="5">
        <v>0.114</v>
      </c>
      <c r="G466" s="5">
        <v>0.19</v>
      </c>
      <c r="H466" s="5">
        <v>9</v>
      </c>
    </row>
    <row r="467" spans="1:8" x14ac:dyDescent="0.25">
      <c r="A467" s="7">
        <v>0.495</v>
      </c>
      <c r="B467" s="7">
        <v>0.37</v>
      </c>
      <c r="C467" s="7">
        <v>0.125</v>
      </c>
      <c r="D467" s="7">
        <v>0.47749999999999998</v>
      </c>
      <c r="E467" s="7">
        <v>0.185</v>
      </c>
      <c r="F467" s="7">
        <v>7.0499999999999993E-2</v>
      </c>
      <c r="G467" s="7">
        <v>0.16900000000000001</v>
      </c>
      <c r="H467" s="7">
        <v>18</v>
      </c>
    </row>
    <row r="468" spans="1:8" x14ac:dyDescent="0.25">
      <c r="A468" s="5">
        <v>0.44500000000000001</v>
      </c>
      <c r="B468" s="5">
        <v>0.35</v>
      </c>
      <c r="C468" s="5">
        <v>0.12</v>
      </c>
      <c r="D468" s="5">
        <v>0.4425</v>
      </c>
      <c r="E468" s="5">
        <v>0.192</v>
      </c>
      <c r="F468" s="5">
        <v>9.5500000000000002E-2</v>
      </c>
      <c r="G468" s="5">
        <v>0.13500000000000001</v>
      </c>
      <c r="H468" s="5">
        <v>8</v>
      </c>
    </row>
    <row r="469" spans="1:8" x14ac:dyDescent="0.25">
      <c r="A469" s="7">
        <v>0.63500000000000001</v>
      </c>
      <c r="B469" s="7">
        <v>0.48499999999999999</v>
      </c>
      <c r="C469" s="7">
        <v>0.155</v>
      </c>
      <c r="D469" s="7">
        <v>1.073</v>
      </c>
      <c r="E469" s="7">
        <v>0.46700000000000003</v>
      </c>
      <c r="F469" s="7">
        <v>0.19750000000000001</v>
      </c>
      <c r="G469" s="7">
        <v>0.35</v>
      </c>
      <c r="H469" s="7">
        <v>11</v>
      </c>
    </row>
    <row r="470" spans="1:8" x14ac:dyDescent="0.25">
      <c r="A470" s="5">
        <v>0.49</v>
      </c>
      <c r="B470" s="5">
        <v>0.35499999999999998</v>
      </c>
      <c r="C470" s="5">
        <v>0.16</v>
      </c>
      <c r="D470" s="5">
        <v>0.87949999999999995</v>
      </c>
      <c r="E470" s="5">
        <v>0.34849999999999998</v>
      </c>
      <c r="F470" s="5">
        <v>0.215</v>
      </c>
      <c r="G470" s="5">
        <v>0.28249999999999997</v>
      </c>
      <c r="H470" s="5">
        <v>8</v>
      </c>
    </row>
    <row r="471" spans="1:8" x14ac:dyDescent="0.25">
      <c r="A471" s="7">
        <v>0.61</v>
      </c>
      <c r="B471" s="7">
        <v>0.49</v>
      </c>
      <c r="C471" s="7">
        <v>0.15</v>
      </c>
      <c r="D471" s="7">
        <v>1.103</v>
      </c>
      <c r="E471" s="7">
        <v>0.42499999999999999</v>
      </c>
      <c r="F471" s="7">
        <v>0.20250000000000001</v>
      </c>
      <c r="G471" s="7">
        <v>0.36</v>
      </c>
      <c r="H471" s="7">
        <v>23</v>
      </c>
    </row>
    <row r="472" spans="1:8" x14ac:dyDescent="0.25">
      <c r="A472" s="5">
        <v>0.32500000000000001</v>
      </c>
      <c r="B472" s="5">
        <v>0.24</v>
      </c>
      <c r="C472" s="5">
        <v>7.4999999999999997E-2</v>
      </c>
      <c r="D472" s="5">
        <v>0.1525</v>
      </c>
      <c r="E472" s="5">
        <v>7.1999999999999995E-2</v>
      </c>
      <c r="F472" s="5">
        <v>6.4500000000000002E-2</v>
      </c>
      <c r="G472" s="5">
        <v>4.2999999999999997E-2</v>
      </c>
      <c r="H472" s="5">
        <v>6</v>
      </c>
    </row>
    <row r="473" spans="1:8" x14ac:dyDescent="0.25">
      <c r="A473" s="7">
        <v>0.505</v>
      </c>
      <c r="B473" s="7">
        <v>0.4</v>
      </c>
      <c r="C473" s="7">
        <v>0.155</v>
      </c>
      <c r="D473" s="7">
        <v>0.84150000000000003</v>
      </c>
      <c r="E473" s="7">
        <v>0.27150000000000002</v>
      </c>
      <c r="F473" s="7">
        <v>0.17749999999999999</v>
      </c>
      <c r="G473" s="7">
        <v>0.28499999999999998</v>
      </c>
      <c r="H473" s="7">
        <v>12</v>
      </c>
    </row>
    <row r="474" spans="1:8" x14ac:dyDescent="0.25">
      <c r="A474" s="5">
        <v>0.51500000000000001</v>
      </c>
      <c r="B474" s="5">
        <v>0.39500000000000002</v>
      </c>
      <c r="C474" s="5">
        <v>0.13500000000000001</v>
      </c>
      <c r="D474" s="5">
        <v>0.51600000000000001</v>
      </c>
      <c r="E474" s="5">
        <v>0.20150000000000001</v>
      </c>
      <c r="F474" s="5">
        <v>0.13200000000000001</v>
      </c>
      <c r="G474" s="5">
        <v>0.16200000000000001</v>
      </c>
      <c r="H474" s="5">
        <v>9</v>
      </c>
    </row>
    <row r="475" spans="1:8" x14ac:dyDescent="0.25">
      <c r="A475" s="7">
        <v>0.61</v>
      </c>
      <c r="B475" s="7">
        <v>0.47</v>
      </c>
      <c r="C475" s="7">
        <v>0.16</v>
      </c>
      <c r="D475" s="7">
        <v>1.0169999999999999</v>
      </c>
      <c r="E475" s="7">
        <v>0.42599999999999999</v>
      </c>
      <c r="F475" s="7">
        <v>0.22550000000000001</v>
      </c>
      <c r="G475" s="7">
        <v>0.32</v>
      </c>
      <c r="H475" s="7">
        <v>12</v>
      </c>
    </row>
    <row r="476" spans="1:8" x14ac:dyDescent="0.25">
      <c r="A476" s="5">
        <v>0.49</v>
      </c>
      <c r="B476" s="5">
        <v>0.38</v>
      </c>
      <c r="C476" s="5">
        <v>0.14000000000000001</v>
      </c>
      <c r="D476" s="5">
        <v>0.63849999999999996</v>
      </c>
      <c r="E476" s="5">
        <v>0.23050000000000001</v>
      </c>
      <c r="F476" s="5">
        <v>0.14199999999999999</v>
      </c>
      <c r="G476" s="5">
        <v>0.19500000000000001</v>
      </c>
      <c r="H476" s="5">
        <v>13</v>
      </c>
    </row>
    <row r="477" spans="1:8" x14ac:dyDescent="0.25">
      <c r="A477" s="7">
        <v>0.61499999999999999</v>
      </c>
      <c r="B477" s="7">
        <v>0.495</v>
      </c>
      <c r="C477" s="7">
        <v>0.2</v>
      </c>
      <c r="D477" s="7">
        <v>1.2190000000000001</v>
      </c>
      <c r="E477" s="7">
        <v>0.56399999999999995</v>
      </c>
      <c r="F477" s="7">
        <v>0.22700000000000001</v>
      </c>
      <c r="G477" s="7">
        <v>0.38850000000000001</v>
      </c>
      <c r="H477" s="7">
        <v>10</v>
      </c>
    </row>
    <row r="478" spans="1:8" x14ac:dyDescent="0.25">
      <c r="A478" s="5">
        <v>0.58499999999999996</v>
      </c>
      <c r="B478" s="5">
        <v>0.47499999999999998</v>
      </c>
      <c r="C478" s="5">
        <v>0.16500000000000001</v>
      </c>
      <c r="D478" s="5">
        <v>1.0529999999999999</v>
      </c>
      <c r="E478" s="5">
        <v>0.45800000000000002</v>
      </c>
      <c r="F478" s="5">
        <v>0.217</v>
      </c>
      <c r="G478" s="5">
        <v>0.3</v>
      </c>
      <c r="H478" s="5">
        <v>11</v>
      </c>
    </row>
    <row r="479" spans="1:8" x14ac:dyDescent="0.25">
      <c r="A479" s="7">
        <v>0.59</v>
      </c>
      <c r="B479" s="7">
        <v>0.44500000000000001</v>
      </c>
      <c r="C479" s="7">
        <v>0.14000000000000001</v>
      </c>
      <c r="D479" s="7">
        <v>0.93100000000000005</v>
      </c>
      <c r="E479" s="7">
        <v>0.35599999999999998</v>
      </c>
      <c r="F479" s="7">
        <v>0.23400000000000001</v>
      </c>
      <c r="G479" s="7">
        <v>0.28000000000000003</v>
      </c>
      <c r="H479" s="7">
        <v>12</v>
      </c>
    </row>
    <row r="480" spans="1:8" x14ac:dyDescent="0.25">
      <c r="A480" s="5">
        <v>0.67500000000000004</v>
      </c>
      <c r="B480" s="5">
        <v>0.52500000000000002</v>
      </c>
      <c r="C480" s="5">
        <v>0.17</v>
      </c>
      <c r="D480" s="5">
        <v>1.7110000000000001</v>
      </c>
      <c r="E480" s="5">
        <v>0.83650000000000002</v>
      </c>
      <c r="F480" s="5">
        <v>0.35199999999999998</v>
      </c>
      <c r="G480" s="5">
        <v>0.47499999999999998</v>
      </c>
      <c r="H480" s="5">
        <v>9</v>
      </c>
    </row>
    <row r="481" spans="1:8" x14ac:dyDescent="0.25">
      <c r="A481" s="7">
        <v>0.36499999999999999</v>
      </c>
      <c r="B481" s="7">
        <v>0.27</v>
      </c>
      <c r="C481" s="7">
        <v>7.4999999999999997E-2</v>
      </c>
      <c r="D481" s="7">
        <v>0.2215</v>
      </c>
      <c r="E481" s="7">
        <v>9.5000000000000001E-2</v>
      </c>
      <c r="F481" s="7">
        <v>4.4499999999999998E-2</v>
      </c>
      <c r="G481" s="7">
        <v>7.0000000000000007E-2</v>
      </c>
      <c r="H481" s="7">
        <v>6</v>
      </c>
    </row>
    <row r="482" spans="1:8" x14ac:dyDescent="0.25">
      <c r="A482" s="5">
        <v>0.52</v>
      </c>
      <c r="B482" s="5">
        <v>0.40500000000000003</v>
      </c>
      <c r="C482" s="5">
        <v>0.12</v>
      </c>
      <c r="D482" s="5">
        <v>0.627</v>
      </c>
      <c r="E482" s="5">
        <v>0.26450000000000001</v>
      </c>
      <c r="F482" s="5">
        <v>0.14149999999999999</v>
      </c>
      <c r="G482" s="5">
        <v>0.18099999999999999</v>
      </c>
      <c r="H482" s="5">
        <v>11</v>
      </c>
    </row>
    <row r="483" spans="1:8" x14ac:dyDescent="0.25">
      <c r="A483" s="7">
        <v>0.57499999999999996</v>
      </c>
      <c r="B483" s="7">
        <v>0.46500000000000002</v>
      </c>
      <c r="C483" s="7">
        <v>0.14000000000000001</v>
      </c>
      <c r="D483" s="7">
        <v>0.95799999999999996</v>
      </c>
      <c r="E483" s="7">
        <v>0.442</v>
      </c>
      <c r="F483" s="7">
        <v>0.18149999999999999</v>
      </c>
      <c r="G483" s="7">
        <v>0.27050000000000002</v>
      </c>
      <c r="H483" s="7">
        <v>9</v>
      </c>
    </row>
    <row r="484" spans="1:8" x14ac:dyDescent="0.25">
      <c r="A484" s="5">
        <v>0.375</v>
      </c>
      <c r="B484" s="5">
        <v>0.28499999999999998</v>
      </c>
      <c r="C484" s="5">
        <v>0.1</v>
      </c>
      <c r="D484" s="5">
        <v>0.23899999999999999</v>
      </c>
      <c r="E484" s="5">
        <v>0.105</v>
      </c>
      <c r="F484" s="5">
        <v>5.5500000000000001E-2</v>
      </c>
      <c r="G484" s="5">
        <v>7.0000000000000007E-2</v>
      </c>
      <c r="H484" s="5">
        <v>8</v>
      </c>
    </row>
    <row r="485" spans="1:8" x14ac:dyDescent="0.25">
      <c r="A485" s="7">
        <v>0.59</v>
      </c>
      <c r="B485" s="7">
        <v>0.46</v>
      </c>
      <c r="C485" s="7">
        <v>0.14499999999999999</v>
      </c>
      <c r="D485" s="7">
        <v>0.99050000000000005</v>
      </c>
      <c r="E485" s="7">
        <v>0.45300000000000001</v>
      </c>
      <c r="F485" s="7">
        <v>0.2205</v>
      </c>
      <c r="G485" s="7">
        <v>0.27500000000000002</v>
      </c>
      <c r="H485" s="7">
        <v>8</v>
      </c>
    </row>
    <row r="486" spans="1:8" x14ac:dyDescent="0.25">
      <c r="A486" s="5">
        <v>0.63</v>
      </c>
      <c r="B486" s="5">
        <v>0.5</v>
      </c>
      <c r="C486" s="5">
        <v>0.155</v>
      </c>
      <c r="D486" s="5">
        <v>1.0049999999999999</v>
      </c>
      <c r="E486" s="5">
        <v>0.36699999999999999</v>
      </c>
      <c r="F486" s="5">
        <v>0.19900000000000001</v>
      </c>
      <c r="G486" s="5">
        <v>0.36</v>
      </c>
      <c r="H486" s="5">
        <v>16</v>
      </c>
    </row>
    <row r="487" spans="1:8" x14ac:dyDescent="0.25">
      <c r="A487" s="7">
        <v>0.48</v>
      </c>
      <c r="B487" s="7">
        <v>0.39</v>
      </c>
      <c r="C487" s="7">
        <v>0.15</v>
      </c>
      <c r="D487" s="7">
        <v>0.62749999999999995</v>
      </c>
      <c r="E487" s="7">
        <v>0.27600000000000002</v>
      </c>
      <c r="F487" s="7">
        <v>0.13400000000000001</v>
      </c>
      <c r="G487" s="7">
        <v>0.185</v>
      </c>
      <c r="H487" s="7">
        <v>13</v>
      </c>
    </row>
    <row r="488" spans="1:8" x14ac:dyDescent="0.25">
      <c r="A488" s="5">
        <v>0.44</v>
      </c>
      <c r="B488" s="5">
        <v>0.34499999999999997</v>
      </c>
      <c r="C488" s="5">
        <v>0.12</v>
      </c>
      <c r="D488" s="5">
        <v>0.48699999999999999</v>
      </c>
      <c r="E488" s="5">
        <v>0.19650000000000001</v>
      </c>
      <c r="F488" s="5">
        <v>0.108</v>
      </c>
      <c r="G488" s="5">
        <v>0.16</v>
      </c>
      <c r="H488" s="5">
        <v>14</v>
      </c>
    </row>
    <row r="489" spans="1:8" x14ac:dyDescent="0.25">
      <c r="A489" s="7">
        <v>0.40500000000000003</v>
      </c>
      <c r="B489" s="7">
        <v>0.25</v>
      </c>
      <c r="C489" s="7">
        <v>0.09</v>
      </c>
      <c r="D489" s="7">
        <v>0.28749999999999998</v>
      </c>
      <c r="E489" s="7">
        <v>0.128</v>
      </c>
      <c r="F489" s="7">
        <v>6.3E-2</v>
      </c>
      <c r="G489" s="7">
        <v>8.0500000000000002E-2</v>
      </c>
      <c r="H489" s="7">
        <v>7</v>
      </c>
    </row>
    <row r="490" spans="1:8" x14ac:dyDescent="0.25">
      <c r="A490" s="5">
        <v>0.71499999999999997</v>
      </c>
      <c r="B490" s="5">
        <v>0.53500000000000003</v>
      </c>
      <c r="C490" s="5">
        <v>0.19</v>
      </c>
      <c r="D490" s="5">
        <v>1.6755</v>
      </c>
      <c r="E490" s="5">
        <v>0.88900000000000001</v>
      </c>
      <c r="F490" s="5">
        <v>0.313</v>
      </c>
      <c r="G490" s="5">
        <v>0.42</v>
      </c>
      <c r="H490" s="5">
        <v>10</v>
      </c>
    </row>
    <row r="491" spans="1:8" x14ac:dyDescent="0.25">
      <c r="A491" s="7">
        <v>0.56000000000000005</v>
      </c>
      <c r="B491" s="7">
        <v>0.44500000000000001</v>
      </c>
      <c r="C491" s="7">
        <v>0.16500000000000001</v>
      </c>
      <c r="D491" s="7">
        <v>0.83199999999999996</v>
      </c>
      <c r="E491" s="7">
        <v>0.34549999999999997</v>
      </c>
      <c r="F491" s="7">
        <v>0.17899999999999999</v>
      </c>
      <c r="G491" s="7">
        <v>0.27900000000000003</v>
      </c>
      <c r="H491" s="7">
        <v>9</v>
      </c>
    </row>
    <row r="492" spans="1:8" x14ac:dyDescent="0.25">
      <c r="A492" s="5">
        <v>0.49</v>
      </c>
      <c r="B492" s="5">
        <v>0.37</v>
      </c>
      <c r="C492" s="5">
        <v>0.11</v>
      </c>
      <c r="D492" s="5">
        <v>0.53800000000000003</v>
      </c>
      <c r="E492" s="5">
        <v>0.27100000000000002</v>
      </c>
      <c r="F492" s="5">
        <v>0.10349999999999999</v>
      </c>
      <c r="G492" s="5">
        <v>0.13900000000000001</v>
      </c>
      <c r="H492" s="5">
        <v>8</v>
      </c>
    </row>
    <row r="493" spans="1:8" x14ac:dyDescent="0.25">
      <c r="A493" s="7">
        <v>0.67</v>
      </c>
      <c r="B493" s="7">
        <v>0.52</v>
      </c>
      <c r="C493" s="7">
        <v>0.17499999999999999</v>
      </c>
      <c r="D493" s="7">
        <v>1.4755</v>
      </c>
      <c r="E493" s="7">
        <v>0.62749999999999995</v>
      </c>
      <c r="F493" s="7">
        <v>0.379</v>
      </c>
      <c r="G493" s="7">
        <v>0.374</v>
      </c>
      <c r="H493" s="7">
        <v>10</v>
      </c>
    </row>
    <row r="494" spans="1:8" x14ac:dyDescent="0.25">
      <c r="A494" s="5">
        <v>0.37</v>
      </c>
      <c r="B494" s="5">
        <v>0.28000000000000003</v>
      </c>
      <c r="C494" s="5">
        <v>0.09</v>
      </c>
      <c r="D494" s="5">
        <v>0.25650000000000001</v>
      </c>
      <c r="E494" s="5">
        <v>0.1255</v>
      </c>
      <c r="F494" s="5">
        <v>6.4500000000000002E-2</v>
      </c>
      <c r="G494" s="5">
        <v>6.4500000000000002E-2</v>
      </c>
      <c r="H494" s="5">
        <v>6</v>
      </c>
    </row>
    <row r="495" spans="1:8" x14ac:dyDescent="0.25">
      <c r="A495" s="7">
        <v>0.4</v>
      </c>
      <c r="B495" s="7">
        <v>0.3</v>
      </c>
      <c r="C495" s="7">
        <v>0.115</v>
      </c>
      <c r="D495" s="7">
        <v>0.318</v>
      </c>
      <c r="E495" s="7">
        <v>0.13350000000000001</v>
      </c>
      <c r="F495" s="7">
        <v>7.2499999999999995E-2</v>
      </c>
      <c r="G495" s="7">
        <v>9.35E-2</v>
      </c>
      <c r="H495" s="7">
        <v>6</v>
      </c>
    </row>
    <row r="496" spans="1:8" x14ac:dyDescent="0.25">
      <c r="A496" s="5">
        <v>0.63500000000000001</v>
      </c>
      <c r="B496" s="5">
        <v>0.505</v>
      </c>
      <c r="C496" s="5">
        <v>0.16500000000000001</v>
      </c>
      <c r="D496" s="5">
        <v>1.2509999999999999</v>
      </c>
      <c r="E496" s="5">
        <v>0.57699999999999996</v>
      </c>
      <c r="F496" s="5">
        <v>0.22700000000000001</v>
      </c>
      <c r="G496" s="5">
        <v>0.38250000000000001</v>
      </c>
      <c r="H496" s="5">
        <v>11</v>
      </c>
    </row>
    <row r="497" spans="1:8" x14ac:dyDescent="0.25">
      <c r="A497" s="7">
        <v>0.71499999999999997</v>
      </c>
      <c r="B497" s="7">
        <v>0.52500000000000002</v>
      </c>
      <c r="C497" s="7">
        <v>0.2</v>
      </c>
      <c r="D497" s="7">
        <v>1.89</v>
      </c>
      <c r="E497" s="7">
        <v>0.95</v>
      </c>
      <c r="F497" s="7">
        <v>0.436</v>
      </c>
      <c r="G497" s="7">
        <v>0.43049999999999999</v>
      </c>
      <c r="H497" s="7">
        <v>10</v>
      </c>
    </row>
    <row r="498" spans="1:8" x14ac:dyDescent="0.25">
      <c r="A498" s="5">
        <v>0.57999999999999996</v>
      </c>
      <c r="B498" s="5">
        <v>0.45</v>
      </c>
      <c r="C498" s="5">
        <v>0.14000000000000001</v>
      </c>
      <c r="D498" s="5">
        <v>0.82399999999999995</v>
      </c>
      <c r="E498" s="5">
        <v>0.34649999999999997</v>
      </c>
      <c r="F498" s="5">
        <v>0.17649999999999999</v>
      </c>
      <c r="G498" s="5">
        <v>0.26300000000000001</v>
      </c>
      <c r="H498" s="5">
        <v>10</v>
      </c>
    </row>
    <row r="499" spans="1:8" x14ac:dyDescent="0.25">
      <c r="A499" s="7">
        <v>0.62</v>
      </c>
      <c r="B499" s="7">
        <v>0.5</v>
      </c>
      <c r="C499" s="7">
        <v>0.17</v>
      </c>
      <c r="D499" s="7">
        <v>1.1479999999999999</v>
      </c>
      <c r="E499" s="7">
        <v>0.54749999999999999</v>
      </c>
      <c r="F499" s="7">
        <v>0.22</v>
      </c>
      <c r="G499" s="7">
        <v>0.33150000000000002</v>
      </c>
      <c r="H499" s="7">
        <v>10</v>
      </c>
    </row>
    <row r="500" spans="1:8" x14ac:dyDescent="0.25">
      <c r="A500" s="5">
        <v>0.57999999999999996</v>
      </c>
      <c r="B500" s="5">
        <v>0.45500000000000002</v>
      </c>
      <c r="C500" s="5">
        <v>0.12</v>
      </c>
      <c r="D500" s="5">
        <v>0.94</v>
      </c>
      <c r="E500" s="5">
        <v>0.39900000000000002</v>
      </c>
      <c r="F500" s="5">
        <v>0.25700000000000001</v>
      </c>
      <c r="G500" s="5">
        <v>0.26500000000000001</v>
      </c>
      <c r="H500" s="5">
        <v>11</v>
      </c>
    </row>
    <row r="501" spans="1:8" x14ac:dyDescent="0.25">
      <c r="A501" s="7">
        <v>0.72</v>
      </c>
      <c r="B501" s="7">
        <v>0.56000000000000005</v>
      </c>
      <c r="C501" s="7">
        <v>0.17499999999999999</v>
      </c>
      <c r="D501" s="7">
        <v>1.7264999999999999</v>
      </c>
      <c r="E501" s="7">
        <v>0.63700000000000001</v>
      </c>
      <c r="F501" s="7">
        <v>0.34150000000000003</v>
      </c>
      <c r="G501" s="7">
        <v>0.52500000000000002</v>
      </c>
      <c r="H501" s="7">
        <v>17</v>
      </c>
    </row>
    <row r="502" spans="1:8" x14ac:dyDescent="0.25">
      <c r="A502" s="5">
        <v>0.68</v>
      </c>
      <c r="B502" s="5">
        <v>0.51500000000000001</v>
      </c>
      <c r="C502" s="5">
        <v>0.17499999999999999</v>
      </c>
      <c r="D502" s="5">
        <v>1.6185</v>
      </c>
      <c r="E502" s="5">
        <v>0.51249999999999996</v>
      </c>
      <c r="F502" s="5">
        <v>0.40899999999999997</v>
      </c>
      <c r="G502" s="5">
        <v>0.62</v>
      </c>
      <c r="H502" s="5">
        <v>12</v>
      </c>
    </row>
    <row r="503" spans="1:8" x14ac:dyDescent="0.25">
      <c r="A503" s="7">
        <v>0.72499999999999998</v>
      </c>
      <c r="B503" s="7">
        <v>0.56999999999999995</v>
      </c>
      <c r="C503" s="7">
        <v>0.19</v>
      </c>
      <c r="D503" s="7">
        <v>2.3304999999999998</v>
      </c>
      <c r="E503" s="7">
        <v>1.2529999999999999</v>
      </c>
      <c r="F503" s="7">
        <v>0.54100000000000004</v>
      </c>
      <c r="G503" s="7">
        <v>0.52</v>
      </c>
      <c r="H503" s="7">
        <v>9</v>
      </c>
    </row>
    <row r="504" spans="1:8" x14ac:dyDescent="0.25">
      <c r="A504" s="5">
        <v>0.48</v>
      </c>
      <c r="B504" s="5">
        <v>0.35499999999999998</v>
      </c>
      <c r="C504" s="5">
        <v>0.16</v>
      </c>
      <c r="D504" s="5">
        <v>0.46400000000000002</v>
      </c>
      <c r="E504" s="5">
        <v>0.221</v>
      </c>
      <c r="F504" s="5">
        <v>0.106</v>
      </c>
      <c r="G504" s="5">
        <v>0.23899999999999999</v>
      </c>
      <c r="H504" s="5">
        <v>8</v>
      </c>
    </row>
    <row r="505" spans="1:8" x14ac:dyDescent="0.25">
      <c r="A505" s="7">
        <v>0.63</v>
      </c>
      <c r="B505" s="7">
        <v>0.53</v>
      </c>
      <c r="C505" s="7">
        <v>0.18</v>
      </c>
      <c r="D505" s="7">
        <v>1.2795000000000001</v>
      </c>
      <c r="E505" s="7">
        <v>0.61799999999999999</v>
      </c>
      <c r="F505" s="7">
        <v>0.25600000000000001</v>
      </c>
      <c r="G505" s="7">
        <v>0.315</v>
      </c>
      <c r="H505" s="7">
        <v>9</v>
      </c>
    </row>
    <row r="506" spans="1:8" x14ac:dyDescent="0.25">
      <c r="A506" s="5">
        <v>0.625</v>
      </c>
      <c r="B506" s="5">
        <v>0.5</v>
      </c>
      <c r="C506" s="5">
        <v>0.17</v>
      </c>
      <c r="D506" s="5">
        <v>1.0985</v>
      </c>
      <c r="E506" s="5">
        <v>0.46450000000000002</v>
      </c>
      <c r="F506" s="5">
        <v>0.22</v>
      </c>
      <c r="G506" s="5">
        <v>0.35399999999999998</v>
      </c>
      <c r="H506" s="5">
        <v>9</v>
      </c>
    </row>
    <row r="507" spans="1:8" x14ac:dyDescent="0.25">
      <c r="A507" s="7">
        <v>0.44</v>
      </c>
      <c r="B507" s="7">
        <v>0.33</v>
      </c>
      <c r="C507" s="7">
        <v>0.11</v>
      </c>
      <c r="D507" s="7">
        <v>0.38</v>
      </c>
      <c r="E507" s="7">
        <v>0.19700000000000001</v>
      </c>
      <c r="F507" s="7">
        <v>7.9000000000000001E-2</v>
      </c>
      <c r="G507" s="7">
        <v>0.09</v>
      </c>
      <c r="H507" s="7">
        <v>7</v>
      </c>
    </row>
    <row r="508" spans="1:8" x14ac:dyDescent="0.25">
      <c r="A508" s="5">
        <v>0.53</v>
      </c>
      <c r="B508" s="5">
        <v>0.41</v>
      </c>
      <c r="C508" s="5">
        <v>0.125</v>
      </c>
      <c r="D508" s="5">
        <v>0.76900000000000002</v>
      </c>
      <c r="E508" s="5">
        <v>0.34599999999999997</v>
      </c>
      <c r="F508" s="5">
        <v>0.17299999999999999</v>
      </c>
      <c r="G508" s="5">
        <v>0.215</v>
      </c>
      <c r="H508" s="5">
        <v>9</v>
      </c>
    </row>
    <row r="509" spans="1:8" x14ac:dyDescent="0.25">
      <c r="A509" s="7">
        <v>0.45</v>
      </c>
      <c r="B509" s="7">
        <v>0.34499999999999997</v>
      </c>
      <c r="C509" s="7">
        <v>0.12</v>
      </c>
      <c r="D509" s="7">
        <v>0.41649999999999998</v>
      </c>
      <c r="E509" s="7">
        <v>0.16550000000000001</v>
      </c>
      <c r="F509" s="7">
        <v>9.5000000000000001E-2</v>
      </c>
      <c r="G509" s="7">
        <v>0.13500000000000001</v>
      </c>
      <c r="H509" s="7">
        <v>9</v>
      </c>
    </row>
    <row r="510" spans="1:8" x14ac:dyDescent="0.25">
      <c r="A510" s="5">
        <v>0.59499999999999997</v>
      </c>
      <c r="B510" s="5">
        <v>0.46500000000000002</v>
      </c>
      <c r="C510" s="5">
        <v>0.14000000000000001</v>
      </c>
      <c r="D510" s="5">
        <v>1.113</v>
      </c>
      <c r="E510" s="5">
        <v>0.51749999999999996</v>
      </c>
      <c r="F510" s="5">
        <v>0.24399999999999999</v>
      </c>
      <c r="G510" s="5">
        <v>0.30499999999999999</v>
      </c>
      <c r="H510" s="5">
        <v>12</v>
      </c>
    </row>
    <row r="511" spans="1:8" x14ac:dyDescent="0.25">
      <c r="A511" s="7">
        <v>0.54</v>
      </c>
      <c r="B511" s="7">
        <v>0.47499999999999998</v>
      </c>
      <c r="C511" s="7">
        <v>0.155</v>
      </c>
      <c r="D511" s="7">
        <v>0.92800000000000005</v>
      </c>
      <c r="E511" s="7">
        <v>0.39400000000000002</v>
      </c>
      <c r="F511" s="7">
        <v>0.19400000000000001</v>
      </c>
      <c r="G511" s="7">
        <v>0.26</v>
      </c>
      <c r="H511" s="7">
        <v>11</v>
      </c>
    </row>
    <row r="512" spans="1:8" x14ac:dyDescent="0.25">
      <c r="A512" s="5">
        <v>0.42499999999999999</v>
      </c>
      <c r="B512" s="5">
        <v>0.32500000000000001</v>
      </c>
      <c r="C512" s="5">
        <v>0.12</v>
      </c>
      <c r="D512" s="5">
        <v>0.3755</v>
      </c>
      <c r="E512" s="5">
        <v>0.14199999999999999</v>
      </c>
      <c r="F512" s="5">
        <v>0.1065</v>
      </c>
      <c r="G512" s="5">
        <v>0.105</v>
      </c>
      <c r="H512" s="5">
        <v>9</v>
      </c>
    </row>
    <row r="513" spans="1:8" x14ac:dyDescent="0.25">
      <c r="A513" s="7">
        <v>0.46500000000000002</v>
      </c>
      <c r="B513" s="7">
        <v>0.36</v>
      </c>
      <c r="C513" s="7">
        <v>0.105</v>
      </c>
      <c r="D513" s="7">
        <v>0.45200000000000001</v>
      </c>
      <c r="E513" s="7">
        <v>0.22</v>
      </c>
      <c r="F513" s="7">
        <v>0.159</v>
      </c>
      <c r="G513" s="7">
        <v>0.10349999999999999</v>
      </c>
      <c r="H513" s="7">
        <v>9</v>
      </c>
    </row>
    <row r="514" spans="1:8" x14ac:dyDescent="0.25">
      <c r="A514" s="5">
        <v>0.48499999999999999</v>
      </c>
      <c r="B514" s="5">
        <v>0.36499999999999999</v>
      </c>
      <c r="C514" s="5">
        <v>0.125</v>
      </c>
      <c r="D514" s="5">
        <v>0.42599999999999999</v>
      </c>
      <c r="E514" s="5">
        <v>0.16300000000000001</v>
      </c>
      <c r="F514" s="5">
        <v>9.6500000000000002E-2</v>
      </c>
      <c r="G514" s="5">
        <v>0.151</v>
      </c>
      <c r="H514" s="5">
        <v>8</v>
      </c>
    </row>
    <row r="515" spans="1:8" x14ac:dyDescent="0.25">
      <c r="A515" s="7">
        <v>0.47</v>
      </c>
      <c r="B515" s="7">
        <v>0.36</v>
      </c>
      <c r="C515" s="7">
        <v>0.1</v>
      </c>
      <c r="D515" s="7">
        <v>0.47049999999999997</v>
      </c>
      <c r="E515" s="7">
        <v>0.16350000000000001</v>
      </c>
      <c r="F515" s="7">
        <v>8.8999999999999996E-2</v>
      </c>
      <c r="G515" s="7">
        <v>0.13850000000000001</v>
      </c>
      <c r="H515" s="7">
        <v>8</v>
      </c>
    </row>
    <row r="516" spans="1:8" x14ac:dyDescent="0.25">
      <c r="A516" s="5">
        <v>0.53500000000000003</v>
      </c>
      <c r="B516" s="5">
        <v>0.435</v>
      </c>
      <c r="C516" s="5">
        <v>0.15</v>
      </c>
      <c r="D516" s="5">
        <v>0.71699999999999997</v>
      </c>
      <c r="E516" s="5">
        <v>0.34749999999999998</v>
      </c>
      <c r="F516" s="5">
        <v>0.14449999999999999</v>
      </c>
      <c r="G516" s="5">
        <v>0.19400000000000001</v>
      </c>
      <c r="H516" s="5">
        <v>9</v>
      </c>
    </row>
    <row r="517" spans="1:8" x14ac:dyDescent="0.25">
      <c r="A517" s="7">
        <v>0.51</v>
      </c>
      <c r="B517" s="7">
        <v>0.40500000000000003</v>
      </c>
      <c r="C517" s="7">
        <v>0.13500000000000001</v>
      </c>
      <c r="D517" s="7">
        <v>0.76900000000000002</v>
      </c>
      <c r="E517" s="7">
        <v>0.36549999999999999</v>
      </c>
      <c r="F517" s="7">
        <v>0.1585</v>
      </c>
      <c r="G517" s="7">
        <v>0.18</v>
      </c>
      <c r="H517" s="7">
        <v>7</v>
      </c>
    </row>
    <row r="518" spans="1:8" x14ac:dyDescent="0.25">
      <c r="A518" s="5">
        <v>0.63</v>
      </c>
      <c r="B518" s="5">
        <v>0.48</v>
      </c>
      <c r="C518" s="5">
        <v>0.185</v>
      </c>
      <c r="D518" s="5">
        <v>1.21</v>
      </c>
      <c r="E518" s="5">
        <v>0.53</v>
      </c>
      <c r="F518" s="5">
        <v>0.2555</v>
      </c>
      <c r="G518" s="5">
        <v>0.32200000000000001</v>
      </c>
      <c r="H518" s="5">
        <v>11</v>
      </c>
    </row>
    <row r="519" spans="1:8" x14ac:dyDescent="0.25">
      <c r="A519" s="7">
        <v>0.51</v>
      </c>
      <c r="B519" s="7">
        <v>0.375</v>
      </c>
      <c r="C519" s="7">
        <v>0.15</v>
      </c>
      <c r="D519" s="7">
        <v>0.84150000000000003</v>
      </c>
      <c r="E519" s="7">
        <v>0.38450000000000001</v>
      </c>
      <c r="F519" s="7">
        <v>0.156</v>
      </c>
      <c r="G519" s="7">
        <v>0.255</v>
      </c>
      <c r="H519" s="7">
        <v>10</v>
      </c>
    </row>
    <row r="520" spans="1:8" x14ac:dyDescent="0.25">
      <c r="A520" s="5">
        <v>0.67500000000000004</v>
      </c>
      <c r="B520" s="5">
        <v>0.52</v>
      </c>
      <c r="C520" s="5">
        <v>0.14499999999999999</v>
      </c>
      <c r="D520" s="5">
        <v>1.3645</v>
      </c>
      <c r="E520" s="5">
        <v>0.55700000000000005</v>
      </c>
      <c r="F520" s="5">
        <v>0.34050000000000002</v>
      </c>
      <c r="G520" s="5">
        <v>0.38500000000000001</v>
      </c>
      <c r="H520" s="5">
        <v>11</v>
      </c>
    </row>
    <row r="521" spans="1:8" x14ac:dyDescent="0.25">
      <c r="A521" s="7">
        <v>0.57499999999999996</v>
      </c>
      <c r="B521" s="7">
        <v>0.44500000000000001</v>
      </c>
      <c r="C521" s="7">
        <v>0.14499999999999999</v>
      </c>
      <c r="D521" s="7">
        <v>0.84699999999999998</v>
      </c>
      <c r="E521" s="7">
        <v>0.41499999999999998</v>
      </c>
      <c r="F521" s="7">
        <v>0.19450000000000001</v>
      </c>
      <c r="G521" s="7">
        <v>0.22</v>
      </c>
      <c r="H521" s="7">
        <v>9</v>
      </c>
    </row>
    <row r="522" spans="1:8" x14ac:dyDescent="0.25">
      <c r="A522" s="5">
        <v>0.6</v>
      </c>
      <c r="B522" s="5">
        <v>0.45</v>
      </c>
      <c r="C522" s="5">
        <v>0.14000000000000001</v>
      </c>
      <c r="D522" s="5">
        <v>0.83699999999999997</v>
      </c>
      <c r="E522" s="5">
        <v>0.37</v>
      </c>
      <c r="F522" s="5">
        <v>0.17699999999999999</v>
      </c>
      <c r="G522" s="5">
        <v>0.24249999999999999</v>
      </c>
      <c r="H522" s="5">
        <v>10</v>
      </c>
    </row>
    <row r="523" spans="1:8" x14ac:dyDescent="0.25">
      <c r="A523" s="7">
        <v>0.71</v>
      </c>
      <c r="B523" s="7">
        <v>0.57499999999999996</v>
      </c>
      <c r="C523" s="7">
        <v>0.17499999999999999</v>
      </c>
      <c r="D523" s="7">
        <v>1.5549999999999999</v>
      </c>
      <c r="E523" s="7">
        <v>0.64649999999999996</v>
      </c>
      <c r="F523" s="7">
        <v>0.3705</v>
      </c>
      <c r="G523" s="7">
        <v>0.52</v>
      </c>
      <c r="H523" s="7">
        <v>15</v>
      </c>
    </row>
    <row r="524" spans="1:8" x14ac:dyDescent="0.25">
      <c r="A524" s="5">
        <v>0.35</v>
      </c>
      <c r="B524" s="5">
        <v>0.25</v>
      </c>
      <c r="C524" s="5">
        <v>7.4999999999999997E-2</v>
      </c>
      <c r="D524" s="5">
        <v>0.16950000000000001</v>
      </c>
      <c r="E524" s="5">
        <v>8.3500000000000005E-2</v>
      </c>
      <c r="F524" s="5">
        <v>3.5499999999999997E-2</v>
      </c>
      <c r="G524" s="5">
        <v>4.1000000000000002E-2</v>
      </c>
      <c r="H524" s="5">
        <v>6</v>
      </c>
    </row>
    <row r="525" spans="1:8" x14ac:dyDescent="0.25">
      <c r="A525" s="7">
        <v>0.56999999999999995</v>
      </c>
      <c r="B525" s="7">
        <v>0.46500000000000002</v>
      </c>
      <c r="C525" s="7">
        <v>0.155</v>
      </c>
      <c r="D525" s="7">
        <v>0.872</v>
      </c>
      <c r="E525" s="7">
        <v>0.32450000000000001</v>
      </c>
      <c r="F525" s="7">
        <v>0.23899999999999999</v>
      </c>
      <c r="G525" s="7">
        <v>0.28499999999999998</v>
      </c>
      <c r="H525" s="7">
        <v>14</v>
      </c>
    </row>
    <row r="526" spans="1:8" x14ac:dyDescent="0.25">
      <c r="A526" s="5">
        <v>0.54500000000000004</v>
      </c>
      <c r="B526" s="5">
        <v>0.435</v>
      </c>
      <c r="C526" s="5">
        <v>0.13500000000000001</v>
      </c>
      <c r="D526" s="5">
        <v>0.77149999999999996</v>
      </c>
      <c r="E526" s="5">
        <v>0.372</v>
      </c>
      <c r="F526" s="5">
        <v>0.14799999999999999</v>
      </c>
      <c r="G526" s="5">
        <v>0.22700000000000001</v>
      </c>
      <c r="H526" s="5">
        <v>8</v>
      </c>
    </row>
    <row r="527" spans="1:8" x14ac:dyDescent="0.25">
      <c r="A527" s="7">
        <v>0.62</v>
      </c>
      <c r="B527" s="7">
        <v>0.51</v>
      </c>
      <c r="C527" s="7">
        <v>0.17499999999999999</v>
      </c>
      <c r="D527" s="7">
        <v>1.2815000000000001</v>
      </c>
      <c r="E527" s="7">
        <v>0.57150000000000001</v>
      </c>
      <c r="F527" s="7">
        <v>0.23849999999999999</v>
      </c>
      <c r="G527" s="7">
        <v>0.39</v>
      </c>
      <c r="H527" s="7">
        <v>10</v>
      </c>
    </row>
    <row r="528" spans="1:8" x14ac:dyDescent="0.25">
      <c r="A528" s="5">
        <v>0.56000000000000005</v>
      </c>
      <c r="B528" s="5">
        <v>0.44500000000000001</v>
      </c>
      <c r="C528" s="5">
        <v>0.155</v>
      </c>
      <c r="D528" s="5">
        <v>0.87350000000000005</v>
      </c>
      <c r="E528" s="5">
        <v>0.30049999999999999</v>
      </c>
      <c r="F528" s="5">
        <v>0.20899999999999999</v>
      </c>
      <c r="G528" s="5">
        <v>0.27500000000000002</v>
      </c>
      <c r="H528" s="5">
        <v>16</v>
      </c>
    </row>
    <row r="529" spans="1:8" x14ac:dyDescent="0.25">
      <c r="A529" s="7">
        <v>0.495</v>
      </c>
      <c r="B529" s="7">
        <v>0.38</v>
      </c>
      <c r="C529" s="7">
        <v>0.12</v>
      </c>
      <c r="D529" s="7">
        <v>0.51200000000000001</v>
      </c>
      <c r="E529" s="7">
        <v>0.23300000000000001</v>
      </c>
      <c r="F529" s="7">
        <v>0.1205</v>
      </c>
      <c r="G529" s="7">
        <v>0.13600000000000001</v>
      </c>
      <c r="H529" s="7">
        <v>7</v>
      </c>
    </row>
    <row r="530" spans="1:8" x14ac:dyDescent="0.25">
      <c r="A530" s="5">
        <v>0.72499999999999998</v>
      </c>
      <c r="B530" s="5">
        <v>0.57999999999999996</v>
      </c>
      <c r="C530" s="5">
        <v>0.185</v>
      </c>
      <c r="D530" s="5">
        <v>1.5229999999999999</v>
      </c>
      <c r="E530" s="5">
        <v>0.80449999999999999</v>
      </c>
      <c r="F530" s="5">
        <v>0.35949999999999999</v>
      </c>
      <c r="G530" s="5">
        <v>0.4375</v>
      </c>
      <c r="H530" s="5">
        <v>9</v>
      </c>
    </row>
    <row r="531" spans="1:8" x14ac:dyDescent="0.25">
      <c r="A531" s="7">
        <v>0.54500000000000004</v>
      </c>
      <c r="B531" s="7">
        <v>0.42</v>
      </c>
      <c r="C531" s="7">
        <v>0.125</v>
      </c>
      <c r="D531" s="7">
        <v>0.71699999999999997</v>
      </c>
      <c r="E531" s="7">
        <v>0.35799999999999998</v>
      </c>
      <c r="F531" s="7">
        <v>0.112</v>
      </c>
      <c r="G531" s="7">
        <v>0.22</v>
      </c>
      <c r="H531" s="7">
        <v>8</v>
      </c>
    </row>
    <row r="532" spans="1:8" x14ac:dyDescent="0.25">
      <c r="A532" s="5">
        <v>0.64500000000000002</v>
      </c>
      <c r="B532" s="5">
        <v>0.5</v>
      </c>
      <c r="C532" s="5">
        <v>0.19500000000000001</v>
      </c>
      <c r="D532" s="5">
        <v>1.401</v>
      </c>
      <c r="E532" s="5">
        <v>0.61650000000000005</v>
      </c>
      <c r="F532" s="5">
        <v>0.35149999999999998</v>
      </c>
      <c r="G532" s="5">
        <v>0.3725</v>
      </c>
      <c r="H532" s="5">
        <v>10</v>
      </c>
    </row>
    <row r="533" spans="1:8" x14ac:dyDescent="0.25">
      <c r="A533" s="7">
        <v>0.58499999999999996</v>
      </c>
      <c r="B533" s="7">
        <v>0.45</v>
      </c>
      <c r="C533" s="7">
        <v>0.15</v>
      </c>
      <c r="D533" s="7">
        <v>0.93799999999999994</v>
      </c>
      <c r="E533" s="7">
        <v>0.46700000000000003</v>
      </c>
      <c r="F533" s="7">
        <v>0.20300000000000001</v>
      </c>
      <c r="G533" s="7">
        <v>0.22500000000000001</v>
      </c>
      <c r="H533" s="7">
        <v>7</v>
      </c>
    </row>
    <row r="534" spans="1:8" x14ac:dyDescent="0.25">
      <c r="A534" s="5">
        <v>0.6</v>
      </c>
      <c r="B534" s="5">
        <v>0.45</v>
      </c>
      <c r="C534" s="5">
        <v>0.15</v>
      </c>
      <c r="D534" s="5">
        <v>0.86650000000000005</v>
      </c>
      <c r="E534" s="5">
        <v>0.3695</v>
      </c>
      <c r="F534" s="5">
        <v>0.19550000000000001</v>
      </c>
      <c r="G534" s="5">
        <v>0.255</v>
      </c>
      <c r="H534" s="5">
        <v>12</v>
      </c>
    </row>
    <row r="535" spans="1:8" x14ac:dyDescent="0.25">
      <c r="A535" s="7">
        <v>0.34499999999999997</v>
      </c>
      <c r="B535" s="7">
        <v>0.255</v>
      </c>
      <c r="C535" s="7">
        <v>9.5000000000000001E-2</v>
      </c>
      <c r="D535" s="7">
        <v>0.19450000000000001</v>
      </c>
      <c r="E535" s="7">
        <v>9.2499999999999999E-2</v>
      </c>
      <c r="F535" s="7">
        <v>3.6999999999999998E-2</v>
      </c>
      <c r="G535" s="7">
        <v>5.5E-2</v>
      </c>
      <c r="H535" s="7">
        <v>6</v>
      </c>
    </row>
    <row r="536" spans="1:8" x14ac:dyDescent="0.25">
      <c r="A536" s="5">
        <v>0.54500000000000004</v>
      </c>
      <c r="B536" s="5">
        <v>0.45</v>
      </c>
      <c r="C536" s="5">
        <v>0.15</v>
      </c>
      <c r="D536" s="5">
        <v>0.97799999999999998</v>
      </c>
      <c r="E536" s="5">
        <v>0.33650000000000002</v>
      </c>
      <c r="F536" s="5">
        <v>0.1905</v>
      </c>
      <c r="G536" s="5">
        <v>0.3</v>
      </c>
      <c r="H536" s="5">
        <v>11</v>
      </c>
    </row>
    <row r="537" spans="1:8" x14ac:dyDescent="0.25">
      <c r="A537" s="7">
        <v>0.60499999999999998</v>
      </c>
      <c r="B537" s="7">
        <v>0.47499999999999998</v>
      </c>
      <c r="C537" s="7">
        <v>0.14000000000000001</v>
      </c>
      <c r="D537" s="7">
        <v>1.1174999999999999</v>
      </c>
      <c r="E537" s="7">
        <v>0.55500000000000005</v>
      </c>
      <c r="F537" s="7">
        <v>0.25700000000000001</v>
      </c>
      <c r="G537" s="7">
        <v>0.27400000000000002</v>
      </c>
      <c r="H537" s="7">
        <v>9</v>
      </c>
    </row>
    <row r="538" spans="1:8" x14ac:dyDescent="0.25">
      <c r="A538" s="5">
        <v>0.61</v>
      </c>
      <c r="B538" s="5">
        <v>0.48499999999999999</v>
      </c>
      <c r="C538" s="5">
        <v>0.21</v>
      </c>
      <c r="D538" s="5">
        <v>1.3445</v>
      </c>
      <c r="E538" s="5">
        <v>0.53500000000000003</v>
      </c>
      <c r="F538" s="5">
        <v>0.2205</v>
      </c>
      <c r="G538" s="5">
        <v>0.51500000000000001</v>
      </c>
      <c r="H538" s="5">
        <v>20</v>
      </c>
    </row>
    <row r="539" spans="1:8" x14ac:dyDescent="0.25">
      <c r="A539" s="7">
        <v>0.3</v>
      </c>
      <c r="B539" s="7">
        <v>0.22</v>
      </c>
      <c r="C539" s="7">
        <v>0.08</v>
      </c>
      <c r="D539" s="7">
        <v>0.1255</v>
      </c>
      <c r="E539" s="7">
        <v>5.5E-2</v>
      </c>
      <c r="F539" s="7">
        <v>2.6499999999999999E-2</v>
      </c>
      <c r="G539" s="7">
        <v>3.9E-2</v>
      </c>
      <c r="H539" s="7">
        <v>6</v>
      </c>
    </row>
    <row r="540" spans="1:8" x14ac:dyDescent="0.25">
      <c r="A540" s="5">
        <v>0.52500000000000002</v>
      </c>
      <c r="B540" s="5">
        <v>0.44</v>
      </c>
      <c r="C540" s="5">
        <v>0.15</v>
      </c>
      <c r="D540" s="5">
        <v>0.84250000000000003</v>
      </c>
      <c r="E540" s="5">
        <v>0.36849999999999999</v>
      </c>
      <c r="F540" s="5">
        <v>0.19850000000000001</v>
      </c>
      <c r="G540" s="5">
        <v>0.24</v>
      </c>
      <c r="H540" s="5">
        <v>12</v>
      </c>
    </row>
    <row r="541" spans="1:8" x14ac:dyDescent="0.25">
      <c r="A541" s="7">
        <v>0.28999999999999998</v>
      </c>
      <c r="B541" s="7">
        <v>0.20499999999999999</v>
      </c>
      <c r="C541" s="7">
        <v>7.0000000000000007E-2</v>
      </c>
      <c r="D541" s="7">
        <v>9.7500000000000003E-2</v>
      </c>
      <c r="E541" s="7">
        <v>3.5999999999999997E-2</v>
      </c>
      <c r="F541" s="7">
        <v>1.9E-2</v>
      </c>
      <c r="G541" s="7">
        <v>3.5000000000000003E-2</v>
      </c>
      <c r="H541" s="7">
        <v>8</v>
      </c>
    </row>
    <row r="542" spans="1:8" x14ac:dyDescent="0.25">
      <c r="A542" s="5">
        <v>0.59499999999999997</v>
      </c>
      <c r="B542" s="5">
        <v>0.48499999999999999</v>
      </c>
      <c r="C542" s="5">
        <v>0.14499999999999999</v>
      </c>
      <c r="D542" s="5">
        <v>1.2515000000000001</v>
      </c>
      <c r="E542" s="5">
        <v>0.50349999999999995</v>
      </c>
      <c r="F542" s="5">
        <v>0.29249999999999998</v>
      </c>
      <c r="G542" s="5">
        <v>0.33</v>
      </c>
      <c r="H542" s="5">
        <v>14</v>
      </c>
    </row>
    <row r="543" spans="1:8" x14ac:dyDescent="0.25">
      <c r="A543" s="7">
        <v>0.48</v>
      </c>
      <c r="B543" s="7">
        <v>0.38</v>
      </c>
      <c r="C543" s="7">
        <v>0.125</v>
      </c>
      <c r="D543" s="7">
        <v>0.62450000000000006</v>
      </c>
      <c r="E543" s="7">
        <v>0.33950000000000002</v>
      </c>
      <c r="F543" s="7">
        <v>0.1085</v>
      </c>
      <c r="G543" s="7">
        <v>0.16650000000000001</v>
      </c>
      <c r="H543" s="7">
        <v>8</v>
      </c>
    </row>
    <row r="544" spans="1:8" x14ac:dyDescent="0.25">
      <c r="A544" s="5">
        <v>0.63500000000000001</v>
      </c>
      <c r="B544" s="5">
        <v>0.5</v>
      </c>
      <c r="C544" s="5">
        <v>0.18</v>
      </c>
      <c r="D544" s="5">
        <v>1.2565</v>
      </c>
      <c r="E544" s="5">
        <v>0.53900000000000003</v>
      </c>
      <c r="F544" s="5">
        <v>0.29199999999999998</v>
      </c>
      <c r="G544" s="5">
        <v>0.35</v>
      </c>
      <c r="H544" s="5">
        <v>10</v>
      </c>
    </row>
    <row r="545" spans="1:8" x14ac:dyDescent="0.25">
      <c r="A545" s="7">
        <v>0.55500000000000005</v>
      </c>
      <c r="B545" s="7">
        <v>0.435</v>
      </c>
      <c r="C545" s="7">
        <v>0.14499999999999999</v>
      </c>
      <c r="D545" s="7">
        <v>0.92049999999999998</v>
      </c>
      <c r="E545" s="7">
        <v>0.40400000000000003</v>
      </c>
      <c r="F545" s="7">
        <v>0.22750000000000001</v>
      </c>
      <c r="G545" s="7">
        <v>0.255</v>
      </c>
      <c r="H545" s="7">
        <v>8</v>
      </c>
    </row>
    <row r="546" spans="1:8" x14ac:dyDescent="0.25">
      <c r="A546" s="5">
        <v>0.46</v>
      </c>
      <c r="B546" s="5">
        <v>0.35</v>
      </c>
      <c r="C546" s="5">
        <v>0.11</v>
      </c>
      <c r="D546" s="5">
        <v>0.39450000000000002</v>
      </c>
      <c r="E546" s="5">
        <v>0.16850000000000001</v>
      </c>
      <c r="F546" s="5">
        <v>8.6499999999999994E-2</v>
      </c>
      <c r="G546" s="5">
        <v>0.125</v>
      </c>
      <c r="H546" s="5">
        <v>9</v>
      </c>
    </row>
    <row r="547" spans="1:8" x14ac:dyDescent="0.25">
      <c r="A547" s="7">
        <v>0.54500000000000004</v>
      </c>
      <c r="B547" s="7">
        <v>0.43</v>
      </c>
      <c r="C547" s="7">
        <v>0.15</v>
      </c>
      <c r="D547" s="7">
        <v>0.72850000000000004</v>
      </c>
      <c r="E547" s="7">
        <v>0.30199999999999999</v>
      </c>
      <c r="F547" s="7">
        <v>0.13150000000000001</v>
      </c>
      <c r="G547" s="7">
        <v>0.2545</v>
      </c>
      <c r="H547" s="7">
        <v>10</v>
      </c>
    </row>
    <row r="548" spans="1:8" x14ac:dyDescent="0.25">
      <c r="A548" s="5">
        <v>0.81499999999999995</v>
      </c>
      <c r="B548" s="5">
        <v>0.65</v>
      </c>
      <c r="C548" s="5">
        <v>0.25</v>
      </c>
      <c r="D548" s="5">
        <v>2.2549999999999999</v>
      </c>
      <c r="E548" s="5">
        <v>0.89049999999999996</v>
      </c>
      <c r="F548" s="5">
        <v>0.42</v>
      </c>
      <c r="G548" s="5">
        <v>0.79749999999999999</v>
      </c>
      <c r="H548" s="5">
        <v>14</v>
      </c>
    </row>
    <row r="549" spans="1:8" x14ac:dyDescent="0.25">
      <c r="A549" s="7">
        <v>0.33500000000000002</v>
      </c>
      <c r="B549" s="7">
        <v>0.26</v>
      </c>
      <c r="C549" s="7">
        <v>0.1</v>
      </c>
      <c r="D549" s="7">
        <v>0.192</v>
      </c>
      <c r="E549" s="7">
        <v>7.85E-2</v>
      </c>
      <c r="F549" s="7">
        <v>5.8500000000000003E-2</v>
      </c>
      <c r="G549" s="7">
        <v>7.0000000000000007E-2</v>
      </c>
      <c r="H549" s="7">
        <v>8</v>
      </c>
    </row>
    <row r="550" spans="1:8" x14ac:dyDescent="0.25">
      <c r="A550" s="5">
        <v>0.4</v>
      </c>
      <c r="B550" s="5">
        <v>0.32</v>
      </c>
      <c r="C550" s="5">
        <v>0.11</v>
      </c>
      <c r="D550" s="5">
        <v>0.35299999999999998</v>
      </c>
      <c r="E550" s="5">
        <v>0.14050000000000001</v>
      </c>
      <c r="F550" s="5">
        <v>9.8500000000000004E-2</v>
      </c>
      <c r="G550" s="5">
        <v>0.1</v>
      </c>
      <c r="H550" s="5">
        <v>8</v>
      </c>
    </row>
    <row r="551" spans="1:8" x14ac:dyDescent="0.25">
      <c r="A551" s="7">
        <v>0.35</v>
      </c>
      <c r="B551" s="7">
        <v>0.26</v>
      </c>
      <c r="C551" s="7">
        <v>7.4999999999999997E-2</v>
      </c>
      <c r="D551" s="7">
        <v>0.18</v>
      </c>
      <c r="E551" s="7">
        <v>0.09</v>
      </c>
      <c r="F551" s="7">
        <v>2.4500000000000001E-2</v>
      </c>
      <c r="G551" s="7">
        <v>5.5E-2</v>
      </c>
      <c r="H551" s="7">
        <v>5</v>
      </c>
    </row>
    <row r="552" spans="1:8" x14ac:dyDescent="0.25">
      <c r="A552" s="5">
        <v>0.56000000000000005</v>
      </c>
      <c r="B552" s="5">
        <v>0.43</v>
      </c>
      <c r="C552" s="5">
        <v>0.155</v>
      </c>
      <c r="D552" s="5">
        <v>0.86750000000000005</v>
      </c>
      <c r="E552" s="5">
        <v>0.4</v>
      </c>
      <c r="F552" s="5">
        <v>0.17199999999999999</v>
      </c>
      <c r="G552" s="5">
        <v>0.22900000000000001</v>
      </c>
      <c r="H552" s="5">
        <v>8</v>
      </c>
    </row>
    <row r="553" spans="1:8" x14ac:dyDescent="0.25">
      <c r="A553" s="7">
        <v>0.56999999999999995</v>
      </c>
      <c r="B553" s="7">
        <v>0.45500000000000002</v>
      </c>
      <c r="C553" s="7">
        <v>0.15</v>
      </c>
      <c r="D553" s="7">
        <v>1.107</v>
      </c>
      <c r="E553" s="7">
        <v>0.54</v>
      </c>
      <c r="F553" s="7">
        <v>0.255</v>
      </c>
      <c r="G553" s="7">
        <v>0.27</v>
      </c>
      <c r="H553" s="7">
        <v>8</v>
      </c>
    </row>
    <row r="554" spans="1:8" x14ac:dyDescent="0.25">
      <c r="A554" s="5">
        <v>0.61</v>
      </c>
      <c r="B554" s="5">
        <v>0.48499999999999999</v>
      </c>
      <c r="C554" s="5">
        <v>0.17499999999999999</v>
      </c>
      <c r="D554" s="5">
        <v>1.2444999999999999</v>
      </c>
      <c r="E554" s="5">
        <v>0.54400000000000004</v>
      </c>
      <c r="F554" s="5">
        <v>0.29699999999999999</v>
      </c>
      <c r="G554" s="5">
        <v>0.34499999999999997</v>
      </c>
      <c r="H554" s="5">
        <v>12</v>
      </c>
    </row>
    <row r="555" spans="1:8" x14ac:dyDescent="0.25">
      <c r="A555" s="7">
        <v>0.65</v>
      </c>
      <c r="B555" s="7">
        <v>0.54500000000000004</v>
      </c>
      <c r="C555" s="7">
        <v>0.16500000000000001</v>
      </c>
      <c r="D555" s="7">
        <v>1.5660000000000001</v>
      </c>
      <c r="E555" s="7">
        <v>0.66449999999999998</v>
      </c>
      <c r="F555" s="7">
        <v>0.34549999999999997</v>
      </c>
      <c r="G555" s="7">
        <v>0.41499999999999998</v>
      </c>
      <c r="H555" s="7">
        <v>16</v>
      </c>
    </row>
    <row r="556" spans="1:8" x14ac:dyDescent="0.25">
      <c r="A556" s="5">
        <v>0.315</v>
      </c>
      <c r="B556" s="5">
        <v>0.23</v>
      </c>
      <c r="C556" s="5">
        <v>0</v>
      </c>
      <c r="D556" s="5">
        <v>0.13400000000000001</v>
      </c>
      <c r="E556" s="5">
        <v>5.7500000000000002E-2</v>
      </c>
      <c r="F556" s="5">
        <v>2.8500000000000001E-2</v>
      </c>
      <c r="G556" s="5">
        <v>0.35049999999999998</v>
      </c>
      <c r="H556" s="5">
        <v>6</v>
      </c>
    </row>
    <row r="557" spans="1:8" x14ac:dyDescent="0.25">
      <c r="A557" s="7">
        <v>0.56499999999999995</v>
      </c>
      <c r="B557" s="7">
        <v>0.45</v>
      </c>
      <c r="C557" s="7">
        <v>0.17499999999999999</v>
      </c>
      <c r="D557" s="7">
        <v>1.0095000000000001</v>
      </c>
      <c r="E557" s="7">
        <v>0.44700000000000001</v>
      </c>
      <c r="F557" s="7">
        <v>0.23749999999999999</v>
      </c>
      <c r="G557" s="7">
        <v>0.26450000000000001</v>
      </c>
      <c r="H557" s="7">
        <v>9</v>
      </c>
    </row>
    <row r="558" spans="1:8" x14ac:dyDescent="0.25">
      <c r="A558" s="5">
        <v>0.45</v>
      </c>
      <c r="B558" s="5">
        <v>0.33500000000000002</v>
      </c>
      <c r="C558" s="5">
        <v>0.125</v>
      </c>
      <c r="D558" s="5">
        <v>0.44750000000000001</v>
      </c>
      <c r="E558" s="5">
        <v>0.2165</v>
      </c>
      <c r="F558" s="5">
        <v>0.126</v>
      </c>
      <c r="G558" s="5">
        <v>0.11</v>
      </c>
      <c r="H558" s="5">
        <v>6</v>
      </c>
    </row>
    <row r="559" spans="1:8" x14ac:dyDescent="0.25">
      <c r="A559" s="7">
        <v>0.57999999999999996</v>
      </c>
      <c r="B559" s="7">
        <v>0.45500000000000002</v>
      </c>
      <c r="C559" s="7">
        <v>0.17</v>
      </c>
      <c r="D559" s="7">
        <v>0.93</v>
      </c>
      <c r="E559" s="7">
        <v>0.40799999999999997</v>
      </c>
      <c r="F559" s="7">
        <v>0.25900000000000001</v>
      </c>
      <c r="G559" s="7">
        <v>0.22</v>
      </c>
      <c r="H559" s="7">
        <v>9</v>
      </c>
    </row>
    <row r="560" spans="1:8" x14ac:dyDescent="0.25">
      <c r="A560" s="5">
        <v>0.41</v>
      </c>
      <c r="B560" s="5">
        <v>0.30499999999999999</v>
      </c>
      <c r="C560" s="5">
        <v>0.1</v>
      </c>
      <c r="D560" s="5">
        <v>0.36299999999999999</v>
      </c>
      <c r="E560" s="5">
        <v>0.17349999999999999</v>
      </c>
      <c r="F560" s="5">
        <v>6.5000000000000002E-2</v>
      </c>
      <c r="G560" s="5">
        <v>0.11</v>
      </c>
      <c r="H560" s="5">
        <v>11</v>
      </c>
    </row>
    <row r="561" spans="1:8" x14ac:dyDescent="0.25">
      <c r="A561" s="7">
        <v>0.70499999999999996</v>
      </c>
      <c r="B561" s="7">
        <v>0.53500000000000003</v>
      </c>
      <c r="C561" s="7">
        <v>0.22</v>
      </c>
      <c r="D561" s="7">
        <v>1.8660000000000001</v>
      </c>
      <c r="E561" s="7">
        <v>0.92900000000000005</v>
      </c>
      <c r="F561" s="7">
        <v>0.38350000000000001</v>
      </c>
      <c r="G561" s="7">
        <v>0.4395</v>
      </c>
      <c r="H561" s="7">
        <v>10</v>
      </c>
    </row>
    <row r="562" spans="1:8" x14ac:dyDescent="0.25">
      <c r="A562" s="5">
        <v>0.44</v>
      </c>
      <c r="B562" s="5">
        <v>0.32</v>
      </c>
      <c r="C562" s="5">
        <v>0.12</v>
      </c>
      <c r="D562" s="5">
        <v>0.45650000000000002</v>
      </c>
      <c r="E562" s="5">
        <v>0.24349999999999999</v>
      </c>
      <c r="F562" s="5">
        <v>9.1999999999999998E-2</v>
      </c>
      <c r="G562" s="5">
        <v>0.10249999999999999</v>
      </c>
      <c r="H562" s="5">
        <v>8</v>
      </c>
    </row>
    <row r="563" spans="1:8" x14ac:dyDescent="0.25">
      <c r="A563" s="7">
        <v>0.64</v>
      </c>
      <c r="B563" s="7">
        <v>0.495</v>
      </c>
      <c r="C563" s="7">
        <v>0.17</v>
      </c>
      <c r="D563" s="7">
        <v>1.139</v>
      </c>
      <c r="E563" s="7">
        <v>0.53949999999999998</v>
      </c>
      <c r="F563" s="7">
        <v>0.28199999999999997</v>
      </c>
      <c r="G563" s="7">
        <v>0.28499999999999998</v>
      </c>
      <c r="H563" s="7">
        <v>10</v>
      </c>
    </row>
    <row r="564" spans="1:8" x14ac:dyDescent="0.25">
      <c r="A564" s="5">
        <v>0.61499999999999999</v>
      </c>
      <c r="B564" s="5">
        <v>0.47</v>
      </c>
      <c r="C564" s="5">
        <v>0.17499999999999999</v>
      </c>
      <c r="D564" s="5">
        <v>1.2985</v>
      </c>
      <c r="E564" s="5">
        <v>0.51349999999999996</v>
      </c>
      <c r="F564" s="5">
        <v>0.34300000000000003</v>
      </c>
      <c r="G564" s="5">
        <v>0.32</v>
      </c>
      <c r="H564" s="5">
        <v>14</v>
      </c>
    </row>
    <row r="565" spans="1:8" x14ac:dyDescent="0.25">
      <c r="A565" s="7">
        <v>0.65500000000000003</v>
      </c>
      <c r="B565" s="7">
        <v>0.53</v>
      </c>
      <c r="C565" s="7">
        <v>0.19500000000000001</v>
      </c>
      <c r="D565" s="7">
        <v>1.3879999999999999</v>
      </c>
      <c r="E565" s="7">
        <v>0.56699999999999995</v>
      </c>
      <c r="F565" s="7">
        <v>0.27350000000000002</v>
      </c>
      <c r="G565" s="7">
        <v>0.41</v>
      </c>
      <c r="H565" s="7">
        <v>13</v>
      </c>
    </row>
    <row r="566" spans="1:8" x14ac:dyDescent="0.25">
      <c r="A566" s="5">
        <v>0.67</v>
      </c>
      <c r="B566" s="5">
        <v>0.51500000000000001</v>
      </c>
      <c r="C566" s="5">
        <v>0.17</v>
      </c>
      <c r="D566" s="5">
        <v>1.4265000000000001</v>
      </c>
      <c r="E566" s="5">
        <v>0.66049999999999998</v>
      </c>
      <c r="F566" s="5">
        <v>0.33950000000000002</v>
      </c>
      <c r="G566" s="5">
        <v>0.37</v>
      </c>
      <c r="H566" s="5">
        <v>11</v>
      </c>
    </row>
    <row r="567" spans="1:8" x14ac:dyDescent="0.25">
      <c r="A567" s="7">
        <v>0.45500000000000002</v>
      </c>
      <c r="B567" s="7">
        <v>0.35</v>
      </c>
      <c r="C567" s="7">
        <v>0.105</v>
      </c>
      <c r="D567" s="7">
        <v>0.40100000000000002</v>
      </c>
      <c r="E567" s="7">
        <v>0.1575</v>
      </c>
      <c r="F567" s="7">
        <v>8.3000000000000004E-2</v>
      </c>
      <c r="G567" s="7">
        <v>0.13500000000000001</v>
      </c>
      <c r="H567" s="7">
        <v>9</v>
      </c>
    </row>
    <row r="568" spans="1:8" x14ac:dyDescent="0.25">
      <c r="A568" s="5">
        <v>0.35499999999999998</v>
      </c>
      <c r="B568" s="5">
        <v>0.28999999999999998</v>
      </c>
      <c r="C568" s="5">
        <v>0.09</v>
      </c>
      <c r="D568" s="5">
        <v>0.32750000000000001</v>
      </c>
      <c r="E568" s="5">
        <v>0.13400000000000001</v>
      </c>
      <c r="F568" s="5">
        <v>8.5999999999999993E-2</v>
      </c>
      <c r="G568" s="5">
        <v>0.09</v>
      </c>
      <c r="H568" s="5">
        <v>9</v>
      </c>
    </row>
    <row r="569" spans="1:8" x14ac:dyDescent="0.25">
      <c r="A569" s="7">
        <v>0.4</v>
      </c>
      <c r="B569" s="7">
        <v>0.32500000000000001</v>
      </c>
      <c r="C569" s="7">
        <v>0.12</v>
      </c>
      <c r="D569" s="7">
        <v>0.31850000000000001</v>
      </c>
      <c r="E569" s="7">
        <v>0.13400000000000001</v>
      </c>
      <c r="F569" s="7">
        <v>5.6500000000000002E-2</v>
      </c>
      <c r="G569" s="7">
        <v>9.5000000000000001E-2</v>
      </c>
      <c r="H569" s="7">
        <v>8</v>
      </c>
    </row>
    <row r="570" spans="1:8" x14ac:dyDescent="0.25">
      <c r="A570" s="5">
        <v>0.56499999999999995</v>
      </c>
      <c r="B570" s="5">
        <v>0.46</v>
      </c>
      <c r="C570" s="5">
        <v>0.155</v>
      </c>
      <c r="D570" s="5">
        <v>0.87150000000000005</v>
      </c>
      <c r="E570" s="5">
        <v>0.3755</v>
      </c>
      <c r="F570" s="5">
        <v>0.215</v>
      </c>
      <c r="G570" s="5">
        <v>0.25</v>
      </c>
      <c r="H570" s="5">
        <v>10</v>
      </c>
    </row>
    <row r="571" spans="1:8" x14ac:dyDescent="0.25">
      <c r="A571" s="7">
        <v>0.505</v>
      </c>
      <c r="B571" s="7">
        <v>0.39</v>
      </c>
      <c r="C571" s="7">
        <v>0.12</v>
      </c>
      <c r="D571" s="7">
        <v>0.65300000000000002</v>
      </c>
      <c r="E571" s="7">
        <v>0.33150000000000002</v>
      </c>
      <c r="F571" s="7">
        <v>0.13850000000000001</v>
      </c>
      <c r="G571" s="7">
        <v>0.16700000000000001</v>
      </c>
      <c r="H571" s="7">
        <v>9</v>
      </c>
    </row>
    <row r="572" spans="1:8" x14ac:dyDescent="0.25">
      <c r="A572" s="5">
        <v>0.505</v>
      </c>
      <c r="B572" s="5">
        <v>0.44</v>
      </c>
      <c r="C572" s="5">
        <v>0.14000000000000001</v>
      </c>
      <c r="D572" s="5">
        <v>0.82750000000000001</v>
      </c>
      <c r="E572" s="5">
        <v>0.34150000000000003</v>
      </c>
      <c r="F572" s="5">
        <v>0.1855</v>
      </c>
      <c r="G572" s="5">
        <v>0.23899999999999999</v>
      </c>
      <c r="H572" s="5">
        <v>8</v>
      </c>
    </row>
    <row r="573" spans="1:8" x14ac:dyDescent="0.25">
      <c r="A573" s="7">
        <v>0.56499999999999995</v>
      </c>
      <c r="B573" s="7">
        <v>0.45</v>
      </c>
      <c r="C573" s="7">
        <v>0.115</v>
      </c>
      <c r="D573" s="7">
        <v>0.90849999999999997</v>
      </c>
      <c r="E573" s="7">
        <v>0.39800000000000002</v>
      </c>
      <c r="F573" s="7">
        <v>0.19700000000000001</v>
      </c>
      <c r="G573" s="7">
        <v>0.28999999999999998</v>
      </c>
      <c r="H573" s="7">
        <v>17</v>
      </c>
    </row>
    <row r="574" spans="1:8" x14ac:dyDescent="0.25">
      <c r="A574" s="5">
        <v>0.44</v>
      </c>
      <c r="B574" s="5">
        <v>0.35</v>
      </c>
      <c r="C574" s="5">
        <v>0.13500000000000001</v>
      </c>
      <c r="D574" s="5">
        <v>0.435</v>
      </c>
      <c r="E574" s="5">
        <v>0.18149999999999999</v>
      </c>
      <c r="F574" s="5">
        <v>8.3000000000000004E-2</v>
      </c>
      <c r="G574" s="5">
        <v>0.125</v>
      </c>
      <c r="H574" s="5">
        <v>12</v>
      </c>
    </row>
    <row r="575" spans="1:8" x14ac:dyDescent="0.25">
      <c r="A575" s="7">
        <v>0.42499999999999999</v>
      </c>
      <c r="B575" s="7">
        <v>0.33</v>
      </c>
      <c r="C575" s="7">
        <v>0.115</v>
      </c>
      <c r="D575" s="7">
        <v>0.32650000000000001</v>
      </c>
      <c r="E575" s="7">
        <v>0.13150000000000001</v>
      </c>
      <c r="F575" s="7">
        <v>7.6999999999999999E-2</v>
      </c>
      <c r="G575" s="7">
        <v>0.10299999999999999</v>
      </c>
      <c r="H575" s="7">
        <v>6</v>
      </c>
    </row>
    <row r="576" spans="1:8" x14ac:dyDescent="0.25">
      <c r="A576" s="5">
        <v>0.60499999999999998</v>
      </c>
      <c r="B576" s="5">
        <v>0.47499999999999998</v>
      </c>
      <c r="C576" s="5">
        <v>0.17499999999999999</v>
      </c>
      <c r="D576" s="5">
        <v>1.2010000000000001</v>
      </c>
      <c r="E576" s="5">
        <v>0.53949999999999998</v>
      </c>
      <c r="F576" s="5">
        <v>0.27500000000000002</v>
      </c>
      <c r="G576" s="5">
        <v>0.309</v>
      </c>
      <c r="H576" s="5">
        <v>10</v>
      </c>
    </row>
    <row r="577" spans="1:8" x14ac:dyDescent="0.25">
      <c r="A577" s="7">
        <v>0.31</v>
      </c>
      <c r="B577" s="7">
        <v>0.24</v>
      </c>
      <c r="C577" s="7">
        <v>0.105</v>
      </c>
      <c r="D577" s="7">
        <v>0.28849999999999998</v>
      </c>
      <c r="E577" s="7">
        <v>0.11799999999999999</v>
      </c>
      <c r="F577" s="7">
        <v>6.5000000000000002E-2</v>
      </c>
      <c r="G577" s="7">
        <v>8.3000000000000004E-2</v>
      </c>
      <c r="H577" s="7">
        <v>6</v>
      </c>
    </row>
    <row r="578" spans="1:8" x14ac:dyDescent="0.25">
      <c r="A578" s="5">
        <v>0.52</v>
      </c>
      <c r="B578" s="5">
        <v>0.40500000000000003</v>
      </c>
      <c r="C578" s="5">
        <v>0.14000000000000001</v>
      </c>
      <c r="D578" s="5">
        <v>0.57750000000000001</v>
      </c>
      <c r="E578" s="5">
        <v>0.2</v>
      </c>
      <c r="F578" s="5">
        <v>0.14499999999999999</v>
      </c>
      <c r="G578" s="5">
        <v>0.17899999999999999</v>
      </c>
      <c r="H578" s="5">
        <v>11</v>
      </c>
    </row>
    <row r="579" spans="1:8" x14ac:dyDescent="0.25">
      <c r="A579" s="7">
        <v>0.47499999999999998</v>
      </c>
      <c r="B579" s="7">
        <v>0.36499999999999999</v>
      </c>
      <c r="C579" s="7">
        <v>0.115</v>
      </c>
      <c r="D579" s="7">
        <v>0.56599999999999995</v>
      </c>
      <c r="E579" s="7">
        <v>0.28100000000000003</v>
      </c>
      <c r="F579" s="7">
        <v>0.11700000000000001</v>
      </c>
      <c r="G579" s="7">
        <v>0.13350000000000001</v>
      </c>
      <c r="H579" s="7">
        <v>7</v>
      </c>
    </row>
    <row r="580" spans="1:8" x14ac:dyDescent="0.25">
      <c r="A580" s="5">
        <v>0.495</v>
      </c>
      <c r="B580" s="5">
        <v>0.38</v>
      </c>
      <c r="C580" s="5">
        <v>0.14499999999999999</v>
      </c>
      <c r="D580" s="5">
        <v>0.51500000000000001</v>
      </c>
      <c r="E580" s="5">
        <v>0.17499999999999999</v>
      </c>
      <c r="F580" s="5">
        <v>9.8000000000000004E-2</v>
      </c>
      <c r="G580" s="5">
        <v>0.21199999999999999</v>
      </c>
      <c r="H580" s="5">
        <v>13</v>
      </c>
    </row>
    <row r="581" spans="1:8" x14ac:dyDescent="0.25">
      <c r="A581" s="7">
        <v>0.65</v>
      </c>
      <c r="B581" s="7">
        <v>0.495</v>
      </c>
      <c r="C581" s="7">
        <v>0.17499999999999999</v>
      </c>
      <c r="D581" s="7">
        <v>1.2270000000000001</v>
      </c>
      <c r="E581" s="7">
        <v>0.52800000000000002</v>
      </c>
      <c r="F581" s="7">
        <v>0.25800000000000001</v>
      </c>
      <c r="G581" s="7">
        <v>0.37</v>
      </c>
      <c r="H581" s="7">
        <v>11</v>
      </c>
    </row>
    <row r="582" spans="1:8" x14ac:dyDescent="0.25">
      <c r="A582" s="5">
        <v>0.45500000000000002</v>
      </c>
      <c r="B582" s="5">
        <v>0.35</v>
      </c>
      <c r="C582" s="5">
        <v>0.12</v>
      </c>
      <c r="D582" s="5">
        <v>0.45550000000000002</v>
      </c>
      <c r="E582" s="5">
        <v>0.19450000000000001</v>
      </c>
      <c r="F582" s="5">
        <v>0.1045</v>
      </c>
      <c r="G582" s="5">
        <v>0.13750000000000001</v>
      </c>
      <c r="H582" s="5">
        <v>7</v>
      </c>
    </row>
    <row r="583" spans="1:8" x14ac:dyDescent="0.25">
      <c r="A583" s="7">
        <v>0.57999999999999996</v>
      </c>
      <c r="B583" s="7">
        <v>0.47499999999999998</v>
      </c>
      <c r="C583" s="7">
        <v>0.13500000000000001</v>
      </c>
      <c r="D583" s="7">
        <v>0.92500000000000004</v>
      </c>
      <c r="E583" s="7">
        <v>0.39100000000000001</v>
      </c>
      <c r="F583" s="7">
        <v>0.16500000000000001</v>
      </c>
      <c r="G583" s="7">
        <v>0.27500000000000002</v>
      </c>
      <c r="H583" s="7">
        <v>14</v>
      </c>
    </row>
    <row r="584" spans="1:8" x14ac:dyDescent="0.25">
      <c r="A584" s="5">
        <v>0.45</v>
      </c>
      <c r="B584" s="5">
        <v>0.34</v>
      </c>
      <c r="C584" s="5">
        <v>0.125</v>
      </c>
      <c r="D584" s="5">
        <v>0.40450000000000003</v>
      </c>
      <c r="E584" s="5">
        <v>0.17100000000000001</v>
      </c>
      <c r="F584" s="5">
        <v>7.0000000000000007E-2</v>
      </c>
      <c r="G584" s="5">
        <v>0.13450000000000001</v>
      </c>
      <c r="H584" s="5">
        <v>8</v>
      </c>
    </row>
    <row r="585" spans="1:8" x14ac:dyDescent="0.25">
      <c r="A585" s="7">
        <v>0.56499999999999995</v>
      </c>
      <c r="B585" s="7">
        <v>0.44</v>
      </c>
      <c r="C585" s="7">
        <v>0.17499999999999999</v>
      </c>
      <c r="D585" s="7">
        <v>0.90249999999999997</v>
      </c>
      <c r="E585" s="7">
        <v>0.31</v>
      </c>
      <c r="F585" s="7">
        <v>0.193</v>
      </c>
      <c r="G585" s="7">
        <v>0.32500000000000001</v>
      </c>
      <c r="H585" s="7">
        <v>14</v>
      </c>
    </row>
    <row r="586" spans="1:8" x14ac:dyDescent="0.25">
      <c r="A586" s="5">
        <v>0.61499999999999999</v>
      </c>
      <c r="B586" s="5">
        <v>0.48</v>
      </c>
      <c r="C586" s="5">
        <v>0.16500000000000001</v>
      </c>
      <c r="D586" s="5">
        <v>1.1615</v>
      </c>
      <c r="E586" s="5">
        <v>0.51300000000000001</v>
      </c>
      <c r="F586" s="5">
        <v>0.30099999999999999</v>
      </c>
      <c r="G586" s="5">
        <v>0.30499999999999999</v>
      </c>
      <c r="H586" s="5">
        <v>10</v>
      </c>
    </row>
    <row r="587" spans="1:8" x14ac:dyDescent="0.25">
      <c r="A587" s="7">
        <v>0.40500000000000003</v>
      </c>
      <c r="B587" s="7">
        <v>0.31</v>
      </c>
      <c r="C587" s="7">
        <v>0.1</v>
      </c>
      <c r="D587" s="7">
        <v>0.38500000000000001</v>
      </c>
      <c r="E587" s="7">
        <v>0.17299999999999999</v>
      </c>
      <c r="F587" s="7">
        <v>9.1499999999999998E-2</v>
      </c>
      <c r="G587" s="7">
        <v>0.11</v>
      </c>
      <c r="H587" s="7">
        <v>7</v>
      </c>
    </row>
    <row r="588" spans="1:8" x14ac:dyDescent="0.25">
      <c r="A588" s="5">
        <v>0.505</v>
      </c>
      <c r="B588" s="5">
        <v>0.38</v>
      </c>
      <c r="C588" s="5">
        <v>0.14499999999999999</v>
      </c>
      <c r="D588" s="5">
        <v>0.65100000000000002</v>
      </c>
      <c r="E588" s="5">
        <v>0.29349999999999998</v>
      </c>
      <c r="F588" s="5">
        <v>0.19</v>
      </c>
      <c r="G588" s="5">
        <v>0.17</v>
      </c>
      <c r="H588" s="5">
        <v>12</v>
      </c>
    </row>
    <row r="589" spans="1:8" x14ac:dyDescent="0.25">
      <c r="A589" s="7">
        <v>0.70499999999999996</v>
      </c>
      <c r="B589" s="7">
        <v>0.55500000000000005</v>
      </c>
      <c r="C589" s="7">
        <v>0.2</v>
      </c>
      <c r="D589" s="7">
        <v>1.4684999999999999</v>
      </c>
      <c r="E589" s="7">
        <v>0.47149999999999997</v>
      </c>
      <c r="F589" s="7">
        <v>0.32350000000000001</v>
      </c>
      <c r="G589" s="7">
        <v>0.52</v>
      </c>
      <c r="H589" s="7">
        <v>19</v>
      </c>
    </row>
    <row r="590" spans="1:8" x14ac:dyDescent="0.25">
      <c r="A590" s="5">
        <v>0.72</v>
      </c>
      <c r="B590" s="5">
        <v>0.56499999999999995</v>
      </c>
      <c r="C590" s="5">
        <v>0.2</v>
      </c>
      <c r="D590" s="5">
        <v>2.1055000000000001</v>
      </c>
      <c r="E590" s="5">
        <v>1.0169999999999999</v>
      </c>
      <c r="F590" s="5">
        <v>0.36299999999999999</v>
      </c>
      <c r="G590" s="5">
        <v>0.49399999999999999</v>
      </c>
      <c r="H590" s="5">
        <v>12</v>
      </c>
    </row>
    <row r="591" spans="1:8" x14ac:dyDescent="0.25">
      <c r="A591" s="7">
        <v>0.375</v>
      </c>
      <c r="B591" s="7">
        <v>0.26</v>
      </c>
      <c r="C591" s="7">
        <v>0.08</v>
      </c>
      <c r="D591" s="7">
        <v>0.20749999999999999</v>
      </c>
      <c r="E591" s="7">
        <v>0.09</v>
      </c>
      <c r="F591" s="7">
        <v>4.1500000000000002E-2</v>
      </c>
      <c r="G591" s="7">
        <v>7.0000000000000007E-2</v>
      </c>
      <c r="H591" s="7">
        <v>6</v>
      </c>
    </row>
    <row r="592" spans="1:8" x14ac:dyDescent="0.25">
      <c r="A592" s="5">
        <v>0.47</v>
      </c>
      <c r="B592" s="5">
        <v>0.35</v>
      </c>
      <c r="C592" s="5">
        <v>0.13</v>
      </c>
      <c r="D592" s="5">
        <v>0.46600000000000003</v>
      </c>
      <c r="E592" s="5">
        <v>0.1845</v>
      </c>
      <c r="F592" s="5">
        <v>9.9000000000000005E-2</v>
      </c>
      <c r="G592" s="5">
        <v>0.14499999999999999</v>
      </c>
      <c r="H592" s="5">
        <v>11</v>
      </c>
    </row>
    <row r="593" spans="1:8" x14ac:dyDescent="0.25">
      <c r="A593" s="7">
        <v>0.13</v>
      </c>
      <c r="B593" s="7">
        <v>0.1</v>
      </c>
      <c r="C593" s="7">
        <v>0.03</v>
      </c>
      <c r="D593" s="7">
        <v>1.2999999999999999E-2</v>
      </c>
      <c r="E593" s="7">
        <v>4.4999999999999997E-3</v>
      </c>
      <c r="F593" s="7">
        <v>3.0000000000000001E-3</v>
      </c>
      <c r="G593" s="7">
        <v>4.0000000000000001E-3</v>
      </c>
      <c r="H593" s="7">
        <v>3</v>
      </c>
    </row>
    <row r="594" spans="1:8" x14ac:dyDescent="0.25">
      <c r="A594" s="5">
        <v>0.375</v>
      </c>
      <c r="B594" s="5">
        <v>0.27500000000000002</v>
      </c>
      <c r="C594" s="5">
        <v>8.5000000000000006E-2</v>
      </c>
      <c r="D594" s="5">
        <v>0.22</v>
      </c>
      <c r="E594" s="5">
        <v>0.109</v>
      </c>
      <c r="F594" s="5">
        <v>0.05</v>
      </c>
      <c r="G594" s="5">
        <v>6.0499999999999998E-2</v>
      </c>
      <c r="H594" s="5">
        <v>7</v>
      </c>
    </row>
    <row r="595" spans="1:8" x14ac:dyDescent="0.25">
      <c r="A595" s="7">
        <v>0.45500000000000002</v>
      </c>
      <c r="B595" s="7">
        <v>0.33500000000000002</v>
      </c>
      <c r="C595" s="7">
        <v>0.13500000000000001</v>
      </c>
      <c r="D595" s="7">
        <v>0.501</v>
      </c>
      <c r="E595" s="7">
        <v>0.27400000000000002</v>
      </c>
      <c r="F595" s="7">
        <v>9.9500000000000005E-2</v>
      </c>
      <c r="G595" s="7">
        <v>0.1065</v>
      </c>
      <c r="H595" s="7">
        <v>7</v>
      </c>
    </row>
    <row r="596" spans="1:8" x14ac:dyDescent="0.25">
      <c r="A596" s="5">
        <v>0.44500000000000001</v>
      </c>
      <c r="B596" s="5">
        <v>0.33500000000000002</v>
      </c>
      <c r="C596" s="5">
        <v>0.11</v>
      </c>
      <c r="D596" s="5">
        <v>0.41099999999999998</v>
      </c>
      <c r="E596" s="5">
        <v>0.19850000000000001</v>
      </c>
      <c r="F596" s="5">
        <v>9.35E-2</v>
      </c>
      <c r="G596" s="5">
        <v>0.109</v>
      </c>
      <c r="H596" s="5">
        <v>8</v>
      </c>
    </row>
    <row r="597" spans="1:8" x14ac:dyDescent="0.25">
      <c r="A597" s="7">
        <v>0.61</v>
      </c>
      <c r="B597" s="7">
        <v>0.47</v>
      </c>
      <c r="C597" s="7">
        <v>0.16</v>
      </c>
      <c r="D597" s="7">
        <v>1.022</v>
      </c>
      <c r="E597" s="7">
        <v>0.44900000000000001</v>
      </c>
      <c r="F597" s="7">
        <v>0.23449999999999999</v>
      </c>
      <c r="G597" s="7">
        <v>0.29449999999999998</v>
      </c>
      <c r="H597" s="7">
        <v>9</v>
      </c>
    </row>
    <row r="598" spans="1:8" x14ac:dyDescent="0.25">
      <c r="A598" s="5">
        <v>0.60499999999999998</v>
      </c>
      <c r="B598" s="5">
        <v>0.49</v>
      </c>
      <c r="C598" s="5">
        <v>0.16500000000000001</v>
      </c>
      <c r="D598" s="5">
        <v>1.071</v>
      </c>
      <c r="E598" s="5">
        <v>0.48199999999999998</v>
      </c>
      <c r="F598" s="5">
        <v>0.19350000000000001</v>
      </c>
      <c r="G598" s="5">
        <v>0.35199999999999998</v>
      </c>
      <c r="H598" s="5">
        <v>10</v>
      </c>
    </row>
    <row r="599" spans="1:8" x14ac:dyDescent="0.25">
      <c r="A599" s="7">
        <v>0.6</v>
      </c>
      <c r="B599" s="7">
        <v>0.46500000000000002</v>
      </c>
      <c r="C599" s="7">
        <v>0.155</v>
      </c>
      <c r="D599" s="7">
        <v>1.04</v>
      </c>
      <c r="E599" s="7">
        <v>0.47549999999999998</v>
      </c>
      <c r="F599" s="7">
        <v>0.25</v>
      </c>
      <c r="G599" s="7">
        <v>0.28000000000000003</v>
      </c>
      <c r="H599" s="7">
        <v>11</v>
      </c>
    </row>
    <row r="600" spans="1:8" x14ac:dyDescent="0.25">
      <c r="A600" s="5">
        <v>0.57499999999999996</v>
      </c>
      <c r="B600" s="5">
        <v>0.45</v>
      </c>
      <c r="C600" s="5">
        <v>0.155</v>
      </c>
      <c r="D600" s="5">
        <v>0.88600000000000001</v>
      </c>
      <c r="E600" s="5">
        <v>0.36049999999999999</v>
      </c>
      <c r="F600" s="5">
        <v>0.21099999999999999</v>
      </c>
      <c r="G600" s="5">
        <v>0.25750000000000001</v>
      </c>
      <c r="H600" s="5">
        <v>9</v>
      </c>
    </row>
    <row r="601" spans="1:8" x14ac:dyDescent="0.25">
      <c r="A601" s="7">
        <v>0.53</v>
      </c>
      <c r="B601" s="7">
        <v>0.41499999999999998</v>
      </c>
      <c r="C601" s="7">
        <v>0.16</v>
      </c>
      <c r="D601" s="7">
        <v>0.78300000000000003</v>
      </c>
      <c r="E601" s="7">
        <v>0.29349999999999998</v>
      </c>
      <c r="F601" s="7">
        <v>0.158</v>
      </c>
      <c r="G601" s="7">
        <v>0.245</v>
      </c>
      <c r="H601" s="7">
        <v>15</v>
      </c>
    </row>
    <row r="602" spans="1:8" x14ac:dyDescent="0.25">
      <c r="A602" s="5">
        <v>0.52</v>
      </c>
      <c r="B602" s="5">
        <v>0.39500000000000002</v>
      </c>
      <c r="C602" s="5">
        <v>0.13500000000000001</v>
      </c>
      <c r="D602" s="5">
        <v>0.63300000000000001</v>
      </c>
      <c r="E602" s="5">
        <v>0.29849999999999999</v>
      </c>
      <c r="F602" s="5">
        <v>0.1295</v>
      </c>
      <c r="G602" s="5">
        <v>0.17499999999999999</v>
      </c>
      <c r="H602" s="5">
        <v>9</v>
      </c>
    </row>
    <row r="603" spans="1:8" x14ac:dyDescent="0.25">
      <c r="A603" s="7">
        <v>0.66</v>
      </c>
      <c r="B603" s="7">
        <v>0.52</v>
      </c>
      <c r="C603" s="7">
        <v>0.19</v>
      </c>
      <c r="D603" s="7">
        <v>1.5580000000000001</v>
      </c>
      <c r="E603" s="7">
        <v>0.755</v>
      </c>
      <c r="F603" s="7">
        <v>0.29799999999999999</v>
      </c>
      <c r="G603" s="7">
        <v>0.4</v>
      </c>
      <c r="H603" s="7">
        <v>10</v>
      </c>
    </row>
    <row r="604" spans="1:8" x14ac:dyDescent="0.25">
      <c r="A604" s="5">
        <v>0.56999999999999995</v>
      </c>
      <c r="B604" s="5">
        <v>0.44500000000000001</v>
      </c>
      <c r="C604" s="5">
        <v>0.155</v>
      </c>
      <c r="D604" s="5">
        <v>0.73299999999999998</v>
      </c>
      <c r="E604" s="5">
        <v>0.28199999999999997</v>
      </c>
      <c r="F604" s="5">
        <v>0.159</v>
      </c>
      <c r="G604" s="5">
        <v>0.23499999999999999</v>
      </c>
      <c r="H604" s="5">
        <v>14</v>
      </c>
    </row>
    <row r="605" spans="1:8" x14ac:dyDescent="0.25">
      <c r="A605" s="7">
        <v>0.53</v>
      </c>
      <c r="B605" s="7">
        <v>0.43</v>
      </c>
      <c r="C605" s="7">
        <v>0.15</v>
      </c>
      <c r="D605" s="7">
        <v>0.74099999999999999</v>
      </c>
      <c r="E605" s="7">
        <v>0.32500000000000001</v>
      </c>
      <c r="F605" s="7">
        <v>0.1855</v>
      </c>
      <c r="G605" s="7">
        <v>0.19600000000000001</v>
      </c>
      <c r="H605" s="7">
        <v>9</v>
      </c>
    </row>
    <row r="606" spans="1:8" x14ac:dyDescent="0.25">
      <c r="A606" s="5">
        <v>0.56999999999999995</v>
      </c>
      <c r="B606" s="5">
        <v>0.45500000000000002</v>
      </c>
      <c r="C606" s="5">
        <v>0.15</v>
      </c>
      <c r="D606" s="5">
        <v>0.95199999999999996</v>
      </c>
      <c r="E606" s="5">
        <v>0.38950000000000001</v>
      </c>
      <c r="F606" s="5">
        <v>0.2155</v>
      </c>
      <c r="G606" s="5">
        <v>0.27450000000000002</v>
      </c>
      <c r="H606" s="5">
        <v>9</v>
      </c>
    </row>
    <row r="607" spans="1:8" x14ac:dyDescent="0.25">
      <c r="A607" s="7">
        <v>0.5</v>
      </c>
      <c r="B607" s="7">
        <v>0.38</v>
      </c>
      <c r="C607" s="7">
        <v>0.12</v>
      </c>
      <c r="D607" s="7">
        <v>0.57650000000000001</v>
      </c>
      <c r="E607" s="7">
        <v>0.27300000000000002</v>
      </c>
      <c r="F607" s="7">
        <v>0.13500000000000001</v>
      </c>
      <c r="G607" s="7">
        <v>0.14499999999999999</v>
      </c>
      <c r="H607" s="7">
        <v>9</v>
      </c>
    </row>
    <row r="608" spans="1:8" x14ac:dyDescent="0.25">
      <c r="A608" s="5">
        <v>0.61499999999999999</v>
      </c>
      <c r="B608" s="5">
        <v>0.47</v>
      </c>
      <c r="C608" s="5">
        <v>0.155</v>
      </c>
      <c r="D608" s="5">
        <v>1.2</v>
      </c>
      <c r="E608" s="5">
        <v>0.50849999999999995</v>
      </c>
      <c r="F608" s="5">
        <v>0.32</v>
      </c>
      <c r="G608" s="5">
        <v>0.29199999999999998</v>
      </c>
      <c r="H608" s="5">
        <v>8</v>
      </c>
    </row>
    <row r="609" spans="1:8" x14ac:dyDescent="0.25">
      <c r="A609" s="7">
        <v>0.38</v>
      </c>
      <c r="B609" s="7">
        <v>0.28499999999999998</v>
      </c>
      <c r="C609" s="7">
        <v>8.5000000000000006E-2</v>
      </c>
      <c r="D609" s="7">
        <v>0.23699999999999999</v>
      </c>
      <c r="E609" s="7">
        <v>0.115</v>
      </c>
      <c r="F609" s="7">
        <v>4.0500000000000001E-2</v>
      </c>
      <c r="G609" s="7">
        <v>7.0000000000000007E-2</v>
      </c>
      <c r="H609" s="7">
        <v>6</v>
      </c>
    </row>
    <row r="610" spans="1:8" x14ac:dyDescent="0.25">
      <c r="A610" s="5">
        <v>0.45</v>
      </c>
      <c r="B610" s="5">
        <v>0.34499999999999997</v>
      </c>
      <c r="C610" s="5">
        <v>0.11</v>
      </c>
      <c r="D610" s="5">
        <v>0.47</v>
      </c>
      <c r="E610" s="5">
        <v>0.23549999999999999</v>
      </c>
      <c r="F610" s="5">
        <v>8.5500000000000007E-2</v>
      </c>
      <c r="G610" s="5">
        <v>0.1135</v>
      </c>
      <c r="H610" s="5">
        <v>7</v>
      </c>
    </row>
    <row r="611" spans="1:8" x14ac:dyDescent="0.25">
      <c r="A611" s="7">
        <v>0.34499999999999997</v>
      </c>
      <c r="B611" s="7">
        <v>0.27</v>
      </c>
      <c r="C611" s="7">
        <v>9.5000000000000001E-2</v>
      </c>
      <c r="D611" s="7">
        <v>0.19700000000000001</v>
      </c>
      <c r="E611" s="7">
        <v>6.6500000000000004E-2</v>
      </c>
      <c r="F611" s="7">
        <v>0.05</v>
      </c>
      <c r="G611" s="7">
        <v>7.0000000000000007E-2</v>
      </c>
      <c r="H611" s="7">
        <v>9</v>
      </c>
    </row>
    <row r="612" spans="1:8" x14ac:dyDescent="0.25">
      <c r="A612" s="5">
        <v>0.71</v>
      </c>
      <c r="B612" s="5">
        <v>0.53</v>
      </c>
      <c r="C612" s="5">
        <v>0.19500000000000001</v>
      </c>
      <c r="D612" s="5">
        <v>1.8745000000000001</v>
      </c>
      <c r="E612" s="5">
        <v>0.67549999999999999</v>
      </c>
      <c r="F612" s="5">
        <v>0.40649999999999997</v>
      </c>
      <c r="G612" s="5">
        <v>0.6855</v>
      </c>
      <c r="H612" s="5">
        <v>12</v>
      </c>
    </row>
    <row r="613" spans="1:8" x14ac:dyDescent="0.25">
      <c r="A613" s="7">
        <v>0.43</v>
      </c>
      <c r="B613" s="7">
        <v>0.34</v>
      </c>
      <c r="C613" s="7">
        <v>0.11</v>
      </c>
      <c r="D613" s="7">
        <v>0.38200000000000001</v>
      </c>
      <c r="E613" s="7">
        <v>0.154</v>
      </c>
      <c r="F613" s="7">
        <v>9.5500000000000002E-2</v>
      </c>
      <c r="G613" s="7">
        <v>0.109</v>
      </c>
      <c r="H613" s="7">
        <v>8</v>
      </c>
    </row>
    <row r="614" spans="1:8" x14ac:dyDescent="0.25">
      <c r="A614" s="5">
        <v>0.35</v>
      </c>
      <c r="B614" s="5">
        <v>0.27</v>
      </c>
      <c r="C614" s="5">
        <v>0.09</v>
      </c>
      <c r="D614" s="5">
        <v>0.20549999999999999</v>
      </c>
      <c r="E614" s="5">
        <v>7.4999999999999997E-2</v>
      </c>
      <c r="F614" s="5">
        <v>5.7500000000000002E-2</v>
      </c>
      <c r="G614" s="5">
        <v>6.2E-2</v>
      </c>
      <c r="H614" s="5">
        <v>6</v>
      </c>
    </row>
    <row r="615" spans="1:8" x14ac:dyDescent="0.25">
      <c r="A615" s="7">
        <v>0.625</v>
      </c>
      <c r="B615" s="7">
        <v>0.52500000000000002</v>
      </c>
      <c r="C615" s="7">
        <v>0.19500000000000001</v>
      </c>
      <c r="D615" s="7">
        <v>1.3520000000000001</v>
      </c>
      <c r="E615" s="7">
        <v>0.45050000000000001</v>
      </c>
      <c r="F615" s="7">
        <v>0.2445</v>
      </c>
      <c r="G615" s="7">
        <v>0.53</v>
      </c>
      <c r="H615" s="7">
        <v>13</v>
      </c>
    </row>
    <row r="616" spans="1:8" x14ac:dyDescent="0.25">
      <c r="A616" s="5">
        <v>0.53</v>
      </c>
      <c r="B616" s="5">
        <v>0.42</v>
      </c>
      <c r="C616" s="5">
        <v>0.17</v>
      </c>
      <c r="D616" s="5">
        <v>0.82799999999999996</v>
      </c>
      <c r="E616" s="5">
        <v>0.41</v>
      </c>
      <c r="F616" s="5">
        <v>0.20799999999999999</v>
      </c>
      <c r="G616" s="5">
        <v>0.15049999999999999</v>
      </c>
      <c r="H616" s="5">
        <v>6</v>
      </c>
    </row>
    <row r="617" spans="1:8" x14ac:dyDescent="0.25">
      <c r="A617" s="7">
        <v>0.58499999999999996</v>
      </c>
      <c r="B617" s="7">
        <v>0.46500000000000002</v>
      </c>
      <c r="C617" s="7">
        <v>0.16500000000000001</v>
      </c>
      <c r="D617" s="7">
        <v>0.88500000000000001</v>
      </c>
      <c r="E617" s="7">
        <v>0.40250000000000002</v>
      </c>
      <c r="F617" s="7">
        <v>0.16250000000000001</v>
      </c>
      <c r="G617" s="7">
        <v>0.27400000000000002</v>
      </c>
      <c r="H617" s="7">
        <v>10</v>
      </c>
    </row>
    <row r="618" spans="1:8" x14ac:dyDescent="0.25">
      <c r="A618" s="5">
        <v>0.53</v>
      </c>
      <c r="B618" s="5">
        <v>0.42499999999999999</v>
      </c>
      <c r="C618" s="5">
        <v>0.13</v>
      </c>
      <c r="D618" s="5">
        <v>0.75849999999999995</v>
      </c>
      <c r="E618" s="5">
        <v>0.32500000000000001</v>
      </c>
      <c r="F618" s="5">
        <v>0.19700000000000001</v>
      </c>
      <c r="G618" s="5">
        <v>0.20499999999999999</v>
      </c>
      <c r="H618" s="5">
        <v>8</v>
      </c>
    </row>
    <row r="619" spans="1:8" x14ac:dyDescent="0.25">
      <c r="A619" s="7">
        <v>0.48</v>
      </c>
      <c r="B619" s="7">
        <v>0.37</v>
      </c>
      <c r="C619" s="7">
        <v>0.12</v>
      </c>
      <c r="D619" s="7">
        <v>0.53600000000000003</v>
      </c>
      <c r="E619" s="7">
        <v>0.251</v>
      </c>
      <c r="F619" s="7">
        <v>0.114</v>
      </c>
      <c r="G619" s="7">
        <v>0.15</v>
      </c>
      <c r="H619" s="7">
        <v>8</v>
      </c>
    </row>
    <row r="620" spans="1:8" x14ac:dyDescent="0.25">
      <c r="A620" s="5">
        <v>0.6</v>
      </c>
      <c r="B620" s="5">
        <v>0.48499999999999999</v>
      </c>
      <c r="C620" s="5">
        <v>0.14499999999999999</v>
      </c>
      <c r="D620" s="5">
        <v>0.77600000000000002</v>
      </c>
      <c r="E620" s="5">
        <v>0.35449999999999998</v>
      </c>
      <c r="F620" s="5">
        <v>0.1585</v>
      </c>
      <c r="G620" s="5">
        <v>0.23899999999999999</v>
      </c>
      <c r="H620" s="5">
        <v>9</v>
      </c>
    </row>
    <row r="621" spans="1:8" x14ac:dyDescent="0.25">
      <c r="A621" s="7">
        <v>0.55000000000000004</v>
      </c>
      <c r="B621" s="7">
        <v>0.4</v>
      </c>
      <c r="C621" s="7">
        <v>0.13500000000000001</v>
      </c>
      <c r="D621" s="7">
        <v>0.71699999999999997</v>
      </c>
      <c r="E621" s="7">
        <v>0.33150000000000002</v>
      </c>
      <c r="F621" s="7">
        <v>0.14949999999999999</v>
      </c>
      <c r="G621" s="7">
        <v>0.221</v>
      </c>
      <c r="H621" s="7">
        <v>9</v>
      </c>
    </row>
    <row r="622" spans="1:8" x14ac:dyDescent="0.25">
      <c r="A622" s="5">
        <v>0.47499999999999998</v>
      </c>
      <c r="B622" s="5">
        <v>0.37</v>
      </c>
      <c r="C622" s="5">
        <v>0.125</v>
      </c>
      <c r="D622" s="5">
        <v>0.64900000000000002</v>
      </c>
      <c r="E622" s="5">
        <v>0.34699999999999998</v>
      </c>
      <c r="F622" s="5">
        <v>0.13600000000000001</v>
      </c>
      <c r="G622" s="5">
        <v>0.14199999999999999</v>
      </c>
      <c r="H622" s="5">
        <v>8</v>
      </c>
    </row>
    <row r="623" spans="1:8" x14ac:dyDescent="0.25">
      <c r="A623" s="7">
        <v>0.52</v>
      </c>
      <c r="B623" s="7">
        <v>0.41499999999999998</v>
      </c>
      <c r="C623" s="7">
        <v>0.16</v>
      </c>
      <c r="D623" s="7">
        <v>0.59499999999999997</v>
      </c>
      <c r="E623" s="7">
        <v>0.21049999999999999</v>
      </c>
      <c r="F623" s="7">
        <v>0.14199999999999999</v>
      </c>
      <c r="G623" s="7">
        <v>0.26</v>
      </c>
      <c r="H623" s="7">
        <v>15</v>
      </c>
    </row>
    <row r="624" spans="1:8" x14ac:dyDescent="0.25">
      <c r="A624" s="5">
        <v>0.60499999999999998</v>
      </c>
      <c r="B624" s="5">
        <v>0.48</v>
      </c>
      <c r="C624" s="5">
        <v>0.155</v>
      </c>
      <c r="D624" s="5">
        <v>0.99950000000000006</v>
      </c>
      <c r="E624" s="5">
        <v>0.42499999999999999</v>
      </c>
      <c r="F624" s="5">
        <v>0.19850000000000001</v>
      </c>
      <c r="G624" s="5">
        <v>0.3</v>
      </c>
      <c r="H624" s="5">
        <v>10</v>
      </c>
    </row>
    <row r="625" spans="1:8" x14ac:dyDescent="0.25">
      <c r="A625" s="7">
        <v>0.57999999999999996</v>
      </c>
      <c r="B625" s="7">
        <v>0.45500000000000002</v>
      </c>
      <c r="C625" s="7">
        <v>0.16</v>
      </c>
      <c r="D625" s="7">
        <v>0.92149999999999999</v>
      </c>
      <c r="E625" s="7">
        <v>0.312</v>
      </c>
      <c r="F625" s="7">
        <v>0.19600000000000001</v>
      </c>
      <c r="G625" s="7">
        <v>0.3</v>
      </c>
      <c r="H625" s="7">
        <v>17</v>
      </c>
    </row>
    <row r="626" spans="1:8" x14ac:dyDescent="0.25">
      <c r="A626" s="5">
        <v>0.48</v>
      </c>
      <c r="B626" s="5">
        <v>0.375</v>
      </c>
      <c r="C626" s="5">
        <v>0.12</v>
      </c>
      <c r="D626" s="5">
        <v>0.58950000000000002</v>
      </c>
      <c r="E626" s="5">
        <v>0.2535</v>
      </c>
      <c r="F626" s="5">
        <v>0.128</v>
      </c>
      <c r="G626" s="5">
        <v>0.17199999999999999</v>
      </c>
      <c r="H626" s="5">
        <v>11</v>
      </c>
    </row>
    <row r="627" spans="1:8" x14ac:dyDescent="0.25">
      <c r="A627" s="7">
        <v>0.7</v>
      </c>
      <c r="B627" s="7">
        <v>0.54500000000000004</v>
      </c>
      <c r="C627" s="7">
        <v>0.185</v>
      </c>
      <c r="D627" s="7">
        <v>1.6134999999999999</v>
      </c>
      <c r="E627" s="7">
        <v>0.75</v>
      </c>
      <c r="F627" s="7">
        <v>0.40350000000000003</v>
      </c>
      <c r="G627" s="7">
        <v>0.36849999999999999</v>
      </c>
      <c r="H627" s="7">
        <v>11</v>
      </c>
    </row>
    <row r="628" spans="1:8" x14ac:dyDescent="0.25">
      <c r="A628" s="5">
        <v>0.52</v>
      </c>
      <c r="B628" s="5">
        <v>0.42499999999999999</v>
      </c>
      <c r="C628" s="5">
        <v>0.16500000000000001</v>
      </c>
      <c r="D628" s="5">
        <v>0.98850000000000005</v>
      </c>
      <c r="E628" s="5">
        <v>0.39600000000000002</v>
      </c>
      <c r="F628" s="5">
        <v>0.22500000000000001</v>
      </c>
      <c r="G628" s="5">
        <v>0.32</v>
      </c>
      <c r="H628" s="5">
        <v>16</v>
      </c>
    </row>
    <row r="629" spans="1:8" x14ac:dyDescent="0.25">
      <c r="A629" s="7">
        <v>0.7</v>
      </c>
      <c r="B629" s="7">
        <v>0.52500000000000002</v>
      </c>
      <c r="C629" s="7">
        <v>0.17499999999999999</v>
      </c>
      <c r="D629" s="7">
        <v>1.7585</v>
      </c>
      <c r="E629" s="7">
        <v>0.87450000000000006</v>
      </c>
      <c r="F629" s="7">
        <v>0.36149999999999999</v>
      </c>
      <c r="G629" s="7">
        <v>0.47</v>
      </c>
      <c r="H629" s="7">
        <v>10</v>
      </c>
    </row>
    <row r="630" spans="1:8" x14ac:dyDescent="0.25">
      <c r="A630" s="5">
        <v>0.67500000000000004</v>
      </c>
      <c r="B630" s="5">
        <v>0.51</v>
      </c>
      <c r="C630" s="5">
        <v>0.185</v>
      </c>
      <c r="D630" s="5">
        <v>1.4730000000000001</v>
      </c>
      <c r="E630" s="5">
        <v>0.62949999999999995</v>
      </c>
      <c r="F630" s="5">
        <v>0.30249999999999999</v>
      </c>
      <c r="G630" s="5">
        <v>0.42449999999999999</v>
      </c>
      <c r="H630" s="5">
        <v>11</v>
      </c>
    </row>
    <row r="631" spans="1:8" x14ac:dyDescent="0.25">
      <c r="A631" s="7">
        <v>0.61</v>
      </c>
      <c r="B631" s="7">
        <v>0.49</v>
      </c>
      <c r="C631" s="7">
        <v>0.16</v>
      </c>
      <c r="D631" s="7">
        <v>1.1459999999999999</v>
      </c>
      <c r="E631" s="7">
        <v>0.59699999999999998</v>
      </c>
      <c r="F631" s="7">
        <v>0.246</v>
      </c>
      <c r="G631" s="7">
        <v>0.26500000000000001</v>
      </c>
      <c r="H631" s="7">
        <v>8</v>
      </c>
    </row>
    <row r="632" spans="1:8" x14ac:dyDescent="0.25">
      <c r="A632" s="5">
        <v>0.65500000000000003</v>
      </c>
      <c r="B632" s="5">
        <v>0.52</v>
      </c>
      <c r="C632" s="5">
        <v>0.16500000000000001</v>
      </c>
      <c r="D632" s="5">
        <v>1.4095</v>
      </c>
      <c r="E632" s="5">
        <v>0.58599999999999997</v>
      </c>
      <c r="F632" s="5">
        <v>0.29099999999999998</v>
      </c>
      <c r="G632" s="5">
        <v>0.40500000000000003</v>
      </c>
      <c r="H632" s="5">
        <v>9</v>
      </c>
    </row>
    <row r="633" spans="1:8" x14ac:dyDescent="0.25">
      <c r="A633" s="7">
        <v>0.64500000000000002</v>
      </c>
      <c r="B633" s="7">
        <v>0.55000000000000004</v>
      </c>
      <c r="C633" s="7">
        <v>0.17499999999999999</v>
      </c>
      <c r="D633" s="7">
        <v>1.2915000000000001</v>
      </c>
      <c r="E633" s="7">
        <v>0.56999999999999995</v>
      </c>
      <c r="F633" s="7">
        <v>0.30449999999999999</v>
      </c>
      <c r="G633" s="7">
        <v>0.33</v>
      </c>
      <c r="H633" s="7">
        <v>14</v>
      </c>
    </row>
    <row r="634" spans="1:8" x14ac:dyDescent="0.25">
      <c r="A634" s="5">
        <v>0.62</v>
      </c>
      <c r="B634" s="5">
        <v>0.5</v>
      </c>
      <c r="C634" s="5">
        <v>0.18</v>
      </c>
      <c r="D634" s="5">
        <v>1.3915</v>
      </c>
      <c r="E634" s="5">
        <v>0.72599999999999998</v>
      </c>
      <c r="F634" s="5">
        <v>0.27950000000000003</v>
      </c>
      <c r="G634" s="5">
        <v>0.33200000000000002</v>
      </c>
      <c r="H634" s="5">
        <v>11</v>
      </c>
    </row>
    <row r="635" spans="1:8" x14ac:dyDescent="0.25">
      <c r="A635" s="7">
        <v>0.57499999999999996</v>
      </c>
      <c r="B635" s="7">
        <v>0.42</v>
      </c>
      <c r="C635" s="7">
        <v>0.13500000000000001</v>
      </c>
      <c r="D635" s="7">
        <v>0.85699999999999998</v>
      </c>
      <c r="E635" s="7">
        <v>0.46100000000000002</v>
      </c>
      <c r="F635" s="7">
        <v>0.14699999999999999</v>
      </c>
      <c r="G635" s="7">
        <v>0.21249999999999999</v>
      </c>
      <c r="H635" s="7">
        <v>10</v>
      </c>
    </row>
    <row r="636" spans="1:8" x14ac:dyDescent="0.25">
      <c r="A636" s="5">
        <v>0.33</v>
      </c>
      <c r="B636" s="5">
        <v>0.26500000000000001</v>
      </c>
      <c r="C636" s="5">
        <v>0.09</v>
      </c>
      <c r="D636" s="5">
        <v>0.18</v>
      </c>
      <c r="E636" s="5">
        <v>6.8000000000000005E-2</v>
      </c>
      <c r="F636" s="5">
        <v>3.5999999999999997E-2</v>
      </c>
      <c r="G636" s="5">
        <v>0.06</v>
      </c>
      <c r="H636" s="5">
        <v>6</v>
      </c>
    </row>
    <row r="637" spans="1:8" x14ac:dyDescent="0.25">
      <c r="A637" s="7">
        <v>0.49</v>
      </c>
      <c r="B637" s="7">
        <v>0.39</v>
      </c>
      <c r="C637" s="7">
        <v>0.13500000000000001</v>
      </c>
      <c r="D637" s="7">
        <v>0.59</v>
      </c>
      <c r="E637" s="7">
        <v>0.215</v>
      </c>
      <c r="F637" s="7">
        <v>0.125</v>
      </c>
      <c r="G637" s="7">
        <v>0.1845</v>
      </c>
      <c r="H637" s="7">
        <v>12</v>
      </c>
    </row>
    <row r="638" spans="1:8" x14ac:dyDescent="0.25">
      <c r="A638" s="5">
        <v>0.51500000000000001</v>
      </c>
      <c r="B638" s="5">
        <v>0.435</v>
      </c>
      <c r="C638" s="5">
        <v>0.14499999999999999</v>
      </c>
      <c r="D638" s="5">
        <v>0.88149999999999995</v>
      </c>
      <c r="E638" s="5">
        <v>0.29199999999999998</v>
      </c>
      <c r="F638" s="5">
        <v>0.20599999999999999</v>
      </c>
      <c r="G638" s="5">
        <v>0.255</v>
      </c>
      <c r="H638" s="5">
        <v>10</v>
      </c>
    </row>
    <row r="639" spans="1:8" x14ac:dyDescent="0.25">
      <c r="A639" s="7">
        <v>0.68500000000000005</v>
      </c>
      <c r="B639" s="7">
        <v>0.51</v>
      </c>
      <c r="C639" s="7">
        <v>0.16500000000000001</v>
      </c>
      <c r="D639" s="7">
        <v>1.5449999999999999</v>
      </c>
      <c r="E639" s="7">
        <v>0.68600000000000005</v>
      </c>
      <c r="F639" s="7">
        <v>0.3775</v>
      </c>
      <c r="G639" s="7">
        <v>0.40550000000000003</v>
      </c>
      <c r="H639" s="7">
        <v>10</v>
      </c>
    </row>
    <row r="640" spans="1:8" x14ac:dyDescent="0.25">
      <c r="A640" s="5">
        <v>0.55000000000000004</v>
      </c>
      <c r="B640" s="5">
        <v>0.44</v>
      </c>
      <c r="C640" s="5">
        <v>0.13500000000000001</v>
      </c>
      <c r="D640" s="5">
        <v>0.879</v>
      </c>
      <c r="E640" s="5">
        <v>0.36799999999999999</v>
      </c>
      <c r="F640" s="5">
        <v>0.20949999999999999</v>
      </c>
      <c r="G640" s="5">
        <v>0.26500000000000001</v>
      </c>
      <c r="H640" s="5">
        <v>10</v>
      </c>
    </row>
    <row r="641" spans="1:8" x14ac:dyDescent="0.25">
      <c r="A641" s="7">
        <v>0.47</v>
      </c>
      <c r="B641" s="7">
        <v>0.36499999999999999</v>
      </c>
      <c r="C641" s="7">
        <v>0.12</v>
      </c>
      <c r="D641" s="7">
        <v>0.58199999999999996</v>
      </c>
      <c r="E641" s="7">
        <v>0.28999999999999998</v>
      </c>
      <c r="F641" s="7">
        <v>9.1999999999999998E-2</v>
      </c>
      <c r="G641" s="7">
        <v>0.14599999999999999</v>
      </c>
      <c r="H641" s="7">
        <v>8</v>
      </c>
    </row>
    <row r="642" spans="1:8" x14ac:dyDescent="0.25">
      <c r="A642" s="5">
        <v>0.55000000000000004</v>
      </c>
      <c r="B642" s="5">
        <v>0.42</v>
      </c>
      <c r="C642" s="5">
        <v>0.115</v>
      </c>
      <c r="D642" s="5">
        <v>0.66800000000000004</v>
      </c>
      <c r="E642" s="5">
        <v>0.29249999999999998</v>
      </c>
      <c r="F642" s="5">
        <v>0.13700000000000001</v>
      </c>
      <c r="G642" s="5">
        <v>0.20899999999999999</v>
      </c>
      <c r="H642" s="5">
        <v>11</v>
      </c>
    </row>
    <row r="643" spans="1:8" x14ac:dyDescent="0.25">
      <c r="A643" s="7">
        <v>0.57999999999999996</v>
      </c>
      <c r="B643" s="7">
        <v>0.42499999999999999</v>
      </c>
      <c r="C643" s="7">
        <v>0.15</v>
      </c>
      <c r="D643" s="7">
        <v>0.84399999999999997</v>
      </c>
      <c r="E643" s="7">
        <v>0.36449999999999999</v>
      </c>
      <c r="F643" s="7">
        <v>0.185</v>
      </c>
      <c r="G643" s="7">
        <v>0.27050000000000002</v>
      </c>
      <c r="H643" s="7">
        <v>9</v>
      </c>
    </row>
    <row r="644" spans="1:8" x14ac:dyDescent="0.25">
      <c r="A644" s="5">
        <v>0.65500000000000003</v>
      </c>
      <c r="B644" s="5">
        <v>0.59</v>
      </c>
      <c r="C644" s="5">
        <v>0.2</v>
      </c>
      <c r="D644" s="5">
        <v>1.5455000000000001</v>
      </c>
      <c r="E644" s="5">
        <v>0.65400000000000003</v>
      </c>
      <c r="F644" s="5">
        <v>0.3765</v>
      </c>
      <c r="G644" s="5">
        <v>0.41499999999999998</v>
      </c>
      <c r="H644" s="5">
        <v>11</v>
      </c>
    </row>
    <row r="645" spans="1:8" x14ac:dyDescent="0.25">
      <c r="A645" s="7">
        <v>0.54500000000000004</v>
      </c>
      <c r="B645" s="7">
        <v>0.41499999999999998</v>
      </c>
      <c r="C645" s="7">
        <v>0.2</v>
      </c>
      <c r="D645" s="7">
        <v>1.3580000000000001</v>
      </c>
      <c r="E645" s="7">
        <v>0.56699999999999995</v>
      </c>
      <c r="F645" s="7">
        <v>0.318</v>
      </c>
      <c r="G645" s="7">
        <v>0.40300000000000002</v>
      </c>
      <c r="H645" s="7">
        <v>10</v>
      </c>
    </row>
    <row r="646" spans="1:8" x14ac:dyDescent="0.25">
      <c r="A646" s="5">
        <v>0.53</v>
      </c>
      <c r="B646" s="5">
        <v>0.435</v>
      </c>
      <c r="C646" s="5">
        <v>0.16</v>
      </c>
      <c r="D646" s="5">
        <v>0.88300000000000001</v>
      </c>
      <c r="E646" s="5">
        <v>0.316</v>
      </c>
      <c r="F646" s="5">
        <v>0.16400000000000001</v>
      </c>
      <c r="G646" s="5">
        <v>0.33500000000000002</v>
      </c>
      <c r="H646" s="5">
        <v>15</v>
      </c>
    </row>
    <row r="647" spans="1:8" x14ac:dyDescent="0.25">
      <c r="A647" s="7">
        <v>0.48499999999999999</v>
      </c>
      <c r="B647" s="7">
        <v>0.35499999999999998</v>
      </c>
      <c r="C647" s="7">
        <v>0.13</v>
      </c>
      <c r="D647" s="7">
        <v>0.58099999999999996</v>
      </c>
      <c r="E647" s="7">
        <v>0.245</v>
      </c>
      <c r="F647" s="7">
        <v>0.13200000000000001</v>
      </c>
      <c r="G647" s="7">
        <v>0.16800000000000001</v>
      </c>
      <c r="H647" s="7">
        <v>12</v>
      </c>
    </row>
    <row r="648" spans="1:8" x14ac:dyDescent="0.25">
      <c r="A648" s="5">
        <v>0.44</v>
      </c>
      <c r="B648" s="5">
        <v>0.35</v>
      </c>
      <c r="C648" s="5">
        <v>0.125</v>
      </c>
      <c r="D648" s="5">
        <v>0.45600000000000002</v>
      </c>
      <c r="E648" s="5">
        <v>0.21</v>
      </c>
      <c r="F648" s="5">
        <v>9.5500000000000002E-2</v>
      </c>
      <c r="G648" s="5">
        <v>0.13100000000000001</v>
      </c>
      <c r="H648" s="5">
        <v>8</v>
      </c>
    </row>
    <row r="649" spans="1:8" x14ac:dyDescent="0.25">
      <c r="A649" s="7">
        <v>0.45</v>
      </c>
      <c r="B649" s="7">
        <v>0.33500000000000002</v>
      </c>
      <c r="C649" s="7">
        <v>0.115</v>
      </c>
      <c r="D649" s="7">
        <v>0.39350000000000002</v>
      </c>
      <c r="E649" s="7">
        <v>0.19500000000000001</v>
      </c>
      <c r="F649" s="7">
        <v>7.0999999999999994E-2</v>
      </c>
      <c r="G649" s="7">
        <v>0.11</v>
      </c>
      <c r="H649" s="7">
        <v>7</v>
      </c>
    </row>
    <row r="650" spans="1:8" x14ac:dyDescent="0.25">
      <c r="A650" s="5">
        <v>0.60499999999999998</v>
      </c>
      <c r="B650" s="5">
        <v>0.47499999999999998</v>
      </c>
      <c r="C650" s="5">
        <v>0.14499999999999999</v>
      </c>
      <c r="D650" s="5">
        <v>1.0185</v>
      </c>
      <c r="E650" s="5">
        <v>0.46949999999999997</v>
      </c>
      <c r="F650" s="5">
        <v>0.22500000000000001</v>
      </c>
      <c r="G650" s="5">
        <v>0.27</v>
      </c>
      <c r="H650" s="5">
        <v>15</v>
      </c>
    </row>
    <row r="651" spans="1:8" x14ac:dyDescent="0.25">
      <c r="A651" s="7">
        <v>0.57999999999999996</v>
      </c>
      <c r="B651" s="7">
        <v>0.47499999999999998</v>
      </c>
      <c r="C651" s="7">
        <v>0.15</v>
      </c>
      <c r="D651" s="7">
        <v>0.97</v>
      </c>
      <c r="E651" s="7">
        <v>0.38500000000000001</v>
      </c>
      <c r="F651" s="7">
        <v>0.2165</v>
      </c>
      <c r="G651" s="7">
        <v>0.35</v>
      </c>
      <c r="H651" s="7">
        <v>11</v>
      </c>
    </row>
    <row r="652" spans="1:8" x14ac:dyDescent="0.25">
      <c r="A652" s="5">
        <v>0.54</v>
      </c>
      <c r="B652" s="5">
        <v>0.435</v>
      </c>
      <c r="C652" s="5">
        <v>0.14499999999999999</v>
      </c>
      <c r="D652" s="5">
        <v>0.97</v>
      </c>
      <c r="E652" s="5">
        <v>0.42849999999999999</v>
      </c>
      <c r="F652" s="5">
        <v>0.22</v>
      </c>
      <c r="G652" s="5">
        <v>0.26400000000000001</v>
      </c>
      <c r="H652" s="5">
        <v>17</v>
      </c>
    </row>
    <row r="653" spans="1:8" x14ac:dyDescent="0.25">
      <c r="A653" s="7">
        <v>0.67</v>
      </c>
      <c r="B653" s="7">
        <v>0.5</v>
      </c>
      <c r="C653" s="7">
        <v>0.2</v>
      </c>
      <c r="D653" s="7">
        <v>1.2689999999999999</v>
      </c>
      <c r="E653" s="7">
        <v>0.57599999999999996</v>
      </c>
      <c r="F653" s="7">
        <v>0.29849999999999999</v>
      </c>
      <c r="G653" s="7">
        <v>0.35099999999999998</v>
      </c>
      <c r="H653" s="7">
        <v>11</v>
      </c>
    </row>
    <row r="654" spans="1:8" x14ac:dyDescent="0.25">
      <c r="A654" s="5">
        <v>0.55000000000000004</v>
      </c>
      <c r="B654" s="5">
        <v>0.44</v>
      </c>
      <c r="C654" s="5">
        <v>0.155</v>
      </c>
      <c r="D654" s="5">
        <v>0.91549999999999998</v>
      </c>
      <c r="E654" s="5">
        <v>0.36449999999999999</v>
      </c>
      <c r="F654" s="5">
        <v>0.19500000000000001</v>
      </c>
      <c r="G654" s="5">
        <v>0.25</v>
      </c>
      <c r="H654" s="5">
        <v>8</v>
      </c>
    </row>
    <row r="655" spans="1:8" x14ac:dyDescent="0.25">
      <c r="A655" s="7">
        <v>0.46</v>
      </c>
      <c r="B655" s="7">
        <v>0.34</v>
      </c>
      <c r="C655" s="7">
        <v>0.13500000000000001</v>
      </c>
      <c r="D655" s="7">
        <v>0.495</v>
      </c>
      <c r="E655" s="7">
        <v>0.16550000000000001</v>
      </c>
      <c r="F655" s="7">
        <v>0.11700000000000001</v>
      </c>
      <c r="G655" s="7">
        <v>0.185</v>
      </c>
      <c r="H655" s="7">
        <v>10</v>
      </c>
    </row>
    <row r="656" spans="1:8" x14ac:dyDescent="0.25">
      <c r="A656" s="5">
        <v>0.61</v>
      </c>
      <c r="B656" s="5">
        <v>0.45</v>
      </c>
      <c r="C656" s="5">
        <v>0.13</v>
      </c>
      <c r="D656" s="5">
        <v>0.87250000000000005</v>
      </c>
      <c r="E656" s="5">
        <v>0.38900000000000001</v>
      </c>
      <c r="F656" s="5">
        <v>0.17150000000000001</v>
      </c>
      <c r="G656" s="5">
        <v>0.27200000000000002</v>
      </c>
      <c r="H656" s="5">
        <v>11</v>
      </c>
    </row>
    <row r="657" spans="1:8" x14ac:dyDescent="0.25">
      <c r="A657" s="7">
        <v>0.16500000000000001</v>
      </c>
      <c r="B657" s="7">
        <v>0.12</v>
      </c>
      <c r="C657" s="7">
        <v>0.03</v>
      </c>
      <c r="D657" s="7">
        <v>2.1499999999999998E-2</v>
      </c>
      <c r="E657" s="7">
        <v>7.0000000000000001E-3</v>
      </c>
      <c r="F657" s="7">
        <v>5.0000000000000001E-3</v>
      </c>
      <c r="G657" s="7">
        <v>5.0000000000000001E-3</v>
      </c>
      <c r="H657" s="7">
        <v>3</v>
      </c>
    </row>
    <row r="658" spans="1:8" x14ac:dyDescent="0.25">
      <c r="A658" s="5">
        <v>0.53</v>
      </c>
      <c r="B658" s="5">
        <v>0.42499999999999999</v>
      </c>
      <c r="C658" s="5">
        <v>0.13</v>
      </c>
      <c r="D658" s="5">
        <v>0.78100000000000003</v>
      </c>
      <c r="E658" s="5">
        <v>0.39050000000000001</v>
      </c>
      <c r="F658" s="5">
        <v>0.20050000000000001</v>
      </c>
      <c r="G658" s="5">
        <v>0.215</v>
      </c>
      <c r="H658" s="5">
        <v>9</v>
      </c>
    </row>
    <row r="659" spans="1:8" x14ac:dyDescent="0.25">
      <c r="A659" s="7">
        <v>0.52500000000000002</v>
      </c>
      <c r="B659" s="7">
        <v>0.38500000000000001</v>
      </c>
      <c r="C659" s="7">
        <v>0.13</v>
      </c>
      <c r="D659" s="7">
        <v>0.60699999999999998</v>
      </c>
      <c r="E659" s="7">
        <v>0.23549999999999999</v>
      </c>
      <c r="F659" s="7">
        <v>0.125</v>
      </c>
      <c r="G659" s="7">
        <v>0.19500000000000001</v>
      </c>
      <c r="H659" s="7">
        <v>8</v>
      </c>
    </row>
    <row r="660" spans="1:8" x14ac:dyDescent="0.25">
      <c r="A660" s="5">
        <v>0.65</v>
      </c>
      <c r="B660" s="5">
        <v>0.54500000000000004</v>
      </c>
      <c r="C660" s="5">
        <v>0.185</v>
      </c>
      <c r="D660" s="5">
        <v>1.5055000000000001</v>
      </c>
      <c r="E660" s="5">
        <v>0.65649999999999997</v>
      </c>
      <c r="F660" s="5">
        <v>0.34100000000000003</v>
      </c>
      <c r="G660" s="5">
        <v>0.43</v>
      </c>
      <c r="H660" s="5">
        <v>10</v>
      </c>
    </row>
    <row r="661" spans="1:8" x14ac:dyDescent="0.25">
      <c r="A661" s="7">
        <v>0.63</v>
      </c>
      <c r="B661" s="7">
        <v>0.48499999999999999</v>
      </c>
      <c r="C661" s="7">
        <v>0.18</v>
      </c>
      <c r="D661" s="7">
        <v>1.2435</v>
      </c>
      <c r="E661" s="7">
        <v>0.51749999999999996</v>
      </c>
      <c r="F661" s="7">
        <v>0.308</v>
      </c>
      <c r="G661" s="7">
        <v>0.37</v>
      </c>
      <c r="H661" s="7">
        <v>11</v>
      </c>
    </row>
    <row r="662" spans="1:8" x14ac:dyDescent="0.25">
      <c r="A662" s="5">
        <v>0.495</v>
      </c>
      <c r="B662" s="5">
        <v>0.4</v>
      </c>
      <c r="C662" s="5">
        <v>0.14000000000000001</v>
      </c>
      <c r="D662" s="5">
        <v>0.77749999999999997</v>
      </c>
      <c r="E662" s="5">
        <v>0.20150000000000001</v>
      </c>
      <c r="F662" s="5">
        <v>0.18</v>
      </c>
      <c r="G662" s="5">
        <v>0.25</v>
      </c>
      <c r="H662" s="5">
        <v>15</v>
      </c>
    </row>
    <row r="663" spans="1:8" x14ac:dyDescent="0.25">
      <c r="A663" s="7">
        <v>0.64</v>
      </c>
      <c r="B663" s="7">
        <v>0.505</v>
      </c>
      <c r="C663" s="7">
        <v>0.16500000000000001</v>
      </c>
      <c r="D663" s="7">
        <v>1.4435</v>
      </c>
      <c r="E663" s="7">
        <v>0.61450000000000005</v>
      </c>
      <c r="F663" s="7">
        <v>0.30349999999999999</v>
      </c>
      <c r="G663" s="7">
        <v>0.39</v>
      </c>
      <c r="H663" s="7">
        <v>18</v>
      </c>
    </row>
    <row r="664" spans="1:8" x14ac:dyDescent="0.25">
      <c r="A664" s="5">
        <v>0.48499999999999999</v>
      </c>
      <c r="B664" s="5">
        <v>0.375</v>
      </c>
      <c r="C664" s="5">
        <v>0.14499999999999999</v>
      </c>
      <c r="D664" s="5">
        <v>0.58850000000000002</v>
      </c>
      <c r="E664" s="5">
        <v>0.23849999999999999</v>
      </c>
      <c r="F664" s="5">
        <v>0.11550000000000001</v>
      </c>
      <c r="G664" s="5">
        <v>0.19</v>
      </c>
      <c r="H664" s="5">
        <v>13</v>
      </c>
    </row>
    <row r="665" spans="1:8" x14ac:dyDescent="0.25">
      <c r="A665" s="7">
        <v>0.27</v>
      </c>
      <c r="B665" s="7">
        <v>0.19500000000000001</v>
      </c>
      <c r="C665" s="7">
        <v>7.0000000000000007E-2</v>
      </c>
      <c r="D665" s="7">
        <v>0.10199999999999999</v>
      </c>
      <c r="E665" s="7">
        <v>4.4999999999999998E-2</v>
      </c>
      <c r="F665" s="7">
        <v>1.35E-2</v>
      </c>
      <c r="G665" s="7">
        <v>3.4000000000000002E-2</v>
      </c>
      <c r="H665" s="7">
        <v>8</v>
      </c>
    </row>
    <row r="666" spans="1:8" x14ac:dyDescent="0.25">
      <c r="A666" s="5">
        <v>0.53500000000000003</v>
      </c>
      <c r="B666" s="5">
        <v>0.42499999999999999</v>
      </c>
      <c r="C666" s="5">
        <v>0.155</v>
      </c>
      <c r="D666" s="5">
        <v>0.77649999999999997</v>
      </c>
      <c r="E666" s="5">
        <v>0.30199999999999999</v>
      </c>
      <c r="F666" s="5">
        <v>0.1565</v>
      </c>
      <c r="G666" s="5">
        <v>0.25</v>
      </c>
      <c r="H666" s="5">
        <v>16</v>
      </c>
    </row>
    <row r="667" spans="1:8" x14ac:dyDescent="0.25">
      <c r="A667" s="7">
        <v>0.505</v>
      </c>
      <c r="B667" s="7">
        <v>0.40500000000000003</v>
      </c>
      <c r="C667" s="7">
        <v>0.13</v>
      </c>
      <c r="D667" s="7">
        <v>0.60150000000000003</v>
      </c>
      <c r="E667" s="7">
        <v>0.30149999999999999</v>
      </c>
      <c r="F667" s="7">
        <v>0.11</v>
      </c>
      <c r="G667" s="7">
        <v>0.18</v>
      </c>
      <c r="H667" s="7">
        <v>8</v>
      </c>
    </row>
    <row r="668" spans="1:8" x14ac:dyDescent="0.25">
      <c r="A668" s="5">
        <v>0.53</v>
      </c>
      <c r="B668" s="5">
        <v>0.435</v>
      </c>
      <c r="C668" s="5">
        <v>0.13500000000000001</v>
      </c>
      <c r="D668" s="5">
        <v>0.73650000000000004</v>
      </c>
      <c r="E668" s="5">
        <v>0.32750000000000001</v>
      </c>
      <c r="F668" s="5">
        <v>0.13150000000000001</v>
      </c>
      <c r="G668" s="5">
        <v>0.22</v>
      </c>
      <c r="H668" s="5">
        <v>12</v>
      </c>
    </row>
    <row r="669" spans="1:8" x14ac:dyDescent="0.25">
      <c r="A669" s="7">
        <v>0.17499999999999999</v>
      </c>
      <c r="B669" s="7">
        <v>0.125</v>
      </c>
      <c r="C669" s="7">
        <v>0.04</v>
      </c>
      <c r="D669" s="7">
        <v>2.8000000000000001E-2</v>
      </c>
      <c r="E669" s="7">
        <v>9.4999999999999998E-3</v>
      </c>
      <c r="F669" s="7">
        <v>8.0000000000000002E-3</v>
      </c>
      <c r="G669" s="7">
        <v>8.9999999999999993E-3</v>
      </c>
      <c r="H669" s="7">
        <v>4</v>
      </c>
    </row>
    <row r="670" spans="1:8" x14ac:dyDescent="0.25">
      <c r="A670" s="5">
        <v>0.5</v>
      </c>
      <c r="B670" s="5">
        <v>0.4</v>
      </c>
      <c r="C670" s="5">
        <v>0.125</v>
      </c>
      <c r="D670" s="5">
        <v>0.57650000000000001</v>
      </c>
      <c r="E670" s="5">
        <v>0.23949999999999999</v>
      </c>
      <c r="F670" s="5">
        <v>0.126</v>
      </c>
      <c r="G670" s="5">
        <v>0.185</v>
      </c>
      <c r="H670" s="5">
        <v>10</v>
      </c>
    </row>
    <row r="671" spans="1:8" x14ac:dyDescent="0.25">
      <c r="A671" s="7">
        <v>0.625</v>
      </c>
      <c r="B671" s="7">
        <v>0.48</v>
      </c>
      <c r="C671" s="7">
        <v>0.16</v>
      </c>
      <c r="D671" s="7">
        <v>1.2415</v>
      </c>
      <c r="E671" s="7">
        <v>0.65749999999999997</v>
      </c>
      <c r="F671" s="7">
        <v>0.26250000000000001</v>
      </c>
      <c r="G671" s="7">
        <v>0.27850000000000003</v>
      </c>
      <c r="H671" s="7">
        <v>9</v>
      </c>
    </row>
    <row r="672" spans="1:8" x14ac:dyDescent="0.25">
      <c r="A672" s="5">
        <v>0.49</v>
      </c>
      <c r="B672" s="5">
        <v>0.36499999999999999</v>
      </c>
      <c r="C672" s="5">
        <v>0.13</v>
      </c>
      <c r="D672" s="5">
        <v>0.6835</v>
      </c>
      <c r="E672" s="5">
        <v>0.16500000000000001</v>
      </c>
      <c r="F672" s="5">
        <v>0.13150000000000001</v>
      </c>
      <c r="G672" s="5">
        <v>0.20499999999999999</v>
      </c>
      <c r="H672" s="5">
        <v>21</v>
      </c>
    </row>
    <row r="673" spans="1:8" x14ac:dyDescent="0.25">
      <c r="A673" s="7">
        <v>0.215</v>
      </c>
      <c r="B673" s="7">
        <v>0.17</v>
      </c>
      <c r="C673" s="7">
        <v>5.5E-2</v>
      </c>
      <c r="D673" s="7">
        <v>6.0499999999999998E-2</v>
      </c>
      <c r="E673" s="7">
        <v>2.0500000000000001E-2</v>
      </c>
      <c r="F673" s="7">
        <v>1.4E-2</v>
      </c>
      <c r="G673" s="7">
        <v>0.02</v>
      </c>
      <c r="H673" s="7">
        <v>6</v>
      </c>
    </row>
    <row r="674" spans="1:8" x14ac:dyDescent="0.25">
      <c r="A674" s="5">
        <v>0.49</v>
      </c>
      <c r="B674" s="5">
        <v>0.38</v>
      </c>
      <c r="C674" s="5">
        <v>0.14000000000000001</v>
      </c>
      <c r="D674" s="5">
        <v>0.76049999999999995</v>
      </c>
      <c r="E674" s="5">
        <v>0.245</v>
      </c>
      <c r="F674" s="5">
        <v>0.16700000000000001</v>
      </c>
      <c r="G674" s="5">
        <v>0.185</v>
      </c>
      <c r="H674" s="5">
        <v>10</v>
      </c>
    </row>
    <row r="675" spans="1:8" x14ac:dyDescent="0.25">
      <c r="A675" s="7">
        <v>0.155</v>
      </c>
      <c r="B675" s="7">
        <v>0.115</v>
      </c>
      <c r="C675" s="7">
        <v>2.5000000000000001E-2</v>
      </c>
      <c r="D675" s="7">
        <v>2.4E-2</v>
      </c>
      <c r="E675" s="7">
        <v>8.9999999999999993E-3</v>
      </c>
      <c r="F675" s="7">
        <v>5.0000000000000001E-3</v>
      </c>
      <c r="G675" s="7">
        <v>7.4999999999999997E-3</v>
      </c>
      <c r="H675" s="7">
        <v>5</v>
      </c>
    </row>
    <row r="676" spans="1:8" x14ac:dyDescent="0.25">
      <c r="A676" s="5">
        <v>0.375</v>
      </c>
      <c r="B676" s="5">
        <v>0.28499999999999998</v>
      </c>
      <c r="C676" s="5">
        <v>0.09</v>
      </c>
      <c r="D676" s="5">
        <v>0.2545</v>
      </c>
      <c r="E676" s="5">
        <v>0.11899999999999999</v>
      </c>
      <c r="F676" s="5">
        <v>5.9499999999999997E-2</v>
      </c>
      <c r="G676" s="5">
        <v>6.7500000000000004E-2</v>
      </c>
      <c r="H676" s="5">
        <v>6</v>
      </c>
    </row>
    <row r="677" spans="1:8" x14ac:dyDescent="0.25">
      <c r="A677" s="7">
        <v>0.61499999999999999</v>
      </c>
      <c r="B677" s="7">
        <v>0.505</v>
      </c>
      <c r="C677" s="7">
        <v>0.16500000000000001</v>
      </c>
      <c r="D677" s="7">
        <v>1.34</v>
      </c>
      <c r="E677" s="7">
        <v>0.53149999999999997</v>
      </c>
      <c r="F677" s="7">
        <v>0.28149999999999997</v>
      </c>
      <c r="G677" s="7">
        <v>0.41</v>
      </c>
      <c r="H677" s="7">
        <v>12</v>
      </c>
    </row>
    <row r="678" spans="1:8" x14ac:dyDescent="0.25">
      <c r="A678" s="5">
        <v>0.26</v>
      </c>
      <c r="B678" s="5">
        <v>0.215</v>
      </c>
      <c r="C678" s="5">
        <v>0.08</v>
      </c>
      <c r="D678" s="5">
        <v>9.9000000000000005E-2</v>
      </c>
      <c r="E678" s="5">
        <v>3.6999999999999998E-2</v>
      </c>
      <c r="F678" s="5">
        <v>2.5499999999999998E-2</v>
      </c>
      <c r="G678" s="5">
        <v>4.4999999999999998E-2</v>
      </c>
      <c r="H678" s="5">
        <v>5</v>
      </c>
    </row>
    <row r="679" spans="1:8" x14ac:dyDescent="0.25">
      <c r="A679" s="7">
        <v>0.31</v>
      </c>
      <c r="B679" s="7">
        <v>0.22500000000000001</v>
      </c>
      <c r="C679" s="7">
        <v>7.4999999999999997E-2</v>
      </c>
      <c r="D679" s="7">
        <v>0.1295</v>
      </c>
      <c r="E679" s="7">
        <v>4.5499999999999999E-2</v>
      </c>
      <c r="F679" s="7">
        <v>3.3500000000000002E-2</v>
      </c>
      <c r="G679" s="7">
        <v>4.3999999999999997E-2</v>
      </c>
      <c r="H679" s="7">
        <v>9</v>
      </c>
    </row>
    <row r="680" spans="1:8" x14ac:dyDescent="0.25">
      <c r="A680" s="5">
        <v>0.34499999999999997</v>
      </c>
      <c r="B680" s="5">
        <v>0.28499999999999998</v>
      </c>
      <c r="C680" s="5">
        <v>0.1</v>
      </c>
      <c r="D680" s="5">
        <v>0.2225</v>
      </c>
      <c r="E680" s="5">
        <v>8.6499999999999994E-2</v>
      </c>
      <c r="F680" s="5">
        <v>5.8000000000000003E-2</v>
      </c>
      <c r="G680" s="5">
        <v>7.4999999999999997E-2</v>
      </c>
      <c r="H680" s="5">
        <v>8</v>
      </c>
    </row>
    <row r="681" spans="1:8" x14ac:dyDescent="0.25">
      <c r="A681" s="7">
        <v>0.435</v>
      </c>
      <c r="B681" s="7">
        <v>0.33</v>
      </c>
      <c r="C681" s="7">
        <v>0.11</v>
      </c>
      <c r="D681" s="7">
        <v>0.41299999999999998</v>
      </c>
      <c r="E681" s="7">
        <v>0.20549999999999999</v>
      </c>
      <c r="F681" s="7">
        <v>9.6000000000000002E-2</v>
      </c>
      <c r="G681" s="7">
        <v>9.6000000000000002E-2</v>
      </c>
      <c r="H681" s="7">
        <v>6</v>
      </c>
    </row>
    <row r="682" spans="1:8" x14ac:dyDescent="0.25">
      <c r="A682" s="5">
        <v>0.64500000000000002</v>
      </c>
      <c r="B682" s="5">
        <v>0.52500000000000002</v>
      </c>
      <c r="C682" s="5">
        <v>0.19</v>
      </c>
      <c r="D682" s="5">
        <v>1.8085</v>
      </c>
      <c r="E682" s="5">
        <v>0.70350000000000001</v>
      </c>
      <c r="F682" s="5">
        <v>0.38850000000000001</v>
      </c>
      <c r="G682" s="5">
        <v>0.39500000000000002</v>
      </c>
      <c r="H682" s="5">
        <v>18</v>
      </c>
    </row>
    <row r="683" spans="1:8" x14ac:dyDescent="0.25">
      <c r="A683" s="7">
        <v>0.36</v>
      </c>
      <c r="B683" s="7">
        <v>0.26500000000000001</v>
      </c>
      <c r="C683" s="7">
        <v>8.5000000000000006E-2</v>
      </c>
      <c r="D683" s="7">
        <v>0.1895</v>
      </c>
      <c r="E683" s="7">
        <v>7.2499999999999995E-2</v>
      </c>
      <c r="F683" s="7">
        <v>5.1499999999999997E-2</v>
      </c>
      <c r="G683" s="7">
        <v>5.5E-2</v>
      </c>
      <c r="H683" s="7">
        <v>6</v>
      </c>
    </row>
    <row r="684" spans="1:8" x14ac:dyDescent="0.25">
      <c r="A684" s="5">
        <v>0.59</v>
      </c>
      <c r="B684" s="5">
        <v>0.45500000000000002</v>
      </c>
      <c r="C684" s="5">
        <v>0.155</v>
      </c>
      <c r="D684" s="5">
        <v>1.0660000000000001</v>
      </c>
      <c r="E684" s="5">
        <v>0.38200000000000001</v>
      </c>
      <c r="F684" s="5">
        <v>0.22750000000000001</v>
      </c>
      <c r="G684" s="5">
        <v>0.41499999999999998</v>
      </c>
      <c r="H684" s="5">
        <v>20</v>
      </c>
    </row>
    <row r="685" spans="1:8" x14ac:dyDescent="0.25">
      <c r="A685" s="7">
        <v>0.48499999999999999</v>
      </c>
      <c r="B685" s="7">
        <v>0.4</v>
      </c>
      <c r="C685" s="7">
        <v>0.13500000000000001</v>
      </c>
      <c r="D685" s="7">
        <v>0.66300000000000003</v>
      </c>
      <c r="E685" s="7">
        <v>0.313</v>
      </c>
      <c r="F685" s="7">
        <v>0.13700000000000001</v>
      </c>
      <c r="G685" s="7">
        <v>0.2</v>
      </c>
      <c r="H685" s="7">
        <v>10</v>
      </c>
    </row>
    <row r="686" spans="1:8" x14ac:dyDescent="0.25">
      <c r="A686" s="5">
        <v>0.52</v>
      </c>
      <c r="B686" s="5">
        <v>0.4</v>
      </c>
      <c r="C686" s="5">
        <v>0.14499999999999999</v>
      </c>
      <c r="D686" s="5">
        <v>0.66</v>
      </c>
      <c r="E686" s="5">
        <v>0.26700000000000002</v>
      </c>
      <c r="F686" s="5">
        <v>0.1055</v>
      </c>
      <c r="G686" s="5">
        <v>0.22</v>
      </c>
      <c r="H686" s="5">
        <v>13</v>
      </c>
    </row>
    <row r="687" spans="1:8" x14ac:dyDescent="0.25">
      <c r="A687" s="7">
        <v>0.625</v>
      </c>
      <c r="B687" s="7">
        <v>0.48499999999999999</v>
      </c>
      <c r="C687" s="7">
        <v>0.15</v>
      </c>
      <c r="D687" s="7">
        <v>1.0945</v>
      </c>
      <c r="E687" s="7">
        <v>0.53100000000000003</v>
      </c>
      <c r="F687" s="7">
        <v>0.26100000000000001</v>
      </c>
      <c r="G687" s="7">
        <v>0.29599999999999999</v>
      </c>
      <c r="H687" s="7">
        <v>10</v>
      </c>
    </row>
    <row r="688" spans="1:8" x14ac:dyDescent="0.25">
      <c r="A688" s="5">
        <v>0.55000000000000004</v>
      </c>
      <c r="B688" s="5">
        <v>0.43</v>
      </c>
      <c r="C688" s="5">
        <v>0.13</v>
      </c>
      <c r="D688" s="5">
        <v>0.83950000000000002</v>
      </c>
      <c r="E688" s="5">
        <v>0.3155</v>
      </c>
      <c r="F688" s="5">
        <v>0.19550000000000001</v>
      </c>
      <c r="G688" s="5">
        <v>0.24049999999999999</v>
      </c>
      <c r="H688" s="5">
        <v>10</v>
      </c>
    </row>
    <row r="689" spans="1:8" x14ac:dyDescent="0.25">
      <c r="A689" s="7">
        <v>0.7</v>
      </c>
      <c r="B689" s="7">
        <v>0.55000000000000004</v>
      </c>
      <c r="C689" s="7">
        <v>0.17</v>
      </c>
      <c r="D689" s="7">
        <v>1.6839999999999999</v>
      </c>
      <c r="E689" s="7">
        <v>0.75349999999999995</v>
      </c>
      <c r="F689" s="7">
        <v>0.32650000000000001</v>
      </c>
      <c r="G689" s="7">
        <v>0.32</v>
      </c>
      <c r="H689" s="7">
        <v>11</v>
      </c>
    </row>
    <row r="690" spans="1:8" x14ac:dyDescent="0.25">
      <c r="A690" s="5">
        <v>0.64</v>
      </c>
      <c r="B690" s="5">
        <v>0.52500000000000002</v>
      </c>
      <c r="C690" s="5">
        <v>0.215</v>
      </c>
      <c r="D690" s="5">
        <v>1.7789999999999999</v>
      </c>
      <c r="E690" s="5">
        <v>0.45350000000000001</v>
      </c>
      <c r="F690" s="5">
        <v>0.28549999999999998</v>
      </c>
      <c r="G690" s="5">
        <v>0.55000000000000004</v>
      </c>
      <c r="H690" s="5">
        <v>22</v>
      </c>
    </row>
    <row r="691" spans="1:8" x14ac:dyDescent="0.25">
      <c r="A691" s="7">
        <v>0.61</v>
      </c>
      <c r="B691" s="7">
        <v>0.46</v>
      </c>
      <c r="C691" s="7">
        <v>0.155</v>
      </c>
      <c r="D691" s="7">
        <v>0.95699999999999996</v>
      </c>
      <c r="E691" s="7">
        <v>0.42549999999999999</v>
      </c>
      <c r="F691" s="7">
        <v>0.19750000000000001</v>
      </c>
      <c r="G691" s="7">
        <v>0.26500000000000001</v>
      </c>
      <c r="H691" s="7">
        <v>8</v>
      </c>
    </row>
    <row r="692" spans="1:8" x14ac:dyDescent="0.25">
      <c r="A692" s="5">
        <v>0.65500000000000003</v>
      </c>
      <c r="B692" s="5">
        <v>0.49</v>
      </c>
      <c r="C692" s="5">
        <v>0.16</v>
      </c>
      <c r="D692" s="5">
        <v>1.204</v>
      </c>
      <c r="E692" s="5">
        <v>0.54549999999999998</v>
      </c>
      <c r="F692" s="5">
        <v>0.26150000000000001</v>
      </c>
      <c r="G692" s="5">
        <v>0.32250000000000001</v>
      </c>
      <c r="H692" s="5">
        <v>9</v>
      </c>
    </row>
    <row r="693" spans="1:8" x14ac:dyDescent="0.25">
      <c r="A693" s="7">
        <v>0.29499999999999998</v>
      </c>
      <c r="B693" s="7">
        <v>0.215</v>
      </c>
      <c r="C693" s="7">
        <v>8.5000000000000006E-2</v>
      </c>
      <c r="D693" s="7">
        <v>0.128</v>
      </c>
      <c r="E693" s="7">
        <v>4.9000000000000002E-2</v>
      </c>
      <c r="F693" s="7">
        <v>3.4000000000000002E-2</v>
      </c>
      <c r="G693" s="7">
        <v>0.04</v>
      </c>
      <c r="H693" s="7">
        <v>6</v>
      </c>
    </row>
    <row r="694" spans="1:8" x14ac:dyDescent="0.25">
      <c r="A694" s="5">
        <v>0.77500000000000002</v>
      </c>
      <c r="B694" s="5">
        <v>0.56999999999999995</v>
      </c>
      <c r="C694" s="5">
        <v>0.22</v>
      </c>
      <c r="D694" s="5">
        <v>2.032</v>
      </c>
      <c r="E694" s="5">
        <v>0.73499999999999999</v>
      </c>
      <c r="F694" s="5">
        <v>0.47549999999999998</v>
      </c>
      <c r="G694" s="5">
        <v>0.65849999999999997</v>
      </c>
      <c r="H694" s="5">
        <v>17</v>
      </c>
    </row>
    <row r="695" spans="1:8" x14ac:dyDescent="0.25">
      <c r="A695" s="7">
        <v>0.63</v>
      </c>
      <c r="B695" s="7">
        <v>0.49</v>
      </c>
      <c r="C695" s="7">
        <v>0.15</v>
      </c>
      <c r="D695" s="7">
        <v>1.1955</v>
      </c>
      <c r="E695" s="7">
        <v>0.58450000000000002</v>
      </c>
      <c r="F695" s="7">
        <v>0.25700000000000001</v>
      </c>
      <c r="G695" s="7">
        <v>0.3</v>
      </c>
      <c r="H695" s="7">
        <v>9</v>
      </c>
    </row>
    <row r="696" spans="1:8" x14ac:dyDescent="0.25">
      <c r="A696" s="5">
        <v>0.495</v>
      </c>
      <c r="B696" s="5">
        <v>0.38</v>
      </c>
      <c r="C696" s="5">
        <v>0.13500000000000001</v>
      </c>
      <c r="D696" s="5">
        <v>0.62949999999999995</v>
      </c>
      <c r="E696" s="5">
        <v>0.26300000000000001</v>
      </c>
      <c r="F696" s="5">
        <v>0.14249999999999999</v>
      </c>
      <c r="G696" s="5">
        <v>0.215</v>
      </c>
      <c r="H696" s="5">
        <v>12</v>
      </c>
    </row>
    <row r="697" spans="1:8" x14ac:dyDescent="0.25">
      <c r="A697" s="7">
        <v>0.57499999999999996</v>
      </c>
      <c r="B697" s="7">
        <v>0.47</v>
      </c>
      <c r="C697" s="7">
        <v>0.14000000000000001</v>
      </c>
      <c r="D697" s="7">
        <v>0.83750000000000002</v>
      </c>
      <c r="E697" s="7">
        <v>0.34849999999999998</v>
      </c>
      <c r="F697" s="7">
        <v>0.17349999999999999</v>
      </c>
      <c r="G697" s="7">
        <v>0.24</v>
      </c>
      <c r="H697" s="7">
        <v>11</v>
      </c>
    </row>
  </sheetData>
  <conditionalFormatting sqref="AT4:BB12">
    <cfRule type="colorScale" priority="7">
      <colorScale>
        <cfvo type="num" val="0"/>
        <cfvo type="num" val="1"/>
        <color theme="0"/>
        <color rgb="FF63BE7B"/>
      </colorScale>
    </cfRule>
  </conditionalFormatting>
  <conditionalFormatting sqref="AU5:BB12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U6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{545B934D-7543-48D4-B6E3-30BED37051AD}</x14:id>
        </ext>
      </extLst>
    </cfRule>
  </conditionalFormatting>
  <conditionalFormatting sqref="AX9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{7A5C999F-D9DB-44A7-ADD6-8699BDA27EA3}</x14:id>
        </ext>
      </extLst>
    </cfRule>
  </conditionalFormatting>
  <conditionalFormatting sqref="AX10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{43139459-7F37-47C2-A248-4CE2F0E48DA0}</x14:id>
        </ext>
      </extLst>
    </cfRule>
  </conditionalFormatting>
  <conditionalFormatting sqref="AX1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{98F650A3-8DAF-4A0D-AAA0-CDDF29BADB90}</x14:id>
        </ext>
      </extLst>
    </cfRule>
  </conditionalFormatting>
  <conditionalFormatting sqref="AY1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{9AA3EBCE-327E-4A8D-8A1D-1F41F827B5E7}</x14:id>
        </ext>
      </extLst>
    </cfRule>
  </conditionalFormatting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45B934D-7543-48D4-B6E3-30BED37051A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AU6</xm:sqref>
        </x14:conditionalFormatting>
        <x14:conditionalFormatting xmlns:xm="http://schemas.microsoft.com/office/excel/2006/main">
          <x14:cfRule type="dataBar" id="{7A5C999F-D9DB-44A7-ADD6-8699BDA27EA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AX9</xm:sqref>
        </x14:conditionalFormatting>
        <x14:conditionalFormatting xmlns:xm="http://schemas.microsoft.com/office/excel/2006/main">
          <x14:cfRule type="dataBar" id="{43139459-7F37-47C2-A248-4CE2F0E48DA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AX10</xm:sqref>
        </x14:conditionalFormatting>
        <x14:conditionalFormatting xmlns:xm="http://schemas.microsoft.com/office/excel/2006/main">
          <x14:cfRule type="dataBar" id="{98F650A3-8DAF-4A0D-AAA0-CDDF29BADB9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AX11</xm:sqref>
        </x14:conditionalFormatting>
        <x14:conditionalFormatting xmlns:xm="http://schemas.microsoft.com/office/excel/2006/main">
          <x14:cfRule type="dataBar" id="{9AA3EBCE-327E-4A8D-8A1D-1F41F827B5E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AY10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5CF42-29CF-43AA-AF27-F95EC84D3DD4}">
  <dimension ref="A1:P47"/>
  <sheetViews>
    <sheetView showOutlineSymbols="0" workbookViewId="0"/>
  </sheetViews>
  <sheetFormatPr defaultRowHeight="15" x14ac:dyDescent="0.25"/>
  <cols>
    <col min="1" max="1" width="27.42578125" bestFit="1" customWidth="1"/>
    <col min="2" max="2" width="24.28515625" bestFit="1" customWidth="1"/>
    <col min="3" max="3" width="14.5703125" bestFit="1" customWidth="1"/>
    <col min="4" max="4" width="19.42578125" bestFit="1" customWidth="1"/>
    <col min="5" max="5" width="12.28515625" bestFit="1" customWidth="1"/>
    <col min="6" max="6" width="13.42578125" bestFit="1" customWidth="1"/>
    <col min="7" max="7" width="12.28515625" bestFit="1" customWidth="1"/>
    <col min="8" max="8" width="12.42578125" bestFit="1" customWidth="1"/>
    <col min="9" max="9" width="12.5703125" bestFit="1" customWidth="1"/>
    <col min="18" max="18" width="25.7109375" bestFit="1" customWidth="1"/>
    <col min="19" max="19" width="24.28515625" bestFit="1" customWidth="1"/>
    <col min="20" max="20" width="16.85546875" bestFit="1" customWidth="1"/>
    <col min="21" max="21" width="15.85546875" bestFit="1" customWidth="1"/>
    <col min="22" max="22" width="14.85546875" bestFit="1" customWidth="1"/>
    <col min="23" max="23" width="16.85546875" bestFit="1" customWidth="1"/>
    <col min="24" max="26" width="15.85546875" bestFit="1" customWidth="1"/>
  </cols>
  <sheetData>
    <row r="1" spans="1:9" x14ac:dyDescent="0.25">
      <c r="A1" t="s">
        <v>87</v>
      </c>
      <c r="B1" s="24" t="s">
        <v>117</v>
      </c>
      <c r="D1" s="28" t="s">
        <v>127</v>
      </c>
    </row>
    <row r="2" spans="1:9" ht="15.75" thickBot="1" x14ac:dyDescent="0.3">
      <c r="D2" s="28">
        <f>SUM(C2:C335)/COUNT(C2:C335)</f>
        <v>4.5220971641030312</v>
      </c>
    </row>
    <row r="3" spans="1:9" x14ac:dyDescent="0.25">
      <c r="A3" s="17" t="s">
        <v>88</v>
      </c>
      <c r="B3" s="17"/>
    </row>
    <row r="4" spans="1:9" x14ac:dyDescent="0.25">
      <c r="A4" s="11" t="s">
        <v>89</v>
      </c>
      <c r="B4" s="11">
        <v>0.98965767885229128</v>
      </c>
    </row>
    <row r="5" spans="1:9" x14ac:dyDescent="0.25">
      <c r="A5" s="11" t="s">
        <v>90</v>
      </c>
      <c r="B5" s="11">
        <v>0.97942232131130491</v>
      </c>
    </row>
    <row r="6" spans="1:9" x14ac:dyDescent="0.25">
      <c r="A6" s="11" t="s">
        <v>91</v>
      </c>
      <c r="B6" s="11">
        <v>0.97936034035139918</v>
      </c>
    </row>
    <row r="7" spans="1:9" x14ac:dyDescent="0.25">
      <c r="A7" s="11" t="s">
        <v>92</v>
      </c>
      <c r="B7" s="11">
        <v>1.8109035379197426E-2</v>
      </c>
    </row>
    <row r="8" spans="1:9" ht="15.75" thickBot="1" x14ac:dyDescent="0.3">
      <c r="A8" s="12" t="s">
        <v>93</v>
      </c>
      <c r="B8" s="12">
        <v>334</v>
      </c>
    </row>
    <row r="10" spans="1:9" ht="15.75" thickBot="1" x14ac:dyDescent="0.3">
      <c r="A10" t="s">
        <v>94</v>
      </c>
    </row>
    <row r="11" spans="1:9" x14ac:dyDescent="0.25">
      <c r="A11" s="13"/>
      <c r="B11" s="13" t="s">
        <v>99</v>
      </c>
      <c r="C11" s="13" t="s">
        <v>100</v>
      </c>
      <c r="D11" s="13" t="s">
        <v>101</v>
      </c>
      <c r="E11" s="13" t="s">
        <v>32</v>
      </c>
      <c r="F11" s="13" t="s">
        <v>102</v>
      </c>
    </row>
    <row r="12" spans="1:9" x14ac:dyDescent="0.25">
      <c r="A12" s="11" t="s">
        <v>95</v>
      </c>
      <c r="B12" s="11">
        <v>1</v>
      </c>
      <c r="C12" s="11">
        <v>5.1820587692804398</v>
      </c>
      <c r="D12" s="11">
        <v>5.1820587692804398</v>
      </c>
      <c r="E12" s="11">
        <v>15801.986977957484</v>
      </c>
      <c r="F12" s="11">
        <v>4.6701521234786537E-282</v>
      </c>
    </row>
    <row r="13" spans="1:9" x14ac:dyDescent="0.25">
      <c r="A13" s="11" t="s">
        <v>96</v>
      </c>
      <c r="B13" s="11">
        <v>332</v>
      </c>
      <c r="C13" s="11">
        <v>0.10887513790518799</v>
      </c>
      <c r="D13" s="11">
        <v>3.2793716236502408E-4</v>
      </c>
      <c r="E13" s="11"/>
      <c r="F13" s="11"/>
    </row>
    <row r="14" spans="1:9" ht="15.75" thickBot="1" x14ac:dyDescent="0.3">
      <c r="A14" s="12" t="s">
        <v>97</v>
      </c>
      <c r="B14" s="12">
        <v>333</v>
      </c>
      <c r="C14" s="12">
        <v>5.2909339071856278</v>
      </c>
      <c r="D14" s="12"/>
      <c r="E14" s="12"/>
      <c r="F14" s="12"/>
    </row>
    <row r="16" spans="1:9" x14ac:dyDescent="0.25">
      <c r="B16" s="23" t="s">
        <v>103</v>
      </c>
      <c r="C16" t="s">
        <v>92</v>
      </c>
      <c r="D16" t="s">
        <v>104</v>
      </c>
      <c r="E16" t="s">
        <v>105</v>
      </c>
      <c r="F16" t="s">
        <v>106</v>
      </c>
      <c r="G16" t="s">
        <v>107</v>
      </c>
      <c r="H16" t="s">
        <v>108</v>
      </c>
      <c r="I16" t="s">
        <v>109</v>
      </c>
    </row>
    <row r="17" spans="1:16" x14ac:dyDescent="0.25">
      <c r="A17" s="28" t="s">
        <v>98</v>
      </c>
      <c r="B17" s="28">
        <v>3.8776408554443142E-2</v>
      </c>
      <c r="C17" s="28">
        <v>3.9251689122010098E-3</v>
      </c>
      <c r="D17" s="28">
        <v>9.878914620441023</v>
      </c>
      <c r="E17" s="28">
        <v>2.3987313490174724E-20</v>
      </c>
      <c r="F17" s="28">
        <v>3.1055071183708705E-2</v>
      </c>
      <c r="G17" s="28">
        <v>4.649774592517758E-2</v>
      </c>
      <c r="H17" s="28">
        <v>3.1055071183708705E-2</v>
      </c>
      <c r="I17" s="28">
        <v>4.649774592517758E-2</v>
      </c>
    </row>
    <row r="18" spans="1:16" x14ac:dyDescent="0.25">
      <c r="A18" t="s">
        <v>110</v>
      </c>
      <c r="B18" s="23">
        <v>1.18604447410053</v>
      </c>
      <c r="C18">
        <v>9.4350699576924765E-3</v>
      </c>
      <c r="D18">
        <v>125.70595442522794</v>
      </c>
      <c r="E18">
        <v>4.6701521234786537E-282</v>
      </c>
      <c r="F18">
        <v>1.1674844172241541</v>
      </c>
      <c r="G18">
        <v>1.2046045309769016</v>
      </c>
      <c r="H18">
        <v>1.1674844172241541</v>
      </c>
      <c r="I18">
        <v>1.2046045309769016</v>
      </c>
    </row>
    <row r="19" spans="1:16" x14ac:dyDescent="0.25">
      <c r="A19" s="18" t="s">
        <v>111</v>
      </c>
    </row>
    <row r="20" spans="1:16" x14ac:dyDescent="0.25">
      <c r="A20" s="31" t="s">
        <v>112</v>
      </c>
      <c r="B20" s="31"/>
      <c r="C20" s="31"/>
    </row>
    <row r="21" spans="1:16" x14ac:dyDescent="0.25">
      <c r="A21" s="18" t="s">
        <v>113</v>
      </c>
    </row>
    <row r="22" spans="1:16" x14ac:dyDescent="0.25">
      <c r="A22" s="20" t="s">
        <v>114</v>
      </c>
    </row>
    <row r="23" spans="1:16" x14ac:dyDescent="0.25">
      <c r="A23" s="22" t="s">
        <v>115</v>
      </c>
    </row>
    <row r="24" spans="1:16" x14ac:dyDescent="0.25">
      <c r="F24" s="32" t="s">
        <v>128</v>
      </c>
      <c r="G24" s="32"/>
      <c r="H24" s="32"/>
      <c r="I24" s="32"/>
      <c r="J24" s="32"/>
      <c r="K24" s="32"/>
      <c r="L24" s="32"/>
      <c r="M24" s="32"/>
      <c r="N24" s="32"/>
      <c r="O24" s="32"/>
      <c r="P24" s="32"/>
    </row>
    <row r="25" spans="1:16" x14ac:dyDescent="0.25">
      <c r="A25" t="s">
        <v>87</v>
      </c>
      <c r="B25" s="29" t="s">
        <v>116</v>
      </c>
      <c r="D25" s="28" t="s">
        <v>127</v>
      </c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</row>
    <row r="26" spans="1:16" ht="15.75" thickBot="1" x14ac:dyDescent="0.3">
      <c r="D26" s="28">
        <f>SUM(C26:C359)/COUNT(C26:C359)</f>
        <v>6.9251487175578337</v>
      </c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</row>
    <row r="27" spans="1:16" x14ac:dyDescent="0.25">
      <c r="A27" s="17" t="s">
        <v>88</v>
      </c>
      <c r="B27" s="17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</row>
    <row r="28" spans="1:16" x14ac:dyDescent="0.25">
      <c r="A28" s="11" t="s">
        <v>89</v>
      </c>
      <c r="B28" s="11">
        <v>0.9405802407633469</v>
      </c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</row>
    <row r="29" spans="1:16" x14ac:dyDescent="0.25">
      <c r="A29" s="11" t="s">
        <v>90</v>
      </c>
      <c r="B29" s="11">
        <v>0.88469118931443569</v>
      </c>
    </row>
    <row r="30" spans="1:16" x14ac:dyDescent="0.25">
      <c r="A30" s="11" t="s">
        <v>91</v>
      </c>
      <c r="B30" s="11">
        <v>0.88434387361959976</v>
      </c>
    </row>
    <row r="31" spans="1:16" x14ac:dyDescent="0.25">
      <c r="A31" s="11" t="s">
        <v>92</v>
      </c>
      <c r="B31" s="11">
        <v>7.7492424649302408E-2</v>
      </c>
    </row>
    <row r="32" spans="1:16" ht="15.75" thickBot="1" x14ac:dyDescent="0.3">
      <c r="A32" s="12" t="s">
        <v>93</v>
      </c>
      <c r="B32" s="12">
        <v>334</v>
      </c>
    </row>
    <row r="34" spans="1:9" ht="15.75" thickBot="1" x14ac:dyDescent="0.3">
      <c r="A34" t="s">
        <v>94</v>
      </c>
    </row>
    <row r="35" spans="1:9" x14ac:dyDescent="0.25">
      <c r="A35" s="13"/>
      <c r="B35" s="13" t="s">
        <v>99</v>
      </c>
      <c r="C35" s="13" t="s">
        <v>100</v>
      </c>
      <c r="D35" s="13" t="s">
        <v>101</v>
      </c>
      <c r="E35" s="13" t="s">
        <v>32</v>
      </c>
      <c r="F35" s="13" t="s">
        <v>102</v>
      </c>
    </row>
    <row r="36" spans="1:9" x14ac:dyDescent="0.25">
      <c r="A36" s="11" t="s">
        <v>95</v>
      </c>
      <c r="B36" s="11">
        <v>1</v>
      </c>
      <c r="C36" s="11">
        <v>15.296278859392972</v>
      </c>
      <c r="D36" s="11">
        <v>15.296278859392972</v>
      </c>
      <c r="E36" s="11">
        <v>2547.2249094072358</v>
      </c>
      <c r="F36" s="11">
        <v>8.6427634866644146E-158</v>
      </c>
    </row>
    <row r="37" spans="1:9" x14ac:dyDescent="0.25">
      <c r="A37" s="11" t="s">
        <v>96</v>
      </c>
      <c r="B37" s="11">
        <v>332</v>
      </c>
      <c r="C37" s="11">
        <v>1.9936851915052336</v>
      </c>
      <c r="D37" s="11">
        <v>6.0050758780278123E-3</v>
      </c>
      <c r="E37" s="11"/>
      <c r="F37" s="11"/>
    </row>
    <row r="38" spans="1:9" ht="15.75" thickBot="1" x14ac:dyDescent="0.3">
      <c r="A38" s="12" t="s">
        <v>97</v>
      </c>
      <c r="B38" s="12">
        <v>333</v>
      </c>
      <c r="C38" s="12">
        <v>17.289964050898206</v>
      </c>
      <c r="D38" s="12"/>
      <c r="E38" s="12"/>
      <c r="F38" s="12"/>
    </row>
    <row r="39" spans="1:9" ht="15.75" thickBot="1" x14ac:dyDescent="0.3"/>
    <row r="40" spans="1:9" x14ac:dyDescent="0.25">
      <c r="A40" s="13"/>
      <c r="B40" s="25" t="s">
        <v>103</v>
      </c>
      <c r="C40" s="13" t="s">
        <v>92</v>
      </c>
      <c r="D40" s="13" t="s">
        <v>104</v>
      </c>
      <c r="E40" s="13" t="s">
        <v>105</v>
      </c>
      <c r="F40" s="13" t="s">
        <v>106</v>
      </c>
      <c r="G40" s="13" t="s">
        <v>107</v>
      </c>
      <c r="H40" s="13" t="s">
        <v>108</v>
      </c>
      <c r="I40" s="13" t="s">
        <v>109</v>
      </c>
    </row>
    <row r="41" spans="1:9" x14ac:dyDescent="0.25">
      <c r="A41" s="27" t="s">
        <v>98</v>
      </c>
      <c r="B41" s="27">
        <v>1.1860875297383999E-2</v>
      </c>
      <c r="C41" s="27">
        <v>7.835880430064477E-3</v>
      </c>
      <c r="D41" s="27">
        <v>1.5136621089669182</v>
      </c>
      <c r="E41" s="27">
        <v>0.13106292772938313</v>
      </c>
      <c r="F41" s="27">
        <v>-3.5533597968546889E-3</v>
      </c>
      <c r="G41" s="27">
        <v>2.7275110391622687E-2</v>
      </c>
      <c r="H41" s="27">
        <v>-3.5533597968546889E-3</v>
      </c>
      <c r="I41" s="27">
        <v>2.7275110391622687E-2</v>
      </c>
    </row>
    <row r="42" spans="1:9" ht="15.75" thickBot="1" x14ac:dyDescent="0.3">
      <c r="A42" s="12" t="s">
        <v>110</v>
      </c>
      <c r="B42" s="26">
        <v>1.91683220132484</v>
      </c>
      <c r="C42" s="12">
        <v>3.7979605562690616E-2</v>
      </c>
      <c r="D42" s="12">
        <v>50.470039720682237</v>
      </c>
      <c r="E42" s="12">
        <v>8.642763486660973E-158</v>
      </c>
      <c r="F42" s="12">
        <v>1.8421211877821084</v>
      </c>
      <c r="G42" s="12">
        <v>1.9915432148675707</v>
      </c>
      <c r="H42" s="12">
        <v>1.8421211877821084</v>
      </c>
      <c r="I42" s="12">
        <v>1.9915432148675707</v>
      </c>
    </row>
    <row r="43" spans="1:9" x14ac:dyDescent="0.25">
      <c r="A43" s="18" t="s">
        <v>111</v>
      </c>
    </row>
    <row r="44" spans="1:9" x14ac:dyDescent="0.25">
      <c r="A44" s="31" t="s">
        <v>118</v>
      </c>
      <c r="B44" s="31"/>
      <c r="C44" s="31"/>
    </row>
    <row r="45" spans="1:9" x14ac:dyDescent="0.25">
      <c r="A45" s="18" t="s">
        <v>113</v>
      </c>
    </row>
    <row r="46" spans="1:9" x14ac:dyDescent="0.25">
      <c r="A46" s="20" t="s">
        <v>114</v>
      </c>
    </row>
    <row r="47" spans="1:9" x14ac:dyDescent="0.25">
      <c r="A47" s="22" t="s">
        <v>115</v>
      </c>
    </row>
  </sheetData>
  <mergeCells count="3">
    <mergeCell ref="A20:C20"/>
    <mergeCell ref="A44:C44"/>
    <mergeCell ref="F24:P2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F87C4-E094-404E-BFB8-3C8FE76E9284}">
  <dimension ref="A1:AC339"/>
  <sheetViews>
    <sheetView showOutlineSymbols="0" zoomScale="70" zoomScaleNormal="70" workbookViewId="0">
      <selection activeCell="Z1" sqref="Z1:AC1"/>
    </sheetView>
  </sheetViews>
  <sheetFormatPr defaultRowHeight="15" x14ac:dyDescent="0.25"/>
  <cols>
    <col min="1" max="1" width="13.28515625" customWidth="1"/>
    <col min="2" max="2" width="9.85546875" customWidth="1"/>
    <col min="4" max="4" width="11.42578125" customWidth="1"/>
    <col min="6" max="6" width="16.28515625" customWidth="1"/>
    <col min="7" max="7" width="17.7109375" customWidth="1"/>
    <col min="8" max="8" width="16.7109375" customWidth="1"/>
    <col min="9" max="9" width="14.7109375" customWidth="1"/>
    <col min="11" max="11" width="11.140625" customWidth="1"/>
    <col min="12" max="12" width="16" customWidth="1"/>
    <col min="13" max="13" width="15.28515625" customWidth="1"/>
    <col min="14" max="14" width="23.140625" customWidth="1"/>
    <col min="16" max="16" width="15.42578125" customWidth="1"/>
    <col min="17" max="17" width="12.140625" customWidth="1"/>
  </cols>
  <sheetData>
    <row r="1" spans="1:29" x14ac:dyDescent="0.2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0" t="s">
        <v>16</v>
      </c>
      <c r="Z1" t="s">
        <v>139</v>
      </c>
      <c r="AA1" t="s">
        <v>140</v>
      </c>
      <c r="AB1" t="s">
        <v>141</v>
      </c>
      <c r="AC1" t="s">
        <v>142</v>
      </c>
    </row>
    <row r="2" spans="1:29" x14ac:dyDescent="0.25">
      <c r="A2" s="4">
        <v>2323</v>
      </c>
      <c r="B2" s="5" t="s">
        <v>47</v>
      </c>
      <c r="C2" s="5">
        <v>0.53</v>
      </c>
      <c r="D2" s="5">
        <v>0.435</v>
      </c>
      <c r="E2" s="5">
        <v>0.13500000000000001</v>
      </c>
      <c r="F2" s="5">
        <v>0.73650000000000004</v>
      </c>
      <c r="G2" s="5">
        <v>0.32750000000000001</v>
      </c>
      <c r="H2" s="5">
        <v>0.13150000000000001</v>
      </c>
      <c r="I2" s="5">
        <v>0.22</v>
      </c>
      <c r="J2" s="5">
        <v>12</v>
      </c>
      <c r="K2" s="5">
        <v>6</v>
      </c>
      <c r="L2" s="5" t="s">
        <v>71</v>
      </c>
      <c r="M2" s="5" t="s">
        <v>72</v>
      </c>
      <c r="N2" s="5" t="s">
        <v>73</v>
      </c>
      <c r="O2" s="5">
        <v>10</v>
      </c>
      <c r="P2" s="5" t="s">
        <v>70</v>
      </c>
      <c r="Q2" s="8">
        <v>24.1</v>
      </c>
      <c r="Z2">
        <f>0.0324276710881063*D2+1.19615942895419</f>
        <v>1.2102654658775163</v>
      </c>
      <c r="AA2">
        <f>Z2-C2</f>
        <v>0.68026546587751624</v>
      </c>
      <c r="AB2">
        <f>AA2^2</f>
        <v>0.46276110406555421</v>
      </c>
      <c r="AC2">
        <f>SUM(AB2:AB116)/COUNT(AB2:AB116)</f>
        <v>0.44444482864604673</v>
      </c>
    </row>
    <row r="3" spans="1:29" x14ac:dyDescent="0.25">
      <c r="A3" s="6">
        <v>4117</v>
      </c>
      <c r="B3" s="7" t="s">
        <v>47</v>
      </c>
      <c r="C3" s="7">
        <v>0.625</v>
      </c>
      <c r="D3" s="7">
        <v>0.48</v>
      </c>
      <c r="E3" s="7">
        <v>0.16</v>
      </c>
      <c r="F3" s="7">
        <v>1.2415</v>
      </c>
      <c r="G3" s="7">
        <v>0.65749999999999997</v>
      </c>
      <c r="H3" s="7">
        <v>0.26250000000000001</v>
      </c>
      <c r="I3" s="7">
        <v>0.27850000000000003</v>
      </c>
      <c r="J3" s="7">
        <v>9</v>
      </c>
      <c r="K3" s="7">
        <v>11</v>
      </c>
      <c r="L3" s="7" t="s">
        <v>37</v>
      </c>
      <c r="M3" s="7" t="s">
        <v>38</v>
      </c>
      <c r="N3" s="7" t="s">
        <v>35</v>
      </c>
      <c r="O3" s="7">
        <v>9</v>
      </c>
      <c r="P3" s="7" t="s">
        <v>78</v>
      </c>
      <c r="Q3" s="9">
        <v>1.9</v>
      </c>
      <c r="Z3">
        <f t="shared" ref="Z3:Z66" si="0">0.0324276710881063*D3+1.19615942895419</f>
        <v>1.2117247110764808</v>
      </c>
      <c r="AA3">
        <f t="shared" ref="AA3:AA66" si="1">Z3-C3</f>
        <v>0.58672471107648083</v>
      </c>
      <c r="AB3">
        <f t="shared" ref="AB3:AB66" si="2">AA3^2</f>
        <v>0.34424588658777988</v>
      </c>
    </row>
    <row r="4" spans="1:29" x14ac:dyDescent="0.25">
      <c r="A4" s="4">
        <v>775</v>
      </c>
      <c r="B4" s="5" t="s">
        <v>47</v>
      </c>
      <c r="C4" s="5">
        <v>0.49</v>
      </c>
      <c r="D4" s="5">
        <v>0.38</v>
      </c>
      <c r="E4" s="5">
        <v>0.14000000000000001</v>
      </c>
      <c r="F4" s="5">
        <v>0.76049999999999995</v>
      </c>
      <c r="G4" s="5">
        <v>0.245</v>
      </c>
      <c r="H4" s="5">
        <v>0.16700000000000001</v>
      </c>
      <c r="I4" s="5">
        <v>0.185</v>
      </c>
      <c r="J4" s="5">
        <v>10</v>
      </c>
      <c r="K4" s="5">
        <v>14</v>
      </c>
      <c r="L4" s="5" t="s">
        <v>55</v>
      </c>
      <c r="M4" s="5" t="s">
        <v>56</v>
      </c>
      <c r="N4" s="5" t="s">
        <v>57</v>
      </c>
      <c r="O4" s="5">
        <v>3</v>
      </c>
      <c r="P4" s="5" t="s">
        <v>80</v>
      </c>
      <c r="Q4" s="8">
        <v>3.6</v>
      </c>
      <c r="Z4">
        <f t="shared" si="0"/>
        <v>1.2084819439676704</v>
      </c>
      <c r="AA4">
        <f t="shared" si="1"/>
        <v>0.7184819439676704</v>
      </c>
      <c r="AB4">
        <f t="shared" si="2"/>
        <v>0.51621630380756267</v>
      </c>
    </row>
    <row r="5" spans="1:29" x14ac:dyDescent="0.25">
      <c r="A5" s="6">
        <v>2382</v>
      </c>
      <c r="B5" s="7" t="s">
        <v>47</v>
      </c>
      <c r="C5" s="7">
        <v>0.155</v>
      </c>
      <c r="D5" s="7">
        <v>0.115</v>
      </c>
      <c r="E5" s="7">
        <v>2.5000000000000001E-2</v>
      </c>
      <c r="F5" s="7">
        <v>2.4E-2</v>
      </c>
      <c r="G5" s="7">
        <v>8.9999999999999993E-3</v>
      </c>
      <c r="H5" s="7">
        <v>5.0000000000000001E-3</v>
      </c>
      <c r="I5" s="7">
        <v>7.4999999999999997E-3</v>
      </c>
      <c r="J5" s="7">
        <v>5</v>
      </c>
      <c r="K5" s="7">
        <v>12</v>
      </c>
      <c r="L5" s="7" t="s">
        <v>33</v>
      </c>
      <c r="M5" s="7" t="s">
        <v>34</v>
      </c>
      <c r="N5" s="7" t="s">
        <v>35</v>
      </c>
      <c r="O5" s="7">
        <v>9</v>
      </c>
      <c r="P5" s="7" t="s">
        <v>78</v>
      </c>
      <c r="Q5" s="9">
        <v>1.9</v>
      </c>
      <c r="Z5">
        <f t="shared" si="0"/>
        <v>1.1998886111293221</v>
      </c>
      <c r="AA5">
        <f t="shared" si="1"/>
        <v>1.0448886111293221</v>
      </c>
      <c r="AB5">
        <f t="shared" si="2"/>
        <v>1.0917922096677637</v>
      </c>
    </row>
    <row r="6" spans="1:29" x14ac:dyDescent="0.25">
      <c r="A6" s="4">
        <v>871</v>
      </c>
      <c r="B6" s="5" t="s">
        <v>47</v>
      </c>
      <c r="C6" s="5">
        <v>0.61499999999999999</v>
      </c>
      <c r="D6" s="5">
        <v>0.505</v>
      </c>
      <c r="E6" s="5">
        <v>0.16500000000000001</v>
      </c>
      <c r="F6" s="5">
        <v>1.34</v>
      </c>
      <c r="G6" s="5">
        <v>0.53149999999999997</v>
      </c>
      <c r="H6" s="5">
        <v>0.28149999999999997</v>
      </c>
      <c r="I6" s="5">
        <v>0.41</v>
      </c>
      <c r="J6" s="5">
        <v>12</v>
      </c>
      <c r="K6" s="5">
        <v>13</v>
      </c>
      <c r="L6" s="5" t="s">
        <v>44</v>
      </c>
      <c r="M6" s="5" t="s">
        <v>45</v>
      </c>
      <c r="N6" s="5" t="s">
        <v>35</v>
      </c>
      <c r="O6" s="5">
        <v>4</v>
      </c>
      <c r="P6" s="5" t="s">
        <v>42</v>
      </c>
      <c r="Q6" s="8">
        <v>6.1</v>
      </c>
      <c r="Z6">
        <f t="shared" si="0"/>
        <v>1.2125354028536837</v>
      </c>
      <c r="AA6">
        <f t="shared" si="1"/>
        <v>0.59753540285368367</v>
      </c>
      <c r="AB6">
        <f t="shared" si="2"/>
        <v>0.35704855766351401</v>
      </c>
    </row>
    <row r="7" spans="1:29" x14ac:dyDescent="0.25">
      <c r="A7" s="6">
        <v>619</v>
      </c>
      <c r="B7" s="7" t="s">
        <v>47</v>
      </c>
      <c r="C7" s="7">
        <v>0.31</v>
      </c>
      <c r="D7" s="7">
        <v>0.22500000000000001</v>
      </c>
      <c r="E7" s="7">
        <v>7.4999999999999997E-2</v>
      </c>
      <c r="F7" s="7">
        <v>0.1295</v>
      </c>
      <c r="G7" s="7">
        <v>4.5499999999999999E-2</v>
      </c>
      <c r="H7" s="7">
        <v>3.3500000000000002E-2</v>
      </c>
      <c r="I7" s="7">
        <v>4.3999999999999997E-2</v>
      </c>
      <c r="J7" s="7">
        <v>9</v>
      </c>
      <c r="K7" s="7">
        <v>7</v>
      </c>
      <c r="L7" s="7" t="s">
        <v>67</v>
      </c>
      <c r="M7" s="7" t="s">
        <v>68</v>
      </c>
      <c r="N7" s="7" t="s">
        <v>69</v>
      </c>
      <c r="O7" s="7">
        <v>2</v>
      </c>
      <c r="P7" s="7" t="s">
        <v>39</v>
      </c>
      <c r="Q7" s="9">
        <v>18</v>
      </c>
      <c r="Z7">
        <f t="shared" si="0"/>
        <v>1.2034556549490139</v>
      </c>
      <c r="AA7">
        <f t="shared" si="1"/>
        <v>0.8934556549490138</v>
      </c>
      <c r="AB7">
        <f t="shared" si="2"/>
        <v>0.79826300736037126</v>
      </c>
    </row>
    <row r="8" spans="1:29" x14ac:dyDescent="0.25">
      <c r="A8" s="4">
        <v>383</v>
      </c>
      <c r="B8" s="5" t="s">
        <v>47</v>
      </c>
      <c r="C8" s="5">
        <v>0.48499999999999999</v>
      </c>
      <c r="D8" s="5">
        <v>0.4</v>
      </c>
      <c r="E8" s="5">
        <v>0.13500000000000001</v>
      </c>
      <c r="F8" s="5">
        <v>0.66300000000000003</v>
      </c>
      <c r="G8" s="5">
        <v>0.313</v>
      </c>
      <c r="H8" s="5">
        <v>0.13700000000000001</v>
      </c>
      <c r="I8" s="5">
        <v>0.2</v>
      </c>
      <c r="J8" s="5">
        <v>10</v>
      </c>
      <c r="K8" s="5">
        <v>13</v>
      </c>
      <c r="L8" s="5" t="s">
        <v>44</v>
      </c>
      <c r="M8" s="5" t="s">
        <v>45</v>
      </c>
      <c r="N8" s="5" t="s">
        <v>35</v>
      </c>
      <c r="O8" s="5">
        <v>6</v>
      </c>
      <c r="P8" s="5" t="s">
        <v>79</v>
      </c>
      <c r="Q8" s="8">
        <v>14.1</v>
      </c>
      <c r="Z8">
        <f t="shared" si="0"/>
        <v>1.2091304973894323</v>
      </c>
      <c r="AA8">
        <f t="shared" si="1"/>
        <v>0.72413049738943236</v>
      </c>
      <c r="AB8">
        <f t="shared" si="2"/>
        <v>0.52436497724946673</v>
      </c>
    </row>
    <row r="9" spans="1:29" x14ac:dyDescent="0.25">
      <c r="A9" s="4">
        <v>4171</v>
      </c>
      <c r="B9" s="5" t="s">
        <v>47</v>
      </c>
      <c r="C9" s="5">
        <v>0.55000000000000004</v>
      </c>
      <c r="D9" s="5">
        <v>0.43</v>
      </c>
      <c r="E9" s="5">
        <v>0.13</v>
      </c>
      <c r="F9" s="5">
        <v>0.83950000000000002</v>
      </c>
      <c r="G9" s="5">
        <v>0.3155</v>
      </c>
      <c r="H9" s="5">
        <v>0.19550000000000001</v>
      </c>
      <c r="I9" s="5">
        <v>0.24049999999999999</v>
      </c>
      <c r="J9" s="5">
        <v>10</v>
      </c>
      <c r="K9" s="5">
        <v>12</v>
      </c>
      <c r="L9" s="5" t="s">
        <v>33</v>
      </c>
      <c r="M9" s="5" t="s">
        <v>34</v>
      </c>
      <c r="N9" s="5" t="s">
        <v>35</v>
      </c>
      <c r="O9" s="5">
        <v>4</v>
      </c>
      <c r="P9" s="5" t="s">
        <v>42</v>
      </c>
      <c r="Q9" s="8">
        <v>6.1</v>
      </c>
      <c r="Z9">
        <f t="shared" si="0"/>
        <v>1.2101033275220756</v>
      </c>
      <c r="AA9">
        <f t="shared" si="1"/>
        <v>0.66010332752207557</v>
      </c>
      <c r="AB9">
        <f t="shared" si="2"/>
        <v>0.43573640300571659</v>
      </c>
    </row>
    <row r="10" spans="1:29" x14ac:dyDescent="0.25">
      <c r="A10" s="4">
        <v>2091</v>
      </c>
      <c r="B10" s="5" t="s">
        <v>47</v>
      </c>
      <c r="C10" s="5">
        <v>0.77500000000000002</v>
      </c>
      <c r="D10" s="5">
        <v>0.56999999999999995</v>
      </c>
      <c r="E10" s="5">
        <v>0.22</v>
      </c>
      <c r="F10" s="5">
        <v>2.032</v>
      </c>
      <c r="G10" s="5">
        <v>0.73499999999999999</v>
      </c>
      <c r="H10" s="5">
        <v>0.47549999999999998</v>
      </c>
      <c r="I10" s="5">
        <v>0.65849999999999997</v>
      </c>
      <c r="J10" s="5">
        <v>17</v>
      </c>
      <c r="K10" s="5">
        <v>15</v>
      </c>
      <c r="L10" s="5" t="s">
        <v>81</v>
      </c>
      <c r="M10" s="5" t="s">
        <v>82</v>
      </c>
      <c r="N10" s="5" t="s">
        <v>35</v>
      </c>
      <c r="O10" s="5">
        <v>3</v>
      </c>
      <c r="P10" s="5" t="s">
        <v>80</v>
      </c>
      <c r="Q10" s="8">
        <v>3.6</v>
      </c>
      <c r="Z10">
        <f t="shared" si="0"/>
        <v>1.2146432014744104</v>
      </c>
      <c r="AA10">
        <f t="shared" si="1"/>
        <v>0.43964320147441038</v>
      </c>
      <c r="AB10">
        <f t="shared" si="2"/>
        <v>0.19328614460266899</v>
      </c>
    </row>
    <row r="11" spans="1:29" x14ac:dyDescent="0.25">
      <c r="A11" s="6">
        <v>4063</v>
      </c>
      <c r="B11" s="7" t="s">
        <v>47</v>
      </c>
      <c r="C11" s="7">
        <v>0.63</v>
      </c>
      <c r="D11" s="7">
        <v>0.49</v>
      </c>
      <c r="E11" s="7">
        <v>0.15</v>
      </c>
      <c r="F11" s="7">
        <v>1.1955</v>
      </c>
      <c r="G11" s="7">
        <v>0.58450000000000002</v>
      </c>
      <c r="H11" s="7">
        <v>0.25700000000000001</v>
      </c>
      <c r="I11" s="7">
        <v>0.3</v>
      </c>
      <c r="J11" s="7">
        <v>9</v>
      </c>
      <c r="K11" s="7">
        <v>15</v>
      </c>
      <c r="L11" s="7" t="s">
        <v>81</v>
      </c>
      <c r="M11" s="7" t="s">
        <v>82</v>
      </c>
      <c r="N11" s="7" t="s">
        <v>35</v>
      </c>
      <c r="O11" s="7">
        <v>10</v>
      </c>
      <c r="P11" s="7" t="s">
        <v>70</v>
      </c>
      <c r="Q11" s="9">
        <v>24.1</v>
      </c>
      <c r="Z11">
        <f t="shared" si="0"/>
        <v>1.2120489877873619</v>
      </c>
      <c r="AA11">
        <f t="shared" si="1"/>
        <v>0.58204898778736192</v>
      </c>
      <c r="AB11">
        <f t="shared" si="2"/>
        <v>0.33878102418429257</v>
      </c>
    </row>
    <row r="12" spans="1:29" x14ac:dyDescent="0.25">
      <c r="A12" s="4">
        <v>3895</v>
      </c>
      <c r="B12" s="5" t="s">
        <v>47</v>
      </c>
      <c r="C12" s="5">
        <v>0.495</v>
      </c>
      <c r="D12" s="5">
        <v>0.38</v>
      </c>
      <c r="E12" s="5">
        <v>0.13500000000000001</v>
      </c>
      <c r="F12" s="5">
        <v>0.62949999999999995</v>
      </c>
      <c r="G12" s="5">
        <v>0.26300000000000001</v>
      </c>
      <c r="H12" s="5">
        <v>0.14249999999999999</v>
      </c>
      <c r="I12" s="5">
        <v>0.215</v>
      </c>
      <c r="J12" s="5">
        <v>12</v>
      </c>
      <c r="K12" s="5">
        <v>7</v>
      </c>
      <c r="L12" s="5" t="s">
        <v>67</v>
      </c>
      <c r="M12" s="5" t="s">
        <v>68</v>
      </c>
      <c r="N12" s="5" t="s">
        <v>69</v>
      </c>
      <c r="O12" s="5">
        <v>8</v>
      </c>
      <c r="P12" s="5" t="s">
        <v>51</v>
      </c>
      <c r="Q12" s="8">
        <v>12.3</v>
      </c>
      <c r="Z12">
        <f t="shared" si="0"/>
        <v>1.2084819439676704</v>
      </c>
      <c r="AA12">
        <f t="shared" si="1"/>
        <v>0.7134819439676704</v>
      </c>
      <c r="AB12">
        <f t="shared" si="2"/>
        <v>0.50905648436788598</v>
      </c>
    </row>
    <row r="13" spans="1:29" x14ac:dyDescent="0.25">
      <c r="A13" s="6">
        <v>456</v>
      </c>
      <c r="B13" s="7" t="s">
        <v>47</v>
      </c>
      <c r="C13" s="7">
        <v>0.57499999999999996</v>
      </c>
      <c r="D13" s="7">
        <v>0.47</v>
      </c>
      <c r="E13" s="7">
        <v>0.14000000000000001</v>
      </c>
      <c r="F13" s="7">
        <v>0.83750000000000002</v>
      </c>
      <c r="G13" s="7">
        <v>0.34849999999999998</v>
      </c>
      <c r="H13" s="7">
        <v>0.17349999999999999</v>
      </c>
      <c r="I13" s="7">
        <v>0.24</v>
      </c>
      <c r="J13" s="7">
        <v>11</v>
      </c>
      <c r="K13" s="7">
        <v>1</v>
      </c>
      <c r="L13" s="7" t="s">
        <v>40</v>
      </c>
      <c r="M13" s="7" t="s">
        <v>41</v>
      </c>
      <c r="N13" s="7" t="s">
        <v>35</v>
      </c>
      <c r="O13" s="7">
        <v>3</v>
      </c>
      <c r="P13" s="7" t="s">
        <v>80</v>
      </c>
      <c r="Q13" s="9">
        <v>3.6</v>
      </c>
      <c r="Z13">
        <f t="shared" si="0"/>
        <v>1.2114004343656</v>
      </c>
      <c r="AA13">
        <f t="shared" si="1"/>
        <v>0.63640043436560001</v>
      </c>
      <c r="AB13">
        <f t="shared" si="2"/>
        <v>0.40500551286072439</v>
      </c>
    </row>
    <row r="14" spans="1:29" x14ac:dyDescent="0.25">
      <c r="A14" s="4">
        <v>3371</v>
      </c>
      <c r="B14" s="5" t="s">
        <v>47</v>
      </c>
      <c r="C14" s="5">
        <v>0.45500000000000002</v>
      </c>
      <c r="D14" s="5">
        <v>0.34499999999999997</v>
      </c>
      <c r="E14" s="5">
        <v>0.125</v>
      </c>
      <c r="F14" s="5">
        <v>0.44</v>
      </c>
      <c r="G14" s="5">
        <v>0.16900000000000001</v>
      </c>
      <c r="H14" s="5">
        <v>0.1065</v>
      </c>
      <c r="I14" s="5">
        <v>0.13500000000000001</v>
      </c>
      <c r="J14" s="5">
        <v>12</v>
      </c>
      <c r="K14" s="5">
        <v>4</v>
      </c>
      <c r="L14" s="5" t="s">
        <v>84</v>
      </c>
      <c r="M14" s="5" t="s">
        <v>85</v>
      </c>
      <c r="N14" s="5" t="s">
        <v>86</v>
      </c>
      <c r="O14" s="5">
        <v>9</v>
      </c>
      <c r="P14" s="5" t="s">
        <v>78</v>
      </c>
      <c r="Q14" s="8">
        <v>1.9</v>
      </c>
      <c r="Z14">
        <f t="shared" si="0"/>
        <v>1.2073469754795867</v>
      </c>
      <c r="AA14">
        <f t="shared" si="1"/>
        <v>0.75234697547958662</v>
      </c>
      <c r="AB14">
        <f t="shared" si="2"/>
        <v>0.56602597151328171</v>
      </c>
    </row>
    <row r="15" spans="1:29" x14ac:dyDescent="0.25">
      <c r="A15" s="6">
        <v>2974</v>
      </c>
      <c r="B15" s="7" t="s">
        <v>47</v>
      </c>
      <c r="C15" s="7">
        <v>0.73499999999999999</v>
      </c>
      <c r="D15" s="7">
        <v>0.59</v>
      </c>
      <c r="E15" s="7">
        <v>0.20499999999999999</v>
      </c>
      <c r="F15" s="7">
        <v>2.0870000000000002</v>
      </c>
      <c r="G15" s="7">
        <v>0.90900000000000003</v>
      </c>
      <c r="H15" s="7">
        <v>0.47399999999999998</v>
      </c>
      <c r="I15" s="7">
        <v>0.625</v>
      </c>
      <c r="J15" s="7">
        <v>12</v>
      </c>
      <c r="K15" s="7">
        <v>9</v>
      </c>
      <c r="L15" s="7" t="s">
        <v>52</v>
      </c>
      <c r="M15" s="7" t="s">
        <v>53</v>
      </c>
      <c r="N15" s="7" t="s">
        <v>54</v>
      </c>
      <c r="O15" s="7">
        <v>4</v>
      </c>
      <c r="P15" s="7" t="s">
        <v>42</v>
      </c>
      <c r="Q15" s="9">
        <v>6.1</v>
      </c>
      <c r="Z15">
        <f t="shared" si="0"/>
        <v>1.2152917548961726</v>
      </c>
      <c r="AA15">
        <f t="shared" si="1"/>
        <v>0.4802917548961726</v>
      </c>
      <c r="AB15">
        <f t="shared" si="2"/>
        <v>0.23068016982124515</v>
      </c>
    </row>
    <row r="16" spans="1:29" x14ac:dyDescent="0.25">
      <c r="A16" s="4">
        <v>1893</v>
      </c>
      <c r="B16" s="5" t="s">
        <v>47</v>
      </c>
      <c r="C16" s="5">
        <v>0.56499999999999995</v>
      </c>
      <c r="D16" s="5">
        <v>0.45</v>
      </c>
      <c r="E16" s="5">
        <v>0.16</v>
      </c>
      <c r="F16" s="5">
        <v>0.89500000000000002</v>
      </c>
      <c r="G16" s="5">
        <v>0.41499999999999998</v>
      </c>
      <c r="H16" s="5">
        <v>0.19500000000000001</v>
      </c>
      <c r="I16" s="5">
        <v>0.246</v>
      </c>
      <c r="J16" s="5">
        <v>9</v>
      </c>
      <c r="K16" s="5">
        <v>10</v>
      </c>
      <c r="L16" s="5" t="s">
        <v>48</v>
      </c>
      <c r="M16" s="5" t="s">
        <v>49</v>
      </c>
      <c r="N16" s="5" t="s">
        <v>50</v>
      </c>
      <c r="O16" s="5">
        <v>5</v>
      </c>
      <c r="P16" s="5" t="s">
        <v>46</v>
      </c>
      <c r="Q16" s="8">
        <v>12.8</v>
      </c>
      <c r="Z16">
        <f t="shared" si="0"/>
        <v>1.2107518809438378</v>
      </c>
      <c r="AA16">
        <f t="shared" si="1"/>
        <v>0.64575188094383784</v>
      </c>
      <c r="AB16">
        <f t="shared" si="2"/>
        <v>0.4169954917425045</v>
      </c>
    </row>
    <row r="17" spans="1:28" x14ac:dyDescent="0.25">
      <c r="A17" s="6">
        <v>1974</v>
      </c>
      <c r="B17" s="7" t="s">
        <v>47</v>
      </c>
      <c r="C17" s="7">
        <v>0.68</v>
      </c>
      <c r="D17" s="7">
        <v>0.54</v>
      </c>
      <c r="E17" s="7">
        <v>0.155</v>
      </c>
      <c r="F17" s="7">
        <v>1.534</v>
      </c>
      <c r="G17" s="7">
        <v>0.67100000000000004</v>
      </c>
      <c r="H17" s="7">
        <v>0.379</v>
      </c>
      <c r="I17" s="7">
        <v>0.38400000000000001</v>
      </c>
      <c r="J17" s="7">
        <v>10</v>
      </c>
      <c r="K17" s="7">
        <v>5</v>
      </c>
      <c r="L17" s="7" t="s">
        <v>58</v>
      </c>
      <c r="M17" s="7" t="s">
        <v>59</v>
      </c>
      <c r="N17" s="7" t="s">
        <v>60</v>
      </c>
      <c r="O17" s="7">
        <v>10</v>
      </c>
      <c r="P17" s="7" t="s">
        <v>70</v>
      </c>
      <c r="Q17" s="9">
        <v>24.1</v>
      </c>
      <c r="Z17">
        <f t="shared" si="0"/>
        <v>1.2136703713417674</v>
      </c>
      <c r="AA17">
        <f t="shared" si="1"/>
        <v>0.53367037134176731</v>
      </c>
      <c r="AB17">
        <f t="shared" si="2"/>
        <v>0.28480406524805985</v>
      </c>
    </row>
    <row r="18" spans="1:28" x14ac:dyDescent="0.25">
      <c r="A18" s="4">
        <v>2453</v>
      </c>
      <c r="B18" s="5" t="s">
        <v>47</v>
      </c>
      <c r="C18" s="5">
        <v>0.39500000000000002</v>
      </c>
      <c r="D18" s="5">
        <v>0.30499999999999999</v>
      </c>
      <c r="E18" s="5">
        <v>0.105</v>
      </c>
      <c r="F18" s="5">
        <v>0.28199999999999997</v>
      </c>
      <c r="G18" s="5">
        <v>9.7500000000000003E-2</v>
      </c>
      <c r="H18" s="5">
        <v>6.5000000000000002E-2</v>
      </c>
      <c r="I18" s="5">
        <v>9.6000000000000002E-2</v>
      </c>
      <c r="J18" s="5">
        <v>9</v>
      </c>
      <c r="K18" s="5">
        <v>2</v>
      </c>
      <c r="L18" s="5" t="s">
        <v>64</v>
      </c>
      <c r="M18" s="5" t="s">
        <v>65</v>
      </c>
      <c r="N18" s="5" t="s">
        <v>66</v>
      </c>
      <c r="O18" s="5">
        <v>1</v>
      </c>
      <c r="P18" s="5" t="s">
        <v>36</v>
      </c>
      <c r="Q18" s="8">
        <v>22.1</v>
      </c>
      <c r="Z18">
        <f t="shared" si="0"/>
        <v>1.2060498686360623</v>
      </c>
      <c r="AA18">
        <f t="shared" si="1"/>
        <v>0.81104986863606232</v>
      </c>
      <c r="AB18">
        <f t="shared" si="2"/>
        <v>0.65780188941457396</v>
      </c>
    </row>
    <row r="19" spans="1:28" x14ac:dyDescent="0.25">
      <c r="A19" s="6">
        <v>3461</v>
      </c>
      <c r="B19" s="7" t="s">
        <v>47</v>
      </c>
      <c r="C19" s="7">
        <v>0.62</v>
      </c>
      <c r="D19" s="7">
        <v>0.48499999999999999</v>
      </c>
      <c r="E19" s="7">
        <v>0.16500000000000001</v>
      </c>
      <c r="F19" s="7">
        <v>1.1325000000000001</v>
      </c>
      <c r="G19" s="7">
        <v>0.52349999999999997</v>
      </c>
      <c r="H19" s="7">
        <v>0.2505</v>
      </c>
      <c r="I19" s="7">
        <v>0.28249999999999997</v>
      </c>
      <c r="J19" s="7">
        <v>9</v>
      </c>
      <c r="K19" s="7">
        <v>14</v>
      </c>
      <c r="L19" s="7" t="s">
        <v>55</v>
      </c>
      <c r="M19" s="7" t="s">
        <v>56</v>
      </c>
      <c r="N19" s="7" t="s">
        <v>57</v>
      </c>
      <c r="O19" s="7">
        <v>3</v>
      </c>
      <c r="P19" s="7" t="s">
        <v>80</v>
      </c>
      <c r="Q19" s="9">
        <v>3.6</v>
      </c>
      <c r="Z19">
        <f t="shared" si="0"/>
        <v>1.2118868494319215</v>
      </c>
      <c r="AA19">
        <f t="shared" si="1"/>
        <v>0.59188684943192149</v>
      </c>
      <c r="AB19">
        <f t="shared" si="2"/>
        <v>0.35033004253044608</v>
      </c>
    </row>
    <row r="20" spans="1:28" x14ac:dyDescent="0.25">
      <c r="A20" s="4">
        <v>1759</v>
      </c>
      <c r="B20" s="5" t="s">
        <v>47</v>
      </c>
      <c r="C20" s="5">
        <v>0.73499999999999999</v>
      </c>
      <c r="D20" s="5">
        <v>0.59</v>
      </c>
      <c r="E20" s="5">
        <v>0.215</v>
      </c>
      <c r="F20" s="5">
        <v>1.7470000000000001</v>
      </c>
      <c r="G20" s="5">
        <v>0.72750000000000004</v>
      </c>
      <c r="H20" s="5">
        <v>0.40300000000000002</v>
      </c>
      <c r="I20" s="5">
        <v>0.55700000000000005</v>
      </c>
      <c r="J20" s="5">
        <v>11</v>
      </c>
      <c r="K20" s="5">
        <v>3</v>
      </c>
      <c r="L20" s="5" t="s">
        <v>75</v>
      </c>
      <c r="M20" s="5" t="s">
        <v>76</v>
      </c>
      <c r="N20" s="5" t="s">
        <v>77</v>
      </c>
      <c r="O20" s="5">
        <v>6</v>
      </c>
      <c r="P20" s="5" t="s">
        <v>79</v>
      </c>
      <c r="Q20" s="8">
        <v>14.1</v>
      </c>
      <c r="Z20">
        <f t="shared" si="0"/>
        <v>1.2152917548961726</v>
      </c>
      <c r="AA20">
        <f t="shared" si="1"/>
        <v>0.4802917548961726</v>
      </c>
      <c r="AB20">
        <f t="shared" si="2"/>
        <v>0.23068016982124515</v>
      </c>
    </row>
    <row r="21" spans="1:28" x14ac:dyDescent="0.25">
      <c r="A21" s="4">
        <v>2157</v>
      </c>
      <c r="B21" s="5" t="s">
        <v>47</v>
      </c>
      <c r="C21" s="5">
        <v>0.61</v>
      </c>
      <c r="D21" s="5">
        <v>0.5</v>
      </c>
      <c r="E21" s="5">
        <v>0.16500000000000001</v>
      </c>
      <c r="F21" s="5">
        <v>1.2715000000000001</v>
      </c>
      <c r="G21" s="5">
        <v>0.49149999999999999</v>
      </c>
      <c r="H21" s="5">
        <v>0.185</v>
      </c>
      <c r="I21" s="5">
        <v>0.49</v>
      </c>
      <c r="J21" s="5">
        <v>12</v>
      </c>
      <c r="K21" s="5">
        <v>13</v>
      </c>
      <c r="L21" s="5" t="s">
        <v>44</v>
      </c>
      <c r="M21" s="5" t="s">
        <v>45</v>
      </c>
      <c r="N21" s="5" t="s">
        <v>35</v>
      </c>
      <c r="O21" s="5">
        <v>3</v>
      </c>
      <c r="P21" s="5" t="s">
        <v>80</v>
      </c>
      <c r="Q21" s="8">
        <v>3.6</v>
      </c>
      <c r="Z21">
        <f t="shared" si="0"/>
        <v>1.212373264498243</v>
      </c>
      <c r="AA21">
        <f t="shared" si="1"/>
        <v>0.60237326449824302</v>
      </c>
      <c r="AB21">
        <f t="shared" si="2"/>
        <v>0.36285354978227025</v>
      </c>
    </row>
    <row r="22" spans="1:28" x14ac:dyDescent="0.25">
      <c r="A22" s="4">
        <v>287</v>
      </c>
      <c r="B22" s="5" t="s">
        <v>47</v>
      </c>
      <c r="C22" s="5">
        <v>0.53</v>
      </c>
      <c r="D22" s="5">
        <v>0.435</v>
      </c>
      <c r="E22" s="5">
        <v>0.155</v>
      </c>
      <c r="F22" s="5">
        <v>0.69899999999999995</v>
      </c>
      <c r="G22" s="5">
        <v>0.28799999999999998</v>
      </c>
      <c r="H22" s="5">
        <v>0.1595</v>
      </c>
      <c r="I22" s="5">
        <v>0.20499999999999999</v>
      </c>
      <c r="J22" s="5">
        <v>10</v>
      </c>
      <c r="K22" s="5">
        <v>12</v>
      </c>
      <c r="L22" s="5" t="s">
        <v>33</v>
      </c>
      <c r="M22" s="5" t="s">
        <v>34</v>
      </c>
      <c r="N22" s="5" t="s">
        <v>35</v>
      </c>
      <c r="O22" s="5">
        <v>9</v>
      </c>
      <c r="P22" s="5" t="s">
        <v>78</v>
      </c>
      <c r="Q22" s="8">
        <v>1.9</v>
      </c>
      <c r="Z22">
        <f t="shared" si="0"/>
        <v>1.2102654658775163</v>
      </c>
      <c r="AA22">
        <f t="shared" si="1"/>
        <v>0.68026546587751624</v>
      </c>
      <c r="AB22">
        <f t="shared" si="2"/>
        <v>0.46276110406555421</v>
      </c>
    </row>
    <row r="23" spans="1:28" x14ac:dyDescent="0.25">
      <c r="A23" s="4">
        <v>674</v>
      </c>
      <c r="B23" s="5" t="s">
        <v>47</v>
      </c>
      <c r="C23" s="5">
        <v>0.49</v>
      </c>
      <c r="D23" s="5">
        <v>0.39</v>
      </c>
      <c r="E23" s="5">
        <v>0.15</v>
      </c>
      <c r="F23" s="5">
        <v>0.57299999999999995</v>
      </c>
      <c r="G23" s="5">
        <v>0.22500000000000001</v>
      </c>
      <c r="H23" s="5">
        <v>0.124</v>
      </c>
      <c r="I23" s="5">
        <v>0.17</v>
      </c>
      <c r="J23" s="5">
        <v>21</v>
      </c>
      <c r="K23" s="5">
        <v>10</v>
      </c>
      <c r="L23" s="5" t="s">
        <v>48</v>
      </c>
      <c r="M23" s="5" t="s">
        <v>49</v>
      </c>
      <c r="N23" s="5" t="s">
        <v>50</v>
      </c>
      <c r="O23" s="5">
        <v>7</v>
      </c>
      <c r="P23" s="5" t="s">
        <v>74</v>
      </c>
      <c r="Q23" s="8">
        <v>2.5</v>
      </c>
      <c r="Z23">
        <f t="shared" si="0"/>
        <v>1.2088062206785515</v>
      </c>
      <c r="AA23">
        <f t="shared" si="1"/>
        <v>0.71880622067855149</v>
      </c>
      <c r="AB23">
        <f t="shared" si="2"/>
        <v>0.51668238288618251</v>
      </c>
    </row>
    <row r="24" spans="1:28" x14ac:dyDescent="0.25">
      <c r="A24" s="4">
        <v>1633</v>
      </c>
      <c r="B24" s="5" t="s">
        <v>47</v>
      </c>
      <c r="C24" s="5">
        <v>0.57499999999999996</v>
      </c>
      <c r="D24" s="5">
        <v>0.45500000000000002</v>
      </c>
      <c r="E24" s="5">
        <v>0.16500000000000001</v>
      </c>
      <c r="F24" s="5">
        <v>0.86699999999999999</v>
      </c>
      <c r="G24" s="5">
        <v>0.3765</v>
      </c>
      <c r="H24" s="5">
        <v>0.18049999999999999</v>
      </c>
      <c r="I24" s="5">
        <v>0.26800000000000002</v>
      </c>
      <c r="J24" s="5">
        <v>8</v>
      </c>
      <c r="K24" s="5">
        <v>3</v>
      </c>
      <c r="L24" s="5" t="s">
        <v>75</v>
      </c>
      <c r="M24" s="5" t="s">
        <v>76</v>
      </c>
      <c r="N24" s="5" t="s">
        <v>77</v>
      </c>
      <c r="O24" s="5">
        <v>8</v>
      </c>
      <c r="P24" s="5" t="s">
        <v>51</v>
      </c>
      <c r="Q24" s="8">
        <v>12.3</v>
      </c>
      <c r="Z24">
        <f t="shared" si="0"/>
        <v>1.2109140192992782</v>
      </c>
      <c r="AA24">
        <f t="shared" si="1"/>
        <v>0.63591401929927827</v>
      </c>
      <c r="AB24">
        <f t="shared" si="2"/>
        <v>0.40438663994136287</v>
      </c>
    </row>
    <row r="25" spans="1:28" x14ac:dyDescent="0.25">
      <c r="A25" s="4">
        <v>1338</v>
      </c>
      <c r="B25" s="5" t="s">
        <v>47</v>
      </c>
      <c r="C25" s="5">
        <v>0.57999999999999996</v>
      </c>
      <c r="D25" s="5">
        <v>0.46</v>
      </c>
      <c r="E25" s="5">
        <v>0.155</v>
      </c>
      <c r="F25" s="5">
        <v>1.4395</v>
      </c>
      <c r="G25" s="5">
        <v>0.67149999999999999</v>
      </c>
      <c r="H25" s="5">
        <v>0.27300000000000002</v>
      </c>
      <c r="I25" s="5">
        <v>0.29549999999999998</v>
      </c>
      <c r="J25" s="5">
        <v>10</v>
      </c>
      <c r="K25" s="5">
        <v>11</v>
      </c>
      <c r="L25" s="5" t="s">
        <v>37</v>
      </c>
      <c r="M25" s="5" t="s">
        <v>38</v>
      </c>
      <c r="N25" s="5" t="s">
        <v>35</v>
      </c>
      <c r="O25" s="5">
        <v>10</v>
      </c>
      <c r="P25" s="5" t="s">
        <v>70</v>
      </c>
      <c r="Q25" s="8">
        <v>24.1</v>
      </c>
      <c r="Z25">
        <f t="shared" si="0"/>
        <v>1.2110761576547189</v>
      </c>
      <c r="AA25">
        <f t="shared" si="1"/>
        <v>0.63107615765471892</v>
      </c>
      <c r="AB25">
        <f t="shared" si="2"/>
        <v>0.39825711676024367</v>
      </c>
    </row>
    <row r="26" spans="1:28" x14ac:dyDescent="0.25">
      <c r="A26" s="4">
        <v>796</v>
      </c>
      <c r="B26" s="5" t="s">
        <v>47</v>
      </c>
      <c r="C26" s="5">
        <v>0.51500000000000001</v>
      </c>
      <c r="D26" s="5">
        <v>0.40500000000000003</v>
      </c>
      <c r="E26" s="5">
        <v>0.14499999999999999</v>
      </c>
      <c r="F26" s="5">
        <v>0.69499999999999995</v>
      </c>
      <c r="G26" s="5">
        <v>0.215</v>
      </c>
      <c r="H26" s="5">
        <v>0.16350000000000001</v>
      </c>
      <c r="I26" s="5">
        <v>0.23400000000000001</v>
      </c>
      <c r="J26" s="5">
        <v>15</v>
      </c>
      <c r="K26" s="5">
        <v>14</v>
      </c>
      <c r="L26" s="5" t="s">
        <v>55</v>
      </c>
      <c r="M26" s="5" t="s">
        <v>56</v>
      </c>
      <c r="N26" s="5" t="s">
        <v>57</v>
      </c>
      <c r="O26" s="5">
        <v>10</v>
      </c>
      <c r="P26" s="5" t="s">
        <v>70</v>
      </c>
      <c r="Q26" s="8">
        <v>24.1</v>
      </c>
      <c r="Z26">
        <f t="shared" si="0"/>
        <v>1.209292635744873</v>
      </c>
      <c r="AA26">
        <f t="shared" si="1"/>
        <v>0.69429263574487299</v>
      </c>
      <c r="AB26">
        <f t="shared" si="2"/>
        <v>0.48204226404956291</v>
      </c>
    </row>
    <row r="27" spans="1:28" x14ac:dyDescent="0.25">
      <c r="A27" s="6">
        <v>852</v>
      </c>
      <c r="B27" s="7" t="s">
        <v>47</v>
      </c>
      <c r="C27" s="7">
        <v>0.55500000000000005</v>
      </c>
      <c r="D27" s="7">
        <v>0.435</v>
      </c>
      <c r="E27" s="7">
        <v>0.14499999999999999</v>
      </c>
      <c r="F27" s="7">
        <v>0.96850000000000003</v>
      </c>
      <c r="G27" s="7">
        <v>0.4985</v>
      </c>
      <c r="H27" s="7">
        <v>0.16800000000000001</v>
      </c>
      <c r="I27" s="7">
        <v>0.23849999999999999</v>
      </c>
      <c r="J27" s="7">
        <v>9</v>
      </c>
      <c r="K27" s="7">
        <v>6</v>
      </c>
      <c r="L27" s="7" t="s">
        <v>71</v>
      </c>
      <c r="M27" s="7" t="s">
        <v>72</v>
      </c>
      <c r="N27" s="7" t="s">
        <v>73</v>
      </c>
      <c r="O27" s="7">
        <v>8</v>
      </c>
      <c r="P27" s="7" t="s">
        <v>51</v>
      </c>
      <c r="Q27" s="9">
        <v>12.3</v>
      </c>
      <c r="Z27">
        <f t="shared" si="0"/>
        <v>1.2102654658775163</v>
      </c>
      <c r="AA27">
        <f t="shared" si="1"/>
        <v>0.65526546587751622</v>
      </c>
      <c r="AB27">
        <f t="shared" si="2"/>
        <v>0.42937283077167837</v>
      </c>
    </row>
    <row r="28" spans="1:28" x14ac:dyDescent="0.25">
      <c r="A28" s="4">
        <v>440</v>
      </c>
      <c r="B28" s="5" t="s">
        <v>47</v>
      </c>
      <c r="C28" s="5">
        <v>0.5</v>
      </c>
      <c r="D28" s="5">
        <v>0.41499999999999998</v>
      </c>
      <c r="E28" s="5">
        <v>0.16500000000000001</v>
      </c>
      <c r="F28" s="5">
        <v>0.6885</v>
      </c>
      <c r="G28" s="5">
        <v>0.249</v>
      </c>
      <c r="H28" s="5">
        <v>0.13800000000000001</v>
      </c>
      <c r="I28" s="5">
        <v>0.25</v>
      </c>
      <c r="J28" s="5">
        <v>13</v>
      </c>
      <c r="K28" s="5">
        <v>15</v>
      </c>
      <c r="L28" s="5" t="s">
        <v>81</v>
      </c>
      <c r="M28" s="5" t="s">
        <v>82</v>
      </c>
      <c r="N28" s="5" t="s">
        <v>35</v>
      </c>
      <c r="O28" s="5">
        <v>10</v>
      </c>
      <c r="P28" s="5" t="s">
        <v>70</v>
      </c>
      <c r="Q28" s="8">
        <v>24.1</v>
      </c>
      <c r="Z28">
        <f t="shared" si="0"/>
        <v>1.2096169124557541</v>
      </c>
      <c r="AA28">
        <f t="shared" si="1"/>
        <v>0.70961691245575409</v>
      </c>
      <c r="AB28">
        <f t="shared" si="2"/>
        <v>0.50355616244323731</v>
      </c>
    </row>
    <row r="29" spans="1:28" x14ac:dyDescent="0.25">
      <c r="A29" s="4">
        <v>1895</v>
      </c>
      <c r="B29" s="5" t="s">
        <v>47</v>
      </c>
      <c r="C29" s="5">
        <v>0.56999999999999995</v>
      </c>
      <c r="D29" s="5">
        <v>0.46</v>
      </c>
      <c r="E29" s="5">
        <v>0.155</v>
      </c>
      <c r="F29" s="5">
        <v>1.0004999999999999</v>
      </c>
      <c r="G29" s="5">
        <v>0.45400000000000001</v>
      </c>
      <c r="H29" s="5">
        <v>0.20499999999999999</v>
      </c>
      <c r="I29" s="5">
        <v>0.26500000000000001</v>
      </c>
      <c r="J29" s="5">
        <v>11</v>
      </c>
      <c r="K29" s="5">
        <v>11</v>
      </c>
      <c r="L29" s="5" t="s">
        <v>37</v>
      </c>
      <c r="M29" s="5" t="s">
        <v>38</v>
      </c>
      <c r="N29" s="5" t="s">
        <v>35</v>
      </c>
      <c r="O29" s="5">
        <v>5</v>
      </c>
      <c r="P29" s="5" t="s">
        <v>46</v>
      </c>
      <c r="Q29" s="8">
        <v>12.8</v>
      </c>
      <c r="Z29">
        <f t="shared" si="0"/>
        <v>1.2110761576547189</v>
      </c>
      <c r="AA29">
        <f t="shared" si="1"/>
        <v>0.64107615765471893</v>
      </c>
      <c r="AB29">
        <f t="shared" si="2"/>
        <v>0.41097863991333805</v>
      </c>
    </row>
    <row r="30" spans="1:28" x14ac:dyDescent="0.25">
      <c r="A30" s="4">
        <v>645</v>
      </c>
      <c r="B30" s="5" t="s">
        <v>47</v>
      </c>
      <c r="C30" s="5">
        <v>0.45</v>
      </c>
      <c r="D30" s="5">
        <v>0.34</v>
      </c>
      <c r="E30" s="5">
        <v>0.13</v>
      </c>
      <c r="F30" s="5">
        <v>0.3715</v>
      </c>
      <c r="G30" s="5">
        <v>0.1605</v>
      </c>
      <c r="H30" s="5">
        <v>7.9500000000000001E-2</v>
      </c>
      <c r="I30" s="5">
        <v>0.105</v>
      </c>
      <c r="J30" s="5">
        <v>9</v>
      </c>
      <c r="K30" s="5">
        <v>6</v>
      </c>
      <c r="L30" s="5" t="s">
        <v>71</v>
      </c>
      <c r="M30" s="5" t="s">
        <v>72</v>
      </c>
      <c r="N30" s="5" t="s">
        <v>73</v>
      </c>
      <c r="O30" s="5">
        <v>7</v>
      </c>
      <c r="P30" s="5" t="s">
        <v>74</v>
      </c>
      <c r="Q30" s="8">
        <v>2.5</v>
      </c>
      <c r="Z30">
        <f t="shared" si="0"/>
        <v>1.207184837124146</v>
      </c>
      <c r="AA30">
        <f t="shared" si="1"/>
        <v>0.75718483712414608</v>
      </c>
      <c r="AB30">
        <f t="shared" si="2"/>
        <v>0.5733288775707196</v>
      </c>
    </row>
    <row r="31" spans="1:28" x14ac:dyDescent="0.25">
      <c r="A31" s="4">
        <v>275</v>
      </c>
      <c r="B31" s="5" t="s">
        <v>47</v>
      </c>
      <c r="C31" s="5">
        <v>0.63</v>
      </c>
      <c r="D31" s="5">
        <v>0.51500000000000001</v>
      </c>
      <c r="E31" s="5">
        <v>0.155</v>
      </c>
      <c r="F31" s="5">
        <v>1.2589999999999999</v>
      </c>
      <c r="G31" s="5">
        <v>0.41049999999999998</v>
      </c>
      <c r="H31" s="5">
        <v>0.19700000000000001</v>
      </c>
      <c r="I31" s="5">
        <v>0.41</v>
      </c>
      <c r="J31" s="5">
        <v>13</v>
      </c>
      <c r="K31" s="5">
        <v>1</v>
      </c>
      <c r="L31" s="5" t="s">
        <v>40</v>
      </c>
      <c r="M31" s="5" t="s">
        <v>41</v>
      </c>
      <c r="N31" s="5" t="s">
        <v>35</v>
      </c>
      <c r="O31" s="5">
        <v>8</v>
      </c>
      <c r="P31" s="5" t="s">
        <v>51</v>
      </c>
      <c r="Q31" s="8">
        <v>12.3</v>
      </c>
      <c r="Z31">
        <f t="shared" si="0"/>
        <v>1.2128596795645648</v>
      </c>
      <c r="AA31">
        <f t="shared" si="1"/>
        <v>0.58285967956456475</v>
      </c>
      <c r="AB31">
        <f t="shared" si="2"/>
        <v>0.3397254060621071</v>
      </c>
    </row>
    <row r="32" spans="1:28" x14ac:dyDescent="0.25">
      <c r="A32" s="4">
        <v>2952</v>
      </c>
      <c r="B32" s="5" t="s">
        <v>47</v>
      </c>
      <c r="C32" s="5">
        <v>0.64</v>
      </c>
      <c r="D32" s="5">
        <v>0.57499999999999996</v>
      </c>
      <c r="E32" s="5">
        <v>0.17499999999999999</v>
      </c>
      <c r="F32" s="5">
        <v>1.4584999999999999</v>
      </c>
      <c r="G32" s="5">
        <v>0.625</v>
      </c>
      <c r="H32" s="5">
        <v>0.26600000000000001</v>
      </c>
      <c r="I32" s="5">
        <v>0.4395</v>
      </c>
      <c r="J32" s="5">
        <v>11</v>
      </c>
      <c r="K32" s="5">
        <v>12</v>
      </c>
      <c r="L32" s="5" t="s">
        <v>33</v>
      </c>
      <c r="M32" s="5" t="s">
        <v>34</v>
      </c>
      <c r="N32" s="5" t="s">
        <v>35</v>
      </c>
      <c r="O32" s="5">
        <v>9</v>
      </c>
      <c r="P32" s="5" t="s">
        <v>78</v>
      </c>
      <c r="Q32" s="8">
        <v>1.9</v>
      </c>
      <c r="Z32">
        <f t="shared" si="0"/>
        <v>1.2148053398298511</v>
      </c>
      <c r="AA32">
        <f t="shared" si="1"/>
        <v>0.57480533982985105</v>
      </c>
      <c r="AB32">
        <f t="shared" si="2"/>
        <v>0.33040117869691055</v>
      </c>
    </row>
    <row r="33" spans="1:28" x14ac:dyDescent="0.25">
      <c r="A33" s="4">
        <v>3319</v>
      </c>
      <c r="B33" s="5" t="s">
        <v>47</v>
      </c>
      <c r="C33" s="5">
        <v>0.16500000000000001</v>
      </c>
      <c r="D33" s="5">
        <v>0.125</v>
      </c>
      <c r="E33" s="5">
        <v>0.04</v>
      </c>
      <c r="F33" s="5">
        <v>2.4500000000000001E-2</v>
      </c>
      <c r="G33" s="5">
        <v>9.4999999999999998E-3</v>
      </c>
      <c r="H33" s="5">
        <v>4.4999999999999997E-3</v>
      </c>
      <c r="I33" s="5">
        <v>8.0000000000000002E-3</v>
      </c>
      <c r="J33" s="5">
        <v>4</v>
      </c>
      <c r="K33" s="5">
        <v>1</v>
      </c>
      <c r="L33" s="5" t="s">
        <v>40</v>
      </c>
      <c r="M33" s="5" t="s">
        <v>41</v>
      </c>
      <c r="N33" s="5" t="s">
        <v>35</v>
      </c>
      <c r="O33" s="5">
        <v>6</v>
      </c>
      <c r="P33" s="5" t="s">
        <v>79</v>
      </c>
      <c r="Q33" s="8">
        <v>14.1</v>
      </c>
      <c r="Z33">
        <f t="shared" si="0"/>
        <v>1.2002128878402032</v>
      </c>
      <c r="AA33">
        <f t="shared" si="1"/>
        <v>1.0352128878402032</v>
      </c>
      <c r="AB33">
        <f t="shared" si="2"/>
        <v>1.0716657231504529</v>
      </c>
    </row>
    <row r="34" spans="1:28" x14ac:dyDescent="0.25">
      <c r="A34" s="4">
        <v>777</v>
      </c>
      <c r="B34" s="5" t="s">
        <v>47</v>
      </c>
      <c r="C34" s="5">
        <v>0.505</v>
      </c>
      <c r="D34" s="5">
        <v>0.38500000000000001</v>
      </c>
      <c r="E34" s="5">
        <v>0.14499999999999999</v>
      </c>
      <c r="F34" s="5">
        <v>0.67749999999999999</v>
      </c>
      <c r="G34" s="5">
        <v>0.23599999999999999</v>
      </c>
      <c r="H34" s="5">
        <v>0.17899999999999999</v>
      </c>
      <c r="I34" s="5">
        <v>0.2</v>
      </c>
      <c r="J34" s="5">
        <v>15</v>
      </c>
      <c r="K34" s="5">
        <v>11</v>
      </c>
      <c r="L34" s="5" t="s">
        <v>37</v>
      </c>
      <c r="M34" s="5" t="s">
        <v>38</v>
      </c>
      <c r="N34" s="5" t="s">
        <v>35</v>
      </c>
      <c r="O34" s="5">
        <v>7</v>
      </c>
      <c r="P34" s="5" t="s">
        <v>74</v>
      </c>
      <c r="Q34" s="8">
        <v>2.5</v>
      </c>
      <c r="Z34">
        <f t="shared" si="0"/>
        <v>1.2086440823231108</v>
      </c>
      <c r="AA34">
        <f t="shared" si="1"/>
        <v>0.70364408232311082</v>
      </c>
      <c r="AB34">
        <f t="shared" si="2"/>
        <v>0.49511499458833275</v>
      </c>
    </row>
    <row r="35" spans="1:28" x14ac:dyDescent="0.25">
      <c r="A35" s="4">
        <v>65</v>
      </c>
      <c r="B35" s="5" t="s">
        <v>47</v>
      </c>
      <c r="C35" s="5">
        <v>0.52</v>
      </c>
      <c r="D35" s="5">
        <v>0.4</v>
      </c>
      <c r="E35" s="5">
        <v>0.12</v>
      </c>
      <c r="F35" s="5">
        <v>0.57999999999999996</v>
      </c>
      <c r="G35" s="5">
        <v>0.23400000000000001</v>
      </c>
      <c r="H35" s="5">
        <v>0.13150000000000001</v>
      </c>
      <c r="I35" s="5">
        <v>0.185</v>
      </c>
      <c r="J35" s="5">
        <v>8</v>
      </c>
      <c r="K35" s="5">
        <v>4</v>
      </c>
      <c r="L35" s="5" t="s">
        <v>84</v>
      </c>
      <c r="M35" s="5" t="s">
        <v>85</v>
      </c>
      <c r="N35" s="5" t="s">
        <v>86</v>
      </c>
      <c r="O35" s="5">
        <v>7</v>
      </c>
      <c r="P35" s="5" t="s">
        <v>74</v>
      </c>
      <c r="Q35" s="8">
        <v>2.5</v>
      </c>
      <c r="Z35">
        <f t="shared" si="0"/>
        <v>1.2091304973894323</v>
      </c>
      <c r="AA35">
        <f t="shared" si="1"/>
        <v>0.68913049738943233</v>
      </c>
      <c r="AB35">
        <f t="shared" si="2"/>
        <v>0.47490084243220637</v>
      </c>
    </row>
    <row r="36" spans="1:28" x14ac:dyDescent="0.25">
      <c r="A36" s="4">
        <v>1687</v>
      </c>
      <c r="B36" s="5" t="s">
        <v>47</v>
      </c>
      <c r="C36" s="5">
        <v>0.62</v>
      </c>
      <c r="D36" s="5">
        <v>0.48</v>
      </c>
      <c r="E36" s="5">
        <v>0.15</v>
      </c>
      <c r="F36" s="5">
        <v>1.266</v>
      </c>
      <c r="G36" s="5">
        <v>0.62849999999999995</v>
      </c>
      <c r="H36" s="5">
        <v>0.25750000000000001</v>
      </c>
      <c r="I36" s="5">
        <v>0.309</v>
      </c>
      <c r="J36" s="5">
        <v>12</v>
      </c>
      <c r="K36" s="5">
        <v>4</v>
      </c>
      <c r="L36" s="5" t="s">
        <v>84</v>
      </c>
      <c r="M36" s="5" t="s">
        <v>85</v>
      </c>
      <c r="N36" s="5" t="s">
        <v>86</v>
      </c>
      <c r="O36" s="5">
        <v>9</v>
      </c>
      <c r="P36" s="5" t="s">
        <v>78</v>
      </c>
      <c r="Q36" s="8">
        <v>1.9</v>
      </c>
      <c r="Z36">
        <f t="shared" si="0"/>
        <v>1.2117247110764808</v>
      </c>
      <c r="AA36">
        <f t="shared" si="1"/>
        <v>0.59172471107648084</v>
      </c>
      <c r="AB36">
        <f t="shared" si="2"/>
        <v>0.35013813369854474</v>
      </c>
    </row>
    <row r="37" spans="1:28" x14ac:dyDescent="0.25">
      <c r="A37" s="6">
        <v>1153</v>
      </c>
      <c r="B37" s="7" t="s">
        <v>47</v>
      </c>
      <c r="C37" s="7">
        <v>0.59</v>
      </c>
      <c r="D37" s="7">
        <v>0.47</v>
      </c>
      <c r="E37" s="7">
        <v>0.15</v>
      </c>
      <c r="F37" s="7">
        <v>0.99550000000000005</v>
      </c>
      <c r="G37" s="7">
        <v>0.48099999999999998</v>
      </c>
      <c r="H37" s="7">
        <v>0.23200000000000001</v>
      </c>
      <c r="I37" s="7">
        <v>0.24</v>
      </c>
      <c r="J37" s="7">
        <v>8</v>
      </c>
      <c r="K37" s="7">
        <v>14</v>
      </c>
      <c r="L37" s="7" t="s">
        <v>55</v>
      </c>
      <c r="M37" s="7" t="s">
        <v>56</v>
      </c>
      <c r="N37" s="7" t="s">
        <v>57</v>
      </c>
      <c r="O37" s="7">
        <v>10</v>
      </c>
      <c r="P37" s="7" t="s">
        <v>70</v>
      </c>
      <c r="Q37" s="9">
        <v>24.1</v>
      </c>
      <c r="Z37">
        <f t="shared" si="0"/>
        <v>1.2114004343656</v>
      </c>
      <c r="AA37">
        <f t="shared" si="1"/>
        <v>0.6214004343656</v>
      </c>
      <c r="AB37">
        <f t="shared" si="2"/>
        <v>0.38613849982975634</v>
      </c>
    </row>
    <row r="38" spans="1:28" x14ac:dyDescent="0.25">
      <c r="A38" s="4">
        <v>2140</v>
      </c>
      <c r="B38" s="5" t="s">
        <v>47</v>
      </c>
      <c r="C38" s="5">
        <v>0.68</v>
      </c>
      <c r="D38" s="5">
        <v>0.53</v>
      </c>
      <c r="E38" s="5">
        <v>0.20499999999999999</v>
      </c>
      <c r="F38" s="5">
        <v>1.496</v>
      </c>
      <c r="G38" s="5">
        <v>0.58250000000000002</v>
      </c>
      <c r="H38" s="5">
        <v>0.33700000000000002</v>
      </c>
      <c r="I38" s="5">
        <v>0.46500000000000002</v>
      </c>
      <c r="J38" s="5">
        <v>14</v>
      </c>
      <c r="K38" s="5">
        <v>2</v>
      </c>
      <c r="L38" s="5" t="s">
        <v>64</v>
      </c>
      <c r="M38" s="5" t="s">
        <v>65</v>
      </c>
      <c r="N38" s="5" t="s">
        <v>66</v>
      </c>
      <c r="O38" s="5">
        <v>3</v>
      </c>
      <c r="P38" s="5" t="s">
        <v>80</v>
      </c>
      <c r="Q38" s="8">
        <v>3.6</v>
      </c>
      <c r="Z38">
        <f t="shared" si="0"/>
        <v>1.2133460946308863</v>
      </c>
      <c r="AA38">
        <f t="shared" si="1"/>
        <v>0.53334609463088622</v>
      </c>
      <c r="AB38">
        <f t="shared" si="2"/>
        <v>0.28445805665801827</v>
      </c>
    </row>
    <row r="39" spans="1:28" x14ac:dyDescent="0.25">
      <c r="A39" s="4">
        <v>1414</v>
      </c>
      <c r="B39" s="5" t="s">
        <v>47</v>
      </c>
      <c r="C39" s="5">
        <v>0.67500000000000004</v>
      </c>
      <c r="D39" s="5">
        <v>0.54500000000000004</v>
      </c>
      <c r="E39" s="5">
        <v>0.185</v>
      </c>
      <c r="F39" s="5">
        <v>1.7375</v>
      </c>
      <c r="G39" s="5">
        <v>0.876</v>
      </c>
      <c r="H39" s="5">
        <v>0.3135</v>
      </c>
      <c r="I39" s="5">
        <v>0.46899999999999997</v>
      </c>
      <c r="J39" s="5">
        <v>13</v>
      </c>
      <c r="K39" s="5">
        <v>10</v>
      </c>
      <c r="L39" s="5" t="s">
        <v>48</v>
      </c>
      <c r="M39" s="5" t="s">
        <v>49</v>
      </c>
      <c r="N39" s="5" t="s">
        <v>50</v>
      </c>
      <c r="O39" s="5">
        <v>8</v>
      </c>
      <c r="P39" s="5" t="s">
        <v>51</v>
      </c>
      <c r="Q39" s="8">
        <v>12.3</v>
      </c>
      <c r="Z39">
        <f t="shared" si="0"/>
        <v>1.2138325096972078</v>
      </c>
      <c r="AA39">
        <f t="shared" si="1"/>
        <v>0.53883250969720775</v>
      </c>
      <c r="AB39">
        <f t="shared" si="2"/>
        <v>0.29034047350659148</v>
      </c>
    </row>
    <row r="40" spans="1:28" x14ac:dyDescent="0.25">
      <c r="A40" s="4">
        <v>3365</v>
      </c>
      <c r="B40" s="5" t="s">
        <v>47</v>
      </c>
      <c r="C40" s="5">
        <v>0.33</v>
      </c>
      <c r="D40" s="5">
        <v>0.245</v>
      </c>
      <c r="E40" s="5">
        <v>8.5000000000000006E-2</v>
      </c>
      <c r="F40" s="5">
        <v>0.17100000000000001</v>
      </c>
      <c r="G40" s="5">
        <v>6.5500000000000003E-2</v>
      </c>
      <c r="H40" s="5">
        <v>3.6499999999999998E-2</v>
      </c>
      <c r="I40" s="5">
        <v>5.5E-2</v>
      </c>
      <c r="J40" s="5">
        <v>11</v>
      </c>
      <c r="K40" s="5">
        <v>8</v>
      </c>
      <c r="L40" s="5" t="s">
        <v>61</v>
      </c>
      <c r="M40" s="5" t="s">
        <v>62</v>
      </c>
      <c r="N40" s="5" t="s">
        <v>63</v>
      </c>
      <c r="O40" s="5">
        <v>4</v>
      </c>
      <c r="P40" s="5" t="s">
        <v>42</v>
      </c>
      <c r="Q40" s="8">
        <v>6.1</v>
      </c>
      <c r="Z40">
        <f t="shared" si="0"/>
        <v>1.204104208370776</v>
      </c>
      <c r="AA40">
        <f t="shared" si="1"/>
        <v>0.87410420837077596</v>
      </c>
      <c r="AB40">
        <f t="shared" si="2"/>
        <v>0.76405816709150087</v>
      </c>
    </row>
    <row r="41" spans="1:28" x14ac:dyDescent="0.25">
      <c r="A41" s="6">
        <v>3905</v>
      </c>
      <c r="B41" s="7" t="s">
        <v>47</v>
      </c>
      <c r="C41" s="7">
        <v>0.57499999999999996</v>
      </c>
      <c r="D41" s="7">
        <v>0.47</v>
      </c>
      <c r="E41" s="7">
        <v>0.16500000000000001</v>
      </c>
      <c r="F41" s="7">
        <v>0.85299999999999998</v>
      </c>
      <c r="G41" s="7">
        <v>0.29199999999999998</v>
      </c>
      <c r="H41" s="7">
        <v>0.17899999999999999</v>
      </c>
      <c r="I41" s="7">
        <v>0.35</v>
      </c>
      <c r="J41" s="7">
        <v>16</v>
      </c>
      <c r="K41" s="7">
        <v>3</v>
      </c>
      <c r="L41" s="7" t="s">
        <v>75</v>
      </c>
      <c r="M41" s="7" t="s">
        <v>76</v>
      </c>
      <c r="N41" s="7" t="s">
        <v>77</v>
      </c>
      <c r="O41" s="7">
        <v>7</v>
      </c>
      <c r="P41" s="7" t="s">
        <v>74</v>
      </c>
      <c r="Q41" s="9">
        <v>2.5</v>
      </c>
      <c r="Z41">
        <f t="shared" si="0"/>
        <v>1.2114004343656</v>
      </c>
      <c r="AA41">
        <f t="shared" si="1"/>
        <v>0.63640043436560001</v>
      </c>
      <c r="AB41">
        <f t="shared" si="2"/>
        <v>0.40500551286072439</v>
      </c>
    </row>
    <row r="42" spans="1:28" x14ac:dyDescent="0.25">
      <c r="A42" s="4">
        <v>994</v>
      </c>
      <c r="B42" s="5" t="s">
        <v>47</v>
      </c>
      <c r="C42" s="5">
        <v>0.57999999999999996</v>
      </c>
      <c r="D42" s="5">
        <v>0.45500000000000002</v>
      </c>
      <c r="E42" s="5">
        <v>0.15</v>
      </c>
      <c r="F42" s="5">
        <v>1.012</v>
      </c>
      <c r="G42" s="5">
        <v>0.4985</v>
      </c>
      <c r="H42" s="5">
        <v>0.21149999999999999</v>
      </c>
      <c r="I42" s="5">
        <v>0.28349999999999997</v>
      </c>
      <c r="J42" s="5">
        <v>10</v>
      </c>
      <c r="K42" s="5">
        <v>11</v>
      </c>
      <c r="L42" s="5" t="s">
        <v>37</v>
      </c>
      <c r="M42" s="5" t="s">
        <v>38</v>
      </c>
      <c r="N42" s="5" t="s">
        <v>35</v>
      </c>
      <c r="O42" s="5">
        <v>6</v>
      </c>
      <c r="P42" s="5" t="s">
        <v>79</v>
      </c>
      <c r="Q42" s="8">
        <v>14.1</v>
      </c>
      <c r="Z42">
        <f t="shared" si="0"/>
        <v>1.2109140192992782</v>
      </c>
      <c r="AA42">
        <f t="shared" si="1"/>
        <v>0.63091401929927826</v>
      </c>
      <c r="AB42">
        <f t="shared" si="2"/>
        <v>0.39805249974837004</v>
      </c>
    </row>
    <row r="43" spans="1:28" x14ac:dyDescent="0.25">
      <c r="A43" s="4">
        <v>3281</v>
      </c>
      <c r="B43" s="5" t="s">
        <v>47</v>
      </c>
      <c r="C43" s="5">
        <v>0.69</v>
      </c>
      <c r="D43" s="5">
        <v>0.54</v>
      </c>
      <c r="E43" s="5">
        <v>0.185</v>
      </c>
      <c r="F43" s="5">
        <v>1.6194999999999999</v>
      </c>
      <c r="G43" s="5">
        <v>0.53300000000000003</v>
      </c>
      <c r="H43" s="5">
        <v>0.35299999999999998</v>
      </c>
      <c r="I43" s="5">
        <v>0.55500000000000005</v>
      </c>
      <c r="J43" s="5">
        <v>24</v>
      </c>
      <c r="K43" s="5">
        <v>5</v>
      </c>
      <c r="L43" s="5" t="s">
        <v>58</v>
      </c>
      <c r="M43" s="5" t="s">
        <v>59</v>
      </c>
      <c r="N43" s="5" t="s">
        <v>60</v>
      </c>
      <c r="O43" s="5">
        <v>5</v>
      </c>
      <c r="P43" s="5" t="s">
        <v>46</v>
      </c>
      <c r="Q43" s="8">
        <v>12.8</v>
      </c>
      <c r="Z43">
        <f t="shared" si="0"/>
        <v>1.2136703713417674</v>
      </c>
      <c r="AA43">
        <f t="shared" si="1"/>
        <v>0.52367037134176742</v>
      </c>
      <c r="AB43">
        <f t="shared" si="2"/>
        <v>0.27423065782122458</v>
      </c>
    </row>
    <row r="44" spans="1:28" x14ac:dyDescent="0.25">
      <c r="A44" s="4">
        <v>198</v>
      </c>
      <c r="B44" s="5" t="s">
        <v>47</v>
      </c>
      <c r="C44" s="5">
        <v>0.64</v>
      </c>
      <c r="D44" s="5">
        <v>0.5</v>
      </c>
      <c r="E44" s="5">
        <v>0.185</v>
      </c>
      <c r="F44" s="5">
        <v>1.3035000000000001</v>
      </c>
      <c r="G44" s="5">
        <v>0.44450000000000001</v>
      </c>
      <c r="H44" s="5">
        <v>0.26350000000000001</v>
      </c>
      <c r="I44" s="5">
        <v>0.46500000000000002</v>
      </c>
      <c r="J44" s="5">
        <v>16</v>
      </c>
      <c r="K44" s="5">
        <v>6</v>
      </c>
      <c r="L44" s="5" t="s">
        <v>71</v>
      </c>
      <c r="M44" s="5" t="s">
        <v>72</v>
      </c>
      <c r="N44" s="5" t="s">
        <v>73</v>
      </c>
      <c r="O44" s="5">
        <v>6</v>
      </c>
      <c r="P44" s="5" t="s">
        <v>79</v>
      </c>
      <c r="Q44" s="8">
        <v>14.1</v>
      </c>
      <c r="Z44">
        <f t="shared" si="0"/>
        <v>1.212373264498243</v>
      </c>
      <c r="AA44">
        <f t="shared" si="1"/>
        <v>0.572373264498243</v>
      </c>
      <c r="AB44">
        <f t="shared" si="2"/>
        <v>0.32761115391237561</v>
      </c>
    </row>
    <row r="45" spans="1:28" x14ac:dyDescent="0.25">
      <c r="A45" s="6">
        <v>1943</v>
      </c>
      <c r="B45" s="7" t="s">
        <v>47</v>
      </c>
      <c r="C45" s="7">
        <v>0.63</v>
      </c>
      <c r="D45" s="7">
        <v>0.49</v>
      </c>
      <c r="E45" s="7">
        <v>0.155</v>
      </c>
      <c r="F45" s="7">
        <v>1.2524999999999999</v>
      </c>
      <c r="G45" s="7">
        <v>0.63</v>
      </c>
      <c r="H45" s="7">
        <v>0.246</v>
      </c>
      <c r="I45" s="7">
        <v>0.28899999999999998</v>
      </c>
      <c r="J45" s="7">
        <v>9</v>
      </c>
      <c r="K45" s="7">
        <v>1</v>
      </c>
      <c r="L45" s="7" t="s">
        <v>40</v>
      </c>
      <c r="M45" s="7" t="s">
        <v>41</v>
      </c>
      <c r="N45" s="7" t="s">
        <v>35</v>
      </c>
      <c r="O45" s="7">
        <v>4</v>
      </c>
      <c r="P45" s="7" t="s">
        <v>42</v>
      </c>
      <c r="Q45" s="9">
        <v>6.1</v>
      </c>
      <c r="Z45">
        <f t="shared" si="0"/>
        <v>1.2120489877873619</v>
      </c>
      <c r="AA45">
        <f t="shared" si="1"/>
        <v>0.58204898778736192</v>
      </c>
      <c r="AB45">
        <f t="shared" si="2"/>
        <v>0.33878102418429257</v>
      </c>
    </row>
    <row r="46" spans="1:28" x14ac:dyDescent="0.25">
      <c r="A46" s="4">
        <v>2688</v>
      </c>
      <c r="B46" s="5" t="s">
        <v>47</v>
      </c>
      <c r="C46" s="5">
        <v>0.63</v>
      </c>
      <c r="D46" s="5">
        <v>0.51</v>
      </c>
      <c r="E46" s="5">
        <v>0.17499999999999999</v>
      </c>
      <c r="F46" s="5">
        <v>1.3414999999999999</v>
      </c>
      <c r="G46" s="5">
        <v>0.65749999999999997</v>
      </c>
      <c r="H46" s="5">
        <v>0.26200000000000001</v>
      </c>
      <c r="I46" s="5">
        <v>0.375</v>
      </c>
      <c r="J46" s="5">
        <v>10</v>
      </c>
      <c r="K46" s="5">
        <v>10</v>
      </c>
      <c r="L46" s="5" t="s">
        <v>48</v>
      </c>
      <c r="M46" s="5" t="s">
        <v>49</v>
      </c>
      <c r="N46" s="5" t="s">
        <v>50</v>
      </c>
      <c r="O46" s="5">
        <v>8</v>
      </c>
      <c r="P46" s="5" t="s">
        <v>51</v>
      </c>
      <c r="Q46" s="8">
        <v>12.3</v>
      </c>
      <c r="Z46">
        <f t="shared" si="0"/>
        <v>1.2126975412091241</v>
      </c>
      <c r="AA46">
        <f t="shared" si="1"/>
        <v>0.58269754120912409</v>
      </c>
      <c r="AB46">
        <f t="shared" si="2"/>
        <v>0.33953642453115884</v>
      </c>
    </row>
    <row r="47" spans="1:28" x14ac:dyDescent="0.25">
      <c r="A47" s="4">
        <v>4110</v>
      </c>
      <c r="B47" s="5" t="s">
        <v>47</v>
      </c>
      <c r="C47" s="5">
        <v>0.48</v>
      </c>
      <c r="D47" s="5">
        <v>0.36499999999999999</v>
      </c>
      <c r="E47" s="5">
        <v>0.13</v>
      </c>
      <c r="F47" s="5">
        <v>0.53049999999999997</v>
      </c>
      <c r="G47" s="5">
        <v>0.24049999999999999</v>
      </c>
      <c r="H47" s="5">
        <v>0.127</v>
      </c>
      <c r="I47" s="5">
        <v>0.13900000000000001</v>
      </c>
      <c r="J47" s="5">
        <v>8</v>
      </c>
      <c r="K47" s="5">
        <v>2</v>
      </c>
      <c r="L47" s="5" t="s">
        <v>64</v>
      </c>
      <c r="M47" s="5" t="s">
        <v>65</v>
      </c>
      <c r="N47" s="5" t="s">
        <v>66</v>
      </c>
      <c r="O47" s="5">
        <v>4</v>
      </c>
      <c r="P47" s="5" t="s">
        <v>42</v>
      </c>
      <c r="Q47" s="8">
        <v>6.1</v>
      </c>
      <c r="Z47">
        <f t="shared" si="0"/>
        <v>1.2079955289013486</v>
      </c>
      <c r="AA47">
        <f t="shared" si="1"/>
        <v>0.72799552890134867</v>
      </c>
      <c r="AB47">
        <f t="shared" si="2"/>
        <v>0.52997749010035433</v>
      </c>
    </row>
    <row r="48" spans="1:28" x14ac:dyDescent="0.25">
      <c r="A48" s="4">
        <v>2773</v>
      </c>
      <c r="B48" s="5" t="s">
        <v>47</v>
      </c>
      <c r="C48" s="5">
        <v>0.57999999999999996</v>
      </c>
      <c r="D48" s="5">
        <v>0.44</v>
      </c>
      <c r="E48" s="5">
        <v>0.17499999999999999</v>
      </c>
      <c r="F48" s="5">
        <v>1.2255</v>
      </c>
      <c r="G48" s="5">
        <v>0.54049999999999998</v>
      </c>
      <c r="H48" s="5">
        <v>0.27050000000000002</v>
      </c>
      <c r="I48" s="5">
        <v>0.32650000000000001</v>
      </c>
      <c r="J48" s="5">
        <v>10</v>
      </c>
      <c r="K48" s="5">
        <v>14</v>
      </c>
      <c r="L48" s="5" t="s">
        <v>55</v>
      </c>
      <c r="M48" s="5" t="s">
        <v>56</v>
      </c>
      <c r="N48" s="5" t="s">
        <v>57</v>
      </c>
      <c r="O48" s="5">
        <v>9</v>
      </c>
      <c r="P48" s="5" t="s">
        <v>78</v>
      </c>
      <c r="Q48" s="8">
        <v>1.9</v>
      </c>
      <c r="Z48">
        <f t="shared" si="0"/>
        <v>1.2104276042329567</v>
      </c>
      <c r="AA48">
        <f t="shared" si="1"/>
        <v>0.63042760423295674</v>
      </c>
      <c r="AB48">
        <f t="shared" si="2"/>
        <v>0.39743896417890551</v>
      </c>
    </row>
    <row r="49" spans="1:28" x14ac:dyDescent="0.25">
      <c r="A49" s="6">
        <v>4143</v>
      </c>
      <c r="B49" s="7" t="s">
        <v>47</v>
      </c>
      <c r="C49" s="7">
        <v>0.65500000000000003</v>
      </c>
      <c r="D49" s="7">
        <v>0.52500000000000002</v>
      </c>
      <c r="E49" s="7">
        <v>0.18</v>
      </c>
      <c r="F49" s="7">
        <v>1.4019999999999999</v>
      </c>
      <c r="G49" s="7">
        <v>0.624</v>
      </c>
      <c r="H49" s="7">
        <v>0.29349999999999998</v>
      </c>
      <c r="I49" s="7">
        <v>0.36499999999999999</v>
      </c>
      <c r="J49" s="7">
        <v>13</v>
      </c>
      <c r="K49" s="7">
        <v>7</v>
      </c>
      <c r="L49" s="7" t="s">
        <v>67</v>
      </c>
      <c r="M49" s="7" t="s">
        <v>68</v>
      </c>
      <c r="N49" s="7" t="s">
        <v>69</v>
      </c>
      <c r="O49" s="7">
        <v>3</v>
      </c>
      <c r="P49" s="7" t="s">
        <v>80</v>
      </c>
      <c r="Q49" s="9">
        <v>3.6</v>
      </c>
      <c r="Z49">
        <f t="shared" si="0"/>
        <v>1.2131839562754456</v>
      </c>
      <c r="AA49">
        <f t="shared" si="1"/>
        <v>0.55818395627544559</v>
      </c>
      <c r="AB49">
        <f t="shared" si="2"/>
        <v>0.31156932904330853</v>
      </c>
    </row>
    <row r="50" spans="1:28" x14ac:dyDescent="0.25">
      <c r="A50" s="4">
        <v>3992</v>
      </c>
      <c r="B50" s="5" t="s">
        <v>47</v>
      </c>
      <c r="C50" s="5">
        <v>0.68500000000000005</v>
      </c>
      <c r="D50" s="5">
        <v>0.51</v>
      </c>
      <c r="E50" s="5">
        <v>0.18</v>
      </c>
      <c r="F50" s="5">
        <v>1.4544999999999999</v>
      </c>
      <c r="G50" s="5">
        <v>0.63149999999999995</v>
      </c>
      <c r="H50" s="5">
        <v>0.3105</v>
      </c>
      <c r="I50" s="5">
        <v>0.3725</v>
      </c>
      <c r="J50" s="5">
        <v>9</v>
      </c>
      <c r="K50" s="5">
        <v>2</v>
      </c>
      <c r="L50" s="5" t="s">
        <v>64</v>
      </c>
      <c r="M50" s="5" t="s">
        <v>65</v>
      </c>
      <c r="N50" s="5" t="s">
        <v>66</v>
      </c>
      <c r="O50" s="5">
        <v>2</v>
      </c>
      <c r="P50" s="5" t="s">
        <v>39</v>
      </c>
      <c r="Q50" s="8">
        <v>18</v>
      </c>
      <c r="Z50">
        <f t="shared" si="0"/>
        <v>1.2126975412091241</v>
      </c>
      <c r="AA50">
        <f t="shared" si="1"/>
        <v>0.52769754120912404</v>
      </c>
      <c r="AB50">
        <f t="shared" si="2"/>
        <v>0.27846469499815518</v>
      </c>
    </row>
    <row r="51" spans="1:28" x14ac:dyDescent="0.25">
      <c r="A51" s="4">
        <v>4168</v>
      </c>
      <c r="B51" s="5" t="s">
        <v>47</v>
      </c>
      <c r="C51" s="5">
        <v>0.5</v>
      </c>
      <c r="D51" s="5">
        <v>0.38</v>
      </c>
      <c r="E51" s="5">
        <v>0.125</v>
      </c>
      <c r="F51" s="5">
        <v>0.57699999999999996</v>
      </c>
      <c r="G51" s="5">
        <v>0.26900000000000002</v>
      </c>
      <c r="H51" s="5">
        <v>0.1265</v>
      </c>
      <c r="I51" s="5">
        <v>0.1535</v>
      </c>
      <c r="J51" s="5">
        <v>9</v>
      </c>
      <c r="K51" s="5">
        <v>7</v>
      </c>
      <c r="L51" s="5" t="s">
        <v>67</v>
      </c>
      <c r="M51" s="5" t="s">
        <v>68</v>
      </c>
      <c r="N51" s="5" t="s">
        <v>69</v>
      </c>
      <c r="O51" s="5">
        <v>3</v>
      </c>
      <c r="P51" s="5" t="s">
        <v>80</v>
      </c>
      <c r="Q51" s="8">
        <v>3.6</v>
      </c>
      <c r="Z51">
        <f t="shared" si="0"/>
        <v>1.2084819439676704</v>
      </c>
      <c r="AA51">
        <f t="shared" si="1"/>
        <v>0.70848194396767039</v>
      </c>
      <c r="AB51">
        <f t="shared" si="2"/>
        <v>0.50194666492820927</v>
      </c>
    </row>
    <row r="52" spans="1:28" x14ac:dyDescent="0.25">
      <c r="A52" s="4">
        <v>3047</v>
      </c>
      <c r="B52" s="5" t="s">
        <v>47</v>
      </c>
      <c r="C52" s="5">
        <v>0.58499999999999996</v>
      </c>
      <c r="D52" s="5">
        <v>0.45</v>
      </c>
      <c r="E52" s="5">
        <v>0.17499999999999999</v>
      </c>
      <c r="F52" s="5">
        <v>1.1274999999999999</v>
      </c>
      <c r="G52" s="5">
        <v>0.49249999999999999</v>
      </c>
      <c r="H52" s="5">
        <v>0.26200000000000001</v>
      </c>
      <c r="I52" s="5">
        <v>0.33500000000000002</v>
      </c>
      <c r="J52" s="5">
        <v>11</v>
      </c>
      <c r="K52" s="5">
        <v>13</v>
      </c>
      <c r="L52" s="5" t="s">
        <v>44</v>
      </c>
      <c r="M52" s="5" t="s">
        <v>45</v>
      </c>
      <c r="N52" s="5" t="s">
        <v>35</v>
      </c>
      <c r="O52" s="5">
        <v>10</v>
      </c>
      <c r="P52" s="5" t="s">
        <v>70</v>
      </c>
      <c r="Q52" s="8">
        <v>24.1</v>
      </c>
      <c r="Z52">
        <f t="shared" si="0"/>
        <v>1.2107518809438378</v>
      </c>
      <c r="AA52">
        <f t="shared" si="1"/>
        <v>0.62575188094383782</v>
      </c>
      <c r="AB52">
        <f t="shared" si="2"/>
        <v>0.39156541650475096</v>
      </c>
    </row>
    <row r="53" spans="1:28" x14ac:dyDescent="0.25">
      <c r="A53" s="6">
        <v>1643</v>
      </c>
      <c r="B53" s="7" t="s">
        <v>47</v>
      </c>
      <c r="C53" s="7">
        <v>0.57499999999999996</v>
      </c>
      <c r="D53" s="7">
        <v>0.44</v>
      </c>
      <c r="E53" s="7">
        <v>0.16</v>
      </c>
      <c r="F53" s="7">
        <v>0.96150000000000002</v>
      </c>
      <c r="G53" s="7">
        <v>0.48299999999999998</v>
      </c>
      <c r="H53" s="7">
        <v>0.16600000000000001</v>
      </c>
      <c r="I53" s="7">
        <v>0.27500000000000002</v>
      </c>
      <c r="J53" s="7">
        <v>13</v>
      </c>
      <c r="K53" s="7">
        <v>2</v>
      </c>
      <c r="L53" s="7" t="s">
        <v>64</v>
      </c>
      <c r="M53" s="7" t="s">
        <v>65</v>
      </c>
      <c r="N53" s="7" t="s">
        <v>66</v>
      </c>
      <c r="O53" s="7">
        <v>4</v>
      </c>
      <c r="P53" s="7" t="s">
        <v>42</v>
      </c>
      <c r="Q53" s="9">
        <v>6.1</v>
      </c>
      <c r="Z53">
        <f t="shared" si="0"/>
        <v>1.2104276042329567</v>
      </c>
      <c r="AA53">
        <f t="shared" si="1"/>
        <v>0.63542760423295674</v>
      </c>
      <c r="AB53">
        <f t="shared" si="2"/>
        <v>0.40376824022123509</v>
      </c>
    </row>
    <row r="54" spans="1:28" x14ac:dyDescent="0.25">
      <c r="A54" s="4">
        <v>2063</v>
      </c>
      <c r="B54" s="5" t="s">
        <v>47</v>
      </c>
      <c r="C54" s="5">
        <v>0.505</v>
      </c>
      <c r="D54" s="5">
        <v>0.38500000000000001</v>
      </c>
      <c r="E54" s="5">
        <v>0.13</v>
      </c>
      <c r="F54" s="5">
        <v>0.64349999999999996</v>
      </c>
      <c r="G54" s="5">
        <v>0.3135</v>
      </c>
      <c r="H54" s="5">
        <v>0.14899999999999999</v>
      </c>
      <c r="I54" s="5">
        <v>0.1515</v>
      </c>
      <c r="J54" s="5">
        <v>7</v>
      </c>
      <c r="K54" s="5">
        <v>6</v>
      </c>
      <c r="L54" s="5" t="s">
        <v>71</v>
      </c>
      <c r="M54" s="5" t="s">
        <v>72</v>
      </c>
      <c r="N54" s="5" t="s">
        <v>73</v>
      </c>
      <c r="O54" s="5">
        <v>7</v>
      </c>
      <c r="P54" s="5" t="s">
        <v>74</v>
      </c>
      <c r="Q54" s="8">
        <v>2.5</v>
      </c>
      <c r="Z54">
        <f t="shared" si="0"/>
        <v>1.2086440823231108</v>
      </c>
      <c r="AA54">
        <f t="shared" si="1"/>
        <v>0.70364408232311082</v>
      </c>
      <c r="AB54">
        <f t="shared" si="2"/>
        <v>0.49511499458833275</v>
      </c>
    </row>
    <row r="55" spans="1:28" x14ac:dyDescent="0.25">
      <c r="A55" s="4">
        <v>381</v>
      </c>
      <c r="B55" s="5" t="s">
        <v>47</v>
      </c>
      <c r="C55" s="5">
        <v>0.60499999999999998</v>
      </c>
      <c r="D55" s="5">
        <v>0.47</v>
      </c>
      <c r="E55" s="5">
        <v>0.18</v>
      </c>
      <c r="F55" s="5">
        <v>1.1405000000000001</v>
      </c>
      <c r="G55" s="5">
        <v>0.3755</v>
      </c>
      <c r="H55" s="5">
        <v>0.28050000000000003</v>
      </c>
      <c r="I55" s="5">
        <v>0.38500000000000001</v>
      </c>
      <c r="J55" s="5">
        <v>15</v>
      </c>
      <c r="K55" s="5">
        <v>6</v>
      </c>
      <c r="L55" s="5" t="s">
        <v>71</v>
      </c>
      <c r="M55" s="5" t="s">
        <v>72</v>
      </c>
      <c r="N55" s="5" t="s">
        <v>73</v>
      </c>
      <c r="O55" s="5">
        <v>9</v>
      </c>
      <c r="P55" s="5" t="s">
        <v>78</v>
      </c>
      <c r="Q55" s="8">
        <v>1.9</v>
      </c>
      <c r="Z55">
        <f t="shared" si="0"/>
        <v>1.2114004343656</v>
      </c>
      <c r="AA55">
        <f t="shared" si="1"/>
        <v>0.60640043436559998</v>
      </c>
      <c r="AB55">
        <f t="shared" si="2"/>
        <v>0.36772148679878836</v>
      </c>
    </row>
    <row r="56" spans="1:28" x14ac:dyDescent="0.25">
      <c r="A56" s="4">
        <v>2303</v>
      </c>
      <c r="B56" s="5" t="s">
        <v>47</v>
      </c>
      <c r="C56" s="5">
        <v>0.46</v>
      </c>
      <c r="D56" s="5">
        <v>0.375</v>
      </c>
      <c r="E56" s="5">
        <v>0.13</v>
      </c>
      <c r="F56" s="5">
        <v>0.57350000000000001</v>
      </c>
      <c r="G56" s="5">
        <v>0.2505</v>
      </c>
      <c r="H56" s="5">
        <v>0.11899999999999999</v>
      </c>
      <c r="I56" s="5">
        <v>0.19500000000000001</v>
      </c>
      <c r="J56" s="5">
        <v>9</v>
      </c>
      <c r="K56" s="5">
        <v>6</v>
      </c>
      <c r="L56" s="5" t="s">
        <v>71</v>
      </c>
      <c r="M56" s="5" t="s">
        <v>72</v>
      </c>
      <c r="N56" s="5" t="s">
        <v>73</v>
      </c>
      <c r="O56" s="5">
        <v>2</v>
      </c>
      <c r="P56" s="5" t="s">
        <v>39</v>
      </c>
      <c r="Q56" s="8">
        <v>18</v>
      </c>
      <c r="Z56">
        <f t="shared" si="0"/>
        <v>1.2083198056122297</v>
      </c>
      <c r="AA56">
        <f t="shared" si="1"/>
        <v>0.74831980561222977</v>
      </c>
      <c r="AB56">
        <f t="shared" si="2"/>
        <v>0.55998253147152532</v>
      </c>
    </row>
    <row r="57" spans="1:28" x14ac:dyDescent="0.25">
      <c r="A57" s="6">
        <v>3825</v>
      </c>
      <c r="B57" s="7" t="s">
        <v>47</v>
      </c>
      <c r="C57" s="7">
        <v>0.62</v>
      </c>
      <c r="D57" s="7">
        <v>0.46</v>
      </c>
      <c r="E57" s="7">
        <v>0.17</v>
      </c>
      <c r="F57" s="7">
        <v>1.127</v>
      </c>
      <c r="G57" s="7">
        <v>0.53500000000000003</v>
      </c>
      <c r="H57" s="7">
        <v>0.26350000000000001</v>
      </c>
      <c r="I57" s="7">
        <v>0.29599999999999999</v>
      </c>
      <c r="J57" s="7">
        <v>7</v>
      </c>
      <c r="K57" s="7">
        <v>12</v>
      </c>
      <c r="L57" s="7" t="s">
        <v>33</v>
      </c>
      <c r="M57" s="7" t="s">
        <v>34</v>
      </c>
      <c r="N57" s="7" t="s">
        <v>35</v>
      </c>
      <c r="O57" s="7">
        <v>7</v>
      </c>
      <c r="P57" s="7" t="s">
        <v>74</v>
      </c>
      <c r="Q57" s="9">
        <v>2.5</v>
      </c>
      <c r="Z57">
        <f t="shared" si="0"/>
        <v>1.2110761576547189</v>
      </c>
      <c r="AA57">
        <f t="shared" si="1"/>
        <v>0.59107615765471888</v>
      </c>
      <c r="AB57">
        <f t="shared" si="2"/>
        <v>0.34937102414786608</v>
      </c>
    </row>
    <row r="58" spans="1:28" x14ac:dyDescent="0.25">
      <c r="A58" s="4">
        <v>2150</v>
      </c>
      <c r="B58" s="5" t="s">
        <v>47</v>
      </c>
      <c r="C58" s="5">
        <v>0.27</v>
      </c>
      <c r="D58" s="5">
        <v>0.19500000000000001</v>
      </c>
      <c r="E58" s="5">
        <v>7.0000000000000007E-2</v>
      </c>
      <c r="F58" s="5">
        <v>0.106</v>
      </c>
      <c r="G58" s="5">
        <v>4.65E-2</v>
      </c>
      <c r="H58" s="5">
        <v>1.7999999999999999E-2</v>
      </c>
      <c r="I58" s="5">
        <v>3.5999999999999997E-2</v>
      </c>
      <c r="J58" s="5">
        <v>7</v>
      </c>
      <c r="K58" s="5">
        <v>3</v>
      </c>
      <c r="L58" s="5" t="s">
        <v>75</v>
      </c>
      <c r="M58" s="5" t="s">
        <v>76</v>
      </c>
      <c r="N58" s="5" t="s">
        <v>77</v>
      </c>
      <c r="O58" s="5">
        <v>5</v>
      </c>
      <c r="P58" s="5" t="s">
        <v>46</v>
      </c>
      <c r="Q58" s="8">
        <v>12.8</v>
      </c>
      <c r="Z58">
        <f t="shared" si="0"/>
        <v>1.2024828248163706</v>
      </c>
      <c r="AA58">
        <f t="shared" si="1"/>
        <v>0.93248282481637057</v>
      </c>
      <c r="AB58">
        <f t="shared" si="2"/>
        <v>0.86952421857751805</v>
      </c>
    </row>
    <row r="59" spans="1:28" x14ac:dyDescent="0.25">
      <c r="A59" s="4">
        <v>3609</v>
      </c>
      <c r="B59" s="5" t="s">
        <v>47</v>
      </c>
      <c r="C59" s="5">
        <v>0.54500000000000004</v>
      </c>
      <c r="D59" s="5">
        <v>0.43</v>
      </c>
      <c r="E59" s="5">
        <v>0.155</v>
      </c>
      <c r="F59" s="5">
        <v>0.80349999999999999</v>
      </c>
      <c r="G59" s="5">
        <v>0.40899999999999997</v>
      </c>
      <c r="H59" s="5">
        <v>0.14399999999999999</v>
      </c>
      <c r="I59" s="5">
        <v>0.22800000000000001</v>
      </c>
      <c r="J59" s="5">
        <v>7</v>
      </c>
      <c r="K59" s="5">
        <v>2</v>
      </c>
      <c r="L59" s="5" t="s">
        <v>64</v>
      </c>
      <c r="M59" s="5" t="s">
        <v>65</v>
      </c>
      <c r="N59" s="5" t="s">
        <v>66</v>
      </c>
      <c r="O59" s="5">
        <v>3</v>
      </c>
      <c r="P59" s="5" t="s">
        <v>80</v>
      </c>
      <c r="Q59" s="8">
        <v>3.6</v>
      </c>
      <c r="Z59">
        <f t="shared" si="0"/>
        <v>1.2101033275220756</v>
      </c>
      <c r="AA59">
        <f t="shared" si="1"/>
        <v>0.66510332752207557</v>
      </c>
      <c r="AB59">
        <f t="shared" si="2"/>
        <v>0.44236243628093735</v>
      </c>
    </row>
    <row r="60" spans="1:28" x14ac:dyDescent="0.25">
      <c r="A60" s="4">
        <v>4092</v>
      </c>
      <c r="B60" s="5" t="s">
        <v>47</v>
      </c>
      <c r="C60" s="5">
        <v>0.625</v>
      </c>
      <c r="D60" s="5">
        <v>0.5</v>
      </c>
      <c r="E60" s="5">
        <v>0.18</v>
      </c>
      <c r="F60" s="5">
        <v>1.3705000000000001</v>
      </c>
      <c r="G60" s="5">
        <v>0.64500000000000002</v>
      </c>
      <c r="H60" s="5">
        <v>0.30299999999999999</v>
      </c>
      <c r="I60" s="5">
        <v>0.3705</v>
      </c>
      <c r="J60" s="5">
        <v>12</v>
      </c>
      <c r="K60" s="5">
        <v>2</v>
      </c>
      <c r="L60" s="5" t="s">
        <v>64</v>
      </c>
      <c r="M60" s="5" t="s">
        <v>65</v>
      </c>
      <c r="N60" s="5" t="s">
        <v>66</v>
      </c>
      <c r="O60" s="5">
        <v>8</v>
      </c>
      <c r="P60" s="5" t="s">
        <v>51</v>
      </c>
      <c r="Q60" s="8">
        <v>12.3</v>
      </c>
      <c r="Z60">
        <f t="shared" si="0"/>
        <v>1.212373264498243</v>
      </c>
      <c r="AA60">
        <f t="shared" si="1"/>
        <v>0.58737326449824301</v>
      </c>
      <c r="AB60">
        <f t="shared" si="2"/>
        <v>0.34500735184732295</v>
      </c>
    </row>
    <row r="61" spans="1:28" x14ac:dyDescent="0.25">
      <c r="A61" s="4">
        <v>4121</v>
      </c>
      <c r="B61" s="5" t="s">
        <v>47</v>
      </c>
      <c r="C61" s="5">
        <v>0.35</v>
      </c>
      <c r="D61" s="5">
        <v>0.26500000000000001</v>
      </c>
      <c r="E61" s="5">
        <v>0.09</v>
      </c>
      <c r="F61" s="5">
        <v>0.19700000000000001</v>
      </c>
      <c r="G61" s="5">
        <v>7.2999999999999995E-2</v>
      </c>
      <c r="H61" s="5">
        <v>3.6499999999999998E-2</v>
      </c>
      <c r="I61" s="5">
        <v>7.6999999999999999E-2</v>
      </c>
      <c r="J61" s="5">
        <v>7</v>
      </c>
      <c r="K61" s="5">
        <v>2</v>
      </c>
      <c r="L61" s="5" t="s">
        <v>64</v>
      </c>
      <c r="M61" s="5" t="s">
        <v>65</v>
      </c>
      <c r="N61" s="5" t="s">
        <v>66</v>
      </c>
      <c r="O61" s="5">
        <v>10</v>
      </c>
      <c r="P61" s="5" t="s">
        <v>70</v>
      </c>
      <c r="Q61" s="8">
        <v>24.1</v>
      </c>
      <c r="Z61">
        <f t="shared" si="0"/>
        <v>1.204752761792538</v>
      </c>
      <c r="AA61">
        <f t="shared" si="1"/>
        <v>0.85475276179253801</v>
      </c>
      <c r="AB61">
        <f t="shared" si="2"/>
        <v>0.73060228379197123</v>
      </c>
    </row>
    <row r="62" spans="1:28" x14ac:dyDescent="0.25">
      <c r="A62" s="4">
        <v>2933</v>
      </c>
      <c r="B62" s="5" t="s">
        <v>47</v>
      </c>
      <c r="C62" s="5">
        <v>0.61499999999999999</v>
      </c>
      <c r="D62" s="5">
        <v>0.45500000000000002</v>
      </c>
      <c r="E62" s="5">
        <v>0.15</v>
      </c>
      <c r="F62" s="5">
        <v>0.9335</v>
      </c>
      <c r="G62" s="5">
        <v>0.38200000000000001</v>
      </c>
      <c r="H62" s="5">
        <v>0.247</v>
      </c>
      <c r="I62" s="5">
        <v>0.26150000000000001</v>
      </c>
      <c r="J62" s="5">
        <v>10</v>
      </c>
      <c r="K62" s="5">
        <v>8</v>
      </c>
      <c r="L62" s="5" t="s">
        <v>61</v>
      </c>
      <c r="M62" s="5" t="s">
        <v>62</v>
      </c>
      <c r="N62" s="5" t="s">
        <v>63</v>
      </c>
      <c r="O62" s="5">
        <v>10</v>
      </c>
      <c r="P62" s="5" t="s">
        <v>70</v>
      </c>
      <c r="Q62" s="8">
        <v>24.1</v>
      </c>
      <c r="Z62">
        <f t="shared" si="0"/>
        <v>1.2109140192992782</v>
      </c>
      <c r="AA62">
        <f t="shared" si="1"/>
        <v>0.59591401929927823</v>
      </c>
      <c r="AB62">
        <f t="shared" si="2"/>
        <v>0.35511351839742056</v>
      </c>
    </row>
    <row r="63" spans="1:28" x14ac:dyDescent="0.25">
      <c r="A63" s="4">
        <v>147</v>
      </c>
      <c r="B63" s="5" t="s">
        <v>47</v>
      </c>
      <c r="C63" s="5">
        <v>0.46</v>
      </c>
      <c r="D63" s="5">
        <v>0.35</v>
      </c>
      <c r="E63" s="5">
        <v>0.12</v>
      </c>
      <c r="F63" s="5">
        <v>0.51500000000000001</v>
      </c>
      <c r="G63" s="5">
        <v>0.224</v>
      </c>
      <c r="H63" s="5">
        <v>0.108</v>
      </c>
      <c r="I63" s="5">
        <v>0.1565</v>
      </c>
      <c r="J63" s="5">
        <v>10</v>
      </c>
      <c r="K63" s="5">
        <v>1</v>
      </c>
      <c r="L63" s="5" t="s">
        <v>40</v>
      </c>
      <c r="M63" s="5" t="s">
        <v>41</v>
      </c>
      <c r="N63" s="5" t="s">
        <v>35</v>
      </c>
      <c r="O63" s="5">
        <v>6</v>
      </c>
      <c r="P63" s="5" t="s">
        <v>79</v>
      </c>
      <c r="Q63" s="8">
        <v>14.1</v>
      </c>
      <c r="Z63">
        <f t="shared" si="0"/>
        <v>1.2075091138350271</v>
      </c>
      <c r="AA63">
        <f t="shared" si="1"/>
        <v>0.74750911383502716</v>
      </c>
      <c r="AB63">
        <f t="shared" si="2"/>
        <v>0.55876987526642763</v>
      </c>
    </row>
    <row r="64" spans="1:28" x14ac:dyDescent="0.25">
      <c r="A64" s="4">
        <v>1110</v>
      </c>
      <c r="B64" s="5" t="s">
        <v>47</v>
      </c>
      <c r="C64" s="5">
        <v>0.52</v>
      </c>
      <c r="D64" s="5">
        <v>0.4</v>
      </c>
      <c r="E64" s="5">
        <v>0.14499999999999999</v>
      </c>
      <c r="F64" s="5">
        <v>0.77649999999999997</v>
      </c>
      <c r="G64" s="5">
        <v>0.35249999999999998</v>
      </c>
      <c r="H64" s="5">
        <v>0.1845</v>
      </c>
      <c r="I64" s="5">
        <v>0.185</v>
      </c>
      <c r="J64" s="5">
        <v>9</v>
      </c>
      <c r="K64" s="5">
        <v>4</v>
      </c>
      <c r="L64" s="5" t="s">
        <v>84</v>
      </c>
      <c r="M64" s="5" t="s">
        <v>85</v>
      </c>
      <c r="N64" s="5" t="s">
        <v>86</v>
      </c>
      <c r="O64" s="5">
        <v>5</v>
      </c>
      <c r="P64" s="5" t="s">
        <v>46</v>
      </c>
      <c r="Q64" s="8">
        <v>12.8</v>
      </c>
      <c r="Z64">
        <f t="shared" si="0"/>
        <v>1.2091304973894323</v>
      </c>
      <c r="AA64">
        <f t="shared" si="1"/>
        <v>0.68913049738943233</v>
      </c>
      <c r="AB64">
        <f t="shared" si="2"/>
        <v>0.47490084243220637</v>
      </c>
    </row>
    <row r="65" spans="1:28" x14ac:dyDescent="0.25">
      <c r="A65" s="6">
        <v>447</v>
      </c>
      <c r="B65" s="7" t="s">
        <v>47</v>
      </c>
      <c r="C65" s="7">
        <v>0.56499999999999995</v>
      </c>
      <c r="D65" s="7">
        <v>0.435</v>
      </c>
      <c r="E65" s="7">
        <v>0.185</v>
      </c>
      <c r="F65" s="7">
        <v>0.98150000000000004</v>
      </c>
      <c r="G65" s="7">
        <v>0.32900000000000001</v>
      </c>
      <c r="H65" s="7">
        <v>0.13600000000000001</v>
      </c>
      <c r="I65" s="7">
        <v>0.39</v>
      </c>
      <c r="J65" s="7">
        <v>13</v>
      </c>
      <c r="K65" s="7">
        <v>4</v>
      </c>
      <c r="L65" s="7" t="s">
        <v>84</v>
      </c>
      <c r="M65" s="7" t="s">
        <v>85</v>
      </c>
      <c r="N65" s="7" t="s">
        <v>86</v>
      </c>
      <c r="O65" s="7">
        <v>5</v>
      </c>
      <c r="P65" s="7" t="s">
        <v>46</v>
      </c>
      <c r="Q65" s="9">
        <v>12.8</v>
      </c>
      <c r="Z65">
        <f t="shared" si="0"/>
        <v>1.2102654658775163</v>
      </c>
      <c r="AA65">
        <f t="shared" si="1"/>
        <v>0.64526546587751632</v>
      </c>
      <c r="AB65">
        <f t="shared" si="2"/>
        <v>0.4163675214541282</v>
      </c>
    </row>
    <row r="66" spans="1:28" x14ac:dyDescent="0.25">
      <c r="A66" s="4">
        <v>1762</v>
      </c>
      <c r="B66" s="5" t="s">
        <v>47</v>
      </c>
      <c r="C66" s="5">
        <v>0.75</v>
      </c>
      <c r="D66" s="5">
        <v>0.59499999999999997</v>
      </c>
      <c r="E66" s="5">
        <v>0.20499999999999999</v>
      </c>
      <c r="F66" s="5">
        <v>2.2204999999999999</v>
      </c>
      <c r="G66" s="5">
        <v>1.083</v>
      </c>
      <c r="H66" s="5">
        <v>0.42099999999999999</v>
      </c>
      <c r="I66" s="5">
        <v>0.63</v>
      </c>
      <c r="J66" s="5">
        <v>12</v>
      </c>
      <c r="K66" s="5">
        <v>13</v>
      </c>
      <c r="L66" s="5" t="s">
        <v>44</v>
      </c>
      <c r="M66" s="5" t="s">
        <v>45</v>
      </c>
      <c r="N66" s="5" t="s">
        <v>35</v>
      </c>
      <c r="O66" s="5">
        <v>3</v>
      </c>
      <c r="P66" s="5" t="s">
        <v>80</v>
      </c>
      <c r="Q66" s="8">
        <v>3.6</v>
      </c>
      <c r="Z66">
        <f t="shared" si="0"/>
        <v>1.2154538932516132</v>
      </c>
      <c r="AA66">
        <f t="shared" si="1"/>
        <v>0.46545389325161324</v>
      </c>
      <c r="AB66">
        <f t="shared" si="2"/>
        <v>0.21664732674308418</v>
      </c>
    </row>
    <row r="67" spans="1:28" x14ac:dyDescent="0.25">
      <c r="A67" s="6">
        <v>276</v>
      </c>
      <c r="B67" s="7" t="s">
        <v>47</v>
      </c>
      <c r="C67" s="7">
        <v>0.65500000000000003</v>
      </c>
      <c r="D67" s="7">
        <v>0.54</v>
      </c>
      <c r="E67" s="7">
        <v>0.215</v>
      </c>
      <c r="F67" s="7">
        <v>1.8440000000000001</v>
      </c>
      <c r="G67" s="7">
        <v>0.74250000000000005</v>
      </c>
      <c r="H67" s="7">
        <v>0.32700000000000001</v>
      </c>
      <c r="I67" s="7">
        <v>0.58499999999999996</v>
      </c>
      <c r="J67" s="7">
        <v>22</v>
      </c>
      <c r="K67" s="7">
        <v>3</v>
      </c>
      <c r="L67" s="7" t="s">
        <v>75</v>
      </c>
      <c r="M67" s="7" t="s">
        <v>76</v>
      </c>
      <c r="N67" s="7" t="s">
        <v>77</v>
      </c>
      <c r="O67" s="7">
        <v>8</v>
      </c>
      <c r="P67" s="7" t="s">
        <v>51</v>
      </c>
      <c r="Q67" s="9">
        <v>12.3</v>
      </c>
      <c r="Z67">
        <f t="shared" ref="Z67:Z116" si="3">0.0324276710881063*D67+1.19615942895419</f>
        <v>1.2136703713417674</v>
      </c>
      <c r="AA67">
        <f t="shared" ref="AA67:AA116" si="4">Z67-C67</f>
        <v>0.55867037134176734</v>
      </c>
      <c r="AB67">
        <f t="shared" ref="AB67:AB116" si="5">AA67^2</f>
        <v>0.31211258381514823</v>
      </c>
    </row>
    <row r="68" spans="1:28" x14ac:dyDescent="0.25">
      <c r="A68" s="4">
        <v>990</v>
      </c>
      <c r="B68" s="5" t="s">
        <v>47</v>
      </c>
      <c r="C68" s="5">
        <v>0.57499999999999996</v>
      </c>
      <c r="D68" s="5">
        <v>0.47499999999999998</v>
      </c>
      <c r="E68" s="5">
        <v>0.16</v>
      </c>
      <c r="F68" s="5">
        <v>1.1140000000000001</v>
      </c>
      <c r="G68" s="5">
        <v>0.4955</v>
      </c>
      <c r="H68" s="5">
        <v>0.27450000000000002</v>
      </c>
      <c r="I68" s="5">
        <v>0.28999999999999998</v>
      </c>
      <c r="J68" s="5">
        <v>9</v>
      </c>
      <c r="K68" s="5">
        <v>5</v>
      </c>
      <c r="L68" s="5" t="s">
        <v>58</v>
      </c>
      <c r="M68" s="5" t="s">
        <v>59</v>
      </c>
      <c r="N68" s="5" t="s">
        <v>60</v>
      </c>
      <c r="O68" s="5">
        <v>7</v>
      </c>
      <c r="P68" s="5" t="s">
        <v>74</v>
      </c>
      <c r="Q68" s="8">
        <v>2.5</v>
      </c>
      <c r="Z68">
        <f t="shared" si="3"/>
        <v>1.2115625727210404</v>
      </c>
      <c r="AA68">
        <f t="shared" si="4"/>
        <v>0.63656257272104044</v>
      </c>
      <c r="AB68">
        <f t="shared" si="5"/>
        <v>0.40521190898922993</v>
      </c>
    </row>
    <row r="69" spans="1:28" x14ac:dyDescent="0.25">
      <c r="A69" s="4">
        <v>1909</v>
      </c>
      <c r="B69" s="5" t="s">
        <v>47</v>
      </c>
      <c r="C69" s="5">
        <v>0.57499999999999996</v>
      </c>
      <c r="D69" s="5">
        <v>0.47499999999999998</v>
      </c>
      <c r="E69" s="5">
        <v>0.14499999999999999</v>
      </c>
      <c r="F69" s="5">
        <v>0.85699999999999998</v>
      </c>
      <c r="G69" s="5">
        <v>0.36649999999999999</v>
      </c>
      <c r="H69" s="5">
        <v>0.17299999999999999</v>
      </c>
      <c r="I69" s="5">
        <v>0.26900000000000002</v>
      </c>
      <c r="J69" s="5">
        <v>9</v>
      </c>
      <c r="K69" s="5">
        <v>1</v>
      </c>
      <c r="L69" s="5" t="s">
        <v>40</v>
      </c>
      <c r="M69" s="5" t="s">
        <v>41</v>
      </c>
      <c r="N69" s="5" t="s">
        <v>35</v>
      </c>
      <c r="O69" s="5">
        <v>7</v>
      </c>
      <c r="P69" s="5" t="s">
        <v>74</v>
      </c>
      <c r="Q69" s="8">
        <v>2.5</v>
      </c>
      <c r="Z69">
        <f t="shared" si="3"/>
        <v>1.2115625727210404</v>
      </c>
      <c r="AA69">
        <f t="shared" si="4"/>
        <v>0.63656257272104044</v>
      </c>
      <c r="AB69">
        <f t="shared" si="5"/>
        <v>0.40521190898922993</v>
      </c>
    </row>
    <row r="70" spans="1:28" x14ac:dyDescent="0.25">
      <c r="A70" s="4">
        <v>3761</v>
      </c>
      <c r="B70" s="5" t="s">
        <v>47</v>
      </c>
      <c r="C70" s="5">
        <v>0.53</v>
      </c>
      <c r="D70" s="5">
        <v>0.42499999999999999</v>
      </c>
      <c r="E70" s="5">
        <v>0.13</v>
      </c>
      <c r="F70" s="5">
        <v>0.70199999999999996</v>
      </c>
      <c r="G70" s="5">
        <v>0.29749999999999999</v>
      </c>
      <c r="H70" s="5">
        <v>0.13950000000000001</v>
      </c>
      <c r="I70" s="5">
        <v>0.22</v>
      </c>
      <c r="J70" s="5">
        <v>9</v>
      </c>
      <c r="K70" s="5">
        <v>2</v>
      </c>
      <c r="L70" s="5" t="s">
        <v>64</v>
      </c>
      <c r="M70" s="5" t="s">
        <v>65</v>
      </c>
      <c r="N70" s="5" t="s">
        <v>66</v>
      </c>
      <c r="O70" s="5">
        <v>10</v>
      </c>
      <c r="P70" s="5" t="s">
        <v>70</v>
      </c>
      <c r="Q70" s="8">
        <v>24.1</v>
      </c>
      <c r="Z70">
        <f t="shared" si="3"/>
        <v>1.2099411891666352</v>
      </c>
      <c r="AA70">
        <f t="shared" si="4"/>
        <v>0.67994118916663515</v>
      </c>
      <c r="AB70">
        <f t="shared" si="5"/>
        <v>0.46232002072533795</v>
      </c>
    </row>
    <row r="71" spans="1:28" x14ac:dyDescent="0.25">
      <c r="A71" s="4">
        <v>92</v>
      </c>
      <c r="B71" s="5" t="s">
        <v>47</v>
      </c>
      <c r="C71" s="5">
        <v>0.55500000000000005</v>
      </c>
      <c r="D71" s="5">
        <v>0.44</v>
      </c>
      <c r="E71" s="5">
        <v>0.15</v>
      </c>
      <c r="F71" s="5">
        <v>0.755</v>
      </c>
      <c r="G71" s="5">
        <v>0.307</v>
      </c>
      <c r="H71" s="5">
        <v>0.1525</v>
      </c>
      <c r="I71" s="5">
        <v>0.26</v>
      </c>
      <c r="J71" s="5">
        <v>12</v>
      </c>
      <c r="K71" s="5">
        <v>5</v>
      </c>
      <c r="L71" s="5" t="s">
        <v>58</v>
      </c>
      <c r="M71" s="5" t="s">
        <v>59</v>
      </c>
      <c r="N71" s="5" t="s">
        <v>60</v>
      </c>
      <c r="O71" s="5">
        <v>4</v>
      </c>
      <c r="P71" s="5" t="s">
        <v>42</v>
      </c>
      <c r="Q71" s="8">
        <v>6.1</v>
      </c>
      <c r="Z71">
        <f t="shared" si="3"/>
        <v>1.2104276042329567</v>
      </c>
      <c r="AA71">
        <f t="shared" si="4"/>
        <v>0.65542760423295665</v>
      </c>
      <c r="AB71">
        <f t="shared" si="5"/>
        <v>0.42958534439055324</v>
      </c>
    </row>
    <row r="72" spans="1:28" x14ac:dyDescent="0.25">
      <c r="A72" s="4">
        <v>1415</v>
      </c>
      <c r="B72" s="5" t="s">
        <v>47</v>
      </c>
      <c r="C72" s="5">
        <v>0.68500000000000005</v>
      </c>
      <c r="D72" s="5">
        <v>0.54500000000000004</v>
      </c>
      <c r="E72" s="5">
        <v>0.20499999999999999</v>
      </c>
      <c r="F72" s="5">
        <v>1.7925</v>
      </c>
      <c r="G72" s="5">
        <v>0.8145</v>
      </c>
      <c r="H72" s="5">
        <v>0.41599999999999998</v>
      </c>
      <c r="I72" s="5">
        <v>0.46100000000000002</v>
      </c>
      <c r="J72" s="5">
        <v>9</v>
      </c>
      <c r="K72" s="5">
        <v>4</v>
      </c>
      <c r="L72" s="5" t="s">
        <v>84</v>
      </c>
      <c r="M72" s="5" t="s">
        <v>85</v>
      </c>
      <c r="N72" s="5" t="s">
        <v>86</v>
      </c>
      <c r="O72" s="5">
        <v>9</v>
      </c>
      <c r="P72" s="5" t="s">
        <v>78</v>
      </c>
      <c r="Q72" s="8">
        <v>1.9</v>
      </c>
      <c r="Z72">
        <f t="shared" si="3"/>
        <v>1.2138325096972078</v>
      </c>
      <c r="AA72">
        <f t="shared" si="4"/>
        <v>0.52883250969720774</v>
      </c>
      <c r="AB72">
        <f t="shared" si="5"/>
        <v>0.27966382331264733</v>
      </c>
    </row>
    <row r="73" spans="1:28" x14ac:dyDescent="0.25">
      <c r="A73" s="4">
        <v>62</v>
      </c>
      <c r="B73" s="5" t="s">
        <v>47</v>
      </c>
      <c r="C73" s="5">
        <v>0.505</v>
      </c>
      <c r="D73" s="5">
        <v>0.40500000000000003</v>
      </c>
      <c r="E73" s="5">
        <v>0.11</v>
      </c>
      <c r="F73" s="5">
        <v>0.625</v>
      </c>
      <c r="G73" s="5">
        <v>0.30499999999999999</v>
      </c>
      <c r="H73" s="5">
        <v>0.16</v>
      </c>
      <c r="I73" s="5">
        <v>0.17499999999999999</v>
      </c>
      <c r="J73" s="5">
        <v>9</v>
      </c>
      <c r="K73" s="5">
        <v>15</v>
      </c>
      <c r="L73" s="5" t="s">
        <v>81</v>
      </c>
      <c r="M73" s="5" t="s">
        <v>82</v>
      </c>
      <c r="N73" s="5" t="s">
        <v>35</v>
      </c>
      <c r="O73" s="5">
        <v>2</v>
      </c>
      <c r="P73" s="5" t="s">
        <v>39</v>
      </c>
      <c r="Q73" s="8">
        <v>18</v>
      </c>
      <c r="Z73">
        <f t="shared" si="3"/>
        <v>1.209292635744873</v>
      </c>
      <c r="AA73">
        <f t="shared" si="4"/>
        <v>0.704292635744873</v>
      </c>
      <c r="AB73">
        <f t="shared" si="5"/>
        <v>0.49602811676446035</v>
      </c>
    </row>
    <row r="74" spans="1:28" x14ac:dyDescent="0.25">
      <c r="A74" s="4">
        <v>526</v>
      </c>
      <c r="B74" s="5" t="s">
        <v>47</v>
      </c>
      <c r="C74" s="5">
        <v>0.17499999999999999</v>
      </c>
      <c r="D74" s="5">
        <v>0.125</v>
      </c>
      <c r="E74" s="5">
        <v>0.04</v>
      </c>
      <c r="F74" s="5">
        <v>2.4E-2</v>
      </c>
      <c r="G74" s="5">
        <v>9.4999999999999998E-3</v>
      </c>
      <c r="H74" s="5">
        <v>6.0000000000000001E-3</v>
      </c>
      <c r="I74" s="5">
        <v>5.0000000000000001E-3</v>
      </c>
      <c r="J74" s="5">
        <v>4</v>
      </c>
      <c r="K74" s="5">
        <v>8</v>
      </c>
      <c r="L74" s="5" t="s">
        <v>61</v>
      </c>
      <c r="M74" s="5" t="s">
        <v>62</v>
      </c>
      <c r="N74" s="5" t="s">
        <v>63</v>
      </c>
      <c r="O74" s="5">
        <v>1</v>
      </c>
      <c r="P74" s="5" t="s">
        <v>36</v>
      </c>
      <c r="Q74" s="8">
        <v>22.1</v>
      </c>
      <c r="Z74">
        <f t="shared" si="3"/>
        <v>1.2002128878402032</v>
      </c>
      <c r="AA74">
        <f t="shared" si="4"/>
        <v>1.0252128878402031</v>
      </c>
      <c r="AB74">
        <f t="shared" si="5"/>
        <v>1.051061465393649</v>
      </c>
    </row>
    <row r="75" spans="1:28" x14ac:dyDescent="0.25">
      <c r="A75" s="4">
        <v>2698</v>
      </c>
      <c r="B75" s="5" t="s">
        <v>47</v>
      </c>
      <c r="C75" s="5">
        <v>0.66</v>
      </c>
      <c r="D75" s="5">
        <v>0.51500000000000001</v>
      </c>
      <c r="E75" s="5">
        <v>0.16500000000000001</v>
      </c>
      <c r="F75" s="5">
        <v>1.4464999999999999</v>
      </c>
      <c r="G75" s="5">
        <v>0.69399999999999995</v>
      </c>
      <c r="H75" s="5">
        <v>0.29799999999999999</v>
      </c>
      <c r="I75" s="5">
        <v>0.3755</v>
      </c>
      <c r="J75" s="5">
        <v>10</v>
      </c>
      <c r="K75" s="5">
        <v>15</v>
      </c>
      <c r="L75" s="5" t="s">
        <v>81</v>
      </c>
      <c r="M75" s="5" t="s">
        <v>82</v>
      </c>
      <c r="N75" s="5" t="s">
        <v>35</v>
      </c>
      <c r="O75" s="5">
        <v>10</v>
      </c>
      <c r="P75" s="5" t="s">
        <v>70</v>
      </c>
      <c r="Q75" s="8">
        <v>24.1</v>
      </c>
      <c r="Z75">
        <f t="shared" si="3"/>
        <v>1.2128596795645648</v>
      </c>
      <c r="AA75">
        <f t="shared" si="4"/>
        <v>0.55285967956456472</v>
      </c>
      <c r="AB75">
        <f t="shared" si="5"/>
        <v>0.30565382528823321</v>
      </c>
    </row>
    <row r="76" spans="1:28" x14ac:dyDescent="0.25">
      <c r="A76" s="4">
        <v>794</v>
      </c>
      <c r="B76" s="5" t="s">
        <v>47</v>
      </c>
      <c r="C76" s="5">
        <v>0.57499999999999996</v>
      </c>
      <c r="D76" s="5">
        <v>0.45</v>
      </c>
      <c r="E76" s="5">
        <v>0.16500000000000001</v>
      </c>
      <c r="F76" s="5">
        <v>0.92149999999999999</v>
      </c>
      <c r="G76" s="5">
        <v>0.32750000000000001</v>
      </c>
      <c r="H76" s="5">
        <v>0.22500000000000001</v>
      </c>
      <c r="I76" s="5">
        <v>0.25600000000000001</v>
      </c>
      <c r="J76" s="5">
        <v>12</v>
      </c>
      <c r="K76" s="5">
        <v>14</v>
      </c>
      <c r="L76" s="5" t="s">
        <v>55</v>
      </c>
      <c r="M76" s="5" t="s">
        <v>56</v>
      </c>
      <c r="N76" s="5" t="s">
        <v>57</v>
      </c>
      <c r="O76" s="5">
        <v>1</v>
      </c>
      <c r="P76" s="5" t="s">
        <v>36</v>
      </c>
      <c r="Q76" s="8">
        <v>22.1</v>
      </c>
      <c r="Z76">
        <f t="shared" si="3"/>
        <v>1.2107518809438378</v>
      </c>
      <c r="AA76">
        <f t="shared" si="4"/>
        <v>0.63575188094383783</v>
      </c>
      <c r="AB76">
        <f t="shared" si="5"/>
        <v>0.40418045412362774</v>
      </c>
    </row>
    <row r="77" spans="1:28" x14ac:dyDescent="0.25">
      <c r="A77" s="6">
        <v>1397</v>
      </c>
      <c r="B77" s="7" t="s">
        <v>47</v>
      </c>
      <c r="C77" s="7">
        <v>0.64500000000000002</v>
      </c>
      <c r="D77" s="7">
        <v>0.51</v>
      </c>
      <c r="E77" s="7">
        <v>0.16</v>
      </c>
      <c r="F77" s="7">
        <v>1.1835</v>
      </c>
      <c r="G77" s="7">
        <v>0.55600000000000005</v>
      </c>
      <c r="H77" s="7">
        <v>0.23849999999999999</v>
      </c>
      <c r="I77" s="7">
        <v>0.34499999999999997</v>
      </c>
      <c r="J77" s="7">
        <v>11</v>
      </c>
      <c r="K77" s="7">
        <v>13</v>
      </c>
      <c r="L77" s="7" t="s">
        <v>44</v>
      </c>
      <c r="M77" s="7" t="s">
        <v>45</v>
      </c>
      <c r="N77" s="7" t="s">
        <v>35</v>
      </c>
      <c r="O77" s="7">
        <v>7</v>
      </c>
      <c r="P77" s="7" t="s">
        <v>74</v>
      </c>
      <c r="Q77" s="9">
        <v>2.5</v>
      </c>
      <c r="Z77">
        <f t="shared" si="3"/>
        <v>1.2126975412091241</v>
      </c>
      <c r="AA77">
        <f t="shared" si="4"/>
        <v>0.56769754120912408</v>
      </c>
      <c r="AB77">
        <f t="shared" si="5"/>
        <v>0.32228049829488514</v>
      </c>
    </row>
    <row r="78" spans="1:28" x14ac:dyDescent="0.25">
      <c r="A78" s="4">
        <v>1099</v>
      </c>
      <c r="B78" s="5" t="s">
        <v>47</v>
      </c>
      <c r="C78" s="5">
        <v>0.49</v>
      </c>
      <c r="D78" s="5">
        <v>0.46500000000000002</v>
      </c>
      <c r="E78" s="5">
        <v>0.125</v>
      </c>
      <c r="F78" s="5">
        <v>0.52249999999999996</v>
      </c>
      <c r="G78" s="5">
        <v>0.23499999999999999</v>
      </c>
      <c r="H78" s="5">
        <v>0.13</v>
      </c>
      <c r="I78" s="5">
        <v>0.14099999999999999</v>
      </c>
      <c r="J78" s="5">
        <v>7</v>
      </c>
      <c r="K78" s="5">
        <v>13</v>
      </c>
      <c r="L78" s="5" t="s">
        <v>44</v>
      </c>
      <c r="M78" s="5" t="s">
        <v>45</v>
      </c>
      <c r="N78" s="5" t="s">
        <v>35</v>
      </c>
      <c r="O78" s="5">
        <v>3</v>
      </c>
      <c r="P78" s="5" t="s">
        <v>80</v>
      </c>
      <c r="Q78" s="8">
        <v>3.6</v>
      </c>
      <c r="Z78">
        <f t="shared" si="3"/>
        <v>1.2112382960101593</v>
      </c>
      <c r="AA78">
        <f t="shared" si="4"/>
        <v>0.72123829601015932</v>
      </c>
      <c r="AB78">
        <f t="shared" si="5"/>
        <v>0.52018467963163817</v>
      </c>
    </row>
    <row r="79" spans="1:28" x14ac:dyDescent="0.25">
      <c r="A79" s="4">
        <v>3008</v>
      </c>
      <c r="B79" s="5" t="s">
        <v>47</v>
      </c>
      <c r="C79" s="5">
        <v>0.73</v>
      </c>
      <c r="D79" s="5">
        <v>0.58499999999999996</v>
      </c>
      <c r="E79" s="5">
        <v>0.22500000000000001</v>
      </c>
      <c r="F79" s="5">
        <v>2.2305000000000001</v>
      </c>
      <c r="G79" s="5">
        <v>1.2395</v>
      </c>
      <c r="H79" s="5">
        <v>0.42199999999999999</v>
      </c>
      <c r="I79" s="5">
        <v>0.56299999999999994</v>
      </c>
      <c r="J79" s="5">
        <v>14</v>
      </c>
      <c r="K79" s="5">
        <v>11</v>
      </c>
      <c r="L79" s="5" t="s">
        <v>37</v>
      </c>
      <c r="M79" s="5" t="s">
        <v>38</v>
      </c>
      <c r="N79" s="5" t="s">
        <v>35</v>
      </c>
      <c r="O79" s="5">
        <v>5</v>
      </c>
      <c r="P79" s="5" t="s">
        <v>46</v>
      </c>
      <c r="Q79" s="8">
        <v>12.8</v>
      </c>
      <c r="Z79">
        <f t="shared" si="3"/>
        <v>1.2151296165407321</v>
      </c>
      <c r="AA79">
        <f t="shared" si="4"/>
        <v>0.48512961654073217</v>
      </c>
      <c r="AB79">
        <f t="shared" si="5"/>
        <v>0.23535074484495783</v>
      </c>
    </row>
    <row r="80" spans="1:28" x14ac:dyDescent="0.25">
      <c r="A80" s="4">
        <v>3034</v>
      </c>
      <c r="B80" s="5" t="s">
        <v>47</v>
      </c>
      <c r="C80" s="5">
        <v>0.53500000000000003</v>
      </c>
      <c r="D80" s="5">
        <v>0.41</v>
      </c>
      <c r="E80" s="5">
        <v>0.12</v>
      </c>
      <c r="F80" s="5">
        <v>0.6835</v>
      </c>
      <c r="G80" s="5">
        <v>0.3125</v>
      </c>
      <c r="H80" s="5">
        <v>0.16550000000000001</v>
      </c>
      <c r="I80" s="5">
        <v>0.159</v>
      </c>
      <c r="J80" s="5">
        <v>8</v>
      </c>
      <c r="K80" s="5">
        <v>11</v>
      </c>
      <c r="L80" s="5" t="s">
        <v>37</v>
      </c>
      <c r="M80" s="5" t="s">
        <v>38</v>
      </c>
      <c r="N80" s="5" t="s">
        <v>35</v>
      </c>
      <c r="O80" s="5">
        <v>4</v>
      </c>
      <c r="P80" s="5" t="s">
        <v>42</v>
      </c>
      <c r="Q80" s="8">
        <v>6.1</v>
      </c>
      <c r="Z80">
        <f t="shared" si="3"/>
        <v>1.2094547741003134</v>
      </c>
      <c r="AA80">
        <f t="shared" si="4"/>
        <v>0.6744547741003134</v>
      </c>
      <c r="AB80">
        <f t="shared" si="5"/>
        <v>0.4548892423067048</v>
      </c>
    </row>
    <row r="81" spans="1:28" x14ac:dyDescent="0.25">
      <c r="A81" s="6">
        <v>3786</v>
      </c>
      <c r="B81" s="7" t="s">
        <v>47</v>
      </c>
      <c r="C81" s="7">
        <v>0.625</v>
      </c>
      <c r="D81" s="7">
        <v>0.495</v>
      </c>
      <c r="E81" s="7">
        <v>0.155</v>
      </c>
      <c r="F81" s="7">
        <v>1.177</v>
      </c>
      <c r="G81" s="7">
        <v>0.50549999999999995</v>
      </c>
      <c r="H81" s="7">
        <v>0.27800000000000002</v>
      </c>
      <c r="I81" s="7">
        <v>0.34499999999999997</v>
      </c>
      <c r="J81" s="7">
        <v>9</v>
      </c>
      <c r="K81" s="7">
        <v>7</v>
      </c>
      <c r="L81" s="7" t="s">
        <v>67</v>
      </c>
      <c r="M81" s="7" t="s">
        <v>68</v>
      </c>
      <c r="N81" s="7" t="s">
        <v>69</v>
      </c>
      <c r="O81" s="7">
        <v>10</v>
      </c>
      <c r="P81" s="7" t="s">
        <v>70</v>
      </c>
      <c r="Q81" s="9">
        <v>24.1</v>
      </c>
      <c r="Z81">
        <f t="shared" si="3"/>
        <v>1.2122111261428026</v>
      </c>
      <c r="AA81">
        <f t="shared" si="4"/>
        <v>0.58721112614280258</v>
      </c>
      <c r="AB81">
        <f t="shared" si="5"/>
        <v>0.34481690666589837</v>
      </c>
    </row>
    <row r="82" spans="1:28" x14ac:dyDescent="0.25">
      <c r="A82" s="4">
        <v>2022</v>
      </c>
      <c r="B82" s="5" t="s">
        <v>47</v>
      </c>
      <c r="C82" s="5">
        <v>0.52500000000000002</v>
      </c>
      <c r="D82" s="5">
        <v>0.41</v>
      </c>
      <c r="E82" s="5">
        <v>0.13</v>
      </c>
      <c r="F82" s="5">
        <v>0.6875</v>
      </c>
      <c r="G82" s="5">
        <v>0.34350000000000003</v>
      </c>
      <c r="H82" s="5">
        <v>0.14949999999999999</v>
      </c>
      <c r="I82" s="5">
        <v>0.17649999999999999</v>
      </c>
      <c r="J82" s="5">
        <v>9</v>
      </c>
      <c r="K82" s="5">
        <v>14</v>
      </c>
      <c r="L82" s="5" t="s">
        <v>55</v>
      </c>
      <c r="M82" s="5" t="s">
        <v>56</v>
      </c>
      <c r="N82" s="5" t="s">
        <v>57</v>
      </c>
      <c r="O82" s="5">
        <v>5</v>
      </c>
      <c r="P82" s="5" t="s">
        <v>46</v>
      </c>
      <c r="Q82" s="8">
        <v>12.8</v>
      </c>
      <c r="Z82">
        <f t="shared" si="3"/>
        <v>1.2094547741003134</v>
      </c>
      <c r="AA82">
        <f t="shared" si="4"/>
        <v>0.68445477410031341</v>
      </c>
      <c r="AB82">
        <f t="shared" si="5"/>
        <v>0.46847833778871106</v>
      </c>
    </row>
    <row r="83" spans="1:28" x14ac:dyDescent="0.25">
      <c r="A83" s="4">
        <v>2590</v>
      </c>
      <c r="B83" s="5" t="s">
        <v>47</v>
      </c>
      <c r="C83" s="5">
        <v>0.57499999999999996</v>
      </c>
      <c r="D83" s="5">
        <v>0.45</v>
      </c>
      <c r="E83" s="5">
        <v>0.155</v>
      </c>
      <c r="F83" s="5">
        <v>0.94799999999999995</v>
      </c>
      <c r="G83" s="5">
        <v>0.42899999999999999</v>
      </c>
      <c r="H83" s="5">
        <v>0.20599999999999999</v>
      </c>
      <c r="I83" s="5">
        <v>0.25900000000000001</v>
      </c>
      <c r="J83" s="5">
        <v>7</v>
      </c>
      <c r="K83" s="5">
        <v>7</v>
      </c>
      <c r="L83" s="5" t="s">
        <v>67</v>
      </c>
      <c r="M83" s="5" t="s">
        <v>68</v>
      </c>
      <c r="N83" s="5" t="s">
        <v>69</v>
      </c>
      <c r="O83" s="5">
        <v>10</v>
      </c>
      <c r="P83" s="5" t="s">
        <v>70</v>
      </c>
      <c r="Q83" s="8">
        <v>24.1</v>
      </c>
      <c r="Z83">
        <f t="shared" si="3"/>
        <v>1.2107518809438378</v>
      </c>
      <c r="AA83">
        <f t="shared" si="4"/>
        <v>0.63575188094383783</v>
      </c>
      <c r="AB83">
        <f t="shared" si="5"/>
        <v>0.40418045412362774</v>
      </c>
    </row>
    <row r="84" spans="1:28" x14ac:dyDescent="0.25">
      <c r="A84" s="4">
        <v>3936</v>
      </c>
      <c r="B84" s="5" t="s">
        <v>47</v>
      </c>
      <c r="C84" s="5">
        <v>0.52</v>
      </c>
      <c r="D84" s="5">
        <v>0.41</v>
      </c>
      <c r="E84" s="5">
        <v>0.115</v>
      </c>
      <c r="F84" s="5">
        <v>0.77</v>
      </c>
      <c r="G84" s="5">
        <v>0.26300000000000001</v>
      </c>
      <c r="H84" s="5">
        <v>0.157</v>
      </c>
      <c r="I84" s="5">
        <v>0.26</v>
      </c>
      <c r="J84" s="5">
        <v>11</v>
      </c>
      <c r="K84" s="5">
        <v>5</v>
      </c>
      <c r="L84" s="5" t="s">
        <v>58</v>
      </c>
      <c r="M84" s="5" t="s">
        <v>59</v>
      </c>
      <c r="N84" s="5" t="s">
        <v>60</v>
      </c>
      <c r="O84" s="5">
        <v>6</v>
      </c>
      <c r="P84" s="5" t="s">
        <v>79</v>
      </c>
      <c r="Q84" s="8">
        <v>14.1</v>
      </c>
      <c r="Z84">
        <f t="shared" si="3"/>
        <v>1.2094547741003134</v>
      </c>
      <c r="AA84">
        <f t="shared" si="4"/>
        <v>0.68945477410031342</v>
      </c>
      <c r="AB84">
        <f t="shared" si="5"/>
        <v>0.47534788552971419</v>
      </c>
    </row>
    <row r="85" spans="1:28" x14ac:dyDescent="0.25">
      <c r="A85" s="4">
        <v>3001</v>
      </c>
      <c r="B85" s="5" t="s">
        <v>47</v>
      </c>
      <c r="C85" s="5">
        <v>0.64</v>
      </c>
      <c r="D85" s="5">
        <v>0.48499999999999999</v>
      </c>
      <c r="E85" s="5">
        <v>0.16</v>
      </c>
      <c r="F85" s="5">
        <v>1.006</v>
      </c>
      <c r="G85" s="5">
        <v>0.45600000000000002</v>
      </c>
      <c r="H85" s="5">
        <v>0.22450000000000001</v>
      </c>
      <c r="I85" s="5">
        <v>0.28349999999999997</v>
      </c>
      <c r="J85" s="5">
        <v>9</v>
      </c>
      <c r="K85" s="5">
        <v>3</v>
      </c>
      <c r="L85" s="5" t="s">
        <v>75</v>
      </c>
      <c r="M85" s="5" t="s">
        <v>76</v>
      </c>
      <c r="N85" s="5" t="s">
        <v>77</v>
      </c>
      <c r="O85" s="5">
        <v>6</v>
      </c>
      <c r="P85" s="5" t="s">
        <v>79</v>
      </c>
      <c r="Q85" s="8">
        <v>14.1</v>
      </c>
      <c r="Z85">
        <f t="shared" si="3"/>
        <v>1.2118868494319215</v>
      </c>
      <c r="AA85">
        <f t="shared" si="4"/>
        <v>0.57188684943192147</v>
      </c>
      <c r="AB85">
        <f t="shared" si="5"/>
        <v>0.32705456855316922</v>
      </c>
    </row>
    <row r="86" spans="1:28" x14ac:dyDescent="0.25">
      <c r="A86" s="4">
        <v>1740</v>
      </c>
      <c r="B86" s="5" t="s">
        <v>47</v>
      </c>
      <c r="C86" s="5">
        <v>0.67500000000000004</v>
      </c>
      <c r="D86" s="5">
        <v>0.52500000000000002</v>
      </c>
      <c r="E86" s="5">
        <v>0.16</v>
      </c>
      <c r="F86" s="5">
        <v>1.2835000000000001</v>
      </c>
      <c r="G86" s="5">
        <v>0.57199999999999995</v>
      </c>
      <c r="H86" s="5">
        <v>0.27550000000000002</v>
      </c>
      <c r="I86" s="5">
        <v>0.35449999999999998</v>
      </c>
      <c r="J86" s="5">
        <v>13</v>
      </c>
      <c r="K86" s="5">
        <v>6</v>
      </c>
      <c r="L86" s="5" t="s">
        <v>71</v>
      </c>
      <c r="M86" s="5" t="s">
        <v>72</v>
      </c>
      <c r="N86" s="5" t="s">
        <v>73</v>
      </c>
      <c r="O86" s="5">
        <v>7</v>
      </c>
      <c r="P86" s="5" t="s">
        <v>74</v>
      </c>
      <c r="Q86" s="8">
        <v>2.5</v>
      </c>
      <c r="Z86">
        <f t="shared" si="3"/>
        <v>1.2131839562754456</v>
      </c>
      <c r="AA86">
        <f t="shared" si="4"/>
        <v>0.53818395627544557</v>
      </c>
      <c r="AB86">
        <f t="shared" si="5"/>
        <v>0.2896419707922907</v>
      </c>
    </row>
    <row r="87" spans="1:28" x14ac:dyDescent="0.25">
      <c r="A87" s="4">
        <v>682</v>
      </c>
      <c r="B87" s="5" t="s">
        <v>47</v>
      </c>
      <c r="C87" s="5">
        <v>0.48499999999999999</v>
      </c>
      <c r="D87" s="5">
        <v>0.37</v>
      </c>
      <c r="E87" s="5">
        <v>0.14000000000000001</v>
      </c>
      <c r="F87" s="5">
        <v>0.57250000000000001</v>
      </c>
      <c r="G87" s="5">
        <v>0.20399999999999999</v>
      </c>
      <c r="H87" s="5">
        <v>0.14149999999999999</v>
      </c>
      <c r="I87" s="5">
        <v>0.17499999999999999</v>
      </c>
      <c r="J87" s="5">
        <v>10</v>
      </c>
      <c r="K87" s="5">
        <v>12</v>
      </c>
      <c r="L87" s="5" t="s">
        <v>33</v>
      </c>
      <c r="M87" s="5" t="s">
        <v>34</v>
      </c>
      <c r="N87" s="5" t="s">
        <v>35</v>
      </c>
      <c r="O87" s="5">
        <v>2</v>
      </c>
      <c r="P87" s="5" t="s">
        <v>39</v>
      </c>
      <c r="Q87" s="8">
        <v>18</v>
      </c>
      <c r="Z87">
        <f t="shared" si="3"/>
        <v>1.2081576672567893</v>
      </c>
      <c r="AA87">
        <f t="shared" si="4"/>
        <v>0.72315766725678932</v>
      </c>
      <c r="AB87">
        <f t="shared" si="5"/>
        <v>0.52295701171228126</v>
      </c>
    </row>
    <row r="88" spans="1:28" x14ac:dyDescent="0.25">
      <c r="A88" s="4">
        <v>3038</v>
      </c>
      <c r="B88" s="5" t="s">
        <v>47</v>
      </c>
      <c r="C88" s="5">
        <v>0.56000000000000005</v>
      </c>
      <c r="D88" s="5">
        <v>0.45</v>
      </c>
      <c r="E88" s="5">
        <v>0.14499999999999999</v>
      </c>
      <c r="F88" s="5">
        <v>0.89400000000000002</v>
      </c>
      <c r="G88" s="5">
        <v>0.38850000000000001</v>
      </c>
      <c r="H88" s="5">
        <v>0.20949999999999999</v>
      </c>
      <c r="I88" s="5">
        <v>0.26400000000000001</v>
      </c>
      <c r="J88" s="5">
        <v>9</v>
      </c>
      <c r="K88" s="5">
        <v>8</v>
      </c>
      <c r="L88" s="5" t="s">
        <v>61</v>
      </c>
      <c r="M88" s="5" t="s">
        <v>62</v>
      </c>
      <c r="N88" s="5" t="s">
        <v>63</v>
      </c>
      <c r="O88" s="5">
        <v>4</v>
      </c>
      <c r="P88" s="5" t="s">
        <v>42</v>
      </c>
      <c r="Q88" s="8">
        <v>6.1</v>
      </c>
      <c r="Z88">
        <f t="shared" si="3"/>
        <v>1.2107518809438378</v>
      </c>
      <c r="AA88">
        <f t="shared" si="4"/>
        <v>0.65075188094383773</v>
      </c>
      <c r="AB88">
        <f t="shared" si="5"/>
        <v>0.42347801055194279</v>
      </c>
    </row>
    <row r="89" spans="1:28" x14ac:dyDescent="0.25">
      <c r="A89" s="6">
        <v>507</v>
      </c>
      <c r="B89" s="7" t="s">
        <v>47</v>
      </c>
      <c r="C89" s="7">
        <v>0.56000000000000005</v>
      </c>
      <c r="D89" s="7">
        <v>0.46</v>
      </c>
      <c r="E89" s="7">
        <v>0.23499999999999999</v>
      </c>
      <c r="F89" s="7">
        <v>0.83950000000000002</v>
      </c>
      <c r="G89" s="7">
        <v>0.33250000000000002</v>
      </c>
      <c r="H89" s="7">
        <v>0.157</v>
      </c>
      <c r="I89" s="7">
        <v>0.30499999999999999</v>
      </c>
      <c r="J89" s="7">
        <v>12</v>
      </c>
      <c r="K89" s="7">
        <v>1</v>
      </c>
      <c r="L89" s="7" t="s">
        <v>40</v>
      </c>
      <c r="M89" s="7" t="s">
        <v>41</v>
      </c>
      <c r="N89" s="7" t="s">
        <v>35</v>
      </c>
      <c r="O89" s="7">
        <v>9</v>
      </c>
      <c r="P89" s="7" t="s">
        <v>78</v>
      </c>
      <c r="Q89" s="9">
        <v>1.9</v>
      </c>
      <c r="Z89">
        <f t="shared" si="3"/>
        <v>1.2110761576547189</v>
      </c>
      <c r="AA89">
        <f t="shared" si="4"/>
        <v>0.65107615765471882</v>
      </c>
      <c r="AB89">
        <f t="shared" si="5"/>
        <v>0.4239001630664323</v>
      </c>
    </row>
    <row r="90" spans="1:28" x14ac:dyDescent="0.25">
      <c r="A90" s="4">
        <v>500</v>
      </c>
      <c r="B90" s="5" t="s">
        <v>47</v>
      </c>
      <c r="C90" s="5">
        <v>0.55500000000000005</v>
      </c>
      <c r="D90" s="5">
        <v>0.45</v>
      </c>
      <c r="E90" s="5">
        <v>0.17499999999999999</v>
      </c>
      <c r="F90" s="5">
        <v>0.874</v>
      </c>
      <c r="G90" s="5">
        <v>0.32750000000000001</v>
      </c>
      <c r="H90" s="5">
        <v>0.20200000000000001</v>
      </c>
      <c r="I90" s="5">
        <v>0.30499999999999999</v>
      </c>
      <c r="J90" s="5">
        <v>10</v>
      </c>
      <c r="K90" s="5">
        <v>7</v>
      </c>
      <c r="L90" s="5" t="s">
        <v>67</v>
      </c>
      <c r="M90" s="5" t="s">
        <v>68</v>
      </c>
      <c r="N90" s="5" t="s">
        <v>69</v>
      </c>
      <c r="O90" s="5">
        <v>2</v>
      </c>
      <c r="P90" s="5" t="s">
        <v>39</v>
      </c>
      <c r="Q90" s="8">
        <v>18</v>
      </c>
      <c r="Z90">
        <f t="shared" si="3"/>
        <v>1.2107518809438378</v>
      </c>
      <c r="AA90">
        <f t="shared" si="4"/>
        <v>0.65575188094383774</v>
      </c>
      <c r="AB90">
        <f t="shared" si="5"/>
        <v>0.43001052936138112</v>
      </c>
    </row>
    <row r="91" spans="1:28" x14ac:dyDescent="0.25">
      <c r="A91" s="4">
        <v>518</v>
      </c>
      <c r="B91" s="5" t="s">
        <v>47</v>
      </c>
      <c r="C91" s="5">
        <v>0.28000000000000003</v>
      </c>
      <c r="D91" s="5">
        <v>0.2</v>
      </c>
      <c r="E91" s="5">
        <v>0.08</v>
      </c>
      <c r="F91" s="5">
        <v>9.1499999999999998E-2</v>
      </c>
      <c r="G91" s="5">
        <v>3.3000000000000002E-2</v>
      </c>
      <c r="H91" s="5">
        <v>2.1499999999999998E-2</v>
      </c>
      <c r="I91" s="5">
        <v>0.03</v>
      </c>
      <c r="J91" s="5">
        <v>5</v>
      </c>
      <c r="K91" s="5">
        <v>12</v>
      </c>
      <c r="L91" s="5" t="s">
        <v>33</v>
      </c>
      <c r="M91" s="5" t="s">
        <v>34</v>
      </c>
      <c r="N91" s="5" t="s">
        <v>35</v>
      </c>
      <c r="O91" s="5">
        <v>7</v>
      </c>
      <c r="P91" s="5" t="s">
        <v>74</v>
      </c>
      <c r="Q91" s="8">
        <v>2.5</v>
      </c>
      <c r="Z91">
        <f t="shared" si="3"/>
        <v>1.2026449631718112</v>
      </c>
      <c r="AA91">
        <f t="shared" si="4"/>
        <v>0.92264496317181122</v>
      </c>
      <c r="AB91">
        <f t="shared" si="5"/>
        <v>0.85127372806631285</v>
      </c>
    </row>
    <row r="92" spans="1:28" x14ac:dyDescent="0.25">
      <c r="A92" s="4">
        <v>2151</v>
      </c>
      <c r="B92" s="5" t="s">
        <v>47</v>
      </c>
      <c r="C92" s="5">
        <v>0.44500000000000001</v>
      </c>
      <c r="D92" s="5">
        <v>0.35499999999999998</v>
      </c>
      <c r="E92" s="5">
        <v>0.11</v>
      </c>
      <c r="F92" s="5">
        <v>0.4415</v>
      </c>
      <c r="G92" s="5">
        <v>0.18049999999999999</v>
      </c>
      <c r="H92" s="5">
        <v>0.10349999999999999</v>
      </c>
      <c r="I92" s="5">
        <v>0.15049999999999999</v>
      </c>
      <c r="J92" s="5">
        <v>10</v>
      </c>
      <c r="K92" s="5">
        <v>4</v>
      </c>
      <c r="L92" s="5" t="s">
        <v>84</v>
      </c>
      <c r="M92" s="5" t="s">
        <v>85</v>
      </c>
      <c r="N92" s="5" t="s">
        <v>86</v>
      </c>
      <c r="O92" s="5">
        <v>3</v>
      </c>
      <c r="P92" s="5" t="s">
        <v>80</v>
      </c>
      <c r="Q92" s="8">
        <v>3.6</v>
      </c>
      <c r="Z92">
        <f t="shared" si="3"/>
        <v>1.2076712521904676</v>
      </c>
      <c r="AA92">
        <f t="shared" si="4"/>
        <v>0.7626712521904675</v>
      </c>
      <c r="AB92">
        <f t="shared" si="5"/>
        <v>0.58166743891777573</v>
      </c>
    </row>
    <row r="93" spans="1:28" x14ac:dyDescent="0.25">
      <c r="A93" s="4">
        <v>366</v>
      </c>
      <c r="B93" s="5" t="s">
        <v>47</v>
      </c>
      <c r="C93" s="5">
        <v>0.63</v>
      </c>
      <c r="D93" s="5">
        <v>0.51500000000000001</v>
      </c>
      <c r="E93" s="5">
        <v>0.16</v>
      </c>
      <c r="F93" s="5">
        <v>1.016</v>
      </c>
      <c r="G93" s="5">
        <v>0.42149999999999999</v>
      </c>
      <c r="H93" s="5">
        <v>0.24399999999999999</v>
      </c>
      <c r="I93" s="5">
        <v>0.35499999999999998</v>
      </c>
      <c r="J93" s="5">
        <v>19</v>
      </c>
      <c r="K93" s="5">
        <v>7</v>
      </c>
      <c r="L93" s="5" t="s">
        <v>67</v>
      </c>
      <c r="M93" s="5" t="s">
        <v>68</v>
      </c>
      <c r="N93" s="5" t="s">
        <v>69</v>
      </c>
      <c r="O93" s="5">
        <v>5</v>
      </c>
      <c r="P93" s="5" t="s">
        <v>46</v>
      </c>
      <c r="Q93" s="8">
        <v>12.8</v>
      </c>
      <c r="Z93">
        <f t="shared" si="3"/>
        <v>1.2128596795645648</v>
      </c>
      <c r="AA93">
        <f t="shared" si="4"/>
        <v>0.58285967956456475</v>
      </c>
      <c r="AB93">
        <f t="shared" si="5"/>
        <v>0.3397254060621071</v>
      </c>
    </row>
    <row r="94" spans="1:28" x14ac:dyDescent="0.25">
      <c r="A94" s="4">
        <v>2463</v>
      </c>
      <c r="B94" s="5" t="s">
        <v>47</v>
      </c>
      <c r="C94" s="5">
        <v>0.44</v>
      </c>
      <c r="D94" s="5">
        <v>0.32500000000000001</v>
      </c>
      <c r="E94" s="5">
        <v>0.08</v>
      </c>
      <c r="F94" s="5">
        <v>0.41299999999999998</v>
      </c>
      <c r="G94" s="5">
        <v>0.14399999999999999</v>
      </c>
      <c r="H94" s="5">
        <v>0.10150000000000001</v>
      </c>
      <c r="I94" s="5">
        <v>0.13</v>
      </c>
      <c r="J94" s="5">
        <v>8</v>
      </c>
      <c r="K94" s="5">
        <v>13</v>
      </c>
      <c r="L94" s="5" t="s">
        <v>44</v>
      </c>
      <c r="M94" s="5" t="s">
        <v>45</v>
      </c>
      <c r="N94" s="5" t="s">
        <v>35</v>
      </c>
      <c r="O94" s="5">
        <v>6</v>
      </c>
      <c r="P94" s="5" t="s">
        <v>79</v>
      </c>
      <c r="Q94" s="8">
        <v>14.1</v>
      </c>
      <c r="Z94">
        <f t="shared" si="3"/>
        <v>1.2066984220578245</v>
      </c>
      <c r="AA94">
        <f t="shared" si="4"/>
        <v>0.76669842205782457</v>
      </c>
      <c r="AB94">
        <f t="shared" si="5"/>
        <v>0.58782647038595814</v>
      </c>
    </row>
    <row r="95" spans="1:28" x14ac:dyDescent="0.25">
      <c r="A95" s="4">
        <v>414</v>
      </c>
      <c r="B95" s="5" t="s">
        <v>47</v>
      </c>
      <c r="C95" s="5">
        <v>0.54500000000000004</v>
      </c>
      <c r="D95" s="5">
        <v>0.44</v>
      </c>
      <c r="E95" s="5">
        <v>0.12</v>
      </c>
      <c r="F95" s="5">
        <v>0.85650000000000004</v>
      </c>
      <c r="G95" s="5">
        <v>0.34749999999999998</v>
      </c>
      <c r="H95" s="5">
        <v>0.17150000000000001</v>
      </c>
      <c r="I95" s="5">
        <v>0.24</v>
      </c>
      <c r="J95" s="5">
        <v>12</v>
      </c>
      <c r="K95" s="5">
        <v>14</v>
      </c>
      <c r="L95" s="5" t="s">
        <v>55</v>
      </c>
      <c r="M95" s="5" t="s">
        <v>56</v>
      </c>
      <c r="N95" s="5" t="s">
        <v>57</v>
      </c>
      <c r="O95" s="5">
        <v>6</v>
      </c>
      <c r="P95" s="5" t="s">
        <v>79</v>
      </c>
      <c r="Q95" s="8">
        <v>14.1</v>
      </c>
      <c r="Z95">
        <f t="shared" si="3"/>
        <v>1.2104276042329567</v>
      </c>
      <c r="AA95">
        <f t="shared" si="4"/>
        <v>0.66542760423295666</v>
      </c>
      <c r="AB95">
        <f t="shared" si="5"/>
        <v>0.44279389647521239</v>
      </c>
    </row>
    <row r="96" spans="1:28" x14ac:dyDescent="0.25">
      <c r="A96" s="4">
        <v>2257</v>
      </c>
      <c r="B96" s="5" t="s">
        <v>47</v>
      </c>
      <c r="C96" s="5">
        <v>0.52</v>
      </c>
      <c r="D96" s="5">
        <v>0.38</v>
      </c>
      <c r="E96" s="5">
        <v>0.13500000000000001</v>
      </c>
      <c r="F96" s="5">
        <v>0.58250000000000002</v>
      </c>
      <c r="G96" s="5">
        <v>0.2505</v>
      </c>
      <c r="H96" s="5">
        <v>0.1565</v>
      </c>
      <c r="I96" s="5">
        <v>0.17499999999999999</v>
      </c>
      <c r="J96" s="5">
        <v>8</v>
      </c>
      <c r="K96" s="5">
        <v>2</v>
      </c>
      <c r="L96" s="5" t="s">
        <v>64</v>
      </c>
      <c r="M96" s="5" t="s">
        <v>65</v>
      </c>
      <c r="N96" s="5" t="s">
        <v>66</v>
      </c>
      <c r="O96" s="5">
        <v>1</v>
      </c>
      <c r="P96" s="5" t="s">
        <v>36</v>
      </c>
      <c r="Q96" s="8">
        <v>22.1</v>
      </c>
      <c r="Z96">
        <f t="shared" si="3"/>
        <v>1.2084819439676704</v>
      </c>
      <c r="AA96">
        <f t="shared" si="4"/>
        <v>0.68848194396767037</v>
      </c>
      <c r="AB96">
        <f t="shared" si="5"/>
        <v>0.47400738716950241</v>
      </c>
    </row>
    <row r="97" spans="1:28" x14ac:dyDescent="0.25">
      <c r="A97" s="6">
        <v>1044</v>
      </c>
      <c r="B97" s="7" t="s">
        <v>47</v>
      </c>
      <c r="C97" s="7">
        <v>0.68</v>
      </c>
      <c r="D97" s="7">
        <v>0.53500000000000003</v>
      </c>
      <c r="E97" s="7">
        <v>0.185</v>
      </c>
      <c r="F97" s="7">
        <v>1.607</v>
      </c>
      <c r="G97" s="7">
        <v>0.72450000000000003</v>
      </c>
      <c r="H97" s="7">
        <v>0.32150000000000001</v>
      </c>
      <c r="I97" s="7">
        <v>0.498</v>
      </c>
      <c r="J97" s="7">
        <v>12</v>
      </c>
      <c r="K97" s="7">
        <v>11</v>
      </c>
      <c r="L97" s="7" t="s">
        <v>37</v>
      </c>
      <c r="M97" s="7" t="s">
        <v>38</v>
      </c>
      <c r="N97" s="7" t="s">
        <v>35</v>
      </c>
      <c r="O97" s="7">
        <v>6</v>
      </c>
      <c r="P97" s="7" t="s">
        <v>79</v>
      </c>
      <c r="Q97" s="9">
        <v>14.1</v>
      </c>
      <c r="Z97">
        <f t="shared" si="3"/>
        <v>1.2135082329863267</v>
      </c>
      <c r="AA97">
        <f t="shared" si="4"/>
        <v>0.53350823298632666</v>
      </c>
      <c r="AB97">
        <f t="shared" si="5"/>
        <v>0.28463103466419259</v>
      </c>
    </row>
    <row r="98" spans="1:28" x14ac:dyDescent="0.25">
      <c r="A98" s="4">
        <v>1980</v>
      </c>
      <c r="B98" s="5" t="s">
        <v>47</v>
      </c>
      <c r="C98" s="5">
        <v>0.7</v>
      </c>
      <c r="D98" s="5">
        <v>0.55000000000000004</v>
      </c>
      <c r="E98" s="5">
        <v>0.19500000000000001</v>
      </c>
      <c r="F98" s="5">
        <v>1.6245000000000001</v>
      </c>
      <c r="G98" s="5">
        <v>0.67500000000000004</v>
      </c>
      <c r="H98" s="5">
        <v>0.34699999999999998</v>
      </c>
      <c r="I98" s="5">
        <v>0.53500000000000003</v>
      </c>
      <c r="J98" s="5">
        <v>13</v>
      </c>
      <c r="K98" s="5">
        <v>4</v>
      </c>
      <c r="L98" s="5" t="s">
        <v>84</v>
      </c>
      <c r="M98" s="5" t="s">
        <v>85</v>
      </c>
      <c r="N98" s="5" t="s">
        <v>86</v>
      </c>
      <c r="O98" s="5">
        <v>10</v>
      </c>
      <c r="P98" s="5" t="s">
        <v>70</v>
      </c>
      <c r="Q98" s="8">
        <v>24.1</v>
      </c>
      <c r="Z98">
        <f t="shared" si="3"/>
        <v>1.2139946480526485</v>
      </c>
      <c r="AA98">
        <f t="shared" si="4"/>
        <v>0.5139946480526485</v>
      </c>
      <c r="AB98">
        <f t="shared" si="5"/>
        <v>0.26419049822676599</v>
      </c>
    </row>
    <row r="99" spans="1:28" x14ac:dyDescent="0.25">
      <c r="A99" s="4">
        <v>2575</v>
      </c>
      <c r="B99" s="5" t="s">
        <v>47</v>
      </c>
      <c r="C99" s="5">
        <v>0.48</v>
      </c>
      <c r="D99" s="5">
        <v>0.37</v>
      </c>
      <c r="E99" s="5">
        <v>0.1</v>
      </c>
      <c r="F99" s="5">
        <v>0.51349999999999996</v>
      </c>
      <c r="G99" s="5">
        <v>0.24299999999999999</v>
      </c>
      <c r="H99" s="5">
        <v>0.10150000000000001</v>
      </c>
      <c r="I99" s="5">
        <v>0.13500000000000001</v>
      </c>
      <c r="J99" s="5">
        <v>8</v>
      </c>
      <c r="K99" s="5">
        <v>14</v>
      </c>
      <c r="L99" s="5" t="s">
        <v>55</v>
      </c>
      <c r="M99" s="5" t="s">
        <v>56</v>
      </c>
      <c r="N99" s="5" t="s">
        <v>57</v>
      </c>
      <c r="O99" s="5">
        <v>9</v>
      </c>
      <c r="P99" s="5" t="s">
        <v>78</v>
      </c>
      <c r="Q99" s="8">
        <v>1.9</v>
      </c>
      <c r="Z99">
        <f t="shared" si="3"/>
        <v>1.2081576672567893</v>
      </c>
      <c r="AA99">
        <f t="shared" si="4"/>
        <v>0.72815766725678932</v>
      </c>
      <c r="AB99">
        <f t="shared" si="5"/>
        <v>0.53021358838484911</v>
      </c>
    </row>
    <row r="100" spans="1:28" x14ac:dyDescent="0.25">
      <c r="A100" s="4">
        <v>3292</v>
      </c>
      <c r="B100" s="5" t="s">
        <v>47</v>
      </c>
      <c r="C100" s="5">
        <v>0.53</v>
      </c>
      <c r="D100" s="5">
        <v>0.40500000000000003</v>
      </c>
      <c r="E100" s="5">
        <v>0.13</v>
      </c>
      <c r="F100" s="5">
        <v>0.73799999999999999</v>
      </c>
      <c r="G100" s="5">
        <v>0.28449999999999998</v>
      </c>
      <c r="H100" s="5">
        <v>0.17</v>
      </c>
      <c r="I100" s="5">
        <v>0.193</v>
      </c>
      <c r="J100" s="5">
        <v>9</v>
      </c>
      <c r="K100" s="5">
        <v>13</v>
      </c>
      <c r="L100" s="5" t="s">
        <v>44</v>
      </c>
      <c r="M100" s="5" t="s">
        <v>45</v>
      </c>
      <c r="N100" s="5" t="s">
        <v>35</v>
      </c>
      <c r="O100" s="5">
        <v>3</v>
      </c>
      <c r="P100" s="5" t="s">
        <v>80</v>
      </c>
      <c r="Q100" s="8">
        <v>3.6</v>
      </c>
      <c r="Z100">
        <f t="shared" si="3"/>
        <v>1.209292635744873</v>
      </c>
      <c r="AA100">
        <f t="shared" si="4"/>
        <v>0.67929263574487297</v>
      </c>
      <c r="AB100">
        <f t="shared" si="5"/>
        <v>0.46143848497721668</v>
      </c>
    </row>
    <row r="101" spans="1:28" x14ac:dyDescent="0.25">
      <c r="A101" s="6">
        <v>3671</v>
      </c>
      <c r="B101" s="7" t="s">
        <v>47</v>
      </c>
      <c r="C101" s="7">
        <v>0.59</v>
      </c>
      <c r="D101" s="7">
        <v>0.46500000000000002</v>
      </c>
      <c r="E101" s="7">
        <v>0.13500000000000001</v>
      </c>
      <c r="F101" s="7">
        <v>0.98950000000000005</v>
      </c>
      <c r="G101" s="7">
        <v>0.42349999999999999</v>
      </c>
      <c r="H101" s="7">
        <v>0.19900000000000001</v>
      </c>
      <c r="I101" s="7">
        <v>0.28000000000000003</v>
      </c>
      <c r="J101" s="7">
        <v>8</v>
      </c>
      <c r="K101" s="7">
        <v>8</v>
      </c>
      <c r="L101" s="7" t="s">
        <v>61</v>
      </c>
      <c r="M101" s="7" t="s">
        <v>62</v>
      </c>
      <c r="N101" s="7" t="s">
        <v>63</v>
      </c>
      <c r="O101" s="7">
        <v>4</v>
      </c>
      <c r="P101" s="7" t="s">
        <v>42</v>
      </c>
      <c r="Q101" s="9">
        <v>6.1</v>
      </c>
      <c r="Z101">
        <f t="shared" si="3"/>
        <v>1.2112382960101593</v>
      </c>
      <c r="AA101">
        <f t="shared" si="4"/>
        <v>0.62123829601015934</v>
      </c>
      <c r="AB101">
        <f t="shared" si="5"/>
        <v>0.38593702042960637</v>
      </c>
    </row>
    <row r="102" spans="1:28" x14ac:dyDescent="0.25">
      <c r="A102" s="4">
        <v>1162</v>
      </c>
      <c r="B102" s="5" t="s">
        <v>47</v>
      </c>
      <c r="C102" s="5">
        <v>0.61</v>
      </c>
      <c r="D102" s="5">
        <v>0.48499999999999999</v>
      </c>
      <c r="E102" s="5">
        <v>0.16</v>
      </c>
      <c r="F102" s="5">
        <v>1.0145</v>
      </c>
      <c r="G102" s="5">
        <v>0.53149999999999997</v>
      </c>
      <c r="H102" s="5">
        <v>0.21199999999999999</v>
      </c>
      <c r="I102" s="5">
        <v>0.24149999999999999</v>
      </c>
      <c r="J102" s="5">
        <v>8</v>
      </c>
      <c r="K102" s="5">
        <v>10</v>
      </c>
      <c r="L102" s="5" t="s">
        <v>48</v>
      </c>
      <c r="M102" s="5" t="s">
        <v>49</v>
      </c>
      <c r="N102" s="5" t="s">
        <v>50</v>
      </c>
      <c r="O102" s="5">
        <v>9</v>
      </c>
      <c r="P102" s="5" t="s">
        <v>78</v>
      </c>
      <c r="Q102" s="8">
        <v>1.9</v>
      </c>
      <c r="Z102">
        <f t="shared" si="3"/>
        <v>1.2118868494319215</v>
      </c>
      <c r="AA102">
        <f t="shared" si="4"/>
        <v>0.6018868494319215</v>
      </c>
      <c r="AB102">
        <f t="shared" si="5"/>
        <v>0.36226777951908457</v>
      </c>
    </row>
    <row r="103" spans="1:28" x14ac:dyDescent="0.25">
      <c r="A103" s="4">
        <v>1646</v>
      </c>
      <c r="B103" s="5" t="s">
        <v>47</v>
      </c>
      <c r="C103" s="5">
        <v>0.57999999999999996</v>
      </c>
      <c r="D103" s="5">
        <v>0.43</v>
      </c>
      <c r="E103" s="5">
        <v>0.13</v>
      </c>
      <c r="F103" s="5">
        <v>0.79800000000000004</v>
      </c>
      <c r="G103" s="5">
        <v>0.36499999999999999</v>
      </c>
      <c r="H103" s="5">
        <v>0.17299999999999999</v>
      </c>
      <c r="I103" s="5">
        <v>0.22850000000000001</v>
      </c>
      <c r="J103" s="5">
        <v>10</v>
      </c>
      <c r="K103" s="5">
        <v>4</v>
      </c>
      <c r="L103" s="5" t="s">
        <v>84</v>
      </c>
      <c r="M103" s="5" t="s">
        <v>85</v>
      </c>
      <c r="N103" s="5" t="s">
        <v>86</v>
      </c>
      <c r="O103" s="5">
        <v>1</v>
      </c>
      <c r="P103" s="5" t="s">
        <v>36</v>
      </c>
      <c r="Q103" s="8">
        <v>22.1</v>
      </c>
      <c r="Z103">
        <f t="shared" si="3"/>
        <v>1.2101033275220756</v>
      </c>
      <c r="AA103">
        <f t="shared" si="4"/>
        <v>0.63010332752207565</v>
      </c>
      <c r="AB103">
        <f t="shared" si="5"/>
        <v>0.39703020335439215</v>
      </c>
    </row>
    <row r="104" spans="1:28" x14ac:dyDescent="0.25">
      <c r="A104" s="4">
        <v>685</v>
      </c>
      <c r="B104" s="5" t="s">
        <v>47</v>
      </c>
      <c r="C104" s="5">
        <v>0.51</v>
      </c>
      <c r="D104" s="5">
        <v>0.4</v>
      </c>
      <c r="E104" s="5">
        <v>0.14000000000000001</v>
      </c>
      <c r="F104" s="5">
        <v>0.65149999999999997</v>
      </c>
      <c r="G104" s="5">
        <v>0.2455</v>
      </c>
      <c r="H104" s="5">
        <v>0.16650000000000001</v>
      </c>
      <c r="I104" s="5">
        <v>0.185</v>
      </c>
      <c r="J104" s="5">
        <v>10</v>
      </c>
      <c r="K104" s="5">
        <v>14</v>
      </c>
      <c r="L104" s="5" t="s">
        <v>55</v>
      </c>
      <c r="M104" s="5" t="s">
        <v>56</v>
      </c>
      <c r="N104" s="5" t="s">
        <v>57</v>
      </c>
      <c r="O104" s="5">
        <v>8</v>
      </c>
      <c r="P104" s="5" t="s">
        <v>51</v>
      </c>
      <c r="Q104" s="8">
        <v>12.3</v>
      </c>
      <c r="Z104">
        <f t="shared" si="3"/>
        <v>1.2091304973894323</v>
      </c>
      <c r="AA104">
        <f t="shared" si="4"/>
        <v>0.69913049738943234</v>
      </c>
      <c r="AB104">
        <f t="shared" si="5"/>
        <v>0.48878345237999504</v>
      </c>
    </row>
    <row r="105" spans="1:28" x14ac:dyDescent="0.25">
      <c r="A105" s="4">
        <v>1461</v>
      </c>
      <c r="B105" s="5" t="s">
        <v>47</v>
      </c>
      <c r="C105" s="5">
        <v>0.48499999999999999</v>
      </c>
      <c r="D105" s="5">
        <v>0.39</v>
      </c>
      <c r="E105" s="5">
        <v>8.5000000000000006E-2</v>
      </c>
      <c r="F105" s="5">
        <v>0.64349999999999996</v>
      </c>
      <c r="G105" s="5">
        <v>0.29449999999999998</v>
      </c>
      <c r="H105" s="5">
        <v>0.10299999999999999</v>
      </c>
      <c r="I105" s="5">
        <v>0.19800000000000001</v>
      </c>
      <c r="J105" s="5">
        <v>8</v>
      </c>
      <c r="K105" s="5">
        <v>13</v>
      </c>
      <c r="L105" s="5" t="s">
        <v>44</v>
      </c>
      <c r="M105" s="5" t="s">
        <v>45</v>
      </c>
      <c r="N105" s="5" t="s">
        <v>35</v>
      </c>
      <c r="O105" s="5">
        <v>9</v>
      </c>
      <c r="P105" s="5" t="s">
        <v>78</v>
      </c>
      <c r="Q105" s="8">
        <v>1.9</v>
      </c>
      <c r="Z105">
        <f t="shared" si="3"/>
        <v>1.2088062206785515</v>
      </c>
      <c r="AA105">
        <f t="shared" si="4"/>
        <v>0.72380622067855149</v>
      </c>
      <c r="AB105">
        <f t="shared" si="5"/>
        <v>0.52389544509296804</v>
      </c>
    </row>
    <row r="106" spans="1:28" x14ac:dyDescent="0.25">
      <c r="A106" s="4">
        <v>3232</v>
      </c>
      <c r="B106" s="5" t="s">
        <v>47</v>
      </c>
      <c r="C106" s="5">
        <v>0.41</v>
      </c>
      <c r="D106" s="5">
        <v>0.32500000000000001</v>
      </c>
      <c r="E106" s="5">
        <v>0.12</v>
      </c>
      <c r="F106" s="5">
        <v>0.3745</v>
      </c>
      <c r="G106" s="5">
        <v>0.158</v>
      </c>
      <c r="H106" s="5">
        <v>8.1000000000000003E-2</v>
      </c>
      <c r="I106" s="5">
        <v>0.125</v>
      </c>
      <c r="J106" s="5">
        <v>12</v>
      </c>
      <c r="K106" s="5">
        <v>12</v>
      </c>
      <c r="L106" s="5" t="s">
        <v>33</v>
      </c>
      <c r="M106" s="5" t="s">
        <v>34</v>
      </c>
      <c r="N106" s="5" t="s">
        <v>35</v>
      </c>
      <c r="O106" s="5">
        <v>8</v>
      </c>
      <c r="P106" s="5" t="s">
        <v>51</v>
      </c>
      <c r="Q106" s="8">
        <v>12.3</v>
      </c>
      <c r="Z106">
        <f t="shared" si="3"/>
        <v>1.2066984220578245</v>
      </c>
      <c r="AA106">
        <f t="shared" si="4"/>
        <v>0.7966984220578246</v>
      </c>
      <c r="AB106">
        <f t="shared" si="5"/>
        <v>0.63472837570942764</v>
      </c>
    </row>
    <row r="107" spans="1:28" x14ac:dyDescent="0.25">
      <c r="A107" s="4">
        <v>1281</v>
      </c>
      <c r="B107" s="5" t="s">
        <v>47</v>
      </c>
      <c r="C107" s="5">
        <v>0.495</v>
      </c>
      <c r="D107" s="5">
        <v>0.39500000000000002</v>
      </c>
      <c r="E107" s="5">
        <v>0.12</v>
      </c>
      <c r="F107" s="5">
        <v>0.55300000000000005</v>
      </c>
      <c r="G107" s="5">
        <v>0.224</v>
      </c>
      <c r="H107" s="5">
        <v>0.13750000000000001</v>
      </c>
      <c r="I107" s="5">
        <v>0.16700000000000001</v>
      </c>
      <c r="J107" s="5">
        <v>8</v>
      </c>
      <c r="K107" s="5">
        <v>15</v>
      </c>
      <c r="L107" s="5" t="s">
        <v>81</v>
      </c>
      <c r="M107" s="5" t="s">
        <v>82</v>
      </c>
      <c r="N107" s="5" t="s">
        <v>35</v>
      </c>
      <c r="O107" s="5">
        <v>6</v>
      </c>
      <c r="P107" s="5" t="s">
        <v>79</v>
      </c>
      <c r="Q107" s="8">
        <v>14.1</v>
      </c>
      <c r="Z107">
        <f t="shared" si="3"/>
        <v>1.2089683590339919</v>
      </c>
      <c r="AA107">
        <f t="shared" si="4"/>
        <v>0.71396835903399192</v>
      </c>
      <c r="AB107">
        <f t="shared" si="5"/>
        <v>0.50975081770169117</v>
      </c>
    </row>
    <row r="108" spans="1:28" x14ac:dyDescent="0.25">
      <c r="A108" s="4">
        <v>2704</v>
      </c>
      <c r="B108" s="5" t="s">
        <v>47</v>
      </c>
      <c r="C108" s="5">
        <v>0.68</v>
      </c>
      <c r="D108" s="5">
        <v>0.53</v>
      </c>
      <c r="E108" s="5">
        <v>0.18</v>
      </c>
      <c r="F108" s="5">
        <v>1.5289999999999999</v>
      </c>
      <c r="G108" s="5">
        <v>0.76349999999999996</v>
      </c>
      <c r="H108" s="5">
        <v>0.3115</v>
      </c>
      <c r="I108" s="5">
        <v>0.40250000000000002</v>
      </c>
      <c r="J108" s="5">
        <v>11</v>
      </c>
      <c r="K108" s="5">
        <v>9</v>
      </c>
      <c r="L108" s="5" t="s">
        <v>52</v>
      </c>
      <c r="M108" s="5" t="s">
        <v>53</v>
      </c>
      <c r="N108" s="5" t="s">
        <v>54</v>
      </c>
      <c r="O108" s="5">
        <v>6</v>
      </c>
      <c r="P108" s="5" t="s">
        <v>79</v>
      </c>
      <c r="Q108" s="8">
        <v>14.1</v>
      </c>
      <c r="Z108">
        <f t="shared" si="3"/>
        <v>1.2133460946308863</v>
      </c>
      <c r="AA108">
        <f t="shared" si="4"/>
        <v>0.53334609463088622</v>
      </c>
      <c r="AB108">
        <f t="shared" si="5"/>
        <v>0.28445805665801827</v>
      </c>
    </row>
    <row r="109" spans="1:28" x14ac:dyDescent="0.25">
      <c r="A109" s="6">
        <v>2104</v>
      </c>
      <c r="B109" s="7" t="s">
        <v>47</v>
      </c>
      <c r="C109" s="7">
        <v>0.375</v>
      </c>
      <c r="D109" s="7">
        <v>0.28999999999999998</v>
      </c>
      <c r="E109" s="7">
        <v>0.1</v>
      </c>
      <c r="F109" s="7">
        <v>0.27600000000000002</v>
      </c>
      <c r="G109" s="7">
        <v>0.11749999999999999</v>
      </c>
      <c r="H109" s="7">
        <v>5.6500000000000002E-2</v>
      </c>
      <c r="I109" s="7">
        <v>8.5000000000000006E-2</v>
      </c>
      <c r="J109" s="7">
        <v>9</v>
      </c>
      <c r="K109" s="7">
        <v>3</v>
      </c>
      <c r="L109" s="7" t="s">
        <v>75</v>
      </c>
      <c r="M109" s="7" t="s">
        <v>76</v>
      </c>
      <c r="N109" s="7" t="s">
        <v>77</v>
      </c>
      <c r="O109" s="7">
        <v>2</v>
      </c>
      <c r="P109" s="7" t="s">
        <v>39</v>
      </c>
      <c r="Q109" s="9">
        <v>18</v>
      </c>
      <c r="Z109">
        <f t="shared" si="3"/>
        <v>1.2055634535697408</v>
      </c>
      <c r="AA109">
        <f t="shared" si="4"/>
        <v>0.83056345356974082</v>
      </c>
      <c r="AB109">
        <f t="shared" si="5"/>
        <v>0.68983565040569506</v>
      </c>
    </row>
    <row r="110" spans="1:28" x14ac:dyDescent="0.25">
      <c r="A110" s="4">
        <v>2829</v>
      </c>
      <c r="B110" s="5" t="s">
        <v>47</v>
      </c>
      <c r="C110" s="5">
        <v>0.52</v>
      </c>
      <c r="D110" s="5">
        <v>0.4</v>
      </c>
      <c r="E110" s="5">
        <v>0.105</v>
      </c>
      <c r="F110" s="5">
        <v>0.872</v>
      </c>
      <c r="G110" s="5">
        <v>0.45150000000000001</v>
      </c>
      <c r="H110" s="5">
        <v>0.1615</v>
      </c>
      <c r="I110" s="5">
        <v>0.19850000000000001</v>
      </c>
      <c r="J110" s="5">
        <v>9</v>
      </c>
      <c r="K110" s="5">
        <v>6</v>
      </c>
      <c r="L110" s="5" t="s">
        <v>71</v>
      </c>
      <c r="M110" s="5" t="s">
        <v>72</v>
      </c>
      <c r="N110" s="5" t="s">
        <v>73</v>
      </c>
      <c r="O110" s="5">
        <v>10</v>
      </c>
      <c r="P110" s="5" t="s">
        <v>70</v>
      </c>
      <c r="Q110" s="8">
        <v>24.1</v>
      </c>
      <c r="Z110">
        <f t="shared" si="3"/>
        <v>1.2091304973894323</v>
      </c>
      <c r="AA110">
        <f t="shared" si="4"/>
        <v>0.68913049738943233</v>
      </c>
      <c r="AB110">
        <f t="shared" si="5"/>
        <v>0.47490084243220637</v>
      </c>
    </row>
    <row r="111" spans="1:28" x14ac:dyDescent="0.25">
      <c r="A111" s="4">
        <v>3231</v>
      </c>
      <c r="B111" s="5" t="s">
        <v>47</v>
      </c>
      <c r="C111" s="5">
        <v>0.56999999999999995</v>
      </c>
      <c r="D111" s="5">
        <v>0.45500000000000002</v>
      </c>
      <c r="E111" s="5">
        <v>0.15</v>
      </c>
      <c r="F111" s="5">
        <v>0.96</v>
      </c>
      <c r="G111" s="5">
        <v>0.38700000000000001</v>
      </c>
      <c r="H111" s="5">
        <v>0.23849999999999999</v>
      </c>
      <c r="I111" s="5">
        <v>0.27500000000000002</v>
      </c>
      <c r="J111" s="5">
        <v>11</v>
      </c>
      <c r="K111" s="5">
        <v>14</v>
      </c>
      <c r="L111" s="5" t="s">
        <v>55</v>
      </c>
      <c r="M111" s="5" t="s">
        <v>56</v>
      </c>
      <c r="N111" s="5" t="s">
        <v>57</v>
      </c>
      <c r="O111" s="5">
        <v>6</v>
      </c>
      <c r="P111" s="5" t="s">
        <v>79</v>
      </c>
      <c r="Q111" s="8">
        <v>14.1</v>
      </c>
      <c r="Z111">
        <f t="shared" si="3"/>
        <v>1.2109140192992782</v>
      </c>
      <c r="AA111">
        <f t="shared" si="4"/>
        <v>0.64091401929927827</v>
      </c>
      <c r="AB111">
        <f t="shared" si="5"/>
        <v>0.41077078013435564</v>
      </c>
    </row>
    <row r="112" spans="1:28" x14ac:dyDescent="0.25">
      <c r="A112" s="4">
        <v>3736</v>
      </c>
      <c r="B112" s="5" t="s">
        <v>47</v>
      </c>
      <c r="C112" s="5">
        <v>0.61499999999999999</v>
      </c>
      <c r="D112" s="5">
        <v>0.47499999999999998</v>
      </c>
      <c r="E112" s="5">
        <v>0.15</v>
      </c>
      <c r="F112" s="5">
        <v>1.0375000000000001</v>
      </c>
      <c r="G112" s="5">
        <v>0.47599999999999998</v>
      </c>
      <c r="H112" s="5">
        <v>0.23250000000000001</v>
      </c>
      <c r="I112" s="5">
        <v>0.28299999999999997</v>
      </c>
      <c r="J112" s="5">
        <v>9</v>
      </c>
      <c r="K112" s="5">
        <v>13</v>
      </c>
      <c r="L112" s="5" t="s">
        <v>44</v>
      </c>
      <c r="M112" s="5" t="s">
        <v>45</v>
      </c>
      <c r="N112" s="5" t="s">
        <v>35</v>
      </c>
      <c r="O112" s="5">
        <v>5</v>
      </c>
      <c r="P112" s="5" t="s">
        <v>46</v>
      </c>
      <c r="Q112" s="8">
        <v>12.8</v>
      </c>
      <c r="Z112">
        <f t="shared" si="3"/>
        <v>1.2115625727210404</v>
      </c>
      <c r="AA112">
        <f t="shared" si="4"/>
        <v>0.59656257272104041</v>
      </c>
      <c r="AB112">
        <f t="shared" si="5"/>
        <v>0.35588690317154664</v>
      </c>
    </row>
    <row r="113" spans="1:29" x14ac:dyDescent="0.25">
      <c r="A113" s="4">
        <v>3035</v>
      </c>
      <c r="B113" s="5" t="s">
        <v>47</v>
      </c>
      <c r="C113" s="5">
        <v>0.54</v>
      </c>
      <c r="D113" s="5">
        <v>0.42</v>
      </c>
      <c r="E113" s="5">
        <v>0.19</v>
      </c>
      <c r="F113" s="5">
        <v>0.6855</v>
      </c>
      <c r="G113" s="5">
        <v>0.29299999999999998</v>
      </c>
      <c r="H113" s="5">
        <v>0.16300000000000001</v>
      </c>
      <c r="I113" s="5">
        <v>0.38</v>
      </c>
      <c r="J113" s="5">
        <v>10</v>
      </c>
      <c r="K113" s="5">
        <v>4</v>
      </c>
      <c r="L113" s="5" t="s">
        <v>84</v>
      </c>
      <c r="M113" s="5" t="s">
        <v>85</v>
      </c>
      <c r="N113" s="5" t="s">
        <v>86</v>
      </c>
      <c r="O113" s="5">
        <v>8</v>
      </c>
      <c r="P113" s="5" t="s">
        <v>51</v>
      </c>
      <c r="Q113" s="8">
        <v>12.3</v>
      </c>
      <c r="Z113">
        <f t="shared" si="3"/>
        <v>1.2097790508111945</v>
      </c>
      <c r="AA113">
        <f t="shared" si="4"/>
        <v>0.66977905081119449</v>
      </c>
      <c r="AB113">
        <f t="shared" si="5"/>
        <v>0.44860397690554465</v>
      </c>
    </row>
    <row r="114" spans="1:29" x14ac:dyDescent="0.25">
      <c r="A114" s="4">
        <v>3220</v>
      </c>
      <c r="B114" s="5" t="s">
        <v>47</v>
      </c>
      <c r="C114" s="5">
        <v>0.67500000000000004</v>
      </c>
      <c r="D114" s="5">
        <v>0.52500000000000002</v>
      </c>
      <c r="E114" s="5">
        <v>0.17499999999999999</v>
      </c>
      <c r="F114" s="5">
        <v>1.4019999999999999</v>
      </c>
      <c r="G114" s="5">
        <v>0.48299999999999998</v>
      </c>
      <c r="H114" s="5">
        <v>0.32050000000000001</v>
      </c>
      <c r="I114" s="5">
        <v>0.46500000000000002</v>
      </c>
      <c r="J114" s="5">
        <v>16</v>
      </c>
      <c r="K114" s="5">
        <v>2</v>
      </c>
      <c r="L114" s="5" t="s">
        <v>64</v>
      </c>
      <c r="M114" s="5" t="s">
        <v>65</v>
      </c>
      <c r="N114" s="5" t="s">
        <v>66</v>
      </c>
      <c r="O114" s="5">
        <v>1</v>
      </c>
      <c r="P114" s="5" t="s">
        <v>36</v>
      </c>
      <c r="Q114" s="8">
        <v>22.1</v>
      </c>
      <c r="Z114">
        <f t="shared" si="3"/>
        <v>1.2131839562754456</v>
      </c>
      <c r="AA114">
        <f t="shared" si="4"/>
        <v>0.53818395627544557</v>
      </c>
      <c r="AB114">
        <f t="shared" si="5"/>
        <v>0.2896419707922907</v>
      </c>
    </row>
    <row r="115" spans="1:29" x14ac:dyDescent="0.25">
      <c r="A115" s="6">
        <v>3578</v>
      </c>
      <c r="B115" s="7" t="s">
        <v>47</v>
      </c>
      <c r="C115" s="7">
        <v>0.6</v>
      </c>
      <c r="D115" s="7">
        <v>0.47499999999999998</v>
      </c>
      <c r="E115" s="7">
        <v>0.23</v>
      </c>
      <c r="F115" s="7">
        <v>1.157</v>
      </c>
      <c r="G115" s="7">
        <v>0.52200000000000002</v>
      </c>
      <c r="H115" s="7">
        <v>0.2235</v>
      </c>
      <c r="I115" s="7">
        <v>0.36</v>
      </c>
      <c r="J115" s="7">
        <v>11</v>
      </c>
      <c r="K115" s="7">
        <v>7</v>
      </c>
      <c r="L115" s="7" t="s">
        <v>67</v>
      </c>
      <c r="M115" s="7" t="s">
        <v>68</v>
      </c>
      <c r="N115" s="7" t="s">
        <v>69</v>
      </c>
      <c r="O115" s="7">
        <v>9</v>
      </c>
      <c r="P115" s="7" t="s">
        <v>78</v>
      </c>
      <c r="Q115" s="9">
        <v>1.9</v>
      </c>
      <c r="Z115">
        <f t="shared" si="3"/>
        <v>1.2115625727210404</v>
      </c>
      <c r="AA115">
        <f t="shared" si="4"/>
        <v>0.61156257272104042</v>
      </c>
      <c r="AB115">
        <f t="shared" si="5"/>
        <v>0.37400878035317786</v>
      </c>
    </row>
    <row r="116" spans="1:29" x14ac:dyDescent="0.25">
      <c r="A116" s="4">
        <v>2684</v>
      </c>
      <c r="B116" s="5" t="s">
        <v>47</v>
      </c>
      <c r="C116" s="5">
        <v>0.625</v>
      </c>
      <c r="D116" s="5">
        <v>0.495</v>
      </c>
      <c r="E116" s="5">
        <v>0.185</v>
      </c>
      <c r="F116" s="5">
        <v>1.3835</v>
      </c>
      <c r="G116" s="5">
        <v>0.71050000000000002</v>
      </c>
      <c r="H116" s="5">
        <v>0.30049999999999999</v>
      </c>
      <c r="I116" s="5">
        <v>0.34499999999999997</v>
      </c>
      <c r="J116" s="5">
        <v>11</v>
      </c>
      <c r="K116" s="5">
        <v>12</v>
      </c>
      <c r="L116" s="5" t="s">
        <v>33</v>
      </c>
      <c r="M116" s="5" t="s">
        <v>34</v>
      </c>
      <c r="N116" s="5" t="s">
        <v>35</v>
      </c>
      <c r="O116" s="5">
        <v>3</v>
      </c>
      <c r="P116" s="5" t="s">
        <v>80</v>
      </c>
      <c r="Q116" s="8">
        <v>3.6</v>
      </c>
      <c r="Z116">
        <f t="shared" si="3"/>
        <v>1.2122111261428026</v>
      </c>
      <c r="AA116">
        <f t="shared" si="4"/>
        <v>0.58721112614280258</v>
      </c>
      <c r="AB116">
        <f t="shared" si="5"/>
        <v>0.34481690666589837</v>
      </c>
    </row>
    <row r="118" spans="1:29" x14ac:dyDescent="0.25">
      <c r="A118" s="2" t="s">
        <v>0</v>
      </c>
      <c r="B118" s="3" t="s">
        <v>1</v>
      </c>
      <c r="C118" s="3" t="s">
        <v>2</v>
      </c>
      <c r="D118" s="3" t="s">
        <v>3</v>
      </c>
      <c r="E118" s="3" t="s">
        <v>4</v>
      </c>
      <c r="F118" s="3" t="s">
        <v>5</v>
      </c>
      <c r="G118" s="3" t="s">
        <v>6</v>
      </c>
      <c r="H118" s="3" t="s">
        <v>7</v>
      </c>
      <c r="I118" s="3" t="s">
        <v>8</v>
      </c>
      <c r="J118" s="3" t="s">
        <v>9</v>
      </c>
      <c r="K118" s="3" t="s">
        <v>10</v>
      </c>
      <c r="L118" s="3" t="s">
        <v>11</v>
      </c>
      <c r="M118" s="3" t="s">
        <v>12</v>
      </c>
      <c r="N118" s="3" t="s">
        <v>13</v>
      </c>
      <c r="O118" s="3" t="s">
        <v>14</v>
      </c>
      <c r="P118" s="3" t="s">
        <v>15</v>
      </c>
      <c r="Q118" s="10" t="s">
        <v>16</v>
      </c>
      <c r="Z118" t="s">
        <v>139</v>
      </c>
      <c r="AA118" t="s">
        <v>140</v>
      </c>
      <c r="AB118" t="s">
        <v>141</v>
      </c>
      <c r="AC118" t="s">
        <v>142</v>
      </c>
    </row>
    <row r="119" spans="1:29" x14ac:dyDescent="0.25">
      <c r="A119" s="4">
        <v>2127</v>
      </c>
      <c r="B119" s="5" t="s">
        <v>32</v>
      </c>
      <c r="C119" s="5">
        <v>0.5</v>
      </c>
      <c r="D119" s="5">
        <v>0.4</v>
      </c>
      <c r="E119" s="5">
        <v>0.125</v>
      </c>
      <c r="F119" s="5">
        <v>0.57650000000000001</v>
      </c>
      <c r="G119" s="5">
        <v>0.23949999999999999</v>
      </c>
      <c r="H119" s="5">
        <v>0.126</v>
      </c>
      <c r="I119" s="5">
        <v>0.185</v>
      </c>
      <c r="J119" s="5">
        <v>10</v>
      </c>
      <c r="K119" s="5">
        <v>7</v>
      </c>
      <c r="L119" s="5" t="s">
        <v>67</v>
      </c>
      <c r="M119" s="5" t="s">
        <v>68</v>
      </c>
      <c r="N119" s="5" t="s">
        <v>69</v>
      </c>
      <c r="O119" s="5">
        <v>8</v>
      </c>
      <c r="P119" s="5" t="s">
        <v>51</v>
      </c>
      <c r="Q119" s="8">
        <v>12.3</v>
      </c>
      <c r="Z119">
        <f>0.0324276710881063*D119+1.19615942895419</f>
        <v>1.2091304973894323</v>
      </c>
      <c r="AA119">
        <f>Z119-C119</f>
        <v>0.70913049738943235</v>
      </c>
      <c r="AB119">
        <f>AA119^2</f>
        <v>0.50286606232778375</v>
      </c>
      <c r="AC119">
        <f>SUM(AB119:AB225)/COUNT(AB120:AB225)</f>
        <v>0.41328653272153365</v>
      </c>
    </row>
    <row r="120" spans="1:29" x14ac:dyDescent="0.25">
      <c r="A120" s="4">
        <v>812</v>
      </c>
      <c r="B120" s="5" t="s">
        <v>32</v>
      </c>
      <c r="C120" s="5">
        <v>0.49</v>
      </c>
      <c r="D120" s="5">
        <v>0.36499999999999999</v>
      </c>
      <c r="E120" s="5">
        <v>0.13</v>
      </c>
      <c r="F120" s="5">
        <v>0.6835</v>
      </c>
      <c r="G120" s="5">
        <v>0.16500000000000001</v>
      </c>
      <c r="H120" s="5">
        <v>0.13150000000000001</v>
      </c>
      <c r="I120" s="5">
        <v>0.20499999999999999</v>
      </c>
      <c r="J120" s="5">
        <v>21</v>
      </c>
      <c r="K120" s="5">
        <v>5</v>
      </c>
      <c r="L120" s="5" t="s">
        <v>58</v>
      </c>
      <c r="M120" s="5" t="s">
        <v>59</v>
      </c>
      <c r="N120" s="5" t="s">
        <v>60</v>
      </c>
      <c r="O120" s="5">
        <v>6</v>
      </c>
      <c r="P120" s="5" t="s">
        <v>79</v>
      </c>
      <c r="Q120" s="8">
        <v>14.1</v>
      </c>
      <c r="Z120">
        <f t="shared" ref="Z120:Z183" si="6">0.0324276710881063*D120+1.19615942895419</f>
        <v>1.2079955289013486</v>
      </c>
      <c r="AA120">
        <f t="shared" ref="AA120:AA183" si="7">Z120-C120</f>
        <v>0.71799552890134866</v>
      </c>
      <c r="AB120">
        <f t="shared" ref="AB120:AB183" si="8">AA120^2</f>
        <v>0.51551757952232735</v>
      </c>
    </row>
    <row r="121" spans="1:29" x14ac:dyDescent="0.25">
      <c r="A121" s="4">
        <v>358</v>
      </c>
      <c r="B121" s="5" t="s">
        <v>32</v>
      </c>
      <c r="C121" s="5">
        <v>0.64500000000000002</v>
      </c>
      <c r="D121" s="5">
        <v>0.52500000000000002</v>
      </c>
      <c r="E121" s="5">
        <v>0.19</v>
      </c>
      <c r="F121" s="5">
        <v>1.8085</v>
      </c>
      <c r="G121" s="5">
        <v>0.70350000000000001</v>
      </c>
      <c r="H121" s="5">
        <v>0.38850000000000001</v>
      </c>
      <c r="I121" s="5">
        <v>0.39500000000000002</v>
      </c>
      <c r="J121" s="5">
        <v>18</v>
      </c>
      <c r="K121" s="5">
        <v>10</v>
      </c>
      <c r="L121" s="5" t="s">
        <v>48</v>
      </c>
      <c r="M121" s="5" t="s">
        <v>49</v>
      </c>
      <c r="N121" s="5" t="s">
        <v>50</v>
      </c>
      <c r="O121" s="5">
        <v>7</v>
      </c>
      <c r="P121" s="5" t="s">
        <v>74</v>
      </c>
      <c r="Q121" s="8">
        <v>2.5</v>
      </c>
      <c r="Z121">
        <f t="shared" si="6"/>
        <v>1.2131839562754456</v>
      </c>
      <c r="AA121">
        <f t="shared" si="7"/>
        <v>0.5681839562754456</v>
      </c>
      <c r="AB121">
        <f t="shared" si="8"/>
        <v>0.32283300816881749</v>
      </c>
    </row>
    <row r="122" spans="1:29" x14ac:dyDescent="0.25">
      <c r="A122" s="4">
        <v>573</v>
      </c>
      <c r="B122" s="5" t="s">
        <v>32</v>
      </c>
      <c r="C122" s="5">
        <v>0.59</v>
      </c>
      <c r="D122" s="5">
        <v>0.45500000000000002</v>
      </c>
      <c r="E122" s="5">
        <v>0.155</v>
      </c>
      <c r="F122" s="5">
        <v>1.0660000000000001</v>
      </c>
      <c r="G122" s="5">
        <v>0.38200000000000001</v>
      </c>
      <c r="H122" s="5">
        <v>0.22750000000000001</v>
      </c>
      <c r="I122" s="5">
        <v>0.41499999999999998</v>
      </c>
      <c r="J122" s="5">
        <v>20</v>
      </c>
      <c r="K122" s="5">
        <v>2</v>
      </c>
      <c r="L122" s="5" t="s">
        <v>64</v>
      </c>
      <c r="M122" s="5" t="s">
        <v>65</v>
      </c>
      <c r="N122" s="5" t="s">
        <v>66</v>
      </c>
      <c r="O122" s="5">
        <v>4</v>
      </c>
      <c r="P122" s="5" t="s">
        <v>42</v>
      </c>
      <c r="Q122" s="8">
        <v>6.1</v>
      </c>
      <c r="Z122">
        <f t="shared" si="6"/>
        <v>1.2109140192992782</v>
      </c>
      <c r="AA122">
        <f t="shared" si="7"/>
        <v>0.62091401929927825</v>
      </c>
      <c r="AB122">
        <f t="shared" si="8"/>
        <v>0.38553421936238447</v>
      </c>
    </row>
    <row r="123" spans="1:29" x14ac:dyDescent="0.25">
      <c r="A123" s="4">
        <v>4176</v>
      </c>
      <c r="B123" s="5" t="s">
        <v>32</v>
      </c>
      <c r="C123" s="5">
        <v>0.625</v>
      </c>
      <c r="D123" s="5">
        <v>0.48499999999999999</v>
      </c>
      <c r="E123" s="5">
        <v>0.15</v>
      </c>
      <c r="F123" s="5">
        <v>1.0945</v>
      </c>
      <c r="G123" s="5">
        <v>0.53100000000000003</v>
      </c>
      <c r="H123" s="5">
        <v>0.26100000000000001</v>
      </c>
      <c r="I123" s="5">
        <v>0.29599999999999999</v>
      </c>
      <c r="J123" s="5">
        <v>10</v>
      </c>
      <c r="K123" s="5">
        <v>9</v>
      </c>
      <c r="L123" s="5" t="s">
        <v>52</v>
      </c>
      <c r="M123" s="5" t="s">
        <v>53</v>
      </c>
      <c r="N123" s="5" t="s">
        <v>54</v>
      </c>
      <c r="O123" s="5">
        <v>9</v>
      </c>
      <c r="P123" s="5" t="s">
        <v>78</v>
      </c>
      <c r="Q123" s="8">
        <v>1.9</v>
      </c>
      <c r="Z123">
        <f t="shared" si="6"/>
        <v>1.2118868494319215</v>
      </c>
      <c r="AA123">
        <f t="shared" si="7"/>
        <v>0.58688684943192149</v>
      </c>
      <c r="AB123">
        <f t="shared" si="8"/>
        <v>0.34443617403612686</v>
      </c>
    </row>
    <row r="124" spans="1:29" x14ac:dyDescent="0.25">
      <c r="A124" s="6">
        <v>1525</v>
      </c>
      <c r="B124" s="7" t="s">
        <v>32</v>
      </c>
      <c r="C124" s="7">
        <v>0.7</v>
      </c>
      <c r="D124" s="7">
        <v>0.55000000000000004</v>
      </c>
      <c r="E124" s="7">
        <v>0.17</v>
      </c>
      <c r="F124" s="7">
        <v>1.6839999999999999</v>
      </c>
      <c r="G124" s="7">
        <v>0.75349999999999995</v>
      </c>
      <c r="H124" s="7">
        <v>0.32650000000000001</v>
      </c>
      <c r="I124" s="7">
        <v>0.32</v>
      </c>
      <c r="J124" s="7">
        <v>11</v>
      </c>
      <c r="K124" s="7">
        <v>12</v>
      </c>
      <c r="L124" s="7" t="s">
        <v>33</v>
      </c>
      <c r="M124" s="7" t="s">
        <v>34</v>
      </c>
      <c r="N124" s="7" t="s">
        <v>35</v>
      </c>
      <c r="O124" s="7">
        <v>5</v>
      </c>
      <c r="P124" s="7" t="s">
        <v>46</v>
      </c>
      <c r="Q124" s="9">
        <v>12.8</v>
      </c>
      <c r="Z124">
        <f t="shared" si="6"/>
        <v>1.2139946480526485</v>
      </c>
      <c r="AA124">
        <f t="shared" si="7"/>
        <v>0.5139946480526485</v>
      </c>
      <c r="AB124">
        <f t="shared" si="8"/>
        <v>0.26419049822676599</v>
      </c>
    </row>
    <row r="125" spans="1:29" x14ac:dyDescent="0.25">
      <c r="A125" s="4">
        <v>271</v>
      </c>
      <c r="B125" s="5" t="s">
        <v>32</v>
      </c>
      <c r="C125" s="5">
        <v>0.64</v>
      </c>
      <c r="D125" s="5">
        <v>0.52500000000000002</v>
      </c>
      <c r="E125" s="5">
        <v>0.215</v>
      </c>
      <c r="F125" s="5">
        <v>1.7789999999999999</v>
      </c>
      <c r="G125" s="5">
        <v>0.45350000000000001</v>
      </c>
      <c r="H125" s="5">
        <v>0.28549999999999998</v>
      </c>
      <c r="I125" s="5">
        <v>0.55000000000000004</v>
      </c>
      <c r="J125" s="5">
        <v>22</v>
      </c>
      <c r="K125" s="5">
        <v>4</v>
      </c>
      <c r="L125" s="5" t="s">
        <v>84</v>
      </c>
      <c r="M125" s="5" t="s">
        <v>85</v>
      </c>
      <c r="N125" s="5" t="s">
        <v>86</v>
      </c>
      <c r="O125" s="5">
        <v>4</v>
      </c>
      <c r="P125" s="5" t="s">
        <v>42</v>
      </c>
      <c r="Q125" s="8">
        <v>6.1</v>
      </c>
      <c r="Z125">
        <f t="shared" si="6"/>
        <v>1.2131839562754456</v>
      </c>
      <c r="AA125">
        <f t="shared" si="7"/>
        <v>0.57318395627544561</v>
      </c>
      <c r="AB125">
        <f t="shared" si="8"/>
        <v>0.32853984773157197</v>
      </c>
    </row>
    <row r="126" spans="1:29" x14ac:dyDescent="0.25">
      <c r="A126" s="6">
        <v>1925</v>
      </c>
      <c r="B126" s="7" t="s">
        <v>32</v>
      </c>
      <c r="C126" s="7">
        <v>0.61</v>
      </c>
      <c r="D126" s="7">
        <v>0.46</v>
      </c>
      <c r="E126" s="7">
        <v>0.155</v>
      </c>
      <c r="F126" s="7">
        <v>0.95699999999999996</v>
      </c>
      <c r="G126" s="7">
        <v>0.42549999999999999</v>
      </c>
      <c r="H126" s="7">
        <v>0.19750000000000001</v>
      </c>
      <c r="I126" s="7">
        <v>0.26500000000000001</v>
      </c>
      <c r="J126" s="7">
        <v>8</v>
      </c>
      <c r="K126" s="7">
        <v>2</v>
      </c>
      <c r="L126" s="7" t="s">
        <v>64</v>
      </c>
      <c r="M126" s="7" t="s">
        <v>65</v>
      </c>
      <c r="N126" s="7" t="s">
        <v>66</v>
      </c>
      <c r="O126" s="7">
        <v>1</v>
      </c>
      <c r="P126" s="7" t="s">
        <v>36</v>
      </c>
      <c r="Q126" s="9">
        <v>22.1</v>
      </c>
      <c r="Z126">
        <f t="shared" si="6"/>
        <v>1.2110761576547189</v>
      </c>
      <c r="AA126">
        <f t="shared" si="7"/>
        <v>0.60107615765471889</v>
      </c>
      <c r="AB126">
        <f t="shared" si="8"/>
        <v>0.3612925473009605</v>
      </c>
    </row>
    <row r="127" spans="1:29" x14ac:dyDescent="0.25">
      <c r="A127" s="4">
        <v>3071</v>
      </c>
      <c r="B127" s="5" t="s">
        <v>32</v>
      </c>
      <c r="C127" s="5">
        <v>0.65500000000000003</v>
      </c>
      <c r="D127" s="5">
        <v>0.49</v>
      </c>
      <c r="E127" s="5">
        <v>0.16</v>
      </c>
      <c r="F127" s="5">
        <v>1.204</v>
      </c>
      <c r="G127" s="5">
        <v>0.54549999999999998</v>
      </c>
      <c r="H127" s="5">
        <v>0.26150000000000001</v>
      </c>
      <c r="I127" s="5">
        <v>0.32250000000000001</v>
      </c>
      <c r="J127" s="5">
        <v>9</v>
      </c>
      <c r="K127" s="5">
        <v>14</v>
      </c>
      <c r="L127" s="5" t="s">
        <v>55</v>
      </c>
      <c r="M127" s="5" t="s">
        <v>56</v>
      </c>
      <c r="N127" s="5" t="s">
        <v>57</v>
      </c>
      <c r="O127" s="5">
        <v>6</v>
      </c>
      <c r="P127" s="5" t="s">
        <v>79</v>
      </c>
      <c r="Q127" s="8">
        <v>14.1</v>
      </c>
      <c r="Z127">
        <f t="shared" si="6"/>
        <v>1.2120489877873619</v>
      </c>
      <c r="AA127">
        <f t="shared" si="7"/>
        <v>0.55704898778736189</v>
      </c>
      <c r="AB127">
        <f t="shared" si="8"/>
        <v>0.31030357479492449</v>
      </c>
    </row>
    <row r="128" spans="1:29" x14ac:dyDescent="0.25">
      <c r="A128" s="4">
        <v>89</v>
      </c>
      <c r="B128" s="5" t="s">
        <v>32</v>
      </c>
      <c r="C128" s="5">
        <v>0.46</v>
      </c>
      <c r="D128" s="5">
        <v>0.35499999999999998</v>
      </c>
      <c r="E128" s="5">
        <v>0.13</v>
      </c>
      <c r="F128" s="5">
        <v>0.51700000000000002</v>
      </c>
      <c r="G128" s="5">
        <v>0.2205</v>
      </c>
      <c r="H128" s="5">
        <v>0.114</v>
      </c>
      <c r="I128" s="5">
        <v>0.16500000000000001</v>
      </c>
      <c r="J128" s="5">
        <v>9</v>
      </c>
      <c r="K128" s="5">
        <v>12</v>
      </c>
      <c r="L128" s="5" t="s">
        <v>33</v>
      </c>
      <c r="M128" s="5" t="s">
        <v>34</v>
      </c>
      <c r="N128" s="5" t="s">
        <v>35</v>
      </c>
      <c r="O128" s="5">
        <v>5</v>
      </c>
      <c r="P128" s="5" t="s">
        <v>46</v>
      </c>
      <c r="Q128" s="8">
        <v>12.8</v>
      </c>
      <c r="Z128">
        <f t="shared" si="6"/>
        <v>1.2076712521904676</v>
      </c>
      <c r="AA128">
        <f t="shared" si="7"/>
        <v>0.74767125219046759</v>
      </c>
      <c r="AB128">
        <f t="shared" si="8"/>
        <v>0.55901230135206181</v>
      </c>
    </row>
    <row r="129" spans="1:28" x14ac:dyDescent="0.25">
      <c r="A129" s="4">
        <v>2253</v>
      </c>
      <c r="B129" s="5" t="s">
        <v>32</v>
      </c>
      <c r="C129" s="5">
        <v>0.56999999999999995</v>
      </c>
      <c r="D129" s="5">
        <v>0.46</v>
      </c>
      <c r="E129" s="5">
        <v>0.17</v>
      </c>
      <c r="F129" s="5">
        <v>1.1000000000000001</v>
      </c>
      <c r="G129" s="5">
        <v>0.41249999999999998</v>
      </c>
      <c r="H129" s="5">
        <v>0.2205</v>
      </c>
      <c r="I129" s="5">
        <v>0.38</v>
      </c>
      <c r="J129" s="5">
        <v>14</v>
      </c>
      <c r="K129" s="5">
        <v>4</v>
      </c>
      <c r="L129" s="5" t="s">
        <v>84</v>
      </c>
      <c r="M129" s="5" t="s">
        <v>85</v>
      </c>
      <c r="N129" s="5" t="s">
        <v>86</v>
      </c>
      <c r="O129" s="5">
        <v>6</v>
      </c>
      <c r="P129" s="5" t="s">
        <v>79</v>
      </c>
      <c r="Q129" s="8">
        <v>14.1</v>
      </c>
      <c r="Z129">
        <f t="shared" si="6"/>
        <v>1.2110761576547189</v>
      </c>
      <c r="AA129">
        <f t="shared" si="7"/>
        <v>0.64107615765471893</v>
      </c>
      <c r="AB129">
        <f t="shared" si="8"/>
        <v>0.41097863991333805</v>
      </c>
    </row>
    <row r="130" spans="1:28" x14ac:dyDescent="0.25">
      <c r="A130" s="4">
        <v>1756</v>
      </c>
      <c r="B130" s="5" t="s">
        <v>32</v>
      </c>
      <c r="C130" s="5">
        <v>0.72</v>
      </c>
      <c r="D130" s="5">
        <v>0.52500000000000002</v>
      </c>
      <c r="E130" s="5">
        <v>0.18</v>
      </c>
      <c r="F130" s="5">
        <v>1.4450000000000001</v>
      </c>
      <c r="G130" s="5">
        <v>0.63100000000000001</v>
      </c>
      <c r="H130" s="5">
        <v>0.32150000000000001</v>
      </c>
      <c r="I130" s="5">
        <v>0.435</v>
      </c>
      <c r="J130" s="5">
        <v>7</v>
      </c>
      <c r="K130" s="5">
        <v>15</v>
      </c>
      <c r="L130" s="5" t="s">
        <v>81</v>
      </c>
      <c r="M130" s="5" t="s">
        <v>82</v>
      </c>
      <c r="N130" s="5" t="s">
        <v>35</v>
      </c>
      <c r="O130" s="5">
        <v>9</v>
      </c>
      <c r="P130" s="5" t="s">
        <v>78</v>
      </c>
      <c r="Q130" s="8">
        <v>1.9</v>
      </c>
      <c r="Z130">
        <f t="shared" si="6"/>
        <v>1.2131839562754456</v>
      </c>
      <c r="AA130">
        <f t="shared" si="7"/>
        <v>0.49318395627544565</v>
      </c>
      <c r="AB130">
        <f t="shared" si="8"/>
        <v>0.24323041472750068</v>
      </c>
    </row>
    <row r="131" spans="1:28" x14ac:dyDescent="0.25">
      <c r="A131" s="4">
        <v>107</v>
      </c>
      <c r="B131" s="5" t="s">
        <v>32</v>
      </c>
      <c r="C131" s="5">
        <v>0.54500000000000004</v>
      </c>
      <c r="D131" s="5">
        <v>0.43</v>
      </c>
      <c r="E131" s="5">
        <v>0.16500000000000001</v>
      </c>
      <c r="F131" s="5">
        <v>0.80200000000000005</v>
      </c>
      <c r="G131" s="5">
        <v>0.29349999999999998</v>
      </c>
      <c r="H131" s="5">
        <v>0.183</v>
      </c>
      <c r="I131" s="5">
        <v>0.28000000000000003</v>
      </c>
      <c r="J131" s="5">
        <v>11</v>
      </c>
      <c r="K131" s="5">
        <v>1</v>
      </c>
      <c r="L131" s="5" t="s">
        <v>40</v>
      </c>
      <c r="M131" s="5" t="s">
        <v>41</v>
      </c>
      <c r="N131" s="5" t="s">
        <v>35</v>
      </c>
      <c r="O131" s="5">
        <v>7</v>
      </c>
      <c r="P131" s="5" t="s">
        <v>74</v>
      </c>
      <c r="Q131" s="8">
        <v>2.5</v>
      </c>
      <c r="Z131">
        <f t="shared" si="6"/>
        <v>1.2101033275220756</v>
      </c>
      <c r="AA131">
        <f t="shared" si="7"/>
        <v>0.66510332752207557</v>
      </c>
      <c r="AB131">
        <f t="shared" si="8"/>
        <v>0.44236243628093735</v>
      </c>
    </row>
    <row r="132" spans="1:28" x14ac:dyDescent="0.25">
      <c r="A132" s="6">
        <v>3517</v>
      </c>
      <c r="B132" s="7" t="s">
        <v>32</v>
      </c>
      <c r="C132" s="7">
        <v>0.7</v>
      </c>
      <c r="D132" s="7">
        <v>0.57499999999999996</v>
      </c>
      <c r="E132" s="7">
        <v>0.2</v>
      </c>
      <c r="F132" s="7">
        <v>1.7364999999999999</v>
      </c>
      <c r="G132" s="7">
        <v>0.77549999999999997</v>
      </c>
      <c r="H132" s="7">
        <v>0.39650000000000002</v>
      </c>
      <c r="I132" s="7">
        <v>0.46100000000000002</v>
      </c>
      <c r="J132" s="7">
        <v>11</v>
      </c>
      <c r="K132" s="7">
        <v>4</v>
      </c>
      <c r="L132" s="7" t="s">
        <v>84</v>
      </c>
      <c r="M132" s="7" t="s">
        <v>85</v>
      </c>
      <c r="N132" s="7" t="s">
        <v>86</v>
      </c>
      <c r="O132" s="7">
        <v>4</v>
      </c>
      <c r="P132" s="7" t="s">
        <v>42</v>
      </c>
      <c r="Q132" s="9">
        <v>6.1</v>
      </c>
      <c r="Z132">
        <f t="shared" si="6"/>
        <v>1.2148053398298511</v>
      </c>
      <c r="AA132">
        <f t="shared" si="7"/>
        <v>0.51480533982985111</v>
      </c>
      <c r="AB132">
        <f t="shared" si="8"/>
        <v>0.2650245379173285</v>
      </c>
    </row>
    <row r="133" spans="1:28" x14ac:dyDescent="0.25">
      <c r="A133" s="4">
        <v>453</v>
      </c>
      <c r="B133" s="5" t="s">
        <v>32</v>
      </c>
      <c r="C133" s="5">
        <v>0.66500000000000004</v>
      </c>
      <c r="D133" s="5">
        <v>0.55500000000000005</v>
      </c>
      <c r="E133" s="5">
        <v>0.19500000000000001</v>
      </c>
      <c r="F133" s="5">
        <v>1.4384999999999999</v>
      </c>
      <c r="G133" s="5">
        <v>0.58099999999999996</v>
      </c>
      <c r="H133" s="5">
        <v>0.35399999999999998</v>
      </c>
      <c r="I133" s="5">
        <v>0.36</v>
      </c>
      <c r="J133" s="5">
        <v>17</v>
      </c>
      <c r="K133" s="5">
        <v>4</v>
      </c>
      <c r="L133" s="5" t="s">
        <v>84</v>
      </c>
      <c r="M133" s="5" t="s">
        <v>85</v>
      </c>
      <c r="N133" s="5" t="s">
        <v>86</v>
      </c>
      <c r="O133" s="5">
        <v>4</v>
      </c>
      <c r="P133" s="5" t="s">
        <v>42</v>
      </c>
      <c r="Q133" s="8">
        <v>6.1</v>
      </c>
      <c r="Z133">
        <f t="shared" si="6"/>
        <v>1.2141567864080889</v>
      </c>
      <c r="AA133">
        <f t="shared" si="7"/>
        <v>0.54915678640808885</v>
      </c>
      <c r="AB133">
        <f t="shared" si="8"/>
        <v>0.30157317605805933</v>
      </c>
    </row>
    <row r="134" spans="1:28" x14ac:dyDescent="0.25">
      <c r="A134" s="6">
        <v>2420</v>
      </c>
      <c r="B134" s="7" t="s">
        <v>32</v>
      </c>
      <c r="C134" s="7">
        <v>0.46500000000000002</v>
      </c>
      <c r="D134" s="7">
        <v>0.36</v>
      </c>
      <c r="E134" s="7">
        <v>0.12</v>
      </c>
      <c r="F134" s="7">
        <v>0.47649999999999998</v>
      </c>
      <c r="G134" s="7">
        <v>0.192</v>
      </c>
      <c r="H134" s="7">
        <v>0.1125</v>
      </c>
      <c r="I134" s="7">
        <v>0.16</v>
      </c>
      <c r="J134" s="7">
        <v>10</v>
      </c>
      <c r="K134" s="7">
        <v>14</v>
      </c>
      <c r="L134" s="7" t="s">
        <v>55</v>
      </c>
      <c r="M134" s="7" t="s">
        <v>56</v>
      </c>
      <c r="N134" s="7" t="s">
        <v>57</v>
      </c>
      <c r="O134" s="7">
        <v>5</v>
      </c>
      <c r="P134" s="7" t="s">
        <v>46</v>
      </c>
      <c r="Q134" s="9">
        <v>12.8</v>
      </c>
      <c r="Z134">
        <f t="shared" si="6"/>
        <v>1.2078333905459082</v>
      </c>
      <c r="AA134">
        <f t="shared" si="7"/>
        <v>0.74283339054590813</v>
      </c>
      <c r="AB134">
        <f t="shared" si="8"/>
        <v>0.55180144610992965</v>
      </c>
    </row>
    <row r="135" spans="1:28" x14ac:dyDescent="0.25">
      <c r="A135" s="4">
        <v>954</v>
      </c>
      <c r="B135" s="5" t="s">
        <v>32</v>
      </c>
      <c r="C135" s="5">
        <v>0.48499999999999999</v>
      </c>
      <c r="D135" s="5">
        <v>0.37</v>
      </c>
      <c r="E135" s="5">
        <v>0.115</v>
      </c>
      <c r="F135" s="5">
        <v>0.47849999999999998</v>
      </c>
      <c r="G135" s="5">
        <v>0.19950000000000001</v>
      </c>
      <c r="H135" s="5">
        <v>9.5500000000000002E-2</v>
      </c>
      <c r="I135" s="5">
        <v>0.129</v>
      </c>
      <c r="J135" s="5">
        <v>7</v>
      </c>
      <c r="K135" s="5">
        <v>9</v>
      </c>
      <c r="L135" s="5" t="s">
        <v>52</v>
      </c>
      <c r="M135" s="5" t="s">
        <v>53</v>
      </c>
      <c r="N135" s="5" t="s">
        <v>54</v>
      </c>
      <c r="O135" s="5">
        <v>4</v>
      </c>
      <c r="P135" s="5" t="s">
        <v>42</v>
      </c>
      <c r="Q135" s="8">
        <v>6.1</v>
      </c>
      <c r="Z135">
        <f t="shared" si="6"/>
        <v>1.2081576672567893</v>
      </c>
      <c r="AA135">
        <f t="shared" si="7"/>
        <v>0.72315766725678932</v>
      </c>
      <c r="AB135">
        <f t="shared" si="8"/>
        <v>0.52295701171228126</v>
      </c>
    </row>
    <row r="136" spans="1:28" x14ac:dyDescent="0.25">
      <c r="A136" s="4">
        <v>3813</v>
      </c>
      <c r="B136" s="5" t="s">
        <v>32</v>
      </c>
      <c r="C136" s="5">
        <v>0.61</v>
      </c>
      <c r="D136" s="5">
        <v>0.49</v>
      </c>
      <c r="E136" s="5">
        <v>0.17</v>
      </c>
      <c r="F136" s="5">
        <v>1.137</v>
      </c>
      <c r="G136" s="5">
        <v>0.46050000000000002</v>
      </c>
      <c r="H136" s="5">
        <v>0.28249999999999997</v>
      </c>
      <c r="I136" s="5">
        <v>0.34399999999999997</v>
      </c>
      <c r="J136" s="5">
        <v>12</v>
      </c>
      <c r="K136" s="5">
        <v>7</v>
      </c>
      <c r="L136" s="5" t="s">
        <v>67</v>
      </c>
      <c r="M136" s="5" t="s">
        <v>68</v>
      </c>
      <c r="N136" s="5" t="s">
        <v>69</v>
      </c>
      <c r="O136" s="5">
        <v>8</v>
      </c>
      <c r="P136" s="5" t="s">
        <v>51</v>
      </c>
      <c r="Q136" s="8">
        <v>12.3</v>
      </c>
      <c r="Z136">
        <f t="shared" si="6"/>
        <v>1.2120489877873619</v>
      </c>
      <c r="AA136">
        <f t="shared" si="7"/>
        <v>0.60204898778736193</v>
      </c>
      <c r="AB136">
        <f t="shared" si="8"/>
        <v>0.36246298369578706</v>
      </c>
    </row>
    <row r="137" spans="1:28" x14ac:dyDescent="0.25">
      <c r="A137" s="4">
        <v>2175</v>
      </c>
      <c r="B137" s="5" t="s">
        <v>32</v>
      </c>
      <c r="C137" s="5">
        <v>0.64500000000000002</v>
      </c>
      <c r="D137" s="5">
        <v>0.5</v>
      </c>
      <c r="E137" s="5">
        <v>0.17</v>
      </c>
      <c r="F137" s="5">
        <v>1.1845000000000001</v>
      </c>
      <c r="G137" s="5">
        <v>0.48049999999999998</v>
      </c>
      <c r="H137" s="5">
        <v>0.27400000000000002</v>
      </c>
      <c r="I137" s="5">
        <v>0.35499999999999998</v>
      </c>
      <c r="J137" s="5">
        <v>13</v>
      </c>
      <c r="K137" s="5">
        <v>3</v>
      </c>
      <c r="L137" s="5" t="s">
        <v>75</v>
      </c>
      <c r="M137" s="5" t="s">
        <v>76</v>
      </c>
      <c r="N137" s="5" t="s">
        <v>77</v>
      </c>
      <c r="O137" s="5">
        <v>9</v>
      </c>
      <c r="P137" s="5" t="s">
        <v>78</v>
      </c>
      <c r="Q137" s="8">
        <v>1.9</v>
      </c>
      <c r="Z137">
        <f t="shared" si="6"/>
        <v>1.212373264498243</v>
      </c>
      <c r="AA137">
        <f t="shared" si="7"/>
        <v>0.56737326449824299</v>
      </c>
      <c r="AB137">
        <f t="shared" si="8"/>
        <v>0.32191242126739322</v>
      </c>
    </row>
    <row r="138" spans="1:28" x14ac:dyDescent="0.25">
      <c r="A138" s="6">
        <v>136</v>
      </c>
      <c r="B138" s="7" t="s">
        <v>32</v>
      </c>
      <c r="C138" s="7">
        <v>0.42499999999999999</v>
      </c>
      <c r="D138" s="7">
        <v>0.33</v>
      </c>
      <c r="E138" s="7">
        <v>0.115</v>
      </c>
      <c r="F138" s="7">
        <v>0.40600000000000003</v>
      </c>
      <c r="G138" s="7">
        <v>0.16350000000000001</v>
      </c>
      <c r="H138" s="7">
        <v>8.1000000000000003E-2</v>
      </c>
      <c r="I138" s="7">
        <v>0.13550000000000001</v>
      </c>
      <c r="J138" s="7">
        <v>8</v>
      </c>
      <c r="K138" s="7">
        <v>11</v>
      </c>
      <c r="L138" s="7" t="s">
        <v>37</v>
      </c>
      <c r="M138" s="7" t="s">
        <v>38</v>
      </c>
      <c r="N138" s="7" t="s">
        <v>35</v>
      </c>
      <c r="O138" s="7">
        <v>5</v>
      </c>
      <c r="P138" s="7" t="s">
        <v>46</v>
      </c>
      <c r="Q138" s="9">
        <v>12.8</v>
      </c>
      <c r="Z138">
        <f t="shared" si="6"/>
        <v>1.2068605604132649</v>
      </c>
      <c r="AA138">
        <f t="shared" si="7"/>
        <v>0.7818605604132649</v>
      </c>
      <c r="AB138">
        <f t="shared" si="8"/>
        <v>0.61130593592974469</v>
      </c>
    </row>
    <row r="139" spans="1:28" x14ac:dyDescent="0.25">
      <c r="A139" s="4">
        <v>1135</v>
      </c>
      <c r="B139" s="5" t="s">
        <v>32</v>
      </c>
      <c r="C139" s="5">
        <v>0.56999999999999995</v>
      </c>
      <c r="D139" s="5">
        <v>0.44500000000000001</v>
      </c>
      <c r="E139" s="5">
        <v>0.14499999999999999</v>
      </c>
      <c r="F139" s="5">
        <v>0.87749999999999995</v>
      </c>
      <c r="G139" s="5">
        <v>0.41199999999999998</v>
      </c>
      <c r="H139" s="5">
        <v>0.217</v>
      </c>
      <c r="I139" s="5">
        <v>0.22</v>
      </c>
      <c r="J139" s="5">
        <v>8</v>
      </c>
      <c r="K139" s="5">
        <v>5</v>
      </c>
      <c r="L139" s="5" t="s">
        <v>58</v>
      </c>
      <c r="M139" s="5" t="s">
        <v>59</v>
      </c>
      <c r="N139" s="5" t="s">
        <v>60</v>
      </c>
      <c r="O139" s="5">
        <v>8</v>
      </c>
      <c r="P139" s="5" t="s">
        <v>51</v>
      </c>
      <c r="Q139" s="8">
        <v>12.3</v>
      </c>
      <c r="Z139">
        <f t="shared" si="6"/>
        <v>1.2105897425883971</v>
      </c>
      <c r="AA139">
        <f t="shared" si="7"/>
        <v>0.64058974258839718</v>
      </c>
      <c r="AB139">
        <f t="shared" si="8"/>
        <v>0.41035521830946897</v>
      </c>
    </row>
    <row r="140" spans="1:28" x14ac:dyDescent="0.25">
      <c r="A140" s="4">
        <v>1965</v>
      </c>
      <c r="B140" s="5" t="s">
        <v>32</v>
      </c>
      <c r="C140" s="5">
        <v>0.66</v>
      </c>
      <c r="D140" s="5">
        <v>0.53500000000000003</v>
      </c>
      <c r="E140" s="5">
        <v>0.20499999999999999</v>
      </c>
      <c r="F140" s="5">
        <v>1.4415</v>
      </c>
      <c r="G140" s="5">
        <v>0.59250000000000003</v>
      </c>
      <c r="H140" s="5">
        <v>0.27750000000000002</v>
      </c>
      <c r="I140" s="5">
        <v>0.49</v>
      </c>
      <c r="J140" s="5">
        <v>10</v>
      </c>
      <c r="K140" s="5">
        <v>5</v>
      </c>
      <c r="L140" s="5" t="s">
        <v>58</v>
      </c>
      <c r="M140" s="5" t="s">
        <v>59</v>
      </c>
      <c r="N140" s="5" t="s">
        <v>60</v>
      </c>
      <c r="O140" s="5">
        <v>10</v>
      </c>
      <c r="P140" s="5" t="s">
        <v>70</v>
      </c>
      <c r="Q140" s="8">
        <v>24.1</v>
      </c>
      <c r="Z140">
        <f t="shared" si="6"/>
        <v>1.2135082329863267</v>
      </c>
      <c r="AA140">
        <f t="shared" si="7"/>
        <v>0.55350823298632668</v>
      </c>
      <c r="AB140">
        <f t="shared" si="8"/>
        <v>0.30637136398364567</v>
      </c>
    </row>
    <row r="141" spans="1:28" x14ac:dyDescent="0.25">
      <c r="A141" s="4">
        <v>153</v>
      </c>
      <c r="B141" s="5" t="s">
        <v>32</v>
      </c>
      <c r="C141" s="5">
        <v>0.63500000000000001</v>
      </c>
      <c r="D141" s="5">
        <v>0.51500000000000001</v>
      </c>
      <c r="E141" s="5">
        <v>0.19</v>
      </c>
      <c r="F141" s="5">
        <v>1.3714999999999999</v>
      </c>
      <c r="G141" s="5">
        <v>0.50649999999999995</v>
      </c>
      <c r="H141" s="5">
        <v>0.30499999999999999</v>
      </c>
      <c r="I141" s="5">
        <v>0.45</v>
      </c>
      <c r="J141" s="5">
        <v>10</v>
      </c>
      <c r="K141" s="5">
        <v>11</v>
      </c>
      <c r="L141" s="5" t="s">
        <v>37</v>
      </c>
      <c r="M141" s="5" t="s">
        <v>38</v>
      </c>
      <c r="N141" s="5" t="s">
        <v>35</v>
      </c>
      <c r="O141" s="5">
        <v>1</v>
      </c>
      <c r="P141" s="5" t="s">
        <v>36</v>
      </c>
      <c r="Q141" s="8">
        <v>22.1</v>
      </c>
      <c r="Z141">
        <f t="shared" si="6"/>
        <v>1.2128596795645648</v>
      </c>
      <c r="AA141">
        <f t="shared" si="7"/>
        <v>0.57785967956456474</v>
      </c>
      <c r="AB141">
        <f t="shared" si="8"/>
        <v>0.33392180926646142</v>
      </c>
    </row>
    <row r="142" spans="1:28" x14ac:dyDescent="0.25">
      <c r="A142" s="4">
        <v>3870</v>
      </c>
      <c r="B142" s="5" t="s">
        <v>32</v>
      </c>
      <c r="C142" s="5">
        <v>0.49</v>
      </c>
      <c r="D142" s="5">
        <v>0.38500000000000001</v>
      </c>
      <c r="E142" s="5">
        <v>0.16</v>
      </c>
      <c r="F142" s="5">
        <v>0.65600000000000003</v>
      </c>
      <c r="G142" s="5">
        <v>0.2455</v>
      </c>
      <c r="H142" s="5">
        <v>0.17100000000000001</v>
      </c>
      <c r="I142" s="5">
        <v>0.20499999999999999</v>
      </c>
      <c r="J142" s="5">
        <v>9</v>
      </c>
      <c r="K142" s="5">
        <v>6</v>
      </c>
      <c r="L142" s="5" t="s">
        <v>71</v>
      </c>
      <c r="M142" s="5" t="s">
        <v>72</v>
      </c>
      <c r="N142" s="5" t="s">
        <v>73</v>
      </c>
      <c r="O142" s="5">
        <v>1</v>
      </c>
      <c r="P142" s="5" t="s">
        <v>36</v>
      </c>
      <c r="Q142" s="8">
        <v>22.1</v>
      </c>
      <c r="Z142">
        <f t="shared" si="6"/>
        <v>1.2086440823231108</v>
      </c>
      <c r="AA142">
        <f t="shared" si="7"/>
        <v>0.71864408232311083</v>
      </c>
      <c r="AB142">
        <f t="shared" si="8"/>
        <v>0.5164493170580261</v>
      </c>
    </row>
    <row r="143" spans="1:28" x14ac:dyDescent="0.25">
      <c r="A143" s="4">
        <v>4056</v>
      </c>
      <c r="B143" s="5" t="s">
        <v>32</v>
      </c>
      <c r="C143" s="5">
        <v>0.64500000000000002</v>
      </c>
      <c r="D143" s="5">
        <v>0.5</v>
      </c>
      <c r="E143" s="5">
        <v>0.15</v>
      </c>
      <c r="F143" s="5">
        <v>1.159</v>
      </c>
      <c r="G143" s="5">
        <v>0.46750000000000003</v>
      </c>
      <c r="H143" s="5">
        <v>0.33550000000000002</v>
      </c>
      <c r="I143" s="5">
        <v>0.31</v>
      </c>
      <c r="J143" s="5">
        <v>9</v>
      </c>
      <c r="K143" s="5">
        <v>15</v>
      </c>
      <c r="L143" s="5" t="s">
        <v>81</v>
      </c>
      <c r="M143" s="5" t="s">
        <v>82</v>
      </c>
      <c r="N143" s="5" t="s">
        <v>35</v>
      </c>
      <c r="O143" s="5">
        <v>9</v>
      </c>
      <c r="P143" s="5" t="s">
        <v>78</v>
      </c>
      <c r="Q143" s="8">
        <v>1.9</v>
      </c>
      <c r="Z143">
        <f t="shared" si="6"/>
        <v>1.212373264498243</v>
      </c>
      <c r="AA143">
        <f t="shared" si="7"/>
        <v>0.56737326449824299</v>
      </c>
      <c r="AB143">
        <f t="shared" si="8"/>
        <v>0.32191242126739322</v>
      </c>
    </row>
    <row r="144" spans="1:28" x14ac:dyDescent="0.25">
      <c r="A144" s="6">
        <v>1751</v>
      </c>
      <c r="B144" s="7" t="s">
        <v>32</v>
      </c>
      <c r="C144" s="7">
        <v>0.71</v>
      </c>
      <c r="D144" s="7">
        <v>0.56999999999999995</v>
      </c>
      <c r="E144" s="7">
        <v>0.19500000000000001</v>
      </c>
      <c r="F144" s="7">
        <v>1.9804999999999999</v>
      </c>
      <c r="G144" s="7">
        <v>0.99250000000000005</v>
      </c>
      <c r="H144" s="7">
        <v>0.49249999999999999</v>
      </c>
      <c r="I144" s="7">
        <v>0.48</v>
      </c>
      <c r="J144" s="7">
        <v>12</v>
      </c>
      <c r="K144" s="7">
        <v>5</v>
      </c>
      <c r="L144" s="7" t="s">
        <v>58</v>
      </c>
      <c r="M144" s="7" t="s">
        <v>59</v>
      </c>
      <c r="N144" s="7" t="s">
        <v>60</v>
      </c>
      <c r="O144" s="7">
        <v>9</v>
      </c>
      <c r="P144" s="7" t="s">
        <v>78</v>
      </c>
      <c r="Q144" s="9">
        <v>1.9</v>
      </c>
      <c r="Z144">
        <f t="shared" si="6"/>
        <v>1.2146432014744104</v>
      </c>
      <c r="AA144">
        <f t="shared" si="7"/>
        <v>0.50464320147441044</v>
      </c>
      <c r="AB144">
        <f t="shared" si="8"/>
        <v>0.25466476079434242</v>
      </c>
    </row>
    <row r="145" spans="1:28" x14ac:dyDescent="0.25">
      <c r="A145" s="4">
        <v>3767</v>
      </c>
      <c r="B145" s="5" t="s">
        <v>32</v>
      </c>
      <c r="C145" s="5">
        <v>0.55500000000000005</v>
      </c>
      <c r="D145" s="5">
        <v>0.44</v>
      </c>
      <c r="E145" s="5">
        <v>0.14000000000000001</v>
      </c>
      <c r="F145" s="5">
        <v>0.84599999999999997</v>
      </c>
      <c r="G145" s="5">
        <v>0.34599999999999997</v>
      </c>
      <c r="H145" s="5">
        <v>0.17150000000000001</v>
      </c>
      <c r="I145" s="5">
        <v>0.27350000000000002</v>
      </c>
      <c r="J145" s="5">
        <v>10</v>
      </c>
      <c r="K145" s="5">
        <v>3</v>
      </c>
      <c r="L145" s="5" t="s">
        <v>75</v>
      </c>
      <c r="M145" s="5" t="s">
        <v>76</v>
      </c>
      <c r="N145" s="5" t="s">
        <v>77</v>
      </c>
      <c r="O145" s="5">
        <v>2</v>
      </c>
      <c r="P145" s="5" t="s">
        <v>39</v>
      </c>
      <c r="Q145" s="8">
        <v>18</v>
      </c>
      <c r="Z145">
        <f t="shared" si="6"/>
        <v>1.2104276042329567</v>
      </c>
      <c r="AA145">
        <f t="shared" si="7"/>
        <v>0.65542760423295665</v>
      </c>
      <c r="AB145">
        <f t="shared" si="8"/>
        <v>0.42958534439055324</v>
      </c>
    </row>
    <row r="146" spans="1:28" x14ac:dyDescent="0.25">
      <c r="A146" s="6">
        <v>1207</v>
      </c>
      <c r="B146" s="7" t="s">
        <v>32</v>
      </c>
      <c r="C146" s="7">
        <v>0.75</v>
      </c>
      <c r="D146" s="7">
        <v>0.56999999999999995</v>
      </c>
      <c r="E146" s="7">
        <v>0.21</v>
      </c>
      <c r="F146" s="7">
        <v>2.2360000000000002</v>
      </c>
      <c r="G146" s="7">
        <v>1.109</v>
      </c>
      <c r="H146" s="7">
        <v>0.51949999999999996</v>
      </c>
      <c r="I146" s="7">
        <v>0.54500000000000004</v>
      </c>
      <c r="J146" s="7">
        <v>11</v>
      </c>
      <c r="K146" s="7">
        <v>10</v>
      </c>
      <c r="L146" s="7" t="s">
        <v>48</v>
      </c>
      <c r="M146" s="7" t="s">
        <v>49</v>
      </c>
      <c r="N146" s="7" t="s">
        <v>50</v>
      </c>
      <c r="O146" s="7">
        <v>10</v>
      </c>
      <c r="P146" s="7" t="s">
        <v>70</v>
      </c>
      <c r="Q146" s="9">
        <v>24.1</v>
      </c>
      <c r="Z146">
        <f t="shared" si="6"/>
        <v>1.2146432014744104</v>
      </c>
      <c r="AA146">
        <f t="shared" si="7"/>
        <v>0.46464320147441041</v>
      </c>
      <c r="AB146">
        <f t="shared" si="8"/>
        <v>0.21589330467638954</v>
      </c>
    </row>
    <row r="147" spans="1:28" x14ac:dyDescent="0.25">
      <c r="A147" s="4">
        <v>3572</v>
      </c>
      <c r="B147" s="5" t="s">
        <v>32</v>
      </c>
      <c r="C147" s="5">
        <v>0.58499999999999996</v>
      </c>
      <c r="D147" s="5">
        <v>0.46500000000000002</v>
      </c>
      <c r="E147" s="5">
        <v>0.16500000000000001</v>
      </c>
      <c r="F147" s="5">
        <v>0.9355</v>
      </c>
      <c r="G147" s="5">
        <v>0.40350000000000003</v>
      </c>
      <c r="H147" s="5">
        <v>0.22750000000000001</v>
      </c>
      <c r="I147" s="5">
        <v>0.25900000000000001</v>
      </c>
      <c r="J147" s="5">
        <v>9</v>
      </c>
      <c r="K147" s="5">
        <v>8</v>
      </c>
      <c r="L147" s="5" t="s">
        <v>61</v>
      </c>
      <c r="M147" s="5" t="s">
        <v>62</v>
      </c>
      <c r="N147" s="5" t="s">
        <v>63</v>
      </c>
      <c r="O147" s="5">
        <v>6</v>
      </c>
      <c r="P147" s="5" t="s">
        <v>79</v>
      </c>
      <c r="Q147" s="8">
        <v>14.1</v>
      </c>
      <c r="Z147">
        <f t="shared" si="6"/>
        <v>1.2112382960101593</v>
      </c>
      <c r="AA147">
        <f t="shared" si="7"/>
        <v>0.62623829601015935</v>
      </c>
      <c r="AB147">
        <f t="shared" si="8"/>
        <v>0.39217440338970794</v>
      </c>
    </row>
    <row r="148" spans="1:28" x14ac:dyDescent="0.25">
      <c r="A148" s="4">
        <v>270</v>
      </c>
      <c r="B148" s="5" t="s">
        <v>32</v>
      </c>
      <c r="C148" s="5">
        <v>0.45</v>
      </c>
      <c r="D148" s="5">
        <v>0.36</v>
      </c>
      <c r="E148" s="5">
        <v>0.125</v>
      </c>
      <c r="F148" s="5">
        <v>0.4995</v>
      </c>
      <c r="G148" s="5">
        <v>0.20349999999999999</v>
      </c>
      <c r="H148" s="5">
        <v>0.1</v>
      </c>
      <c r="I148" s="5">
        <v>0.17</v>
      </c>
      <c r="J148" s="5">
        <v>13</v>
      </c>
      <c r="K148" s="5">
        <v>6</v>
      </c>
      <c r="L148" s="5" t="s">
        <v>71</v>
      </c>
      <c r="M148" s="5" t="s">
        <v>72</v>
      </c>
      <c r="N148" s="5" t="s">
        <v>73</v>
      </c>
      <c r="O148" s="5">
        <v>9</v>
      </c>
      <c r="P148" s="5" t="s">
        <v>78</v>
      </c>
      <c r="Q148" s="8">
        <v>1.9</v>
      </c>
      <c r="Z148">
        <f t="shared" si="6"/>
        <v>1.2078333905459082</v>
      </c>
      <c r="AA148">
        <f t="shared" si="7"/>
        <v>0.75783339054590826</v>
      </c>
      <c r="AB148">
        <f t="shared" si="8"/>
        <v>0.57431144782630716</v>
      </c>
    </row>
    <row r="149" spans="1:28" x14ac:dyDescent="0.25">
      <c r="A149" s="4">
        <v>227</v>
      </c>
      <c r="B149" s="5" t="s">
        <v>32</v>
      </c>
      <c r="C149" s="5">
        <v>0.39</v>
      </c>
      <c r="D149" s="5">
        <v>0.28999999999999998</v>
      </c>
      <c r="E149" s="5">
        <v>0.125</v>
      </c>
      <c r="F149" s="5">
        <v>0.30549999999999999</v>
      </c>
      <c r="G149" s="5">
        <v>0.121</v>
      </c>
      <c r="H149" s="5">
        <v>8.2000000000000003E-2</v>
      </c>
      <c r="I149" s="5">
        <v>0.09</v>
      </c>
      <c r="J149" s="5">
        <v>7</v>
      </c>
      <c r="K149" s="5">
        <v>6</v>
      </c>
      <c r="L149" s="5" t="s">
        <v>71</v>
      </c>
      <c r="M149" s="5" t="s">
        <v>72</v>
      </c>
      <c r="N149" s="5" t="s">
        <v>73</v>
      </c>
      <c r="O149" s="5">
        <v>1</v>
      </c>
      <c r="P149" s="5" t="s">
        <v>36</v>
      </c>
      <c r="Q149" s="8">
        <v>22.1</v>
      </c>
      <c r="Z149">
        <f t="shared" si="6"/>
        <v>1.2055634535697408</v>
      </c>
      <c r="AA149">
        <f t="shared" si="7"/>
        <v>0.8155634535697408</v>
      </c>
      <c r="AB149">
        <f t="shared" si="8"/>
        <v>0.66514374679860278</v>
      </c>
    </row>
    <row r="150" spans="1:28" x14ac:dyDescent="0.25">
      <c r="A150" s="6">
        <v>4173</v>
      </c>
      <c r="B150" s="7" t="s">
        <v>32</v>
      </c>
      <c r="C150" s="7">
        <v>0.56499999999999995</v>
      </c>
      <c r="D150" s="7">
        <v>0.45</v>
      </c>
      <c r="E150" s="7">
        <v>0.16500000000000001</v>
      </c>
      <c r="F150" s="7">
        <v>0.88700000000000001</v>
      </c>
      <c r="G150" s="7">
        <v>0.37</v>
      </c>
      <c r="H150" s="7">
        <v>0.23899999999999999</v>
      </c>
      <c r="I150" s="7">
        <v>0.249</v>
      </c>
      <c r="J150" s="7">
        <v>11</v>
      </c>
      <c r="K150" s="7">
        <v>15</v>
      </c>
      <c r="L150" s="7" t="s">
        <v>81</v>
      </c>
      <c r="M150" s="7" t="s">
        <v>82</v>
      </c>
      <c r="N150" s="7" t="s">
        <v>35</v>
      </c>
      <c r="O150" s="7">
        <v>6</v>
      </c>
      <c r="P150" s="7" t="s">
        <v>79</v>
      </c>
      <c r="Q150" s="9">
        <v>14.1</v>
      </c>
      <c r="Z150">
        <f t="shared" si="6"/>
        <v>1.2107518809438378</v>
      </c>
      <c r="AA150">
        <f t="shared" si="7"/>
        <v>0.64575188094383784</v>
      </c>
      <c r="AB150">
        <f t="shared" si="8"/>
        <v>0.4169954917425045</v>
      </c>
    </row>
    <row r="151" spans="1:28" x14ac:dyDescent="0.25">
      <c r="A151" s="4">
        <v>421</v>
      </c>
      <c r="B151" s="5" t="s">
        <v>32</v>
      </c>
      <c r="C151" s="5">
        <v>0.67</v>
      </c>
      <c r="D151" s="5">
        <v>0.54</v>
      </c>
      <c r="E151" s="5">
        <v>0.16500000000000001</v>
      </c>
      <c r="F151" s="5">
        <v>1.5015000000000001</v>
      </c>
      <c r="G151" s="5">
        <v>0.51800000000000002</v>
      </c>
      <c r="H151" s="5">
        <v>0.35799999999999998</v>
      </c>
      <c r="I151" s="5">
        <v>0.505</v>
      </c>
      <c r="J151" s="5">
        <v>14</v>
      </c>
      <c r="K151" s="5">
        <v>9</v>
      </c>
      <c r="L151" s="5" t="s">
        <v>52</v>
      </c>
      <c r="M151" s="5" t="s">
        <v>53</v>
      </c>
      <c r="N151" s="5" t="s">
        <v>54</v>
      </c>
      <c r="O151" s="5">
        <v>4</v>
      </c>
      <c r="P151" s="5" t="s">
        <v>42</v>
      </c>
      <c r="Q151" s="8">
        <v>6.1</v>
      </c>
      <c r="Z151">
        <f t="shared" si="6"/>
        <v>1.2136703713417674</v>
      </c>
      <c r="AA151">
        <f t="shared" si="7"/>
        <v>0.54367037134176732</v>
      </c>
      <c r="AB151">
        <f t="shared" si="8"/>
        <v>0.29557747267489515</v>
      </c>
    </row>
    <row r="152" spans="1:28" x14ac:dyDescent="0.25">
      <c r="A152" s="6">
        <v>2920</v>
      </c>
      <c r="B152" s="7" t="s">
        <v>32</v>
      </c>
      <c r="C152" s="7">
        <v>0.6</v>
      </c>
      <c r="D152" s="7">
        <v>0.48</v>
      </c>
      <c r="E152" s="7">
        <v>0.17</v>
      </c>
      <c r="F152" s="7">
        <v>1.056</v>
      </c>
      <c r="G152" s="7">
        <v>0.45750000000000002</v>
      </c>
      <c r="H152" s="7">
        <v>0.24349999999999999</v>
      </c>
      <c r="I152" s="7">
        <v>0.3135</v>
      </c>
      <c r="J152" s="7">
        <v>10</v>
      </c>
      <c r="K152" s="7">
        <v>12</v>
      </c>
      <c r="L152" s="7" t="s">
        <v>33</v>
      </c>
      <c r="M152" s="7" t="s">
        <v>34</v>
      </c>
      <c r="N152" s="7" t="s">
        <v>35</v>
      </c>
      <c r="O152" s="7">
        <v>10</v>
      </c>
      <c r="P152" s="7" t="s">
        <v>70</v>
      </c>
      <c r="Q152" s="9">
        <v>24.1</v>
      </c>
      <c r="Z152">
        <f t="shared" si="6"/>
        <v>1.2117247110764808</v>
      </c>
      <c r="AA152">
        <f t="shared" si="7"/>
        <v>0.61172471107648085</v>
      </c>
      <c r="AB152">
        <f t="shared" si="8"/>
        <v>0.37420712214160395</v>
      </c>
    </row>
    <row r="153" spans="1:28" x14ac:dyDescent="0.25">
      <c r="A153" s="4">
        <v>2335</v>
      </c>
      <c r="B153" s="5" t="s">
        <v>32</v>
      </c>
      <c r="C153" s="5">
        <v>0.8</v>
      </c>
      <c r="D153" s="5">
        <v>0.63</v>
      </c>
      <c r="E153" s="5">
        <v>0.19500000000000001</v>
      </c>
      <c r="F153" s="5">
        <v>2.5259999999999998</v>
      </c>
      <c r="G153" s="5">
        <v>0.93300000000000005</v>
      </c>
      <c r="H153" s="5">
        <v>0.59</v>
      </c>
      <c r="I153" s="5">
        <v>0.62</v>
      </c>
      <c r="J153" s="5">
        <v>23</v>
      </c>
      <c r="K153" s="5">
        <v>14</v>
      </c>
      <c r="L153" s="5" t="s">
        <v>55</v>
      </c>
      <c r="M153" s="5" t="s">
        <v>56</v>
      </c>
      <c r="N153" s="5" t="s">
        <v>57</v>
      </c>
      <c r="O153" s="5">
        <v>7</v>
      </c>
      <c r="P153" s="5" t="s">
        <v>74</v>
      </c>
      <c r="Q153" s="8">
        <v>2.5</v>
      </c>
      <c r="Z153">
        <f t="shared" si="6"/>
        <v>1.2165888617396969</v>
      </c>
      <c r="AA153">
        <f t="shared" si="7"/>
        <v>0.41658886173969689</v>
      </c>
      <c r="AB153">
        <f t="shared" si="8"/>
        <v>0.17354627972557629</v>
      </c>
    </row>
    <row r="154" spans="1:28" x14ac:dyDescent="0.25">
      <c r="A154" s="6">
        <v>3873</v>
      </c>
      <c r="B154" s="7" t="s">
        <v>32</v>
      </c>
      <c r="C154" s="7">
        <v>0.51500000000000001</v>
      </c>
      <c r="D154" s="7">
        <v>0.4</v>
      </c>
      <c r="E154" s="7">
        <v>0.115</v>
      </c>
      <c r="F154" s="7">
        <v>0.57799999999999996</v>
      </c>
      <c r="G154" s="7">
        <v>0.191</v>
      </c>
      <c r="H154" s="7">
        <v>0.14449999999999999</v>
      </c>
      <c r="I154" s="7">
        <v>0.17</v>
      </c>
      <c r="J154" s="7">
        <v>9</v>
      </c>
      <c r="K154" s="7">
        <v>13</v>
      </c>
      <c r="L154" s="7" t="s">
        <v>44</v>
      </c>
      <c r="M154" s="7" t="s">
        <v>45</v>
      </c>
      <c r="N154" s="7" t="s">
        <v>35</v>
      </c>
      <c r="O154" s="7">
        <v>2</v>
      </c>
      <c r="P154" s="7" t="s">
        <v>39</v>
      </c>
      <c r="Q154" s="9">
        <v>18</v>
      </c>
      <c r="Z154">
        <f t="shared" si="6"/>
        <v>1.2091304973894323</v>
      </c>
      <c r="AA154">
        <f t="shared" si="7"/>
        <v>0.69413049738943233</v>
      </c>
      <c r="AB154">
        <f t="shared" si="8"/>
        <v>0.48181714740610071</v>
      </c>
    </row>
    <row r="155" spans="1:28" x14ac:dyDescent="0.25">
      <c r="A155" s="4">
        <v>4006</v>
      </c>
      <c r="B155" s="5" t="s">
        <v>32</v>
      </c>
      <c r="C155" s="5">
        <v>0.55500000000000005</v>
      </c>
      <c r="D155" s="5">
        <v>0.43</v>
      </c>
      <c r="E155" s="5">
        <v>0.14000000000000001</v>
      </c>
      <c r="F155" s="5">
        <v>0.75449999999999995</v>
      </c>
      <c r="G155" s="5">
        <v>0.35249999999999998</v>
      </c>
      <c r="H155" s="5">
        <v>0.1835</v>
      </c>
      <c r="I155" s="5">
        <v>0.20150000000000001</v>
      </c>
      <c r="J155" s="5">
        <v>9</v>
      </c>
      <c r="K155" s="5">
        <v>11</v>
      </c>
      <c r="L155" s="5" t="s">
        <v>37</v>
      </c>
      <c r="M155" s="5" t="s">
        <v>38</v>
      </c>
      <c r="N155" s="5" t="s">
        <v>35</v>
      </c>
      <c r="O155" s="5">
        <v>5</v>
      </c>
      <c r="P155" s="5" t="s">
        <v>46</v>
      </c>
      <c r="Q155" s="8">
        <v>12.8</v>
      </c>
      <c r="Z155">
        <f t="shared" si="6"/>
        <v>1.2101033275220756</v>
      </c>
      <c r="AA155">
        <f t="shared" si="7"/>
        <v>0.65510332752207556</v>
      </c>
      <c r="AB155">
        <f t="shared" si="8"/>
        <v>0.42916036973049582</v>
      </c>
    </row>
    <row r="156" spans="1:28" x14ac:dyDescent="0.25">
      <c r="A156" s="6">
        <v>1042</v>
      </c>
      <c r="B156" s="7" t="s">
        <v>32</v>
      </c>
      <c r="C156" s="7">
        <v>0.67500000000000004</v>
      </c>
      <c r="D156" s="7">
        <v>0.56999999999999995</v>
      </c>
      <c r="E156" s="7">
        <v>0.22500000000000001</v>
      </c>
      <c r="F156" s="7">
        <v>1.587</v>
      </c>
      <c r="G156" s="7">
        <v>0.73899999999999999</v>
      </c>
      <c r="H156" s="7">
        <v>0.29949999999999999</v>
      </c>
      <c r="I156" s="7">
        <v>0.435</v>
      </c>
      <c r="J156" s="7">
        <v>10</v>
      </c>
      <c r="K156" s="7">
        <v>10</v>
      </c>
      <c r="L156" s="7" t="s">
        <v>48</v>
      </c>
      <c r="M156" s="7" t="s">
        <v>49</v>
      </c>
      <c r="N156" s="7" t="s">
        <v>50</v>
      </c>
      <c r="O156" s="7">
        <v>8</v>
      </c>
      <c r="P156" s="7" t="s">
        <v>51</v>
      </c>
      <c r="Q156" s="9">
        <v>12.3</v>
      </c>
      <c r="Z156">
        <f t="shared" si="6"/>
        <v>1.2146432014744104</v>
      </c>
      <c r="AA156">
        <f t="shared" si="7"/>
        <v>0.53964320147441036</v>
      </c>
      <c r="AB156">
        <f t="shared" si="8"/>
        <v>0.29121478489755104</v>
      </c>
    </row>
    <row r="157" spans="1:28" x14ac:dyDescent="0.25">
      <c r="A157" s="4">
        <v>624</v>
      </c>
      <c r="B157" s="5" t="s">
        <v>32</v>
      </c>
      <c r="C157" s="5">
        <v>0.5</v>
      </c>
      <c r="D157" s="5">
        <v>0.38500000000000001</v>
      </c>
      <c r="E157" s="5">
        <v>0.105</v>
      </c>
      <c r="F157" s="5">
        <v>0.498</v>
      </c>
      <c r="G157" s="5">
        <v>0.17949999999999999</v>
      </c>
      <c r="H157" s="5">
        <v>0.1095</v>
      </c>
      <c r="I157" s="5">
        <v>0.17</v>
      </c>
      <c r="J157" s="5">
        <v>17</v>
      </c>
      <c r="K157" s="5">
        <v>1</v>
      </c>
      <c r="L157" s="5" t="s">
        <v>40</v>
      </c>
      <c r="M157" s="5" t="s">
        <v>41</v>
      </c>
      <c r="N157" s="5" t="s">
        <v>35</v>
      </c>
      <c r="O157" s="5">
        <v>2</v>
      </c>
      <c r="P157" s="5" t="s">
        <v>39</v>
      </c>
      <c r="Q157" s="8">
        <v>18</v>
      </c>
      <c r="Z157">
        <f t="shared" si="6"/>
        <v>1.2086440823231108</v>
      </c>
      <c r="AA157">
        <f t="shared" si="7"/>
        <v>0.70864408232311082</v>
      </c>
      <c r="AB157">
        <f t="shared" si="8"/>
        <v>0.50217643541156387</v>
      </c>
    </row>
    <row r="158" spans="1:28" x14ac:dyDescent="0.25">
      <c r="A158" s="6">
        <v>503</v>
      </c>
      <c r="B158" s="7" t="s">
        <v>32</v>
      </c>
      <c r="C158" s="7">
        <v>0.62</v>
      </c>
      <c r="D158" s="7">
        <v>0.47</v>
      </c>
      <c r="E158" s="7">
        <v>0.22500000000000001</v>
      </c>
      <c r="F158" s="7">
        <v>1.115</v>
      </c>
      <c r="G158" s="7">
        <v>0.378</v>
      </c>
      <c r="H158" s="7">
        <v>0.2145</v>
      </c>
      <c r="I158" s="7">
        <v>0.36</v>
      </c>
      <c r="J158" s="7">
        <v>15</v>
      </c>
      <c r="K158" s="7">
        <v>8</v>
      </c>
      <c r="L158" s="7" t="s">
        <v>61</v>
      </c>
      <c r="M158" s="7" t="s">
        <v>62</v>
      </c>
      <c r="N158" s="7" t="s">
        <v>63</v>
      </c>
      <c r="O158" s="7">
        <v>3</v>
      </c>
      <c r="P158" s="7" t="s">
        <v>80</v>
      </c>
      <c r="Q158" s="9">
        <v>3.6</v>
      </c>
      <c r="Z158">
        <f t="shared" si="6"/>
        <v>1.2114004343656</v>
      </c>
      <c r="AA158">
        <f t="shared" si="7"/>
        <v>0.59140043436559997</v>
      </c>
      <c r="AB158">
        <f t="shared" si="8"/>
        <v>0.34975447376782032</v>
      </c>
    </row>
    <row r="159" spans="1:28" x14ac:dyDescent="0.25">
      <c r="A159" s="4">
        <v>3284</v>
      </c>
      <c r="B159" s="5" t="s">
        <v>32</v>
      </c>
      <c r="C159" s="5">
        <v>0.59</v>
      </c>
      <c r="D159" s="5">
        <v>0.47499999999999998</v>
      </c>
      <c r="E159" s="5">
        <v>0.155</v>
      </c>
      <c r="F159" s="5">
        <v>0.97150000000000003</v>
      </c>
      <c r="G159" s="5">
        <v>0.371</v>
      </c>
      <c r="H159" s="5">
        <v>0.23499999999999999</v>
      </c>
      <c r="I159" s="5">
        <v>0.28000000000000003</v>
      </c>
      <c r="J159" s="5">
        <v>11</v>
      </c>
      <c r="K159" s="5">
        <v>1</v>
      </c>
      <c r="L159" s="5" t="s">
        <v>40</v>
      </c>
      <c r="M159" s="5" t="s">
        <v>41</v>
      </c>
      <c r="N159" s="5" t="s">
        <v>35</v>
      </c>
      <c r="O159" s="5">
        <v>5</v>
      </c>
      <c r="P159" s="5" t="s">
        <v>46</v>
      </c>
      <c r="Q159" s="8">
        <v>12.8</v>
      </c>
      <c r="Z159">
        <f t="shared" si="6"/>
        <v>1.2115625727210404</v>
      </c>
      <c r="AA159">
        <f t="shared" si="7"/>
        <v>0.62156257272104043</v>
      </c>
      <c r="AB159">
        <f t="shared" si="8"/>
        <v>0.38634003180759868</v>
      </c>
    </row>
    <row r="160" spans="1:28" x14ac:dyDescent="0.25">
      <c r="A160" s="4">
        <v>678</v>
      </c>
      <c r="B160" s="5" t="s">
        <v>32</v>
      </c>
      <c r="C160" s="5">
        <v>0.5</v>
      </c>
      <c r="D160" s="5">
        <v>0.375</v>
      </c>
      <c r="E160" s="5">
        <v>0.115</v>
      </c>
      <c r="F160" s="5">
        <v>0.59450000000000003</v>
      </c>
      <c r="G160" s="5">
        <v>0.185</v>
      </c>
      <c r="H160" s="5">
        <v>0.14799999999999999</v>
      </c>
      <c r="I160" s="5">
        <v>0.19</v>
      </c>
      <c r="J160" s="5">
        <v>11</v>
      </c>
      <c r="K160" s="5">
        <v>3</v>
      </c>
      <c r="L160" s="5" t="s">
        <v>75</v>
      </c>
      <c r="M160" s="5" t="s">
        <v>76</v>
      </c>
      <c r="N160" s="5" t="s">
        <v>77</v>
      </c>
      <c r="O160" s="5">
        <v>7</v>
      </c>
      <c r="P160" s="5" t="s">
        <v>74</v>
      </c>
      <c r="Q160" s="8">
        <v>2.5</v>
      </c>
      <c r="Z160">
        <f t="shared" si="6"/>
        <v>1.2083198056122297</v>
      </c>
      <c r="AA160">
        <f t="shared" si="7"/>
        <v>0.70831980561222974</v>
      </c>
      <c r="AB160">
        <f t="shared" si="8"/>
        <v>0.50171694702254688</v>
      </c>
    </row>
    <row r="161" spans="1:28" x14ac:dyDescent="0.25">
      <c r="A161" s="4">
        <v>2135</v>
      </c>
      <c r="B161" s="5" t="s">
        <v>32</v>
      </c>
      <c r="C161" s="5">
        <v>0.44</v>
      </c>
      <c r="D161" s="5">
        <v>0.33</v>
      </c>
      <c r="E161" s="5">
        <v>0.115</v>
      </c>
      <c r="F161" s="5">
        <v>0.40050000000000002</v>
      </c>
      <c r="G161" s="5">
        <v>0.14299999999999999</v>
      </c>
      <c r="H161" s="5">
        <v>0.113</v>
      </c>
      <c r="I161" s="5">
        <v>0.12</v>
      </c>
      <c r="J161" s="5">
        <v>8</v>
      </c>
      <c r="K161" s="5">
        <v>2</v>
      </c>
      <c r="L161" s="5" t="s">
        <v>64</v>
      </c>
      <c r="M161" s="5" t="s">
        <v>65</v>
      </c>
      <c r="N161" s="5" t="s">
        <v>66</v>
      </c>
      <c r="O161" s="5">
        <v>1</v>
      </c>
      <c r="P161" s="5" t="s">
        <v>36</v>
      </c>
      <c r="Q161" s="8">
        <v>22.1</v>
      </c>
      <c r="Z161">
        <f t="shared" si="6"/>
        <v>1.2068605604132649</v>
      </c>
      <c r="AA161">
        <f t="shared" si="7"/>
        <v>0.766860560413265</v>
      </c>
      <c r="AB161">
        <f t="shared" si="8"/>
        <v>0.58807511911734689</v>
      </c>
    </row>
    <row r="162" spans="1:28" x14ac:dyDescent="0.25">
      <c r="A162" s="6">
        <v>3215</v>
      </c>
      <c r="B162" s="7" t="s">
        <v>32</v>
      </c>
      <c r="C162" s="7">
        <v>0.56999999999999995</v>
      </c>
      <c r="D162" s="7">
        <v>0.495</v>
      </c>
      <c r="E162" s="7">
        <v>0.16</v>
      </c>
      <c r="F162" s="7">
        <v>1.0914999999999999</v>
      </c>
      <c r="G162" s="7">
        <v>0.45200000000000001</v>
      </c>
      <c r="H162" s="7">
        <v>0.27500000000000002</v>
      </c>
      <c r="I162" s="7">
        <v>0.315</v>
      </c>
      <c r="J162" s="7">
        <v>14</v>
      </c>
      <c r="K162" s="7">
        <v>8</v>
      </c>
      <c r="L162" s="7" t="s">
        <v>61</v>
      </c>
      <c r="M162" s="7" t="s">
        <v>62</v>
      </c>
      <c r="N162" s="7" t="s">
        <v>63</v>
      </c>
      <c r="O162" s="7">
        <v>4</v>
      </c>
      <c r="P162" s="7" t="s">
        <v>42</v>
      </c>
      <c r="Q162" s="9">
        <v>6.1</v>
      </c>
      <c r="Z162">
        <f t="shared" si="6"/>
        <v>1.2122111261428026</v>
      </c>
      <c r="AA162">
        <f t="shared" si="7"/>
        <v>0.64221112614280262</v>
      </c>
      <c r="AB162">
        <f t="shared" si="8"/>
        <v>0.41243513054160674</v>
      </c>
    </row>
    <row r="163" spans="1:28" x14ac:dyDescent="0.25">
      <c r="A163" s="4">
        <v>4044</v>
      </c>
      <c r="B163" s="5" t="s">
        <v>32</v>
      </c>
      <c r="C163" s="5">
        <v>0.57999999999999996</v>
      </c>
      <c r="D163" s="5">
        <v>0.46</v>
      </c>
      <c r="E163" s="5">
        <v>0.13500000000000001</v>
      </c>
      <c r="F163" s="5">
        <v>0.92600000000000005</v>
      </c>
      <c r="G163" s="5">
        <v>0.40250000000000002</v>
      </c>
      <c r="H163" s="5">
        <v>0.20799999999999999</v>
      </c>
      <c r="I163" s="5">
        <v>0.27500000000000002</v>
      </c>
      <c r="J163" s="5">
        <v>8</v>
      </c>
      <c r="K163" s="5">
        <v>9</v>
      </c>
      <c r="L163" s="5" t="s">
        <v>52</v>
      </c>
      <c r="M163" s="5" t="s">
        <v>53</v>
      </c>
      <c r="N163" s="5" t="s">
        <v>54</v>
      </c>
      <c r="O163" s="5">
        <v>3</v>
      </c>
      <c r="P163" s="5" t="s">
        <v>80</v>
      </c>
      <c r="Q163" s="8">
        <v>3.6</v>
      </c>
      <c r="Z163">
        <f t="shared" si="6"/>
        <v>1.2110761576547189</v>
      </c>
      <c r="AA163">
        <f t="shared" si="7"/>
        <v>0.63107615765471892</v>
      </c>
      <c r="AB163">
        <f t="shared" si="8"/>
        <v>0.39825711676024367</v>
      </c>
    </row>
    <row r="164" spans="1:28" x14ac:dyDescent="0.25">
      <c r="A164" s="4">
        <v>260</v>
      </c>
      <c r="B164" s="5" t="s">
        <v>32</v>
      </c>
      <c r="C164" s="5">
        <v>0.59</v>
      </c>
      <c r="D164" s="5">
        <v>0.47499999999999998</v>
      </c>
      <c r="E164" s="5">
        <v>0.16</v>
      </c>
      <c r="F164" s="5">
        <v>1.1014999999999999</v>
      </c>
      <c r="G164" s="5">
        <v>0.47749999999999998</v>
      </c>
      <c r="H164" s="5">
        <v>0.2555</v>
      </c>
      <c r="I164" s="5">
        <v>0.29499999999999998</v>
      </c>
      <c r="J164" s="5">
        <v>13</v>
      </c>
      <c r="K164" s="5">
        <v>8</v>
      </c>
      <c r="L164" s="5" t="s">
        <v>61</v>
      </c>
      <c r="M164" s="5" t="s">
        <v>62</v>
      </c>
      <c r="N164" s="5" t="s">
        <v>63</v>
      </c>
      <c r="O164" s="5">
        <v>8</v>
      </c>
      <c r="P164" s="5" t="s">
        <v>51</v>
      </c>
      <c r="Q164" s="8">
        <v>12.3</v>
      </c>
      <c r="Z164">
        <f t="shared" si="6"/>
        <v>1.2115625727210404</v>
      </c>
      <c r="AA164">
        <f t="shared" si="7"/>
        <v>0.62156257272104043</v>
      </c>
      <c r="AB164">
        <f t="shared" si="8"/>
        <v>0.38634003180759868</v>
      </c>
    </row>
    <row r="165" spans="1:28" x14ac:dyDescent="0.25">
      <c r="A165" s="4">
        <v>1204</v>
      </c>
      <c r="B165" s="5" t="s">
        <v>32</v>
      </c>
      <c r="C165" s="5">
        <v>0.73</v>
      </c>
      <c r="D165" s="5">
        <v>0.57499999999999996</v>
      </c>
      <c r="E165" s="5">
        <v>0.185</v>
      </c>
      <c r="F165" s="5">
        <v>1.8794999999999999</v>
      </c>
      <c r="G165" s="5">
        <v>0.93100000000000005</v>
      </c>
      <c r="H165" s="5">
        <v>0.38</v>
      </c>
      <c r="I165" s="5">
        <v>0.48249999999999998</v>
      </c>
      <c r="J165" s="5">
        <v>12</v>
      </c>
      <c r="K165" s="5">
        <v>1</v>
      </c>
      <c r="L165" s="5" t="s">
        <v>40</v>
      </c>
      <c r="M165" s="5" t="s">
        <v>41</v>
      </c>
      <c r="N165" s="5" t="s">
        <v>35</v>
      </c>
      <c r="O165" s="5">
        <v>9</v>
      </c>
      <c r="P165" s="5" t="s">
        <v>78</v>
      </c>
      <c r="Q165" s="8">
        <v>1.9</v>
      </c>
      <c r="Z165">
        <f t="shared" si="6"/>
        <v>1.2148053398298511</v>
      </c>
      <c r="AA165">
        <f t="shared" si="7"/>
        <v>0.48480533982985108</v>
      </c>
      <c r="AB165">
        <f t="shared" si="8"/>
        <v>0.23503621752753739</v>
      </c>
    </row>
    <row r="166" spans="1:28" x14ac:dyDescent="0.25">
      <c r="A166" s="6">
        <v>592</v>
      </c>
      <c r="B166" s="7" t="s">
        <v>32</v>
      </c>
      <c r="C166" s="7">
        <v>0.37</v>
      </c>
      <c r="D166" s="7">
        <v>0.28999999999999998</v>
      </c>
      <c r="E166" s="7">
        <v>0.115</v>
      </c>
      <c r="F166" s="7">
        <v>0.25</v>
      </c>
      <c r="G166" s="7">
        <v>0.111</v>
      </c>
      <c r="H166" s="7">
        <v>5.7000000000000002E-2</v>
      </c>
      <c r="I166" s="7">
        <v>7.4999999999999997E-2</v>
      </c>
      <c r="J166" s="7">
        <v>9</v>
      </c>
      <c r="K166" s="7">
        <v>2</v>
      </c>
      <c r="L166" s="7" t="s">
        <v>64</v>
      </c>
      <c r="M166" s="7" t="s">
        <v>65</v>
      </c>
      <c r="N166" s="7" t="s">
        <v>66</v>
      </c>
      <c r="O166" s="7">
        <v>7</v>
      </c>
      <c r="P166" s="7" t="s">
        <v>74</v>
      </c>
      <c r="Q166" s="9">
        <v>2.5</v>
      </c>
      <c r="Z166">
        <f t="shared" si="6"/>
        <v>1.2055634535697408</v>
      </c>
      <c r="AA166">
        <f t="shared" si="7"/>
        <v>0.83556345356974082</v>
      </c>
      <c r="AB166">
        <f t="shared" si="8"/>
        <v>0.69816628494139243</v>
      </c>
    </row>
    <row r="167" spans="1:28" x14ac:dyDescent="0.25">
      <c r="A167" s="4">
        <v>2692</v>
      </c>
      <c r="B167" s="5" t="s">
        <v>32</v>
      </c>
      <c r="C167" s="5">
        <v>0.64500000000000002</v>
      </c>
      <c r="D167" s="5">
        <v>0.52</v>
      </c>
      <c r="E167" s="5">
        <v>0.18</v>
      </c>
      <c r="F167" s="5">
        <v>1.2849999999999999</v>
      </c>
      <c r="G167" s="5">
        <v>0.57750000000000001</v>
      </c>
      <c r="H167" s="5">
        <v>0.35199999999999998</v>
      </c>
      <c r="I167" s="5">
        <v>0.317</v>
      </c>
      <c r="J167" s="5">
        <v>9</v>
      </c>
      <c r="K167" s="5">
        <v>10</v>
      </c>
      <c r="L167" s="5" t="s">
        <v>48</v>
      </c>
      <c r="M167" s="5" t="s">
        <v>49</v>
      </c>
      <c r="N167" s="5" t="s">
        <v>50</v>
      </c>
      <c r="O167" s="5">
        <v>5</v>
      </c>
      <c r="P167" s="5" t="s">
        <v>46</v>
      </c>
      <c r="Q167" s="8">
        <v>12.8</v>
      </c>
      <c r="Z167">
        <f t="shared" si="6"/>
        <v>1.2130218179200052</v>
      </c>
      <c r="AA167">
        <f t="shared" si="7"/>
        <v>0.56802181792000517</v>
      </c>
      <c r="AB167">
        <f t="shared" si="8"/>
        <v>0.32264878563314753</v>
      </c>
    </row>
    <row r="168" spans="1:28" x14ac:dyDescent="0.25">
      <c r="A168" s="4">
        <v>467</v>
      </c>
      <c r="B168" s="5" t="s">
        <v>32</v>
      </c>
      <c r="C168" s="5">
        <v>0.67</v>
      </c>
      <c r="D168" s="5">
        <v>0.55000000000000004</v>
      </c>
      <c r="E168" s="5">
        <v>0.19</v>
      </c>
      <c r="F168" s="5">
        <v>1.3905000000000001</v>
      </c>
      <c r="G168" s="5">
        <v>0.54249999999999998</v>
      </c>
      <c r="H168" s="5">
        <v>0.30349999999999999</v>
      </c>
      <c r="I168" s="5">
        <v>0.4</v>
      </c>
      <c r="J168" s="5">
        <v>12</v>
      </c>
      <c r="K168" s="5">
        <v>14</v>
      </c>
      <c r="L168" s="5" t="s">
        <v>55</v>
      </c>
      <c r="M168" s="5" t="s">
        <v>56</v>
      </c>
      <c r="N168" s="5" t="s">
        <v>57</v>
      </c>
      <c r="O168" s="5">
        <v>4</v>
      </c>
      <c r="P168" s="5" t="s">
        <v>42</v>
      </c>
      <c r="Q168" s="8">
        <v>6.1</v>
      </c>
      <c r="Z168">
        <f t="shared" si="6"/>
        <v>1.2139946480526485</v>
      </c>
      <c r="AA168">
        <f t="shared" si="7"/>
        <v>0.54399464805264841</v>
      </c>
      <c r="AB168">
        <f t="shared" si="8"/>
        <v>0.29593017710992481</v>
      </c>
    </row>
    <row r="169" spans="1:28" x14ac:dyDescent="0.25">
      <c r="A169" s="4">
        <v>288</v>
      </c>
      <c r="B169" s="5" t="s">
        <v>32</v>
      </c>
      <c r="C169" s="5">
        <v>0.495</v>
      </c>
      <c r="D169" s="5">
        <v>0.4</v>
      </c>
      <c r="E169" s="5">
        <v>0.155</v>
      </c>
      <c r="F169" s="5">
        <v>0.64449999999999996</v>
      </c>
      <c r="G169" s="5">
        <v>0.24199999999999999</v>
      </c>
      <c r="H169" s="5">
        <v>0.13250000000000001</v>
      </c>
      <c r="I169" s="5">
        <v>0.20499999999999999</v>
      </c>
      <c r="J169" s="5">
        <v>17</v>
      </c>
      <c r="K169" s="5">
        <v>8</v>
      </c>
      <c r="L169" s="5" t="s">
        <v>61</v>
      </c>
      <c r="M169" s="5" t="s">
        <v>62</v>
      </c>
      <c r="N169" s="5" t="s">
        <v>63</v>
      </c>
      <c r="O169" s="5">
        <v>4</v>
      </c>
      <c r="P169" s="5" t="s">
        <v>42</v>
      </c>
      <c r="Q169" s="8">
        <v>6.1</v>
      </c>
      <c r="Z169">
        <f t="shared" si="6"/>
        <v>1.2091304973894323</v>
      </c>
      <c r="AA169">
        <f t="shared" si="7"/>
        <v>0.71413049738943235</v>
      </c>
      <c r="AB169">
        <f t="shared" si="8"/>
        <v>0.50998236730167801</v>
      </c>
    </row>
    <row r="170" spans="1:28" x14ac:dyDescent="0.25">
      <c r="A170" s="6">
        <v>188</v>
      </c>
      <c r="B170" s="7" t="s">
        <v>32</v>
      </c>
      <c r="C170" s="7">
        <v>0.63</v>
      </c>
      <c r="D170" s="7">
        <v>0.5</v>
      </c>
      <c r="E170" s="7">
        <v>0.185</v>
      </c>
      <c r="F170" s="7">
        <v>1.383</v>
      </c>
      <c r="G170" s="7">
        <v>0.54</v>
      </c>
      <c r="H170" s="7">
        <v>0.33150000000000002</v>
      </c>
      <c r="I170" s="7">
        <v>0.38</v>
      </c>
      <c r="J170" s="7">
        <v>10</v>
      </c>
      <c r="K170" s="7">
        <v>14</v>
      </c>
      <c r="L170" s="7" t="s">
        <v>55</v>
      </c>
      <c r="M170" s="7" t="s">
        <v>56</v>
      </c>
      <c r="N170" s="7" t="s">
        <v>57</v>
      </c>
      <c r="O170" s="7">
        <v>5</v>
      </c>
      <c r="P170" s="7" t="s">
        <v>46</v>
      </c>
      <c r="Q170" s="9">
        <v>12.8</v>
      </c>
      <c r="Z170">
        <f t="shared" si="6"/>
        <v>1.212373264498243</v>
      </c>
      <c r="AA170">
        <f t="shared" si="7"/>
        <v>0.582373264498243</v>
      </c>
      <c r="AB170">
        <f t="shared" si="8"/>
        <v>0.33915861920234053</v>
      </c>
    </row>
    <row r="171" spans="1:28" x14ac:dyDescent="0.25">
      <c r="A171" s="4">
        <v>2462</v>
      </c>
      <c r="B171" s="5" t="s">
        <v>32</v>
      </c>
      <c r="C171" s="5">
        <v>0.5</v>
      </c>
      <c r="D171" s="5">
        <v>0.38500000000000001</v>
      </c>
      <c r="E171" s="5">
        <v>0.13</v>
      </c>
      <c r="F171" s="5">
        <v>0.76800000000000002</v>
      </c>
      <c r="G171" s="5">
        <v>0.26250000000000001</v>
      </c>
      <c r="H171" s="5">
        <v>9.5000000000000001E-2</v>
      </c>
      <c r="I171" s="5">
        <v>0.27</v>
      </c>
      <c r="J171" s="5">
        <v>13</v>
      </c>
      <c r="K171" s="5">
        <v>6</v>
      </c>
      <c r="L171" s="5" t="s">
        <v>71</v>
      </c>
      <c r="M171" s="5" t="s">
        <v>72</v>
      </c>
      <c r="N171" s="5" t="s">
        <v>73</v>
      </c>
      <c r="O171" s="5">
        <v>6</v>
      </c>
      <c r="P171" s="5" t="s">
        <v>79</v>
      </c>
      <c r="Q171" s="8">
        <v>14.1</v>
      </c>
      <c r="Z171">
        <f t="shared" si="6"/>
        <v>1.2086440823231108</v>
      </c>
      <c r="AA171">
        <f t="shared" si="7"/>
        <v>0.70864408232311082</v>
      </c>
      <c r="AB171">
        <f t="shared" si="8"/>
        <v>0.50217643541156387</v>
      </c>
    </row>
    <row r="172" spans="1:28" x14ac:dyDescent="0.25">
      <c r="A172" s="6">
        <v>3204</v>
      </c>
      <c r="B172" s="7" t="s">
        <v>32</v>
      </c>
      <c r="C172" s="7">
        <v>0.63500000000000001</v>
      </c>
      <c r="D172" s="7">
        <v>0.505</v>
      </c>
      <c r="E172" s="7">
        <v>0.185</v>
      </c>
      <c r="F172" s="7">
        <v>1.3035000000000001</v>
      </c>
      <c r="G172" s="7">
        <v>0.501</v>
      </c>
      <c r="H172" s="7">
        <v>0.29499999999999998</v>
      </c>
      <c r="I172" s="7">
        <v>0.41</v>
      </c>
      <c r="J172" s="7">
        <v>17</v>
      </c>
      <c r="K172" s="7">
        <v>5</v>
      </c>
      <c r="L172" s="7" t="s">
        <v>58</v>
      </c>
      <c r="M172" s="7" t="s">
        <v>59</v>
      </c>
      <c r="N172" s="7" t="s">
        <v>60</v>
      </c>
      <c r="O172" s="7">
        <v>4</v>
      </c>
      <c r="P172" s="7" t="s">
        <v>42</v>
      </c>
      <c r="Q172" s="9">
        <v>6.1</v>
      </c>
      <c r="Z172">
        <f t="shared" si="6"/>
        <v>1.2125354028536837</v>
      </c>
      <c r="AA172">
        <f t="shared" si="7"/>
        <v>0.57753540285368365</v>
      </c>
      <c r="AB172">
        <f t="shared" si="8"/>
        <v>0.33354714154936665</v>
      </c>
    </row>
    <row r="173" spans="1:28" x14ac:dyDescent="0.25">
      <c r="A173" s="4">
        <v>2663</v>
      </c>
      <c r="B173" s="5" t="s">
        <v>32</v>
      </c>
      <c r="C173" s="5">
        <v>0.56999999999999995</v>
      </c>
      <c r="D173" s="5">
        <v>0.45</v>
      </c>
      <c r="E173" s="5">
        <v>0.18</v>
      </c>
      <c r="F173" s="5">
        <v>0.90800000000000003</v>
      </c>
      <c r="G173" s="5">
        <v>0.40150000000000002</v>
      </c>
      <c r="H173" s="5">
        <v>0.217</v>
      </c>
      <c r="I173" s="5">
        <v>0.255</v>
      </c>
      <c r="J173" s="5">
        <v>9</v>
      </c>
      <c r="K173" s="5">
        <v>1</v>
      </c>
      <c r="L173" s="5" t="s">
        <v>40</v>
      </c>
      <c r="M173" s="5" t="s">
        <v>41</v>
      </c>
      <c r="N173" s="5" t="s">
        <v>35</v>
      </c>
      <c r="O173" s="5">
        <v>3</v>
      </c>
      <c r="P173" s="5" t="s">
        <v>80</v>
      </c>
      <c r="Q173" s="8">
        <v>3.6</v>
      </c>
      <c r="Z173">
        <f t="shared" si="6"/>
        <v>1.2107518809438378</v>
      </c>
      <c r="AA173">
        <f t="shared" si="7"/>
        <v>0.64075188094383784</v>
      </c>
      <c r="AB173">
        <f t="shared" si="8"/>
        <v>0.41056297293306615</v>
      </c>
    </row>
    <row r="174" spans="1:28" x14ac:dyDescent="0.25">
      <c r="A174" s="4">
        <v>1023</v>
      </c>
      <c r="B174" s="5" t="s">
        <v>32</v>
      </c>
      <c r="C174" s="5">
        <v>0.64</v>
      </c>
      <c r="D174" s="5">
        <v>0.5</v>
      </c>
      <c r="E174" s="5">
        <v>0.17</v>
      </c>
      <c r="F174" s="5">
        <v>1.5175000000000001</v>
      </c>
      <c r="G174" s="5">
        <v>0.69299999999999995</v>
      </c>
      <c r="H174" s="5">
        <v>0.32600000000000001</v>
      </c>
      <c r="I174" s="5">
        <v>0.40899999999999997</v>
      </c>
      <c r="J174" s="5">
        <v>11</v>
      </c>
      <c r="K174" s="5">
        <v>15</v>
      </c>
      <c r="L174" s="5" t="s">
        <v>81</v>
      </c>
      <c r="M174" s="5" t="s">
        <v>82</v>
      </c>
      <c r="N174" s="5" t="s">
        <v>35</v>
      </c>
      <c r="O174" s="5">
        <v>1</v>
      </c>
      <c r="P174" s="5" t="s">
        <v>36</v>
      </c>
      <c r="Q174" s="8">
        <v>22.1</v>
      </c>
      <c r="Z174">
        <f t="shared" si="6"/>
        <v>1.212373264498243</v>
      </c>
      <c r="AA174">
        <f t="shared" si="7"/>
        <v>0.572373264498243</v>
      </c>
      <c r="AB174">
        <f t="shared" si="8"/>
        <v>0.32761115391237561</v>
      </c>
    </row>
    <row r="175" spans="1:28" x14ac:dyDescent="0.25">
      <c r="A175" s="4">
        <v>2365</v>
      </c>
      <c r="B175" s="5" t="s">
        <v>32</v>
      </c>
      <c r="C175" s="5">
        <v>0.6</v>
      </c>
      <c r="D175" s="5">
        <v>0.47</v>
      </c>
      <c r="E175" s="5">
        <v>0.2</v>
      </c>
      <c r="F175" s="5">
        <v>1.0309999999999999</v>
      </c>
      <c r="G175" s="5">
        <v>0.39200000000000002</v>
      </c>
      <c r="H175" s="5">
        <v>0.20349999999999999</v>
      </c>
      <c r="I175" s="5">
        <v>0.28999999999999998</v>
      </c>
      <c r="J175" s="5">
        <v>15</v>
      </c>
      <c r="K175" s="5">
        <v>14</v>
      </c>
      <c r="L175" s="5" t="s">
        <v>55</v>
      </c>
      <c r="M175" s="5" t="s">
        <v>56</v>
      </c>
      <c r="N175" s="5" t="s">
        <v>57</v>
      </c>
      <c r="O175" s="5">
        <v>10</v>
      </c>
      <c r="P175" s="5" t="s">
        <v>70</v>
      </c>
      <c r="Q175" s="8">
        <v>24.1</v>
      </c>
      <c r="Z175">
        <f t="shared" si="6"/>
        <v>1.2114004343656</v>
      </c>
      <c r="AA175">
        <f t="shared" si="7"/>
        <v>0.61140043436559999</v>
      </c>
      <c r="AB175">
        <f t="shared" si="8"/>
        <v>0.37381049114244436</v>
      </c>
    </row>
    <row r="176" spans="1:28" x14ac:dyDescent="0.25">
      <c r="A176" s="4">
        <v>2094</v>
      </c>
      <c r="B176" s="5" t="s">
        <v>32</v>
      </c>
      <c r="C176" s="5">
        <v>0.505</v>
      </c>
      <c r="D176" s="5">
        <v>0.38500000000000001</v>
      </c>
      <c r="E176" s="5">
        <v>0.115</v>
      </c>
      <c r="F176" s="5">
        <v>0.61599999999999999</v>
      </c>
      <c r="G176" s="5">
        <v>0.24299999999999999</v>
      </c>
      <c r="H176" s="5">
        <v>0.1075</v>
      </c>
      <c r="I176" s="5">
        <v>0.21</v>
      </c>
      <c r="J176" s="5">
        <v>11</v>
      </c>
      <c r="K176" s="5">
        <v>12</v>
      </c>
      <c r="L176" s="5" t="s">
        <v>33</v>
      </c>
      <c r="M176" s="5" t="s">
        <v>34</v>
      </c>
      <c r="N176" s="5" t="s">
        <v>35</v>
      </c>
      <c r="O176" s="5">
        <v>4</v>
      </c>
      <c r="P176" s="5" t="s">
        <v>42</v>
      </c>
      <c r="Q176" s="8">
        <v>6.1</v>
      </c>
      <c r="Z176">
        <f t="shared" si="6"/>
        <v>1.2086440823231108</v>
      </c>
      <c r="AA176">
        <f t="shared" si="7"/>
        <v>0.70364408232311082</v>
      </c>
      <c r="AB176">
        <f t="shared" si="8"/>
        <v>0.49511499458833275</v>
      </c>
    </row>
    <row r="177" spans="1:28" x14ac:dyDescent="0.25">
      <c r="A177" s="4">
        <v>3715</v>
      </c>
      <c r="B177" s="5" t="s">
        <v>32</v>
      </c>
      <c r="C177" s="5">
        <v>0.72499999999999998</v>
      </c>
      <c r="D177" s="5">
        <v>0.56000000000000005</v>
      </c>
      <c r="E177" s="5">
        <v>0.185</v>
      </c>
      <c r="F177" s="5">
        <v>1.792</v>
      </c>
      <c r="G177" s="5">
        <v>0.873</v>
      </c>
      <c r="H177" s="5">
        <v>0.36699999999999999</v>
      </c>
      <c r="I177" s="5">
        <v>0.435</v>
      </c>
      <c r="J177" s="5">
        <v>11</v>
      </c>
      <c r="K177" s="5">
        <v>5</v>
      </c>
      <c r="L177" s="5" t="s">
        <v>58</v>
      </c>
      <c r="M177" s="5" t="s">
        <v>59</v>
      </c>
      <c r="N177" s="5" t="s">
        <v>60</v>
      </c>
      <c r="O177" s="5">
        <v>3</v>
      </c>
      <c r="P177" s="5" t="s">
        <v>80</v>
      </c>
      <c r="Q177" s="8">
        <v>3.6</v>
      </c>
      <c r="Z177">
        <f t="shared" si="6"/>
        <v>1.2143189247635295</v>
      </c>
      <c r="AA177">
        <f t="shared" si="7"/>
        <v>0.48931892476352956</v>
      </c>
      <c r="AB177">
        <f t="shared" si="8"/>
        <v>0.23943301013173671</v>
      </c>
    </row>
    <row r="178" spans="1:28" x14ac:dyDescent="0.25">
      <c r="A178" s="6">
        <v>2179</v>
      </c>
      <c r="B178" s="7" t="s">
        <v>32</v>
      </c>
      <c r="C178" s="7">
        <v>0.59499999999999997</v>
      </c>
      <c r="D178" s="7">
        <v>0.48</v>
      </c>
      <c r="E178" s="7">
        <v>0.2</v>
      </c>
      <c r="F178" s="7">
        <v>0.97499999999999998</v>
      </c>
      <c r="G178" s="7">
        <v>0.35799999999999998</v>
      </c>
      <c r="H178" s="7">
        <v>0.20349999999999999</v>
      </c>
      <c r="I178" s="7">
        <v>0.34</v>
      </c>
      <c r="J178" s="7">
        <v>15</v>
      </c>
      <c r="K178" s="7">
        <v>13</v>
      </c>
      <c r="L178" s="7" t="s">
        <v>44</v>
      </c>
      <c r="M178" s="7" t="s">
        <v>45</v>
      </c>
      <c r="N178" s="7" t="s">
        <v>35</v>
      </c>
      <c r="O178" s="7">
        <v>5</v>
      </c>
      <c r="P178" s="7" t="s">
        <v>46</v>
      </c>
      <c r="Q178" s="9">
        <v>12.8</v>
      </c>
      <c r="Z178">
        <f t="shared" si="6"/>
        <v>1.2117247110764808</v>
      </c>
      <c r="AA178">
        <f t="shared" si="7"/>
        <v>0.61672471107648086</v>
      </c>
      <c r="AB178">
        <f t="shared" si="8"/>
        <v>0.38034936925236879</v>
      </c>
    </row>
    <row r="179" spans="1:28" x14ac:dyDescent="0.25">
      <c r="A179" s="4">
        <v>769</v>
      </c>
      <c r="B179" s="5" t="s">
        <v>32</v>
      </c>
      <c r="C179" s="5">
        <v>0.55000000000000004</v>
      </c>
      <c r="D179" s="5">
        <v>0.43</v>
      </c>
      <c r="E179" s="5">
        <v>0.155</v>
      </c>
      <c r="F179" s="5">
        <v>0.78500000000000003</v>
      </c>
      <c r="G179" s="5">
        <v>0.28899999999999998</v>
      </c>
      <c r="H179" s="5">
        <v>0.22700000000000001</v>
      </c>
      <c r="I179" s="5">
        <v>0.23300000000000001</v>
      </c>
      <c r="J179" s="5">
        <v>11</v>
      </c>
      <c r="K179" s="5">
        <v>3</v>
      </c>
      <c r="L179" s="5" t="s">
        <v>75</v>
      </c>
      <c r="M179" s="5" t="s">
        <v>76</v>
      </c>
      <c r="N179" s="5" t="s">
        <v>77</v>
      </c>
      <c r="O179" s="5">
        <v>3</v>
      </c>
      <c r="P179" s="5" t="s">
        <v>80</v>
      </c>
      <c r="Q179" s="8">
        <v>3.6</v>
      </c>
      <c r="Z179">
        <f t="shared" si="6"/>
        <v>1.2101033275220756</v>
      </c>
      <c r="AA179">
        <f t="shared" si="7"/>
        <v>0.66010332752207557</v>
      </c>
      <c r="AB179">
        <f t="shared" si="8"/>
        <v>0.43573640300571659</v>
      </c>
    </row>
    <row r="180" spans="1:28" x14ac:dyDescent="0.25">
      <c r="A180" s="6">
        <v>1946</v>
      </c>
      <c r="B180" s="7" t="s">
        <v>32</v>
      </c>
      <c r="C180" s="7">
        <v>0.63500000000000001</v>
      </c>
      <c r="D180" s="7">
        <v>0.505</v>
      </c>
      <c r="E180" s="7">
        <v>0.155</v>
      </c>
      <c r="F180" s="7">
        <v>1.2895000000000001</v>
      </c>
      <c r="G180" s="7">
        <v>0.59399999999999997</v>
      </c>
      <c r="H180" s="7">
        <v>0.314</v>
      </c>
      <c r="I180" s="7">
        <v>0.34499999999999997</v>
      </c>
      <c r="J180" s="7">
        <v>11</v>
      </c>
      <c r="K180" s="7">
        <v>10</v>
      </c>
      <c r="L180" s="7" t="s">
        <v>48</v>
      </c>
      <c r="M180" s="7" t="s">
        <v>49</v>
      </c>
      <c r="N180" s="7" t="s">
        <v>50</v>
      </c>
      <c r="O180" s="7">
        <v>5</v>
      </c>
      <c r="P180" s="7" t="s">
        <v>46</v>
      </c>
      <c r="Q180" s="9">
        <v>12.8</v>
      </c>
      <c r="Z180">
        <f t="shared" si="6"/>
        <v>1.2125354028536837</v>
      </c>
      <c r="AA180">
        <f t="shared" si="7"/>
        <v>0.57753540285368365</v>
      </c>
      <c r="AB180">
        <f t="shared" si="8"/>
        <v>0.33354714154936665</v>
      </c>
    </row>
    <row r="181" spans="1:28" x14ac:dyDescent="0.25">
      <c r="A181" s="4">
        <v>2260</v>
      </c>
      <c r="B181" s="5" t="s">
        <v>32</v>
      </c>
      <c r="C181" s="5">
        <v>0.59</v>
      </c>
      <c r="D181" s="5">
        <v>0.46500000000000002</v>
      </c>
      <c r="E181" s="5">
        <v>0.16</v>
      </c>
      <c r="F181" s="5">
        <v>1.1005</v>
      </c>
      <c r="G181" s="5">
        <v>0.50600000000000001</v>
      </c>
      <c r="H181" s="5">
        <v>0.2525</v>
      </c>
      <c r="I181" s="5">
        <v>0.29499999999999998</v>
      </c>
      <c r="J181" s="5">
        <v>13</v>
      </c>
      <c r="K181" s="5">
        <v>15</v>
      </c>
      <c r="L181" s="5" t="s">
        <v>81</v>
      </c>
      <c r="M181" s="5" t="s">
        <v>82</v>
      </c>
      <c r="N181" s="5" t="s">
        <v>35</v>
      </c>
      <c r="O181" s="5">
        <v>5</v>
      </c>
      <c r="P181" s="5" t="s">
        <v>46</v>
      </c>
      <c r="Q181" s="8">
        <v>12.8</v>
      </c>
      <c r="Z181">
        <f t="shared" si="6"/>
        <v>1.2112382960101593</v>
      </c>
      <c r="AA181">
        <f t="shared" si="7"/>
        <v>0.62123829601015934</v>
      </c>
      <c r="AB181">
        <f t="shared" si="8"/>
        <v>0.38593702042960637</v>
      </c>
    </row>
    <row r="182" spans="1:28" x14ac:dyDescent="0.25">
      <c r="A182" s="6">
        <v>1962</v>
      </c>
      <c r="B182" s="7" t="s">
        <v>32</v>
      </c>
      <c r="C182" s="7">
        <v>0.65500000000000003</v>
      </c>
      <c r="D182" s="7">
        <v>0.51500000000000001</v>
      </c>
      <c r="E182" s="7">
        <v>0.18</v>
      </c>
      <c r="F182" s="7">
        <v>1.4119999999999999</v>
      </c>
      <c r="G182" s="7">
        <v>0.61950000000000005</v>
      </c>
      <c r="H182" s="7">
        <v>0.2485</v>
      </c>
      <c r="I182" s="7">
        <v>0.497</v>
      </c>
      <c r="J182" s="7">
        <v>11</v>
      </c>
      <c r="K182" s="7">
        <v>14</v>
      </c>
      <c r="L182" s="7" t="s">
        <v>55</v>
      </c>
      <c r="M182" s="7" t="s">
        <v>56</v>
      </c>
      <c r="N182" s="7" t="s">
        <v>57</v>
      </c>
      <c r="O182" s="7">
        <v>1</v>
      </c>
      <c r="P182" s="7" t="s">
        <v>36</v>
      </c>
      <c r="Q182" s="9">
        <v>22.1</v>
      </c>
      <c r="Z182">
        <f t="shared" si="6"/>
        <v>1.2128596795645648</v>
      </c>
      <c r="AA182">
        <f t="shared" si="7"/>
        <v>0.55785967956456473</v>
      </c>
      <c r="AB182">
        <f t="shared" si="8"/>
        <v>0.31120742208387886</v>
      </c>
    </row>
    <row r="183" spans="1:28" x14ac:dyDescent="0.25">
      <c r="A183" s="4">
        <v>3707</v>
      </c>
      <c r="B183" s="5" t="s">
        <v>32</v>
      </c>
      <c r="C183" s="5">
        <v>0.67500000000000004</v>
      </c>
      <c r="D183" s="5">
        <v>0.53500000000000003</v>
      </c>
      <c r="E183" s="5">
        <v>0.185</v>
      </c>
      <c r="F183" s="5">
        <v>1.5575000000000001</v>
      </c>
      <c r="G183" s="5">
        <v>0.70350000000000001</v>
      </c>
      <c r="H183" s="5">
        <v>0.40200000000000002</v>
      </c>
      <c r="I183" s="5">
        <v>0.4</v>
      </c>
      <c r="J183" s="5">
        <v>11</v>
      </c>
      <c r="K183" s="5">
        <v>7</v>
      </c>
      <c r="L183" s="5" t="s">
        <v>67</v>
      </c>
      <c r="M183" s="5" t="s">
        <v>68</v>
      </c>
      <c r="N183" s="5" t="s">
        <v>69</v>
      </c>
      <c r="O183" s="5">
        <v>4</v>
      </c>
      <c r="P183" s="5" t="s">
        <v>42</v>
      </c>
      <c r="Q183" s="8">
        <v>6.1</v>
      </c>
      <c r="Z183">
        <f t="shared" si="6"/>
        <v>1.2135082329863267</v>
      </c>
      <c r="AA183">
        <f t="shared" si="7"/>
        <v>0.53850823298632666</v>
      </c>
      <c r="AB183">
        <f t="shared" si="8"/>
        <v>0.28999111699405589</v>
      </c>
    </row>
    <row r="184" spans="1:28" x14ac:dyDescent="0.25">
      <c r="A184" s="4">
        <v>699</v>
      </c>
      <c r="B184" s="5" t="s">
        <v>32</v>
      </c>
      <c r="C184" s="5">
        <v>0.43</v>
      </c>
      <c r="D184" s="5">
        <v>0.33500000000000002</v>
      </c>
      <c r="E184" s="5">
        <v>0.12</v>
      </c>
      <c r="F184" s="5">
        <v>0.44400000000000001</v>
      </c>
      <c r="G184" s="5">
        <v>0.155</v>
      </c>
      <c r="H184" s="5">
        <v>0.1145</v>
      </c>
      <c r="I184" s="5">
        <v>0.14000000000000001</v>
      </c>
      <c r="J184" s="5">
        <v>13</v>
      </c>
      <c r="K184" s="5">
        <v>3</v>
      </c>
      <c r="L184" s="5" t="s">
        <v>75</v>
      </c>
      <c r="M184" s="5" t="s">
        <v>76</v>
      </c>
      <c r="N184" s="5" t="s">
        <v>77</v>
      </c>
      <c r="O184" s="5">
        <v>3</v>
      </c>
      <c r="P184" s="5" t="s">
        <v>80</v>
      </c>
      <c r="Q184" s="8">
        <v>3.6</v>
      </c>
      <c r="Z184">
        <f t="shared" ref="Z184:Z225" si="9">0.0324276710881063*D184+1.19615942895419</f>
        <v>1.2070226987687056</v>
      </c>
      <c r="AA184">
        <f t="shared" ref="AA184:AA225" si="10">Z184-C184</f>
        <v>0.77702269876870567</v>
      </c>
      <c r="AB184">
        <f t="shared" ref="AB184:AB225" si="11">AA184^2</f>
        <v>0.60376427440180269</v>
      </c>
    </row>
    <row r="185" spans="1:28" x14ac:dyDescent="0.25">
      <c r="A185" s="4">
        <v>2669</v>
      </c>
      <c r="B185" s="5" t="s">
        <v>32</v>
      </c>
      <c r="C185" s="5">
        <v>0.58499999999999996</v>
      </c>
      <c r="D185" s="5">
        <v>0.435</v>
      </c>
      <c r="E185" s="5">
        <v>0.14000000000000001</v>
      </c>
      <c r="F185" s="5">
        <v>0.69550000000000001</v>
      </c>
      <c r="G185" s="5">
        <v>0.3085</v>
      </c>
      <c r="H185" s="5">
        <v>0.129</v>
      </c>
      <c r="I185" s="5">
        <v>0.22450000000000001</v>
      </c>
      <c r="J185" s="5">
        <v>8</v>
      </c>
      <c r="K185" s="5">
        <v>9</v>
      </c>
      <c r="L185" s="5" t="s">
        <v>52</v>
      </c>
      <c r="M185" s="5" t="s">
        <v>53</v>
      </c>
      <c r="N185" s="5" t="s">
        <v>54</v>
      </c>
      <c r="O185" s="5">
        <v>7</v>
      </c>
      <c r="P185" s="5" t="s">
        <v>74</v>
      </c>
      <c r="Q185" s="8">
        <v>2.5</v>
      </c>
      <c r="Z185">
        <f t="shared" si="9"/>
        <v>1.2102654658775163</v>
      </c>
      <c r="AA185">
        <f t="shared" si="10"/>
        <v>0.6252654658775163</v>
      </c>
      <c r="AB185">
        <f t="shared" si="11"/>
        <v>0.39095690281902751</v>
      </c>
    </row>
    <row r="186" spans="1:28" x14ac:dyDescent="0.25">
      <c r="A186" s="6">
        <v>2934</v>
      </c>
      <c r="B186" s="7" t="s">
        <v>32</v>
      </c>
      <c r="C186" s="7">
        <v>0.61499999999999999</v>
      </c>
      <c r="D186" s="7">
        <v>0.495</v>
      </c>
      <c r="E186" s="7">
        <v>0.16500000000000001</v>
      </c>
      <c r="F186" s="7">
        <v>1.198</v>
      </c>
      <c r="G186" s="7">
        <v>0.54149999999999998</v>
      </c>
      <c r="H186" s="7">
        <v>0.28649999999999998</v>
      </c>
      <c r="I186" s="7">
        <v>0.31850000000000001</v>
      </c>
      <c r="J186" s="7">
        <v>10</v>
      </c>
      <c r="K186" s="7">
        <v>6</v>
      </c>
      <c r="L186" s="7" t="s">
        <v>71</v>
      </c>
      <c r="M186" s="7" t="s">
        <v>72</v>
      </c>
      <c r="N186" s="7" t="s">
        <v>73</v>
      </c>
      <c r="O186" s="7">
        <v>9</v>
      </c>
      <c r="P186" s="7" t="s">
        <v>78</v>
      </c>
      <c r="Q186" s="9">
        <v>1.9</v>
      </c>
      <c r="Z186">
        <f t="shared" si="9"/>
        <v>1.2122111261428026</v>
      </c>
      <c r="AA186">
        <f t="shared" si="10"/>
        <v>0.59721112614280258</v>
      </c>
      <c r="AB186">
        <f t="shared" si="11"/>
        <v>0.35666112918875448</v>
      </c>
    </row>
    <row r="187" spans="1:28" x14ac:dyDescent="0.25">
      <c r="A187" s="4">
        <v>1817</v>
      </c>
      <c r="B187" s="5" t="s">
        <v>32</v>
      </c>
      <c r="C187" s="5">
        <v>0.67500000000000004</v>
      </c>
      <c r="D187" s="5">
        <v>0.53</v>
      </c>
      <c r="E187" s="5">
        <v>0.17499999999999999</v>
      </c>
      <c r="F187" s="5">
        <v>1.4464999999999999</v>
      </c>
      <c r="G187" s="5">
        <v>0.67749999999999999</v>
      </c>
      <c r="H187" s="5">
        <v>0.33</v>
      </c>
      <c r="I187" s="5">
        <v>0.38900000000000001</v>
      </c>
      <c r="J187" s="5">
        <v>10</v>
      </c>
      <c r="K187" s="5">
        <v>1</v>
      </c>
      <c r="L187" s="5" t="s">
        <v>40</v>
      </c>
      <c r="M187" s="5" t="s">
        <v>41</v>
      </c>
      <c r="N187" s="5" t="s">
        <v>35</v>
      </c>
      <c r="O187" s="5">
        <v>6</v>
      </c>
      <c r="P187" s="5" t="s">
        <v>79</v>
      </c>
      <c r="Q187" s="8">
        <v>14.1</v>
      </c>
      <c r="Z187">
        <f t="shared" si="9"/>
        <v>1.2133460946308863</v>
      </c>
      <c r="AA187">
        <f t="shared" si="10"/>
        <v>0.53834609463088623</v>
      </c>
      <c r="AB187">
        <f t="shared" si="11"/>
        <v>0.28981651760432708</v>
      </c>
    </row>
    <row r="188" spans="1:28" x14ac:dyDescent="0.25">
      <c r="A188" s="4">
        <v>1154</v>
      </c>
      <c r="B188" s="5" t="s">
        <v>32</v>
      </c>
      <c r="C188" s="5">
        <v>0.6</v>
      </c>
      <c r="D188" s="5">
        <v>0.47499999999999998</v>
      </c>
      <c r="E188" s="5">
        <v>0.16</v>
      </c>
      <c r="F188" s="5">
        <v>1.0265</v>
      </c>
      <c r="G188" s="5">
        <v>0.48499999999999999</v>
      </c>
      <c r="H188" s="5">
        <v>0.2495</v>
      </c>
      <c r="I188" s="5">
        <v>0.25650000000000001</v>
      </c>
      <c r="J188" s="5">
        <v>9</v>
      </c>
      <c r="K188" s="5">
        <v>14</v>
      </c>
      <c r="L188" s="5" t="s">
        <v>55</v>
      </c>
      <c r="M188" s="5" t="s">
        <v>56</v>
      </c>
      <c r="N188" s="5" t="s">
        <v>57</v>
      </c>
      <c r="O188" s="5">
        <v>7</v>
      </c>
      <c r="P188" s="5" t="s">
        <v>74</v>
      </c>
      <c r="Q188" s="8">
        <v>2.5</v>
      </c>
      <c r="Z188">
        <f t="shared" si="9"/>
        <v>1.2115625727210404</v>
      </c>
      <c r="AA188">
        <f t="shared" si="10"/>
        <v>0.61156257272104042</v>
      </c>
      <c r="AB188">
        <f t="shared" si="11"/>
        <v>0.37400878035317786</v>
      </c>
    </row>
    <row r="189" spans="1:28" x14ac:dyDescent="0.25">
      <c r="A189" s="4">
        <v>2350</v>
      </c>
      <c r="B189" s="5" t="s">
        <v>32</v>
      </c>
      <c r="C189" s="5">
        <v>0.45</v>
      </c>
      <c r="D189" s="5">
        <v>0.36</v>
      </c>
      <c r="E189" s="5">
        <v>0.105</v>
      </c>
      <c r="F189" s="5">
        <v>0.47149999999999997</v>
      </c>
      <c r="G189" s="5">
        <v>0.20349999999999999</v>
      </c>
      <c r="H189" s="5">
        <v>9.35E-2</v>
      </c>
      <c r="I189" s="5">
        <v>0.14899999999999999</v>
      </c>
      <c r="J189" s="5">
        <v>9</v>
      </c>
      <c r="K189" s="5">
        <v>13</v>
      </c>
      <c r="L189" s="5" t="s">
        <v>44</v>
      </c>
      <c r="M189" s="5" t="s">
        <v>45</v>
      </c>
      <c r="N189" s="5" t="s">
        <v>35</v>
      </c>
      <c r="O189" s="5">
        <v>3</v>
      </c>
      <c r="P189" s="5" t="s">
        <v>80</v>
      </c>
      <c r="Q189" s="8">
        <v>3.6</v>
      </c>
      <c r="Z189">
        <f t="shared" si="9"/>
        <v>1.2078333905459082</v>
      </c>
      <c r="AA189">
        <f t="shared" si="10"/>
        <v>0.75783339054590826</v>
      </c>
      <c r="AB189">
        <f t="shared" si="11"/>
        <v>0.57431144782630716</v>
      </c>
    </row>
    <row r="190" spans="1:28" x14ac:dyDescent="0.25">
      <c r="A190" s="4">
        <v>3308</v>
      </c>
      <c r="B190" s="5" t="s">
        <v>32</v>
      </c>
      <c r="C190" s="5">
        <v>0.45</v>
      </c>
      <c r="D190" s="5">
        <v>0.32500000000000001</v>
      </c>
      <c r="E190" s="5">
        <v>0.13500000000000001</v>
      </c>
      <c r="F190" s="5">
        <v>0.438</v>
      </c>
      <c r="G190" s="5">
        <v>0.18049999999999999</v>
      </c>
      <c r="H190" s="5">
        <v>0.11650000000000001</v>
      </c>
      <c r="I190" s="5">
        <v>0.11</v>
      </c>
      <c r="J190" s="5">
        <v>9</v>
      </c>
      <c r="K190" s="5">
        <v>2</v>
      </c>
      <c r="L190" s="5" t="s">
        <v>64</v>
      </c>
      <c r="M190" s="5" t="s">
        <v>65</v>
      </c>
      <c r="N190" s="5" t="s">
        <v>66</v>
      </c>
      <c r="O190" s="5">
        <v>4</v>
      </c>
      <c r="P190" s="5" t="s">
        <v>42</v>
      </c>
      <c r="Q190" s="8">
        <v>6.1</v>
      </c>
      <c r="Z190">
        <f t="shared" si="9"/>
        <v>1.2066984220578245</v>
      </c>
      <c r="AA190">
        <f t="shared" si="10"/>
        <v>0.75669842205782456</v>
      </c>
      <c r="AB190">
        <f t="shared" si="11"/>
        <v>0.5725925019448016</v>
      </c>
    </row>
    <row r="191" spans="1:28" x14ac:dyDescent="0.25">
      <c r="A191" s="4">
        <v>380</v>
      </c>
      <c r="B191" s="5" t="s">
        <v>32</v>
      </c>
      <c r="C191" s="5">
        <v>0.61</v>
      </c>
      <c r="D191" s="5">
        <v>0.495</v>
      </c>
      <c r="E191" s="5">
        <v>0.185</v>
      </c>
      <c r="F191" s="5">
        <v>1.1085</v>
      </c>
      <c r="G191" s="5">
        <v>0.3705</v>
      </c>
      <c r="H191" s="5">
        <v>0.3135</v>
      </c>
      <c r="I191" s="5">
        <v>0.33</v>
      </c>
      <c r="J191" s="5">
        <v>12</v>
      </c>
      <c r="K191" s="5">
        <v>5</v>
      </c>
      <c r="L191" s="5" t="s">
        <v>58</v>
      </c>
      <c r="M191" s="5" t="s">
        <v>59</v>
      </c>
      <c r="N191" s="5" t="s">
        <v>60</v>
      </c>
      <c r="O191" s="5">
        <v>2</v>
      </c>
      <c r="P191" s="5" t="s">
        <v>39</v>
      </c>
      <c r="Q191" s="8">
        <v>18</v>
      </c>
      <c r="Z191">
        <f t="shared" si="9"/>
        <v>1.2122111261428026</v>
      </c>
      <c r="AA191">
        <f t="shared" si="10"/>
        <v>0.60221112614280259</v>
      </c>
      <c r="AB191">
        <f t="shared" si="11"/>
        <v>0.36265824045018247</v>
      </c>
    </row>
    <row r="192" spans="1:28" x14ac:dyDescent="0.25">
      <c r="A192" s="6">
        <v>292</v>
      </c>
      <c r="B192" s="7" t="s">
        <v>32</v>
      </c>
      <c r="C192" s="7">
        <v>0.56499999999999995</v>
      </c>
      <c r="D192" s="7">
        <v>0.505</v>
      </c>
      <c r="E192" s="7">
        <v>0.21</v>
      </c>
      <c r="F192" s="7">
        <v>1.2765</v>
      </c>
      <c r="G192" s="7">
        <v>0.501</v>
      </c>
      <c r="H192" s="7">
        <v>0.27900000000000003</v>
      </c>
      <c r="I192" s="7">
        <v>0.35499999999999998</v>
      </c>
      <c r="J192" s="7">
        <v>12</v>
      </c>
      <c r="K192" s="7">
        <v>13</v>
      </c>
      <c r="L192" s="7" t="s">
        <v>44</v>
      </c>
      <c r="M192" s="7" t="s">
        <v>45</v>
      </c>
      <c r="N192" s="7" t="s">
        <v>35</v>
      </c>
      <c r="O192" s="7">
        <v>7</v>
      </c>
      <c r="P192" s="7" t="s">
        <v>74</v>
      </c>
      <c r="Q192" s="9">
        <v>2.5</v>
      </c>
      <c r="Z192">
        <f t="shared" si="9"/>
        <v>1.2125354028536837</v>
      </c>
      <c r="AA192">
        <f t="shared" si="10"/>
        <v>0.64753540285368372</v>
      </c>
      <c r="AB192">
        <f t="shared" si="11"/>
        <v>0.41930209794888246</v>
      </c>
    </row>
    <row r="193" spans="1:28" x14ac:dyDescent="0.25">
      <c r="A193" s="4">
        <v>2386</v>
      </c>
      <c r="B193" s="5" t="s">
        <v>32</v>
      </c>
      <c r="C193" s="5">
        <v>0.45</v>
      </c>
      <c r="D193" s="5">
        <v>0.34499999999999997</v>
      </c>
      <c r="E193" s="5">
        <v>0.115</v>
      </c>
      <c r="F193" s="5">
        <v>0.496</v>
      </c>
      <c r="G193" s="5">
        <v>0.1905</v>
      </c>
      <c r="H193" s="5">
        <v>0.11700000000000001</v>
      </c>
      <c r="I193" s="5">
        <v>0.14000000000000001</v>
      </c>
      <c r="J193" s="5">
        <v>12</v>
      </c>
      <c r="K193" s="5">
        <v>7</v>
      </c>
      <c r="L193" s="5" t="s">
        <v>67</v>
      </c>
      <c r="M193" s="5" t="s">
        <v>68</v>
      </c>
      <c r="N193" s="5" t="s">
        <v>69</v>
      </c>
      <c r="O193" s="5">
        <v>7</v>
      </c>
      <c r="P193" s="5" t="s">
        <v>74</v>
      </c>
      <c r="Q193" s="8">
        <v>2.5</v>
      </c>
      <c r="Z193">
        <f t="shared" si="9"/>
        <v>1.2073469754795867</v>
      </c>
      <c r="AA193">
        <f t="shared" si="10"/>
        <v>0.75734697547958674</v>
      </c>
      <c r="AB193">
        <f t="shared" si="11"/>
        <v>0.57357444126807777</v>
      </c>
    </row>
    <row r="194" spans="1:28" x14ac:dyDescent="0.25">
      <c r="A194" s="6">
        <v>2160</v>
      </c>
      <c r="B194" s="7" t="s">
        <v>32</v>
      </c>
      <c r="C194" s="7">
        <v>0.64</v>
      </c>
      <c r="D194" s="7">
        <v>0.51</v>
      </c>
      <c r="E194" s="7">
        <v>0.2</v>
      </c>
      <c r="F194" s="7">
        <v>1.3905000000000001</v>
      </c>
      <c r="G194" s="7">
        <v>0.61</v>
      </c>
      <c r="H194" s="7">
        <v>0.33150000000000002</v>
      </c>
      <c r="I194" s="7">
        <v>0.41</v>
      </c>
      <c r="J194" s="7">
        <v>12</v>
      </c>
      <c r="K194" s="7">
        <v>4</v>
      </c>
      <c r="L194" s="7" t="s">
        <v>84</v>
      </c>
      <c r="M194" s="7" t="s">
        <v>85</v>
      </c>
      <c r="N194" s="7" t="s">
        <v>86</v>
      </c>
      <c r="O194" s="7">
        <v>9</v>
      </c>
      <c r="P194" s="7" t="s">
        <v>78</v>
      </c>
      <c r="Q194" s="9">
        <v>1.9</v>
      </c>
      <c r="Z194">
        <f t="shared" si="9"/>
        <v>1.2126975412091241</v>
      </c>
      <c r="AA194">
        <f t="shared" si="10"/>
        <v>0.57269754120912408</v>
      </c>
      <c r="AB194">
        <f t="shared" si="11"/>
        <v>0.32798247370697636</v>
      </c>
    </row>
    <row r="195" spans="1:28" x14ac:dyDescent="0.25">
      <c r="A195" s="4">
        <v>3268</v>
      </c>
      <c r="B195" s="5" t="s">
        <v>32</v>
      </c>
      <c r="C195" s="5">
        <v>0.4</v>
      </c>
      <c r="D195" s="5">
        <v>0.33500000000000002</v>
      </c>
      <c r="E195" s="5">
        <v>0.115</v>
      </c>
      <c r="F195" s="5">
        <v>0.4335</v>
      </c>
      <c r="G195" s="5">
        <v>0.21049999999999999</v>
      </c>
      <c r="H195" s="5">
        <v>0.1205</v>
      </c>
      <c r="I195" s="5">
        <v>0.12</v>
      </c>
      <c r="J195" s="5">
        <v>10</v>
      </c>
      <c r="K195" s="5">
        <v>4</v>
      </c>
      <c r="L195" s="5" t="s">
        <v>84</v>
      </c>
      <c r="M195" s="5" t="s">
        <v>85</v>
      </c>
      <c r="N195" s="5" t="s">
        <v>86</v>
      </c>
      <c r="O195" s="5">
        <v>4</v>
      </c>
      <c r="P195" s="5" t="s">
        <v>42</v>
      </c>
      <c r="Q195" s="8">
        <v>6.1</v>
      </c>
      <c r="Z195">
        <f t="shared" si="9"/>
        <v>1.2070226987687056</v>
      </c>
      <c r="AA195">
        <f t="shared" si="10"/>
        <v>0.80702269876870558</v>
      </c>
      <c r="AB195">
        <f t="shared" si="11"/>
        <v>0.65128563632792491</v>
      </c>
    </row>
    <row r="196" spans="1:28" x14ac:dyDescent="0.25">
      <c r="A196" s="4">
        <v>879</v>
      </c>
      <c r="B196" s="5" t="s">
        <v>32</v>
      </c>
      <c r="C196" s="5">
        <v>0.63500000000000001</v>
      </c>
      <c r="D196" s="5">
        <v>0.48499999999999999</v>
      </c>
      <c r="E196" s="5">
        <v>0.16500000000000001</v>
      </c>
      <c r="F196" s="5">
        <v>1.2945</v>
      </c>
      <c r="G196" s="5">
        <v>0.66800000000000004</v>
      </c>
      <c r="H196" s="5">
        <v>0.26050000000000001</v>
      </c>
      <c r="I196" s="5">
        <v>0.27150000000000002</v>
      </c>
      <c r="J196" s="5">
        <v>9</v>
      </c>
      <c r="K196" s="5">
        <v>14</v>
      </c>
      <c r="L196" s="5" t="s">
        <v>55</v>
      </c>
      <c r="M196" s="5" t="s">
        <v>56</v>
      </c>
      <c r="N196" s="5" t="s">
        <v>57</v>
      </c>
      <c r="O196" s="5">
        <v>9</v>
      </c>
      <c r="P196" s="5" t="s">
        <v>78</v>
      </c>
      <c r="Q196" s="8">
        <v>1.9</v>
      </c>
      <c r="Z196">
        <f t="shared" si="9"/>
        <v>1.2118868494319215</v>
      </c>
      <c r="AA196">
        <f t="shared" si="10"/>
        <v>0.57688684943192148</v>
      </c>
      <c r="AB196">
        <f t="shared" si="11"/>
        <v>0.33279843704748846</v>
      </c>
    </row>
    <row r="197" spans="1:28" x14ac:dyDescent="0.25">
      <c r="A197" s="4">
        <v>496</v>
      </c>
      <c r="B197" s="5" t="s">
        <v>32</v>
      </c>
      <c r="C197" s="5">
        <v>0.625</v>
      </c>
      <c r="D197" s="5">
        <v>0.5</v>
      </c>
      <c r="E197" s="5">
        <v>0.15</v>
      </c>
      <c r="F197" s="5">
        <v>0.95299999999999996</v>
      </c>
      <c r="G197" s="5">
        <v>0.34449999999999997</v>
      </c>
      <c r="H197" s="5">
        <v>0.2235</v>
      </c>
      <c r="I197" s="5">
        <v>0.30499999999999999</v>
      </c>
      <c r="J197" s="5">
        <v>15</v>
      </c>
      <c r="K197" s="5">
        <v>9</v>
      </c>
      <c r="L197" s="5" t="s">
        <v>52</v>
      </c>
      <c r="M197" s="5" t="s">
        <v>53</v>
      </c>
      <c r="N197" s="5" t="s">
        <v>54</v>
      </c>
      <c r="O197" s="5">
        <v>6</v>
      </c>
      <c r="P197" s="5" t="s">
        <v>79</v>
      </c>
      <c r="Q197" s="8">
        <v>14.1</v>
      </c>
      <c r="Z197">
        <f t="shared" si="9"/>
        <v>1.212373264498243</v>
      </c>
      <c r="AA197">
        <f t="shared" si="10"/>
        <v>0.58737326449824301</v>
      </c>
      <c r="AB197">
        <f t="shared" si="11"/>
        <v>0.34500735184732295</v>
      </c>
    </row>
    <row r="198" spans="1:28" x14ac:dyDescent="0.25">
      <c r="A198" s="4">
        <v>878</v>
      </c>
      <c r="B198" s="5" t="s">
        <v>32</v>
      </c>
      <c r="C198" s="5">
        <v>0.63500000000000001</v>
      </c>
      <c r="D198" s="5">
        <v>0.5</v>
      </c>
      <c r="E198" s="5">
        <v>0.15</v>
      </c>
      <c r="F198" s="5">
        <v>1.3759999999999999</v>
      </c>
      <c r="G198" s="5">
        <v>0.64949999999999997</v>
      </c>
      <c r="H198" s="5">
        <v>0.36099999999999999</v>
      </c>
      <c r="I198" s="5">
        <v>0.31</v>
      </c>
      <c r="J198" s="5">
        <v>10</v>
      </c>
      <c r="K198" s="5">
        <v>10</v>
      </c>
      <c r="L198" s="5" t="s">
        <v>48</v>
      </c>
      <c r="M198" s="5" t="s">
        <v>49</v>
      </c>
      <c r="N198" s="5" t="s">
        <v>50</v>
      </c>
      <c r="O198" s="5">
        <v>2</v>
      </c>
      <c r="P198" s="5" t="s">
        <v>39</v>
      </c>
      <c r="Q198" s="8">
        <v>18</v>
      </c>
      <c r="Z198">
        <f t="shared" si="9"/>
        <v>1.212373264498243</v>
      </c>
      <c r="AA198">
        <f t="shared" si="10"/>
        <v>0.577373264498243</v>
      </c>
      <c r="AB198">
        <f t="shared" si="11"/>
        <v>0.33335988655735804</v>
      </c>
    </row>
    <row r="199" spans="1:28" x14ac:dyDescent="0.25">
      <c r="A199" s="4">
        <v>3591</v>
      </c>
      <c r="B199" s="5" t="s">
        <v>32</v>
      </c>
      <c r="C199" s="5">
        <v>0.65</v>
      </c>
      <c r="D199" s="5">
        <v>0.52</v>
      </c>
      <c r="E199" s="5">
        <v>0.19500000000000001</v>
      </c>
      <c r="F199" s="5">
        <v>1.6274999999999999</v>
      </c>
      <c r="G199" s="5">
        <v>0.68899999999999995</v>
      </c>
      <c r="H199" s="5">
        <v>0.39050000000000001</v>
      </c>
      <c r="I199" s="5">
        <v>0.432</v>
      </c>
      <c r="J199" s="5">
        <v>11</v>
      </c>
      <c r="K199" s="5">
        <v>6</v>
      </c>
      <c r="L199" s="5" t="s">
        <v>71</v>
      </c>
      <c r="M199" s="5" t="s">
        <v>72</v>
      </c>
      <c r="N199" s="5" t="s">
        <v>73</v>
      </c>
      <c r="O199" s="5">
        <v>10</v>
      </c>
      <c r="P199" s="5" t="s">
        <v>70</v>
      </c>
      <c r="Q199" s="8">
        <v>24.1</v>
      </c>
      <c r="Z199">
        <f t="shared" si="9"/>
        <v>1.2130218179200052</v>
      </c>
      <c r="AA199">
        <f t="shared" si="10"/>
        <v>0.56302181792000516</v>
      </c>
      <c r="AB199">
        <f t="shared" si="11"/>
        <v>0.31699356745394747</v>
      </c>
    </row>
    <row r="200" spans="1:28" x14ac:dyDescent="0.25">
      <c r="A200" s="6">
        <v>2940</v>
      </c>
      <c r="B200" s="7" t="s">
        <v>32</v>
      </c>
      <c r="C200" s="7">
        <v>0.625</v>
      </c>
      <c r="D200" s="7">
        <v>0.49</v>
      </c>
      <c r="E200" s="7">
        <v>0.14499999999999999</v>
      </c>
      <c r="F200" s="7">
        <v>0.92</v>
      </c>
      <c r="G200" s="7">
        <v>0.437</v>
      </c>
      <c r="H200" s="7">
        <v>0.17349999999999999</v>
      </c>
      <c r="I200" s="7">
        <v>0.28000000000000003</v>
      </c>
      <c r="J200" s="7">
        <v>10</v>
      </c>
      <c r="K200" s="7">
        <v>7</v>
      </c>
      <c r="L200" s="7" t="s">
        <v>67</v>
      </c>
      <c r="M200" s="7" t="s">
        <v>68</v>
      </c>
      <c r="N200" s="7" t="s">
        <v>69</v>
      </c>
      <c r="O200" s="7">
        <v>1</v>
      </c>
      <c r="P200" s="7" t="s">
        <v>36</v>
      </c>
      <c r="Q200" s="9">
        <v>22.1</v>
      </c>
      <c r="Z200">
        <f t="shared" si="9"/>
        <v>1.2120489877873619</v>
      </c>
      <c r="AA200">
        <f t="shared" si="10"/>
        <v>0.58704898778736192</v>
      </c>
      <c r="AB200">
        <f t="shared" si="11"/>
        <v>0.34462651406216621</v>
      </c>
    </row>
    <row r="201" spans="1:28" x14ac:dyDescent="0.25">
      <c r="A201" s="4">
        <v>3212</v>
      </c>
      <c r="B201" s="5" t="s">
        <v>32</v>
      </c>
      <c r="C201" s="5">
        <v>0.6</v>
      </c>
      <c r="D201" s="5">
        <v>0.48</v>
      </c>
      <c r="E201" s="5">
        <v>0.16500000000000001</v>
      </c>
      <c r="F201" s="5">
        <v>1.1345000000000001</v>
      </c>
      <c r="G201" s="5">
        <v>0.45350000000000001</v>
      </c>
      <c r="H201" s="5">
        <v>0.27</v>
      </c>
      <c r="I201" s="5">
        <v>0.33500000000000002</v>
      </c>
      <c r="J201" s="5">
        <v>10</v>
      </c>
      <c r="K201" s="5">
        <v>14</v>
      </c>
      <c r="L201" s="5" t="s">
        <v>55</v>
      </c>
      <c r="M201" s="5" t="s">
        <v>56</v>
      </c>
      <c r="N201" s="5" t="s">
        <v>57</v>
      </c>
      <c r="O201" s="5">
        <v>5</v>
      </c>
      <c r="P201" s="5" t="s">
        <v>46</v>
      </c>
      <c r="Q201" s="8">
        <v>12.8</v>
      </c>
      <c r="Z201">
        <f t="shared" si="9"/>
        <v>1.2117247110764808</v>
      </c>
      <c r="AA201">
        <f t="shared" si="10"/>
        <v>0.61172471107648085</v>
      </c>
      <c r="AB201">
        <f t="shared" si="11"/>
        <v>0.37420712214160395</v>
      </c>
    </row>
    <row r="202" spans="1:28" x14ac:dyDescent="0.25">
      <c r="A202" s="6">
        <v>3943</v>
      </c>
      <c r="B202" s="7" t="s">
        <v>32</v>
      </c>
      <c r="C202" s="7">
        <v>0.52500000000000002</v>
      </c>
      <c r="D202" s="7">
        <v>0.4</v>
      </c>
      <c r="E202" s="7">
        <v>0.115</v>
      </c>
      <c r="F202" s="7">
        <v>0.62949999999999995</v>
      </c>
      <c r="G202" s="7">
        <v>0.2555</v>
      </c>
      <c r="H202" s="7">
        <v>0.14399999999999999</v>
      </c>
      <c r="I202" s="7">
        <v>0.18</v>
      </c>
      <c r="J202" s="7">
        <v>11</v>
      </c>
      <c r="K202" s="7">
        <v>7</v>
      </c>
      <c r="L202" s="7" t="s">
        <v>67</v>
      </c>
      <c r="M202" s="7" t="s">
        <v>68</v>
      </c>
      <c r="N202" s="7" t="s">
        <v>69</v>
      </c>
      <c r="O202" s="7">
        <v>7</v>
      </c>
      <c r="P202" s="7" t="s">
        <v>74</v>
      </c>
      <c r="Q202" s="9">
        <v>2.5</v>
      </c>
      <c r="Z202">
        <f t="shared" si="9"/>
        <v>1.2091304973894323</v>
      </c>
      <c r="AA202">
        <f t="shared" si="10"/>
        <v>0.68413049738943232</v>
      </c>
      <c r="AB202">
        <f t="shared" si="11"/>
        <v>0.46803453745831208</v>
      </c>
    </row>
    <row r="203" spans="1:28" x14ac:dyDescent="0.25">
      <c r="A203" s="4">
        <v>3067</v>
      </c>
      <c r="B203" s="5" t="s">
        <v>32</v>
      </c>
      <c r="C203" s="5">
        <v>0.64</v>
      </c>
      <c r="D203" s="5">
        <v>0.5</v>
      </c>
      <c r="E203" s="5">
        <v>0.15</v>
      </c>
      <c r="F203" s="5">
        <v>1.2015</v>
      </c>
      <c r="G203" s="5">
        <v>0.55900000000000005</v>
      </c>
      <c r="H203" s="5">
        <v>0.23100000000000001</v>
      </c>
      <c r="I203" s="5">
        <v>0.33550000000000002</v>
      </c>
      <c r="J203" s="5">
        <v>9</v>
      </c>
      <c r="K203" s="5">
        <v>13</v>
      </c>
      <c r="L203" s="5" t="s">
        <v>44</v>
      </c>
      <c r="M203" s="5" t="s">
        <v>45</v>
      </c>
      <c r="N203" s="5" t="s">
        <v>35</v>
      </c>
      <c r="O203" s="5">
        <v>2</v>
      </c>
      <c r="P203" s="5" t="s">
        <v>39</v>
      </c>
      <c r="Q203" s="8">
        <v>18</v>
      </c>
      <c r="Z203">
        <f t="shared" si="9"/>
        <v>1.212373264498243</v>
      </c>
      <c r="AA203">
        <f t="shared" si="10"/>
        <v>0.572373264498243</v>
      </c>
      <c r="AB203">
        <f t="shared" si="11"/>
        <v>0.32761115391237561</v>
      </c>
    </row>
    <row r="204" spans="1:28" x14ac:dyDescent="0.25">
      <c r="A204" s="4">
        <v>3046</v>
      </c>
      <c r="B204" s="5" t="s">
        <v>32</v>
      </c>
      <c r="C204" s="5">
        <v>0.57999999999999996</v>
      </c>
      <c r="D204" s="5">
        <v>0.435</v>
      </c>
      <c r="E204" s="5">
        <v>0.155</v>
      </c>
      <c r="F204" s="5">
        <v>0.87849999999999995</v>
      </c>
      <c r="G204" s="5">
        <v>0.42499999999999999</v>
      </c>
      <c r="H204" s="5">
        <v>0.16850000000000001</v>
      </c>
      <c r="I204" s="5">
        <v>0.24249999999999999</v>
      </c>
      <c r="J204" s="5">
        <v>10</v>
      </c>
      <c r="K204" s="5">
        <v>4</v>
      </c>
      <c r="L204" s="5" t="s">
        <v>84</v>
      </c>
      <c r="M204" s="5" t="s">
        <v>85</v>
      </c>
      <c r="N204" s="5" t="s">
        <v>86</v>
      </c>
      <c r="O204" s="5">
        <v>7</v>
      </c>
      <c r="P204" s="5" t="s">
        <v>74</v>
      </c>
      <c r="Q204" s="8">
        <v>2.5</v>
      </c>
      <c r="Z204">
        <f t="shared" si="9"/>
        <v>1.2102654658775163</v>
      </c>
      <c r="AA204">
        <f t="shared" si="10"/>
        <v>0.63026546587751631</v>
      </c>
      <c r="AB204">
        <f t="shared" si="11"/>
        <v>0.39723455747780267</v>
      </c>
    </row>
    <row r="205" spans="1:28" x14ac:dyDescent="0.25">
      <c r="A205" s="4">
        <v>3594</v>
      </c>
      <c r="B205" s="5" t="s">
        <v>32</v>
      </c>
      <c r="C205" s="5">
        <v>0.65500000000000003</v>
      </c>
      <c r="D205" s="5">
        <v>0.53</v>
      </c>
      <c r="E205" s="5">
        <v>0.16500000000000001</v>
      </c>
      <c r="F205" s="5">
        <v>1.2835000000000001</v>
      </c>
      <c r="G205" s="5">
        <v>0.58299999999999996</v>
      </c>
      <c r="H205" s="5">
        <v>0.1255</v>
      </c>
      <c r="I205" s="5">
        <v>0.4</v>
      </c>
      <c r="J205" s="5">
        <v>8</v>
      </c>
      <c r="K205" s="5">
        <v>7</v>
      </c>
      <c r="L205" s="5" t="s">
        <v>67</v>
      </c>
      <c r="M205" s="5" t="s">
        <v>68</v>
      </c>
      <c r="N205" s="5" t="s">
        <v>69</v>
      </c>
      <c r="O205" s="5">
        <v>1</v>
      </c>
      <c r="P205" s="5" t="s">
        <v>36</v>
      </c>
      <c r="Q205" s="8">
        <v>22.1</v>
      </c>
      <c r="Z205">
        <f t="shared" si="9"/>
        <v>1.2133460946308863</v>
      </c>
      <c r="AA205">
        <f t="shared" si="10"/>
        <v>0.55834609463088625</v>
      </c>
      <c r="AB205">
        <f t="shared" si="11"/>
        <v>0.31175036138956258</v>
      </c>
    </row>
    <row r="206" spans="1:28" x14ac:dyDescent="0.25">
      <c r="A206" s="4">
        <v>3278</v>
      </c>
      <c r="B206" s="5" t="s">
        <v>32</v>
      </c>
      <c r="C206" s="5">
        <v>0.46500000000000002</v>
      </c>
      <c r="D206" s="5">
        <v>0.39</v>
      </c>
      <c r="E206" s="5">
        <v>0.14000000000000001</v>
      </c>
      <c r="F206" s="5">
        <v>0.55549999999999999</v>
      </c>
      <c r="G206" s="5">
        <v>0.21299999999999999</v>
      </c>
      <c r="H206" s="5">
        <v>0.1075</v>
      </c>
      <c r="I206" s="5">
        <v>0.215</v>
      </c>
      <c r="J206" s="5">
        <v>15</v>
      </c>
      <c r="K206" s="5">
        <v>7</v>
      </c>
      <c r="L206" s="5" t="s">
        <v>67</v>
      </c>
      <c r="M206" s="5" t="s">
        <v>68</v>
      </c>
      <c r="N206" s="5" t="s">
        <v>69</v>
      </c>
      <c r="O206" s="5">
        <v>6</v>
      </c>
      <c r="P206" s="5" t="s">
        <v>79</v>
      </c>
      <c r="Q206" s="8">
        <v>14.1</v>
      </c>
      <c r="Z206">
        <f t="shared" si="9"/>
        <v>1.2088062206785515</v>
      </c>
      <c r="AA206">
        <f t="shared" si="10"/>
        <v>0.7438062206785514</v>
      </c>
      <c r="AB206">
        <f t="shared" si="11"/>
        <v>0.55324769392010986</v>
      </c>
    </row>
    <row r="207" spans="1:28" x14ac:dyDescent="0.25">
      <c r="A207" s="4">
        <v>3385</v>
      </c>
      <c r="B207" s="5" t="s">
        <v>32</v>
      </c>
      <c r="C207" s="5">
        <v>0.30499999999999999</v>
      </c>
      <c r="D207" s="5">
        <v>0.22500000000000001</v>
      </c>
      <c r="E207" s="5">
        <v>7.0000000000000007E-2</v>
      </c>
      <c r="F207" s="5">
        <v>0.14849999999999999</v>
      </c>
      <c r="G207" s="5">
        <v>5.8500000000000003E-2</v>
      </c>
      <c r="H207" s="5">
        <v>3.3500000000000002E-2</v>
      </c>
      <c r="I207" s="5">
        <v>4.4999999999999998E-2</v>
      </c>
      <c r="J207" s="5">
        <v>7</v>
      </c>
      <c r="K207" s="5">
        <v>10</v>
      </c>
      <c r="L207" s="5" t="s">
        <v>48</v>
      </c>
      <c r="M207" s="5" t="s">
        <v>49</v>
      </c>
      <c r="N207" s="5" t="s">
        <v>50</v>
      </c>
      <c r="O207" s="5">
        <v>8</v>
      </c>
      <c r="P207" s="5" t="s">
        <v>51</v>
      </c>
      <c r="Q207" s="8">
        <v>12.3</v>
      </c>
      <c r="Z207">
        <f t="shared" si="9"/>
        <v>1.2034556549490139</v>
      </c>
      <c r="AA207">
        <f t="shared" si="10"/>
        <v>0.89845565494901392</v>
      </c>
      <c r="AB207">
        <f t="shared" si="11"/>
        <v>0.80722256390986158</v>
      </c>
    </row>
    <row r="208" spans="1:28" x14ac:dyDescent="0.25">
      <c r="A208" s="4">
        <v>1859</v>
      </c>
      <c r="B208" s="5" t="s">
        <v>32</v>
      </c>
      <c r="C208" s="5">
        <v>0.51</v>
      </c>
      <c r="D208" s="5">
        <v>0.4</v>
      </c>
      <c r="E208" s="5">
        <v>0.12</v>
      </c>
      <c r="F208" s="5">
        <v>0.70050000000000001</v>
      </c>
      <c r="G208" s="5">
        <v>0.34699999999999998</v>
      </c>
      <c r="H208" s="5">
        <v>0.1105</v>
      </c>
      <c r="I208" s="5">
        <v>0.19500000000000001</v>
      </c>
      <c r="J208" s="5">
        <v>10</v>
      </c>
      <c r="K208" s="5">
        <v>2</v>
      </c>
      <c r="L208" s="5" t="s">
        <v>64</v>
      </c>
      <c r="M208" s="5" t="s">
        <v>65</v>
      </c>
      <c r="N208" s="5" t="s">
        <v>66</v>
      </c>
      <c r="O208" s="5">
        <v>8</v>
      </c>
      <c r="P208" s="5" t="s">
        <v>51</v>
      </c>
      <c r="Q208" s="8">
        <v>12.3</v>
      </c>
      <c r="Z208">
        <f t="shared" si="9"/>
        <v>1.2091304973894323</v>
      </c>
      <c r="AA208">
        <f t="shared" si="10"/>
        <v>0.69913049738943234</v>
      </c>
      <c r="AB208">
        <f t="shared" si="11"/>
        <v>0.48878345237999504</v>
      </c>
    </row>
    <row r="209" spans="1:28" x14ac:dyDescent="0.25">
      <c r="A209" s="4">
        <v>3668</v>
      </c>
      <c r="B209" s="5" t="s">
        <v>32</v>
      </c>
      <c r="C209" s="5">
        <v>0.58499999999999996</v>
      </c>
      <c r="D209" s="5">
        <v>0.42</v>
      </c>
      <c r="E209" s="5">
        <v>0.155</v>
      </c>
      <c r="F209" s="5">
        <v>1.034</v>
      </c>
      <c r="G209" s="5">
        <v>0.437</v>
      </c>
      <c r="H209" s="5">
        <v>0.2225</v>
      </c>
      <c r="I209" s="5">
        <v>0.32</v>
      </c>
      <c r="J209" s="5">
        <v>11</v>
      </c>
      <c r="K209" s="5">
        <v>15</v>
      </c>
      <c r="L209" s="5" t="s">
        <v>81</v>
      </c>
      <c r="M209" s="5" t="s">
        <v>82</v>
      </c>
      <c r="N209" s="5" t="s">
        <v>35</v>
      </c>
      <c r="O209" s="5">
        <v>3</v>
      </c>
      <c r="P209" s="5" t="s">
        <v>80</v>
      </c>
      <c r="Q209" s="8">
        <v>3.6</v>
      </c>
      <c r="Z209">
        <f t="shared" si="9"/>
        <v>1.2097790508111945</v>
      </c>
      <c r="AA209">
        <f t="shared" si="10"/>
        <v>0.62477905081119456</v>
      </c>
      <c r="AB209">
        <f t="shared" si="11"/>
        <v>0.39034886233253724</v>
      </c>
    </row>
    <row r="210" spans="1:28" x14ac:dyDescent="0.25">
      <c r="A210" s="6">
        <v>3293</v>
      </c>
      <c r="B210" s="7" t="s">
        <v>32</v>
      </c>
      <c r="C210" s="7">
        <v>0.495</v>
      </c>
      <c r="D210" s="7">
        <v>0.375</v>
      </c>
      <c r="E210" s="7">
        <v>0.15</v>
      </c>
      <c r="F210" s="7">
        <v>0.59699999999999998</v>
      </c>
      <c r="G210" s="7">
        <v>0.26150000000000001</v>
      </c>
      <c r="H210" s="7">
        <v>0.13500000000000001</v>
      </c>
      <c r="I210" s="7">
        <v>0.17799999999999999</v>
      </c>
      <c r="J210" s="7">
        <v>11</v>
      </c>
      <c r="K210" s="7">
        <v>15</v>
      </c>
      <c r="L210" s="7" t="s">
        <v>81</v>
      </c>
      <c r="M210" s="7" t="s">
        <v>82</v>
      </c>
      <c r="N210" s="7" t="s">
        <v>35</v>
      </c>
      <c r="O210" s="7">
        <v>4</v>
      </c>
      <c r="P210" s="7" t="s">
        <v>42</v>
      </c>
      <c r="Q210" s="9">
        <v>6.1</v>
      </c>
      <c r="Z210">
        <f t="shared" si="9"/>
        <v>1.2083198056122297</v>
      </c>
      <c r="AA210">
        <f t="shared" si="10"/>
        <v>0.71331980561222974</v>
      </c>
      <c r="AB210">
        <f t="shared" si="11"/>
        <v>0.50882514507866927</v>
      </c>
    </row>
    <row r="211" spans="1:28" x14ac:dyDescent="0.25">
      <c r="A211" s="4">
        <v>2531</v>
      </c>
      <c r="B211" s="5" t="s">
        <v>32</v>
      </c>
      <c r="C211" s="5">
        <v>0.6</v>
      </c>
      <c r="D211" s="5">
        <v>0.48499999999999999</v>
      </c>
      <c r="E211" s="5">
        <v>0.16500000000000001</v>
      </c>
      <c r="F211" s="5">
        <v>1.1405000000000001</v>
      </c>
      <c r="G211" s="5">
        <v>0.58699999999999997</v>
      </c>
      <c r="H211" s="5">
        <v>0.2175</v>
      </c>
      <c r="I211" s="5">
        <v>0.28799999999999998</v>
      </c>
      <c r="J211" s="5">
        <v>9</v>
      </c>
      <c r="K211" s="5">
        <v>12</v>
      </c>
      <c r="L211" s="5" t="s">
        <v>33</v>
      </c>
      <c r="M211" s="5" t="s">
        <v>34</v>
      </c>
      <c r="N211" s="5" t="s">
        <v>35</v>
      </c>
      <c r="O211" s="5">
        <v>8</v>
      </c>
      <c r="P211" s="5" t="s">
        <v>51</v>
      </c>
      <c r="Q211" s="8">
        <v>12.3</v>
      </c>
      <c r="Z211">
        <f t="shared" si="9"/>
        <v>1.2118868494319215</v>
      </c>
      <c r="AA211">
        <f t="shared" si="10"/>
        <v>0.61188684943192151</v>
      </c>
      <c r="AB211">
        <f t="shared" si="11"/>
        <v>0.37440551650772297</v>
      </c>
    </row>
    <row r="212" spans="1:28" x14ac:dyDescent="0.25">
      <c r="A212" s="4">
        <v>1171</v>
      </c>
      <c r="B212" s="5" t="s">
        <v>32</v>
      </c>
      <c r="C212" s="5">
        <v>0.625</v>
      </c>
      <c r="D212" s="5">
        <v>0.48499999999999999</v>
      </c>
      <c r="E212" s="5">
        <v>0.17499999999999999</v>
      </c>
      <c r="F212" s="5">
        <v>1.3745000000000001</v>
      </c>
      <c r="G212" s="5">
        <v>0.73350000000000004</v>
      </c>
      <c r="H212" s="5">
        <v>0.27150000000000002</v>
      </c>
      <c r="I212" s="5">
        <v>0.33200000000000002</v>
      </c>
      <c r="J212" s="5">
        <v>9</v>
      </c>
      <c r="K212" s="5">
        <v>14</v>
      </c>
      <c r="L212" s="5" t="s">
        <v>55</v>
      </c>
      <c r="M212" s="5" t="s">
        <v>56</v>
      </c>
      <c r="N212" s="5" t="s">
        <v>57</v>
      </c>
      <c r="O212" s="5">
        <v>7</v>
      </c>
      <c r="P212" s="5" t="s">
        <v>74</v>
      </c>
      <c r="Q212" s="8">
        <v>2.5</v>
      </c>
      <c r="Z212">
        <f t="shared" si="9"/>
        <v>1.2118868494319215</v>
      </c>
      <c r="AA212">
        <f t="shared" si="10"/>
        <v>0.58688684943192149</v>
      </c>
      <c r="AB212">
        <f t="shared" si="11"/>
        <v>0.34443617403612686</v>
      </c>
    </row>
    <row r="213" spans="1:28" x14ac:dyDescent="0.25">
      <c r="A213" s="4">
        <v>3248</v>
      </c>
      <c r="B213" s="5" t="s">
        <v>32</v>
      </c>
      <c r="C213" s="5">
        <v>0.61</v>
      </c>
      <c r="D213" s="5">
        <v>0.495</v>
      </c>
      <c r="E213" s="5">
        <v>0.19</v>
      </c>
      <c r="F213" s="5">
        <v>1.2130000000000001</v>
      </c>
      <c r="G213" s="5">
        <v>0.46400000000000002</v>
      </c>
      <c r="H213" s="5">
        <v>0.30599999999999999</v>
      </c>
      <c r="I213" s="5">
        <v>0.36499999999999999</v>
      </c>
      <c r="J213" s="5">
        <v>15</v>
      </c>
      <c r="K213" s="5">
        <v>11</v>
      </c>
      <c r="L213" s="5" t="s">
        <v>37</v>
      </c>
      <c r="M213" s="5" t="s">
        <v>38</v>
      </c>
      <c r="N213" s="5" t="s">
        <v>35</v>
      </c>
      <c r="O213" s="5">
        <v>6</v>
      </c>
      <c r="P213" s="5" t="s">
        <v>79</v>
      </c>
      <c r="Q213" s="8">
        <v>14.1</v>
      </c>
      <c r="Z213">
        <f t="shared" si="9"/>
        <v>1.2122111261428026</v>
      </c>
      <c r="AA213">
        <f t="shared" si="10"/>
        <v>0.60221112614280259</v>
      </c>
      <c r="AB213">
        <f t="shared" si="11"/>
        <v>0.36265824045018247</v>
      </c>
    </row>
    <row r="214" spans="1:28" x14ac:dyDescent="0.25">
      <c r="A214" s="4">
        <v>3470</v>
      </c>
      <c r="B214" s="5" t="s">
        <v>32</v>
      </c>
      <c r="C214" s="5">
        <v>0.71499999999999997</v>
      </c>
      <c r="D214" s="5">
        <v>0.58499999999999996</v>
      </c>
      <c r="E214" s="5">
        <v>0.23</v>
      </c>
      <c r="F214" s="5">
        <v>2.0724999999999998</v>
      </c>
      <c r="G214" s="5">
        <v>0.86550000000000005</v>
      </c>
      <c r="H214" s="5">
        <v>0.40949999999999998</v>
      </c>
      <c r="I214" s="5">
        <v>0.56499999999999995</v>
      </c>
      <c r="J214" s="5">
        <v>10</v>
      </c>
      <c r="K214" s="5">
        <v>6</v>
      </c>
      <c r="L214" s="5" t="s">
        <v>71</v>
      </c>
      <c r="M214" s="5" t="s">
        <v>72</v>
      </c>
      <c r="N214" s="5" t="s">
        <v>73</v>
      </c>
      <c r="O214" s="5">
        <v>6</v>
      </c>
      <c r="P214" s="5" t="s">
        <v>79</v>
      </c>
      <c r="Q214" s="8">
        <v>14.1</v>
      </c>
      <c r="Z214">
        <f t="shared" si="9"/>
        <v>1.2151296165407321</v>
      </c>
      <c r="AA214">
        <f t="shared" si="10"/>
        <v>0.50012961654073218</v>
      </c>
      <c r="AB214">
        <f t="shared" si="11"/>
        <v>0.25012963334117982</v>
      </c>
    </row>
    <row r="215" spans="1:28" x14ac:dyDescent="0.25">
      <c r="A215" s="4">
        <v>4107</v>
      </c>
      <c r="B215" s="5" t="s">
        <v>32</v>
      </c>
      <c r="C215" s="5">
        <v>0.72</v>
      </c>
      <c r="D215" s="5">
        <v>0.59</v>
      </c>
      <c r="E215" s="5">
        <v>0.20499999999999999</v>
      </c>
      <c r="F215" s="5">
        <v>1.7495000000000001</v>
      </c>
      <c r="G215" s="5">
        <v>0.77549999999999997</v>
      </c>
      <c r="H215" s="5">
        <v>0.42249999999999999</v>
      </c>
      <c r="I215" s="5">
        <v>0.48</v>
      </c>
      <c r="J215" s="5">
        <v>11</v>
      </c>
      <c r="K215" s="5">
        <v>10</v>
      </c>
      <c r="L215" s="5" t="s">
        <v>48</v>
      </c>
      <c r="M215" s="5" t="s">
        <v>49</v>
      </c>
      <c r="N215" s="5" t="s">
        <v>50</v>
      </c>
      <c r="O215" s="5">
        <v>2</v>
      </c>
      <c r="P215" s="5" t="s">
        <v>39</v>
      </c>
      <c r="Q215" s="8">
        <v>18</v>
      </c>
      <c r="Z215">
        <f t="shared" si="9"/>
        <v>1.2152917548961726</v>
      </c>
      <c r="AA215">
        <f t="shared" si="10"/>
        <v>0.49529175489617261</v>
      </c>
      <c r="AB215">
        <f t="shared" si="11"/>
        <v>0.24531392246813033</v>
      </c>
    </row>
    <row r="216" spans="1:28" x14ac:dyDescent="0.25">
      <c r="A216" s="6">
        <v>1944</v>
      </c>
      <c r="B216" s="7" t="s">
        <v>32</v>
      </c>
      <c r="C216" s="7">
        <v>0.63500000000000001</v>
      </c>
      <c r="D216" s="7">
        <v>0.48499999999999999</v>
      </c>
      <c r="E216" s="7">
        <v>0.16500000000000001</v>
      </c>
      <c r="F216" s="7">
        <v>1.2695000000000001</v>
      </c>
      <c r="G216" s="7">
        <v>0.5635</v>
      </c>
      <c r="H216" s="7">
        <v>0.30649999999999999</v>
      </c>
      <c r="I216" s="7">
        <v>0.33950000000000002</v>
      </c>
      <c r="J216" s="7">
        <v>11</v>
      </c>
      <c r="K216" s="7">
        <v>9</v>
      </c>
      <c r="L216" s="7" t="s">
        <v>52</v>
      </c>
      <c r="M216" s="7" t="s">
        <v>53</v>
      </c>
      <c r="N216" s="7" t="s">
        <v>54</v>
      </c>
      <c r="O216" s="7">
        <v>9</v>
      </c>
      <c r="P216" s="7" t="s">
        <v>78</v>
      </c>
      <c r="Q216" s="9">
        <v>1.9</v>
      </c>
      <c r="Z216">
        <f t="shared" si="9"/>
        <v>1.2118868494319215</v>
      </c>
      <c r="AA216">
        <f t="shared" si="10"/>
        <v>0.57688684943192148</v>
      </c>
      <c r="AB216">
        <f t="shared" si="11"/>
        <v>0.33279843704748846</v>
      </c>
    </row>
    <row r="217" spans="1:28" x14ac:dyDescent="0.25">
      <c r="A217" s="4">
        <v>2240</v>
      </c>
      <c r="B217" s="5" t="s">
        <v>32</v>
      </c>
      <c r="C217" s="5">
        <v>0.46</v>
      </c>
      <c r="D217" s="5">
        <v>0.36</v>
      </c>
      <c r="E217" s="5">
        <v>0.115</v>
      </c>
      <c r="F217" s="5">
        <v>0.47549999999999998</v>
      </c>
      <c r="G217" s="5">
        <v>0.21049999999999999</v>
      </c>
      <c r="H217" s="5">
        <v>0.105</v>
      </c>
      <c r="I217" s="5">
        <v>0.16</v>
      </c>
      <c r="J217" s="5">
        <v>8</v>
      </c>
      <c r="K217" s="5">
        <v>2</v>
      </c>
      <c r="L217" s="5" t="s">
        <v>64</v>
      </c>
      <c r="M217" s="5" t="s">
        <v>65</v>
      </c>
      <c r="N217" s="5" t="s">
        <v>66</v>
      </c>
      <c r="O217" s="5">
        <v>10</v>
      </c>
      <c r="P217" s="5" t="s">
        <v>70</v>
      </c>
      <c r="Q217" s="8">
        <v>24.1</v>
      </c>
      <c r="Z217">
        <f t="shared" si="9"/>
        <v>1.2078333905459082</v>
      </c>
      <c r="AA217">
        <f t="shared" si="10"/>
        <v>0.74783339054590825</v>
      </c>
      <c r="AB217">
        <f t="shared" si="11"/>
        <v>0.55925478001538897</v>
      </c>
    </row>
    <row r="218" spans="1:28" x14ac:dyDescent="0.25">
      <c r="A218" s="6">
        <v>221</v>
      </c>
      <c r="B218" s="7" t="s">
        <v>32</v>
      </c>
      <c r="C218" s="7">
        <v>0.44500000000000001</v>
      </c>
      <c r="D218" s="7">
        <v>0.32500000000000001</v>
      </c>
      <c r="E218" s="7">
        <v>0.125</v>
      </c>
      <c r="F218" s="7">
        <v>0.45500000000000002</v>
      </c>
      <c r="G218" s="7">
        <v>0.17849999999999999</v>
      </c>
      <c r="H218" s="7">
        <v>0.1125</v>
      </c>
      <c r="I218" s="7">
        <v>0.14000000000000001</v>
      </c>
      <c r="J218" s="7">
        <v>9</v>
      </c>
      <c r="K218" s="7">
        <v>12</v>
      </c>
      <c r="L218" s="7" t="s">
        <v>33</v>
      </c>
      <c r="M218" s="7" t="s">
        <v>34</v>
      </c>
      <c r="N218" s="7" t="s">
        <v>35</v>
      </c>
      <c r="O218" s="7">
        <v>6</v>
      </c>
      <c r="P218" s="7" t="s">
        <v>79</v>
      </c>
      <c r="Q218" s="9">
        <v>14.1</v>
      </c>
      <c r="Z218">
        <f t="shared" si="9"/>
        <v>1.2066984220578245</v>
      </c>
      <c r="AA218">
        <f t="shared" si="10"/>
        <v>0.76169842205782445</v>
      </c>
      <c r="AB218">
        <f t="shared" si="11"/>
        <v>0.58018448616537965</v>
      </c>
    </row>
    <row r="219" spans="1:28" x14ac:dyDescent="0.25">
      <c r="A219" s="4">
        <v>728</v>
      </c>
      <c r="B219" s="5" t="s">
        <v>32</v>
      </c>
      <c r="C219" s="5">
        <v>0.48</v>
      </c>
      <c r="D219" s="5">
        <v>0.375</v>
      </c>
      <c r="E219" s="5">
        <v>0.105</v>
      </c>
      <c r="F219" s="5">
        <v>0.52500000000000002</v>
      </c>
      <c r="G219" s="5">
        <v>0.2185</v>
      </c>
      <c r="H219" s="5">
        <v>0.1195</v>
      </c>
      <c r="I219" s="5">
        <v>0.155</v>
      </c>
      <c r="J219" s="5">
        <v>12</v>
      </c>
      <c r="K219" s="5">
        <v>10</v>
      </c>
      <c r="L219" s="5" t="s">
        <v>48</v>
      </c>
      <c r="M219" s="5" t="s">
        <v>49</v>
      </c>
      <c r="N219" s="5" t="s">
        <v>50</v>
      </c>
      <c r="O219" s="5">
        <v>7</v>
      </c>
      <c r="P219" s="5" t="s">
        <v>74</v>
      </c>
      <c r="Q219" s="8">
        <v>2.5</v>
      </c>
      <c r="Z219">
        <f t="shared" si="9"/>
        <v>1.2083198056122297</v>
      </c>
      <c r="AA219">
        <f t="shared" si="10"/>
        <v>0.72831980561222975</v>
      </c>
      <c r="AB219">
        <f t="shared" si="11"/>
        <v>0.53044973924703609</v>
      </c>
    </row>
    <row r="220" spans="1:28" x14ac:dyDescent="0.25">
      <c r="A220" s="6">
        <v>3741</v>
      </c>
      <c r="B220" s="7" t="s">
        <v>32</v>
      </c>
      <c r="C220" s="7">
        <v>0.65</v>
      </c>
      <c r="D220" s="7">
        <v>0.5</v>
      </c>
      <c r="E220" s="7">
        <v>0.17</v>
      </c>
      <c r="F220" s="7">
        <v>1.4045000000000001</v>
      </c>
      <c r="G220" s="7">
        <v>0.69399999999999995</v>
      </c>
      <c r="H220" s="7">
        <v>0.318</v>
      </c>
      <c r="I220" s="7">
        <v>0.32350000000000001</v>
      </c>
      <c r="J220" s="7">
        <v>11</v>
      </c>
      <c r="K220" s="7">
        <v>7</v>
      </c>
      <c r="L220" s="7" t="s">
        <v>67</v>
      </c>
      <c r="M220" s="7" t="s">
        <v>68</v>
      </c>
      <c r="N220" s="7" t="s">
        <v>69</v>
      </c>
      <c r="O220" s="7">
        <v>4</v>
      </c>
      <c r="P220" s="7" t="s">
        <v>42</v>
      </c>
      <c r="Q220" s="9">
        <v>6.1</v>
      </c>
      <c r="Z220">
        <f t="shared" si="9"/>
        <v>1.212373264498243</v>
      </c>
      <c r="AA220">
        <f t="shared" si="10"/>
        <v>0.56237326449824299</v>
      </c>
      <c r="AB220">
        <f t="shared" si="11"/>
        <v>0.31626368862241078</v>
      </c>
    </row>
    <row r="221" spans="1:28" x14ac:dyDescent="0.25">
      <c r="A221" s="4">
        <v>3704</v>
      </c>
      <c r="B221" s="5" t="s">
        <v>32</v>
      </c>
      <c r="C221" s="5">
        <v>0.67</v>
      </c>
      <c r="D221" s="5">
        <v>0.51</v>
      </c>
      <c r="E221" s="5">
        <v>0.155</v>
      </c>
      <c r="F221" s="5">
        <v>1.278</v>
      </c>
      <c r="G221" s="5">
        <v>0.5605</v>
      </c>
      <c r="H221" s="5">
        <v>0.30449999999999999</v>
      </c>
      <c r="I221" s="5">
        <v>0.35799999999999998</v>
      </c>
      <c r="J221" s="5">
        <v>11</v>
      </c>
      <c r="K221" s="5">
        <v>12</v>
      </c>
      <c r="L221" s="5" t="s">
        <v>33</v>
      </c>
      <c r="M221" s="5" t="s">
        <v>34</v>
      </c>
      <c r="N221" s="5" t="s">
        <v>35</v>
      </c>
      <c r="O221" s="5">
        <v>8</v>
      </c>
      <c r="P221" s="5" t="s">
        <v>51</v>
      </c>
      <c r="Q221" s="8">
        <v>12.3</v>
      </c>
      <c r="Z221">
        <f t="shared" si="9"/>
        <v>1.2126975412091241</v>
      </c>
      <c r="AA221">
        <f t="shared" si="10"/>
        <v>0.54269754120912406</v>
      </c>
      <c r="AB221">
        <f t="shared" si="11"/>
        <v>0.2945206212344289</v>
      </c>
    </row>
    <row r="222" spans="1:28" x14ac:dyDescent="0.25">
      <c r="A222" s="4">
        <v>2163</v>
      </c>
      <c r="B222" s="5" t="s">
        <v>32</v>
      </c>
      <c r="C222" s="5">
        <v>0.71</v>
      </c>
      <c r="D222" s="5">
        <v>0.56499999999999995</v>
      </c>
      <c r="E222" s="5">
        <v>0.19500000000000001</v>
      </c>
      <c r="F222" s="5">
        <v>1.8169999999999999</v>
      </c>
      <c r="G222" s="5">
        <v>0.78500000000000003</v>
      </c>
      <c r="H222" s="5">
        <v>0.49199999999999999</v>
      </c>
      <c r="I222" s="5">
        <v>0.49</v>
      </c>
      <c r="J222" s="5">
        <v>11</v>
      </c>
      <c r="K222" s="5">
        <v>6</v>
      </c>
      <c r="L222" s="5" t="s">
        <v>71</v>
      </c>
      <c r="M222" s="5" t="s">
        <v>72</v>
      </c>
      <c r="N222" s="5" t="s">
        <v>73</v>
      </c>
      <c r="O222" s="5">
        <v>9</v>
      </c>
      <c r="P222" s="5" t="s">
        <v>78</v>
      </c>
      <c r="Q222" s="8">
        <v>1.9</v>
      </c>
      <c r="Z222">
        <f t="shared" si="9"/>
        <v>1.21448106311897</v>
      </c>
      <c r="AA222">
        <f t="shared" si="10"/>
        <v>0.50448106311897001</v>
      </c>
      <c r="AB222">
        <f t="shared" si="11"/>
        <v>0.25450114304564619</v>
      </c>
    </row>
    <row r="223" spans="1:28" x14ac:dyDescent="0.25">
      <c r="A223" s="4">
        <v>2288</v>
      </c>
      <c r="B223" s="5" t="s">
        <v>32</v>
      </c>
      <c r="C223" s="5">
        <v>0.38500000000000001</v>
      </c>
      <c r="D223" s="5">
        <v>0.30499999999999999</v>
      </c>
      <c r="E223" s="5">
        <v>0.105</v>
      </c>
      <c r="F223" s="5">
        <v>0.33150000000000002</v>
      </c>
      <c r="G223" s="5">
        <v>0.13650000000000001</v>
      </c>
      <c r="H223" s="5">
        <v>7.4499999999999997E-2</v>
      </c>
      <c r="I223" s="5">
        <v>0.1</v>
      </c>
      <c r="J223" s="5">
        <v>7</v>
      </c>
      <c r="K223" s="5">
        <v>14</v>
      </c>
      <c r="L223" s="5" t="s">
        <v>55</v>
      </c>
      <c r="M223" s="5" t="s">
        <v>56</v>
      </c>
      <c r="N223" s="5" t="s">
        <v>57</v>
      </c>
      <c r="O223" s="5">
        <v>6</v>
      </c>
      <c r="P223" s="5" t="s">
        <v>79</v>
      </c>
      <c r="Q223" s="8">
        <v>14.1</v>
      </c>
      <c r="Z223">
        <f t="shared" si="9"/>
        <v>1.2060498686360623</v>
      </c>
      <c r="AA223">
        <f t="shared" si="10"/>
        <v>0.82104986863606233</v>
      </c>
      <c r="AB223">
        <f t="shared" si="11"/>
        <v>0.67412288678729526</v>
      </c>
    </row>
    <row r="224" spans="1:28" x14ac:dyDescent="0.25">
      <c r="A224" s="4">
        <v>2207</v>
      </c>
      <c r="B224" s="5" t="s">
        <v>32</v>
      </c>
      <c r="C224" s="5">
        <v>0.28999999999999998</v>
      </c>
      <c r="D224" s="5">
        <v>0.22500000000000001</v>
      </c>
      <c r="E224" s="5">
        <v>7.4999999999999997E-2</v>
      </c>
      <c r="F224" s="5">
        <v>0.14000000000000001</v>
      </c>
      <c r="G224" s="5">
        <v>5.1499999999999997E-2</v>
      </c>
      <c r="H224" s="5">
        <v>2.35E-2</v>
      </c>
      <c r="I224" s="5">
        <v>0.04</v>
      </c>
      <c r="J224" s="5">
        <v>5</v>
      </c>
      <c r="K224" s="5">
        <v>3</v>
      </c>
      <c r="L224" s="5" t="s">
        <v>75</v>
      </c>
      <c r="M224" s="5" t="s">
        <v>76</v>
      </c>
      <c r="N224" s="5" t="s">
        <v>77</v>
      </c>
      <c r="O224" s="5">
        <v>5</v>
      </c>
      <c r="P224" s="5" t="s">
        <v>46</v>
      </c>
      <c r="Q224" s="8">
        <v>12.8</v>
      </c>
      <c r="Z224">
        <f t="shared" si="9"/>
        <v>1.2034556549490139</v>
      </c>
      <c r="AA224">
        <f t="shared" si="10"/>
        <v>0.91345565494901382</v>
      </c>
      <c r="AB224">
        <f t="shared" si="11"/>
        <v>0.83440123355833185</v>
      </c>
    </row>
    <row r="225" spans="1:29" x14ac:dyDescent="0.25">
      <c r="A225" s="4">
        <v>226</v>
      </c>
      <c r="B225" s="5" t="s">
        <v>32</v>
      </c>
      <c r="C225" s="5">
        <v>0.5</v>
      </c>
      <c r="D225" s="5">
        <v>0.37</v>
      </c>
      <c r="E225" s="5">
        <v>0.13500000000000001</v>
      </c>
      <c r="F225" s="5">
        <v>0.45</v>
      </c>
      <c r="G225" s="5">
        <v>0.17150000000000001</v>
      </c>
      <c r="H225" s="5">
        <v>0.1055</v>
      </c>
      <c r="I225" s="5">
        <v>0.155</v>
      </c>
      <c r="J225" s="5">
        <v>9</v>
      </c>
      <c r="K225" s="5">
        <v>7</v>
      </c>
      <c r="L225" s="5" t="s">
        <v>67</v>
      </c>
      <c r="M225" s="5" t="s">
        <v>68</v>
      </c>
      <c r="N225" s="5" t="s">
        <v>69</v>
      </c>
      <c r="O225" s="5">
        <v>10</v>
      </c>
      <c r="P225" s="5" t="s">
        <v>70</v>
      </c>
      <c r="Q225" s="8">
        <v>24.1</v>
      </c>
      <c r="Z225">
        <f t="shared" si="9"/>
        <v>1.2081576672567893</v>
      </c>
      <c r="AA225">
        <f t="shared" si="10"/>
        <v>0.7081576672567893</v>
      </c>
      <c r="AB225">
        <f t="shared" si="11"/>
        <v>0.50148728169457757</v>
      </c>
    </row>
    <row r="227" spans="1:29" x14ac:dyDescent="0.25">
      <c r="A227" s="2" t="s">
        <v>0</v>
      </c>
      <c r="B227" s="3" t="s">
        <v>1</v>
      </c>
      <c r="C227" s="3" t="s">
        <v>2</v>
      </c>
      <c r="D227" s="3" t="s">
        <v>3</v>
      </c>
      <c r="E227" s="3" t="s">
        <v>4</v>
      </c>
      <c r="F227" s="3" t="s">
        <v>5</v>
      </c>
      <c r="G227" s="3" t="s">
        <v>6</v>
      </c>
      <c r="H227" s="3" t="s">
        <v>7</v>
      </c>
      <c r="I227" s="3" t="s">
        <v>8</v>
      </c>
      <c r="J227" s="3" t="s">
        <v>9</v>
      </c>
      <c r="K227" s="3" t="s">
        <v>10</v>
      </c>
      <c r="L227" s="3" t="s">
        <v>11</v>
      </c>
      <c r="M227" s="3" t="s">
        <v>12</v>
      </c>
      <c r="N227" s="3" t="s">
        <v>13</v>
      </c>
      <c r="O227" s="3" t="s">
        <v>14</v>
      </c>
      <c r="P227" s="3" t="s">
        <v>15</v>
      </c>
      <c r="Q227" s="10" t="s">
        <v>16</v>
      </c>
      <c r="Z227" t="s">
        <v>139</v>
      </c>
      <c r="AA227" t="s">
        <v>140</v>
      </c>
      <c r="AB227" t="s">
        <v>141</v>
      </c>
      <c r="AC227" t="s">
        <v>142</v>
      </c>
    </row>
    <row r="228" spans="1:29" x14ac:dyDescent="0.25">
      <c r="A228" s="4">
        <v>3601</v>
      </c>
      <c r="B228" s="5" t="s">
        <v>43</v>
      </c>
      <c r="C228" s="5">
        <v>0.17499999999999999</v>
      </c>
      <c r="D228" s="5">
        <v>0.125</v>
      </c>
      <c r="E228" s="5">
        <v>0.04</v>
      </c>
      <c r="F228" s="5">
        <v>2.8000000000000001E-2</v>
      </c>
      <c r="G228" s="5">
        <v>9.4999999999999998E-3</v>
      </c>
      <c r="H228" s="5">
        <v>8.0000000000000002E-3</v>
      </c>
      <c r="I228" s="5">
        <v>8.9999999999999993E-3</v>
      </c>
      <c r="J228" s="5">
        <v>4</v>
      </c>
      <c r="K228" s="5">
        <v>7</v>
      </c>
      <c r="L228" s="5" t="s">
        <v>67</v>
      </c>
      <c r="M228" s="5" t="s">
        <v>68</v>
      </c>
      <c r="N228" s="5" t="s">
        <v>69</v>
      </c>
      <c r="O228" s="5">
        <v>2</v>
      </c>
      <c r="P228" s="5" t="s">
        <v>39</v>
      </c>
      <c r="Q228" s="8">
        <v>18</v>
      </c>
      <c r="Z228">
        <f>0.0324276710881063*D228+1.19615942895419</f>
        <v>1.2002128878402032</v>
      </c>
      <c r="AA228">
        <f>Z228-C228</f>
        <v>1.0252128878402031</v>
      </c>
      <c r="AB228">
        <f>AA228^2</f>
        <v>1.051061465393649</v>
      </c>
      <c r="AC228">
        <f>SUM(AB228:AB339)/COUNT(AB234:AB339)</f>
        <v>0.66504988413203892</v>
      </c>
    </row>
    <row r="229" spans="1:29" x14ac:dyDescent="0.25">
      <c r="A229" s="6">
        <v>2194</v>
      </c>
      <c r="B229" s="7" t="s">
        <v>43</v>
      </c>
      <c r="C229" s="7">
        <v>0.215</v>
      </c>
      <c r="D229" s="7">
        <v>0.17</v>
      </c>
      <c r="E229" s="7">
        <v>5.5E-2</v>
      </c>
      <c r="F229" s="7">
        <v>6.0499999999999998E-2</v>
      </c>
      <c r="G229" s="7">
        <v>2.0500000000000001E-2</v>
      </c>
      <c r="H229" s="7">
        <v>1.4E-2</v>
      </c>
      <c r="I229" s="7">
        <v>0.02</v>
      </c>
      <c r="J229" s="7">
        <v>6</v>
      </c>
      <c r="K229" s="7">
        <v>3</v>
      </c>
      <c r="L229" s="7" t="s">
        <v>75</v>
      </c>
      <c r="M229" s="7" t="s">
        <v>76</v>
      </c>
      <c r="N229" s="7" t="s">
        <v>77</v>
      </c>
      <c r="O229" s="7">
        <v>9</v>
      </c>
      <c r="P229" s="7" t="s">
        <v>78</v>
      </c>
      <c r="Q229" s="9">
        <v>1.9</v>
      </c>
      <c r="Z229">
        <f t="shared" ref="Z229:Z292" si="12">0.0324276710881063*D229+1.19615942895419</f>
        <v>1.201672133039168</v>
      </c>
      <c r="AA229">
        <f t="shared" ref="AA229:AA292" si="13">Z229-C229</f>
        <v>0.98667213303916801</v>
      </c>
      <c r="AB229">
        <f t="shared" ref="AB229:AB292" si="14">AA229^2</f>
        <v>0.9735218981160616</v>
      </c>
    </row>
    <row r="230" spans="1:29" x14ac:dyDescent="0.25">
      <c r="A230" s="4">
        <v>2821</v>
      </c>
      <c r="B230" s="5" t="s">
        <v>43</v>
      </c>
      <c r="C230" s="5">
        <v>0.375</v>
      </c>
      <c r="D230" s="5">
        <v>0.28499999999999998</v>
      </c>
      <c r="E230" s="5">
        <v>0.09</v>
      </c>
      <c r="F230" s="5">
        <v>0.2545</v>
      </c>
      <c r="G230" s="5">
        <v>0.11899999999999999</v>
      </c>
      <c r="H230" s="5">
        <v>5.9499999999999997E-2</v>
      </c>
      <c r="I230" s="5">
        <v>6.7500000000000004E-2</v>
      </c>
      <c r="J230" s="5">
        <v>6</v>
      </c>
      <c r="K230" s="5">
        <v>2</v>
      </c>
      <c r="L230" s="5" t="s">
        <v>64</v>
      </c>
      <c r="M230" s="5" t="s">
        <v>65</v>
      </c>
      <c r="N230" s="5" t="s">
        <v>66</v>
      </c>
      <c r="O230" s="5">
        <v>3</v>
      </c>
      <c r="P230" s="5" t="s">
        <v>80</v>
      </c>
      <c r="Q230" s="8">
        <v>3.6</v>
      </c>
      <c r="Z230">
        <f t="shared" si="12"/>
        <v>1.2054013152143002</v>
      </c>
      <c r="AA230">
        <f t="shared" si="13"/>
        <v>0.83040131521430016</v>
      </c>
      <c r="AB230">
        <f t="shared" si="14"/>
        <v>0.68956634430963948</v>
      </c>
    </row>
    <row r="231" spans="1:29" x14ac:dyDescent="0.25">
      <c r="A231" s="4">
        <v>2196</v>
      </c>
      <c r="B231" s="5" t="s">
        <v>43</v>
      </c>
      <c r="C231" s="5">
        <v>0.26</v>
      </c>
      <c r="D231" s="5">
        <v>0.215</v>
      </c>
      <c r="E231" s="5">
        <v>0.08</v>
      </c>
      <c r="F231" s="5">
        <v>9.9000000000000005E-2</v>
      </c>
      <c r="G231" s="5">
        <v>3.6999999999999998E-2</v>
      </c>
      <c r="H231" s="5">
        <v>2.5499999999999998E-2</v>
      </c>
      <c r="I231" s="5">
        <v>4.4999999999999998E-2</v>
      </c>
      <c r="J231" s="5">
        <v>5</v>
      </c>
      <c r="K231" s="5">
        <v>2</v>
      </c>
      <c r="L231" s="5" t="s">
        <v>64</v>
      </c>
      <c r="M231" s="5" t="s">
        <v>65</v>
      </c>
      <c r="N231" s="5" t="s">
        <v>66</v>
      </c>
      <c r="O231" s="5">
        <v>8</v>
      </c>
      <c r="P231" s="5" t="s">
        <v>51</v>
      </c>
      <c r="Q231" s="8">
        <v>12.3</v>
      </c>
      <c r="Z231">
        <f t="shared" si="12"/>
        <v>1.2031313782381328</v>
      </c>
      <c r="AA231">
        <f t="shared" si="13"/>
        <v>0.94313137823813276</v>
      </c>
      <c r="AB231">
        <f t="shared" si="14"/>
        <v>0.88949679661735981</v>
      </c>
    </row>
    <row r="232" spans="1:29" x14ac:dyDescent="0.25">
      <c r="A232" s="4">
        <v>3237</v>
      </c>
      <c r="B232" s="5" t="s">
        <v>43</v>
      </c>
      <c r="C232" s="5">
        <v>0.34499999999999997</v>
      </c>
      <c r="D232" s="5">
        <v>0.28499999999999998</v>
      </c>
      <c r="E232" s="5">
        <v>0.1</v>
      </c>
      <c r="F232" s="5">
        <v>0.2225</v>
      </c>
      <c r="G232" s="5">
        <v>8.6499999999999994E-2</v>
      </c>
      <c r="H232" s="5">
        <v>5.8000000000000003E-2</v>
      </c>
      <c r="I232" s="5">
        <v>7.4999999999999997E-2</v>
      </c>
      <c r="J232" s="5">
        <v>8</v>
      </c>
      <c r="K232" s="5">
        <v>13</v>
      </c>
      <c r="L232" s="5" t="s">
        <v>44</v>
      </c>
      <c r="M232" s="5" t="s">
        <v>45</v>
      </c>
      <c r="N232" s="5" t="s">
        <v>35</v>
      </c>
      <c r="O232" s="5">
        <v>10</v>
      </c>
      <c r="P232" s="5" t="s">
        <v>70</v>
      </c>
      <c r="Q232" s="8">
        <v>24.1</v>
      </c>
      <c r="Z232">
        <f t="shared" si="12"/>
        <v>1.2054013152143002</v>
      </c>
      <c r="AA232">
        <f t="shared" si="13"/>
        <v>0.86040131521430019</v>
      </c>
      <c r="AB232">
        <f t="shared" si="14"/>
        <v>0.74029042322249761</v>
      </c>
    </row>
    <row r="233" spans="1:29" x14ac:dyDescent="0.25">
      <c r="A233" s="6">
        <v>1082</v>
      </c>
      <c r="B233" s="7" t="s">
        <v>43</v>
      </c>
      <c r="C233" s="7">
        <v>0.435</v>
      </c>
      <c r="D233" s="7">
        <v>0.33</v>
      </c>
      <c r="E233" s="7">
        <v>0.11</v>
      </c>
      <c r="F233" s="7">
        <v>0.41299999999999998</v>
      </c>
      <c r="G233" s="7">
        <v>0.20549999999999999</v>
      </c>
      <c r="H233" s="7">
        <v>9.6000000000000002E-2</v>
      </c>
      <c r="I233" s="7">
        <v>9.6000000000000002E-2</v>
      </c>
      <c r="J233" s="7">
        <v>6</v>
      </c>
      <c r="K233" s="7">
        <v>6</v>
      </c>
      <c r="L233" s="7" t="s">
        <v>71</v>
      </c>
      <c r="M233" s="7" t="s">
        <v>72</v>
      </c>
      <c r="N233" s="7" t="s">
        <v>73</v>
      </c>
      <c r="O233" s="7">
        <v>9</v>
      </c>
      <c r="P233" s="7" t="s">
        <v>78</v>
      </c>
      <c r="Q233" s="9">
        <v>1.9</v>
      </c>
      <c r="Z233">
        <f t="shared" si="12"/>
        <v>1.2068605604132649</v>
      </c>
      <c r="AA233">
        <f t="shared" si="13"/>
        <v>0.7718605604132649</v>
      </c>
      <c r="AB233">
        <f t="shared" si="14"/>
        <v>0.59576872472147935</v>
      </c>
    </row>
    <row r="234" spans="1:29" x14ac:dyDescent="0.25">
      <c r="A234" s="4">
        <v>3635</v>
      </c>
      <c r="B234" s="5" t="s">
        <v>43</v>
      </c>
      <c r="C234" s="5">
        <v>0.36</v>
      </c>
      <c r="D234" s="5">
        <v>0.26500000000000001</v>
      </c>
      <c r="E234" s="5">
        <v>8.5000000000000006E-2</v>
      </c>
      <c r="F234" s="5">
        <v>0.1895</v>
      </c>
      <c r="G234" s="5">
        <v>7.2499999999999995E-2</v>
      </c>
      <c r="H234" s="5">
        <v>5.1499999999999997E-2</v>
      </c>
      <c r="I234" s="5">
        <v>5.5E-2</v>
      </c>
      <c r="J234" s="5">
        <v>6</v>
      </c>
      <c r="K234" s="5">
        <v>14</v>
      </c>
      <c r="L234" s="5" t="s">
        <v>55</v>
      </c>
      <c r="M234" s="5" t="s">
        <v>56</v>
      </c>
      <c r="N234" s="5" t="s">
        <v>57</v>
      </c>
      <c r="O234" s="5">
        <v>3</v>
      </c>
      <c r="P234" s="5" t="s">
        <v>80</v>
      </c>
      <c r="Q234" s="8">
        <v>3.6</v>
      </c>
      <c r="Z234">
        <f t="shared" si="12"/>
        <v>1.204752761792538</v>
      </c>
      <c r="AA234">
        <f t="shared" si="13"/>
        <v>0.844752761792538</v>
      </c>
      <c r="AB234">
        <f t="shared" si="14"/>
        <v>0.71360722855612047</v>
      </c>
    </row>
    <row r="235" spans="1:29" x14ac:dyDescent="0.25">
      <c r="A235" s="4">
        <v>560</v>
      </c>
      <c r="B235" s="5" t="s">
        <v>43</v>
      </c>
      <c r="C235" s="5">
        <v>0.52</v>
      </c>
      <c r="D235" s="5">
        <v>0.4</v>
      </c>
      <c r="E235" s="5">
        <v>0.14499999999999999</v>
      </c>
      <c r="F235" s="5">
        <v>0.66</v>
      </c>
      <c r="G235" s="5">
        <v>0.26700000000000002</v>
      </c>
      <c r="H235" s="5">
        <v>0.1055</v>
      </c>
      <c r="I235" s="5">
        <v>0.22</v>
      </c>
      <c r="J235" s="5">
        <v>13</v>
      </c>
      <c r="K235" s="5">
        <v>9</v>
      </c>
      <c r="L235" s="5" t="s">
        <v>52</v>
      </c>
      <c r="M235" s="5" t="s">
        <v>53</v>
      </c>
      <c r="N235" s="5" t="s">
        <v>54</v>
      </c>
      <c r="O235" s="5">
        <v>10</v>
      </c>
      <c r="P235" s="5" t="s">
        <v>70</v>
      </c>
      <c r="Q235" s="8">
        <v>24.1</v>
      </c>
      <c r="Z235">
        <f t="shared" si="12"/>
        <v>1.2091304973894323</v>
      </c>
      <c r="AA235">
        <f t="shared" si="13"/>
        <v>0.68913049738943233</v>
      </c>
      <c r="AB235">
        <f t="shared" si="14"/>
        <v>0.47490084243220637</v>
      </c>
    </row>
    <row r="236" spans="1:29" x14ac:dyDescent="0.25">
      <c r="A236" s="4">
        <v>296</v>
      </c>
      <c r="B236" s="5" t="s">
        <v>43</v>
      </c>
      <c r="C236" s="5">
        <v>0.29499999999999998</v>
      </c>
      <c r="D236" s="5">
        <v>0.215</v>
      </c>
      <c r="E236" s="5">
        <v>8.5000000000000006E-2</v>
      </c>
      <c r="F236" s="5">
        <v>0.128</v>
      </c>
      <c r="G236" s="5">
        <v>4.9000000000000002E-2</v>
      </c>
      <c r="H236" s="5">
        <v>3.4000000000000002E-2</v>
      </c>
      <c r="I236" s="5">
        <v>0.04</v>
      </c>
      <c r="J236" s="5">
        <v>6</v>
      </c>
      <c r="K236" s="5">
        <v>13</v>
      </c>
      <c r="L236" s="5" t="s">
        <v>44</v>
      </c>
      <c r="M236" s="5" t="s">
        <v>45</v>
      </c>
      <c r="N236" s="5" t="s">
        <v>35</v>
      </c>
      <c r="O236" s="5">
        <v>9</v>
      </c>
      <c r="P236" s="5" t="s">
        <v>78</v>
      </c>
      <c r="Q236" s="8">
        <v>1.9</v>
      </c>
      <c r="Z236">
        <f t="shared" si="12"/>
        <v>1.2031313782381328</v>
      </c>
      <c r="AA236">
        <f t="shared" si="13"/>
        <v>0.90813137823813284</v>
      </c>
      <c r="AB236">
        <f t="shared" si="14"/>
        <v>0.82470260014069063</v>
      </c>
    </row>
    <row r="237" spans="1:29" x14ac:dyDescent="0.25">
      <c r="A237" s="4">
        <v>1576</v>
      </c>
      <c r="B237" s="5" t="s">
        <v>43</v>
      </c>
      <c r="C237" s="5">
        <v>0.48499999999999999</v>
      </c>
      <c r="D237" s="5">
        <v>0.375</v>
      </c>
      <c r="E237" s="5">
        <v>0.13</v>
      </c>
      <c r="F237" s="5">
        <v>0.60250000000000004</v>
      </c>
      <c r="G237" s="5">
        <v>0.29349999999999998</v>
      </c>
      <c r="H237" s="5">
        <v>0.1285</v>
      </c>
      <c r="I237" s="5">
        <v>0.16</v>
      </c>
      <c r="J237" s="5">
        <v>7</v>
      </c>
      <c r="K237" s="5">
        <v>1</v>
      </c>
      <c r="L237" s="5" t="s">
        <v>40</v>
      </c>
      <c r="M237" s="5" t="s">
        <v>41</v>
      </c>
      <c r="N237" s="5" t="s">
        <v>35</v>
      </c>
      <c r="O237" s="5">
        <v>2</v>
      </c>
      <c r="P237" s="5" t="s">
        <v>39</v>
      </c>
      <c r="Q237" s="8">
        <v>18</v>
      </c>
      <c r="Z237">
        <f t="shared" si="12"/>
        <v>1.2083198056122297</v>
      </c>
      <c r="AA237">
        <f t="shared" si="13"/>
        <v>0.72331980561222975</v>
      </c>
      <c r="AB237">
        <f t="shared" si="14"/>
        <v>0.52319154119091382</v>
      </c>
    </row>
    <row r="238" spans="1:29" x14ac:dyDescent="0.25">
      <c r="A238" s="4">
        <v>710</v>
      </c>
      <c r="B238" s="5" t="s">
        <v>43</v>
      </c>
      <c r="C238" s="5">
        <v>0.29499999999999998</v>
      </c>
      <c r="D238" s="5">
        <v>0.22500000000000001</v>
      </c>
      <c r="E238" s="5">
        <v>0.09</v>
      </c>
      <c r="F238" s="5">
        <v>0.1105</v>
      </c>
      <c r="G238" s="5">
        <v>4.0500000000000001E-2</v>
      </c>
      <c r="H238" s="5">
        <v>2.4500000000000001E-2</v>
      </c>
      <c r="I238" s="5">
        <v>3.2000000000000001E-2</v>
      </c>
      <c r="J238" s="5">
        <v>7</v>
      </c>
      <c r="K238" s="5">
        <v>13</v>
      </c>
      <c r="L238" s="5" t="s">
        <v>44</v>
      </c>
      <c r="M238" s="5" t="s">
        <v>45</v>
      </c>
      <c r="N238" s="5" t="s">
        <v>35</v>
      </c>
      <c r="O238" s="5">
        <v>7</v>
      </c>
      <c r="P238" s="5" t="s">
        <v>74</v>
      </c>
      <c r="Q238" s="8">
        <v>2.5</v>
      </c>
      <c r="Z238">
        <f t="shared" si="12"/>
        <v>1.2034556549490139</v>
      </c>
      <c r="AA238">
        <f t="shared" si="13"/>
        <v>0.90845565494901392</v>
      </c>
      <c r="AB238">
        <f t="shared" si="14"/>
        <v>0.82529167700884187</v>
      </c>
    </row>
    <row r="239" spans="1:29" x14ac:dyDescent="0.25">
      <c r="A239" s="4">
        <v>44</v>
      </c>
      <c r="B239" s="5" t="s">
        <v>43</v>
      </c>
      <c r="C239" s="5">
        <v>0.20499999999999999</v>
      </c>
      <c r="D239" s="5">
        <v>0.15</v>
      </c>
      <c r="E239" s="5">
        <v>5.5E-2</v>
      </c>
      <c r="F239" s="5">
        <v>4.2000000000000003E-2</v>
      </c>
      <c r="G239" s="5">
        <v>2.5499999999999998E-2</v>
      </c>
      <c r="H239" s="5">
        <v>1.4999999999999999E-2</v>
      </c>
      <c r="I239" s="5">
        <v>1.2E-2</v>
      </c>
      <c r="J239" s="5">
        <v>5</v>
      </c>
      <c r="K239" s="5">
        <v>7</v>
      </c>
      <c r="L239" s="5" t="s">
        <v>67</v>
      </c>
      <c r="M239" s="5" t="s">
        <v>68</v>
      </c>
      <c r="N239" s="5" t="s">
        <v>69</v>
      </c>
      <c r="O239" s="5">
        <v>4</v>
      </c>
      <c r="P239" s="5" t="s">
        <v>42</v>
      </c>
      <c r="Q239" s="8">
        <v>6.1</v>
      </c>
      <c r="Z239">
        <f t="shared" si="12"/>
        <v>1.2010235796174058</v>
      </c>
      <c r="AA239">
        <f t="shared" si="13"/>
        <v>0.99602357961740584</v>
      </c>
      <c r="AB239">
        <f t="shared" si="14"/>
        <v>0.99206297115387077</v>
      </c>
    </row>
    <row r="240" spans="1:29" x14ac:dyDescent="0.25">
      <c r="A240" s="4">
        <v>3568</v>
      </c>
      <c r="B240" s="5" t="s">
        <v>43</v>
      </c>
      <c r="C240" s="5">
        <v>0.57999999999999996</v>
      </c>
      <c r="D240" s="5">
        <v>0.46</v>
      </c>
      <c r="E240" s="5">
        <v>0.14000000000000001</v>
      </c>
      <c r="F240" s="5">
        <v>0.92649999999999999</v>
      </c>
      <c r="G240" s="5">
        <v>0.41349999999999998</v>
      </c>
      <c r="H240" s="5">
        <v>0.1845</v>
      </c>
      <c r="I240" s="5">
        <v>0.27</v>
      </c>
      <c r="J240" s="5">
        <v>10</v>
      </c>
      <c r="K240" s="5">
        <v>13</v>
      </c>
      <c r="L240" s="5" t="s">
        <v>44</v>
      </c>
      <c r="M240" s="5" t="s">
        <v>45</v>
      </c>
      <c r="N240" s="5" t="s">
        <v>35</v>
      </c>
      <c r="O240" s="5">
        <v>4</v>
      </c>
      <c r="P240" s="5" t="s">
        <v>42</v>
      </c>
      <c r="Q240" s="8">
        <v>6.1</v>
      </c>
      <c r="Z240">
        <f t="shared" si="12"/>
        <v>1.2110761576547189</v>
      </c>
      <c r="AA240">
        <f t="shared" si="13"/>
        <v>0.63107615765471892</v>
      </c>
      <c r="AB240">
        <f t="shared" si="14"/>
        <v>0.39825711676024367</v>
      </c>
    </row>
    <row r="241" spans="1:28" x14ac:dyDescent="0.25">
      <c r="A241" s="6">
        <v>914</v>
      </c>
      <c r="B241" s="7" t="s">
        <v>43</v>
      </c>
      <c r="C241" s="7">
        <v>0.37</v>
      </c>
      <c r="D241" s="7">
        <v>0.28999999999999998</v>
      </c>
      <c r="E241" s="7">
        <v>9.5000000000000001E-2</v>
      </c>
      <c r="F241" s="7">
        <v>0.249</v>
      </c>
      <c r="G241" s="7">
        <v>0.1045</v>
      </c>
      <c r="H241" s="7">
        <v>5.8000000000000003E-2</v>
      </c>
      <c r="I241" s="7">
        <v>6.7000000000000004E-2</v>
      </c>
      <c r="J241" s="7">
        <v>6</v>
      </c>
      <c r="K241" s="7">
        <v>1</v>
      </c>
      <c r="L241" s="7" t="s">
        <v>40</v>
      </c>
      <c r="M241" s="7" t="s">
        <v>41</v>
      </c>
      <c r="N241" s="7" t="s">
        <v>35</v>
      </c>
      <c r="O241" s="7">
        <v>2</v>
      </c>
      <c r="P241" s="7" t="s">
        <v>39</v>
      </c>
      <c r="Q241" s="9">
        <v>18</v>
      </c>
      <c r="Z241">
        <f t="shared" si="12"/>
        <v>1.2055634535697408</v>
      </c>
      <c r="AA241">
        <f t="shared" si="13"/>
        <v>0.83556345356974082</v>
      </c>
      <c r="AB241">
        <f t="shared" si="14"/>
        <v>0.69816628494139243</v>
      </c>
    </row>
    <row r="242" spans="1:28" x14ac:dyDescent="0.25">
      <c r="A242" s="4">
        <v>1558</v>
      </c>
      <c r="B242" s="5" t="s">
        <v>43</v>
      </c>
      <c r="C242" s="5">
        <v>0.42499999999999999</v>
      </c>
      <c r="D242" s="5">
        <v>0.32500000000000001</v>
      </c>
      <c r="E242" s="5">
        <v>0.11</v>
      </c>
      <c r="F242" s="5">
        <v>0.317</v>
      </c>
      <c r="G242" s="5">
        <v>0.13500000000000001</v>
      </c>
      <c r="H242" s="5">
        <v>4.8000000000000001E-2</v>
      </c>
      <c r="I242" s="5">
        <v>0.09</v>
      </c>
      <c r="J242" s="5">
        <v>8</v>
      </c>
      <c r="K242" s="5">
        <v>14</v>
      </c>
      <c r="L242" s="5" t="s">
        <v>55</v>
      </c>
      <c r="M242" s="5" t="s">
        <v>56</v>
      </c>
      <c r="N242" s="5" t="s">
        <v>57</v>
      </c>
      <c r="O242" s="5">
        <v>1</v>
      </c>
      <c r="P242" s="5" t="s">
        <v>36</v>
      </c>
      <c r="Q242" s="8">
        <v>22.1</v>
      </c>
      <c r="Z242">
        <f t="shared" si="12"/>
        <v>1.2066984220578245</v>
      </c>
      <c r="AA242">
        <f t="shared" si="13"/>
        <v>0.78169842205782447</v>
      </c>
      <c r="AB242">
        <f t="shared" si="14"/>
        <v>0.61105242304769269</v>
      </c>
    </row>
    <row r="243" spans="1:28" x14ac:dyDescent="0.25">
      <c r="A243" s="6">
        <v>3717</v>
      </c>
      <c r="B243" s="7" t="s">
        <v>43</v>
      </c>
      <c r="C243" s="7">
        <v>0.23499999999999999</v>
      </c>
      <c r="D243" s="7">
        <v>0.13</v>
      </c>
      <c r="E243" s="7">
        <v>7.4999999999999997E-2</v>
      </c>
      <c r="F243" s="7">
        <v>0.1585</v>
      </c>
      <c r="G243" s="7">
        <v>6.8500000000000005E-2</v>
      </c>
      <c r="H243" s="7">
        <v>3.6999999999999998E-2</v>
      </c>
      <c r="I243" s="7">
        <v>4.65E-2</v>
      </c>
      <c r="J243" s="7">
        <v>5</v>
      </c>
      <c r="K243" s="7">
        <v>10</v>
      </c>
      <c r="L243" s="7" t="s">
        <v>48</v>
      </c>
      <c r="M243" s="7" t="s">
        <v>49</v>
      </c>
      <c r="N243" s="7" t="s">
        <v>50</v>
      </c>
      <c r="O243" s="7">
        <v>5</v>
      </c>
      <c r="P243" s="7" t="s">
        <v>46</v>
      </c>
      <c r="Q243" s="9">
        <v>12.8</v>
      </c>
      <c r="Z243">
        <f t="shared" si="12"/>
        <v>1.2003750261956438</v>
      </c>
      <c r="AA243">
        <f t="shared" si="13"/>
        <v>0.96537502619564386</v>
      </c>
      <c r="AB243">
        <f t="shared" si="14"/>
        <v>0.93194894120224003</v>
      </c>
    </row>
    <row r="244" spans="1:28" x14ac:dyDescent="0.25">
      <c r="A244" s="4">
        <v>4001</v>
      </c>
      <c r="B244" s="5" t="s">
        <v>43</v>
      </c>
      <c r="C244" s="5">
        <v>0.45500000000000002</v>
      </c>
      <c r="D244" s="5">
        <v>0.35</v>
      </c>
      <c r="E244" s="5">
        <v>0.13500000000000001</v>
      </c>
      <c r="F244" s="5">
        <v>0.53649999999999998</v>
      </c>
      <c r="G244" s="5">
        <v>0.28549999999999998</v>
      </c>
      <c r="H244" s="5">
        <v>8.5500000000000007E-2</v>
      </c>
      <c r="I244" s="5">
        <v>0.13250000000000001</v>
      </c>
      <c r="J244" s="5">
        <v>7</v>
      </c>
      <c r="K244" s="5">
        <v>13</v>
      </c>
      <c r="L244" s="5" t="s">
        <v>44</v>
      </c>
      <c r="M244" s="5" t="s">
        <v>45</v>
      </c>
      <c r="N244" s="5" t="s">
        <v>35</v>
      </c>
      <c r="O244" s="5">
        <v>6</v>
      </c>
      <c r="P244" s="5" t="s">
        <v>79</v>
      </c>
      <c r="Q244" s="8">
        <v>14.1</v>
      </c>
      <c r="Z244">
        <f t="shared" si="12"/>
        <v>1.2075091138350271</v>
      </c>
      <c r="AA244">
        <f t="shared" si="13"/>
        <v>0.75250911383502705</v>
      </c>
      <c r="AB244">
        <f t="shared" si="14"/>
        <v>0.56626996640477767</v>
      </c>
    </row>
    <row r="245" spans="1:28" x14ac:dyDescent="0.25">
      <c r="A245" s="4">
        <v>2868</v>
      </c>
      <c r="B245" s="5" t="s">
        <v>43</v>
      </c>
      <c r="C245" s="5">
        <v>0.32500000000000001</v>
      </c>
      <c r="D245" s="5">
        <v>0.25</v>
      </c>
      <c r="E245" s="5">
        <v>7.4999999999999997E-2</v>
      </c>
      <c r="F245" s="5">
        <v>0.1585</v>
      </c>
      <c r="G245" s="5">
        <v>7.4999999999999997E-2</v>
      </c>
      <c r="H245" s="5">
        <v>3.0499999999999999E-2</v>
      </c>
      <c r="I245" s="5">
        <v>4.5499999999999999E-2</v>
      </c>
      <c r="J245" s="5">
        <v>6</v>
      </c>
      <c r="K245" s="5">
        <v>2</v>
      </c>
      <c r="L245" s="5" t="s">
        <v>64</v>
      </c>
      <c r="M245" s="5" t="s">
        <v>65</v>
      </c>
      <c r="N245" s="5" t="s">
        <v>66</v>
      </c>
      <c r="O245" s="5">
        <v>3</v>
      </c>
      <c r="P245" s="5" t="s">
        <v>80</v>
      </c>
      <c r="Q245" s="8">
        <v>3.6</v>
      </c>
      <c r="Z245">
        <f t="shared" si="12"/>
        <v>1.2042663467262165</v>
      </c>
      <c r="AA245">
        <f t="shared" si="13"/>
        <v>0.87926634672621651</v>
      </c>
      <c r="AB245">
        <f t="shared" si="14"/>
        <v>0.77310930848526715</v>
      </c>
    </row>
    <row r="246" spans="1:28" x14ac:dyDescent="0.25">
      <c r="A246" s="4">
        <v>2880</v>
      </c>
      <c r="B246" s="5" t="s">
        <v>43</v>
      </c>
      <c r="C246" s="5">
        <v>0.47</v>
      </c>
      <c r="D246" s="5">
        <v>0.38500000000000001</v>
      </c>
      <c r="E246" s="5">
        <v>0.13</v>
      </c>
      <c r="F246" s="5">
        <v>0.58699999999999997</v>
      </c>
      <c r="G246" s="5">
        <v>0.26400000000000001</v>
      </c>
      <c r="H246" s="5">
        <v>0.11700000000000001</v>
      </c>
      <c r="I246" s="5">
        <v>0.17399999999999999</v>
      </c>
      <c r="J246" s="5">
        <v>8</v>
      </c>
      <c r="K246" s="5">
        <v>2</v>
      </c>
      <c r="L246" s="5" t="s">
        <v>64</v>
      </c>
      <c r="M246" s="5" t="s">
        <v>65</v>
      </c>
      <c r="N246" s="5" t="s">
        <v>66</v>
      </c>
      <c r="O246" s="5">
        <v>10</v>
      </c>
      <c r="P246" s="5" t="s">
        <v>70</v>
      </c>
      <c r="Q246" s="8">
        <v>24.1</v>
      </c>
      <c r="Z246">
        <f t="shared" si="12"/>
        <v>1.2086440823231108</v>
      </c>
      <c r="AA246">
        <f t="shared" si="13"/>
        <v>0.73864408232311085</v>
      </c>
      <c r="AB246">
        <f t="shared" si="14"/>
        <v>0.54559508035095061</v>
      </c>
    </row>
    <row r="247" spans="1:28" x14ac:dyDescent="0.25">
      <c r="A247" s="6">
        <v>826</v>
      </c>
      <c r="B247" s="7" t="s">
        <v>43</v>
      </c>
      <c r="C247" s="7">
        <v>0.39500000000000002</v>
      </c>
      <c r="D247" s="7">
        <v>0.28999999999999998</v>
      </c>
      <c r="E247" s="7">
        <v>9.5000000000000001E-2</v>
      </c>
      <c r="F247" s="7">
        <v>0.31900000000000001</v>
      </c>
      <c r="G247" s="7">
        <v>0.13800000000000001</v>
      </c>
      <c r="H247" s="7">
        <v>0.08</v>
      </c>
      <c r="I247" s="7">
        <v>8.2000000000000003E-2</v>
      </c>
      <c r="J247" s="7">
        <v>7</v>
      </c>
      <c r="K247" s="7">
        <v>13</v>
      </c>
      <c r="L247" s="7" t="s">
        <v>44</v>
      </c>
      <c r="M247" s="7" t="s">
        <v>45</v>
      </c>
      <c r="N247" s="7" t="s">
        <v>35</v>
      </c>
      <c r="O247" s="7">
        <v>3</v>
      </c>
      <c r="P247" s="7" t="s">
        <v>80</v>
      </c>
      <c r="Q247" s="9">
        <v>3.6</v>
      </c>
      <c r="Z247">
        <f t="shared" si="12"/>
        <v>1.2055634535697408</v>
      </c>
      <c r="AA247">
        <f t="shared" si="13"/>
        <v>0.8105634535697408</v>
      </c>
      <c r="AB247">
        <f t="shared" si="14"/>
        <v>0.65701311226290537</v>
      </c>
    </row>
    <row r="248" spans="1:28" x14ac:dyDescent="0.25">
      <c r="A248" s="4">
        <v>228</v>
      </c>
      <c r="B248" s="5" t="s">
        <v>43</v>
      </c>
      <c r="C248" s="5">
        <v>0.36499999999999999</v>
      </c>
      <c r="D248" s="5">
        <v>0.27</v>
      </c>
      <c r="E248" s="5">
        <v>8.5000000000000006E-2</v>
      </c>
      <c r="F248" s="5">
        <v>0.20499999999999999</v>
      </c>
      <c r="G248" s="5">
        <v>7.8E-2</v>
      </c>
      <c r="H248" s="5">
        <v>4.8500000000000001E-2</v>
      </c>
      <c r="I248" s="5">
        <v>7.0000000000000007E-2</v>
      </c>
      <c r="J248" s="5">
        <v>7</v>
      </c>
      <c r="K248" s="5">
        <v>2</v>
      </c>
      <c r="L248" s="5" t="s">
        <v>64</v>
      </c>
      <c r="M248" s="5" t="s">
        <v>65</v>
      </c>
      <c r="N248" s="5" t="s">
        <v>66</v>
      </c>
      <c r="O248" s="5">
        <v>4</v>
      </c>
      <c r="P248" s="5" t="s">
        <v>42</v>
      </c>
      <c r="Q248" s="8">
        <v>6.1</v>
      </c>
      <c r="Z248">
        <f t="shared" si="12"/>
        <v>1.2049149001479786</v>
      </c>
      <c r="AA248">
        <f t="shared" si="13"/>
        <v>0.83991490014797865</v>
      </c>
      <c r="AB248">
        <f t="shared" si="14"/>
        <v>0.70545703949058891</v>
      </c>
    </row>
    <row r="249" spans="1:28" x14ac:dyDescent="0.25">
      <c r="A249" s="6">
        <v>1858</v>
      </c>
      <c r="B249" s="7" t="s">
        <v>43</v>
      </c>
      <c r="C249" s="7">
        <v>0.505</v>
      </c>
      <c r="D249" s="7">
        <v>0.4</v>
      </c>
      <c r="E249" s="7">
        <v>0.14499999999999999</v>
      </c>
      <c r="F249" s="7">
        <v>0.70450000000000002</v>
      </c>
      <c r="G249" s="7">
        <v>0.33400000000000002</v>
      </c>
      <c r="H249" s="7">
        <v>0.14249999999999999</v>
      </c>
      <c r="I249" s="7">
        <v>0.20699999999999999</v>
      </c>
      <c r="J249" s="7">
        <v>8</v>
      </c>
      <c r="K249" s="7">
        <v>10</v>
      </c>
      <c r="L249" s="7" t="s">
        <v>48</v>
      </c>
      <c r="M249" s="7" t="s">
        <v>49</v>
      </c>
      <c r="N249" s="7" t="s">
        <v>50</v>
      </c>
      <c r="O249" s="7">
        <v>9</v>
      </c>
      <c r="P249" s="7" t="s">
        <v>78</v>
      </c>
      <c r="Q249" s="9">
        <v>1.9</v>
      </c>
      <c r="Z249">
        <f t="shared" si="12"/>
        <v>1.2091304973894323</v>
      </c>
      <c r="AA249">
        <f t="shared" si="13"/>
        <v>0.70413049738943234</v>
      </c>
      <c r="AB249">
        <f t="shared" si="14"/>
        <v>0.49579975735388937</v>
      </c>
    </row>
    <row r="250" spans="1:28" x14ac:dyDescent="0.25">
      <c r="A250" s="4">
        <v>2574</v>
      </c>
      <c r="B250" s="5" t="s">
        <v>43</v>
      </c>
      <c r="C250" s="5">
        <v>0.47499999999999998</v>
      </c>
      <c r="D250" s="5">
        <v>0.35499999999999998</v>
      </c>
      <c r="E250" s="5">
        <v>0.105</v>
      </c>
      <c r="F250" s="5">
        <v>0.46800000000000003</v>
      </c>
      <c r="G250" s="5">
        <v>0.20100000000000001</v>
      </c>
      <c r="H250" s="5">
        <v>0.1115</v>
      </c>
      <c r="I250" s="5">
        <v>0.12</v>
      </c>
      <c r="J250" s="5">
        <v>8</v>
      </c>
      <c r="K250" s="5">
        <v>2</v>
      </c>
      <c r="L250" s="5" t="s">
        <v>64</v>
      </c>
      <c r="M250" s="5" t="s">
        <v>65</v>
      </c>
      <c r="N250" s="5" t="s">
        <v>66</v>
      </c>
      <c r="O250" s="5">
        <v>10</v>
      </c>
      <c r="P250" s="5" t="s">
        <v>70</v>
      </c>
      <c r="Q250" s="8">
        <v>24.1</v>
      </c>
      <c r="Z250">
        <f t="shared" si="12"/>
        <v>1.2076712521904676</v>
      </c>
      <c r="AA250">
        <f t="shared" si="13"/>
        <v>0.73267125219046758</v>
      </c>
      <c r="AB250">
        <f t="shared" si="14"/>
        <v>0.53680716378634774</v>
      </c>
    </row>
    <row r="251" spans="1:28" x14ac:dyDescent="0.25">
      <c r="A251" s="6">
        <v>3404</v>
      </c>
      <c r="B251" s="7" t="s">
        <v>43</v>
      </c>
      <c r="C251" s="7">
        <v>0.35</v>
      </c>
      <c r="D251" s="7">
        <v>0.26500000000000001</v>
      </c>
      <c r="E251" s="7">
        <v>0.11</v>
      </c>
      <c r="F251" s="7">
        <v>0.20899999999999999</v>
      </c>
      <c r="G251" s="7">
        <v>6.6000000000000003E-2</v>
      </c>
      <c r="H251" s="7">
        <v>5.8999999999999997E-2</v>
      </c>
      <c r="I251" s="7">
        <v>7.4999999999999997E-2</v>
      </c>
      <c r="J251" s="7">
        <v>9</v>
      </c>
      <c r="K251" s="7">
        <v>11</v>
      </c>
      <c r="L251" s="7" t="s">
        <v>37</v>
      </c>
      <c r="M251" s="7" t="s">
        <v>38</v>
      </c>
      <c r="N251" s="7" t="s">
        <v>35</v>
      </c>
      <c r="O251" s="7">
        <v>7</v>
      </c>
      <c r="P251" s="7" t="s">
        <v>74</v>
      </c>
      <c r="Q251" s="9">
        <v>2.5</v>
      </c>
      <c r="Z251">
        <f t="shared" si="12"/>
        <v>1.204752761792538</v>
      </c>
      <c r="AA251">
        <f t="shared" si="13"/>
        <v>0.85475276179253801</v>
      </c>
      <c r="AB251">
        <f t="shared" si="14"/>
        <v>0.73060228379197123</v>
      </c>
    </row>
    <row r="252" spans="1:28" x14ac:dyDescent="0.25">
      <c r="A252" s="4">
        <v>1604</v>
      </c>
      <c r="B252" s="5" t="s">
        <v>43</v>
      </c>
      <c r="C252" s="5">
        <v>0.54</v>
      </c>
      <c r="D252" s="5">
        <v>0.43</v>
      </c>
      <c r="E252" s="5">
        <v>0.14000000000000001</v>
      </c>
      <c r="F252" s="5">
        <v>0.81950000000000001</v>
      </c>
      <c r="G252" s="5">
        <v>0.39350000000000002</v>
      </c>
      <c r="H252" s="5">
        <v>0.17249999999999999</v>
      </c>
      <c r="I252" s="5">
        <v>0.22950000000000001</v>
      </c>
      <c r="J252" s="5">
        <v>9</v>
      </c>
      <c r="K252" s="5">
        <v>1</v>
      </c>
      <c r="L252" s="5" t="s">
        <v>40</v>
      </c>
      <c r="M252" s="5" t="s">
        <v>41</v>
      </c>
      <c r="N252" s="5" t="s">
        <v>35</v>
      </c>
      <c r="O252" s="5">
        <v>3</v>
      </c>
      <c r="P252" s="5" t="s">
        <v>80</v>
      </c>
      <c r="Q252" s="8">
        <v>3.6</v>
      </c>
      <c r="Z252">
        <f t="shared" si="12"/>
        <v>1.2101033275220756</v>
      </c>
      <c r="AA252">
        <f t="shared" si="13"/>
        <v>0.67010332752207558</v>
      </c>
      <c r="AB252">
        <f t="shared" si="14"/>
        <v>0.44903846955615812</v>
      </c>
    </row>
    <row r="253" spans="1:28" x14ac:dyDescent="0.25">
      <c r="A253" s="4">
        <v>113</v>
      </c>
      <c r="B253" s="5" t="s">
        <v>43</v>
      </c>
      <c r="C253" s="5">
        <v>0.435</v>
      </c>
      <c r="D253" s="5">
        <v>0.32</v>
      </c>
      <c r="E253" s="5">
        <v>0.08</v>
      </c>
      <c r="F253" s="5">
        <v>0.33250000000000002</v>
      </c>
      <c r="G253" s="5">
        <v>0.14849999999999999</v>
      </c>
      <c r="H253" s="5">
        <v>6.3500000000000001E-2</v>
      </c>
      <c r="I253" s="5">
        <v>0.105</v>
      </c>
      <c r="J253" s="5">
        <v>9</v>
      </c>
      <c r="K253" s="5">
        <v>7</v>
      </c>
      <c r="L253" s="5" t="s">
        <v>67</v>
      </c>
      <c r="M253" s="5" t="s">
        <v>68</v>
      </c>
      <c r="N253" s="5" t="s">
        <v>69</v>
      </c>
      <c r="O253" s="5">
        <v>9</v>
      </c>
      <c r="P253" s="5" t="s">
        <v>78</v>
      </c>
      <c r="Q253" s="8">
        <v>1.9</v>
      </c>
      <c r="Z253">
        <f t="shared" si="12"/>
        <v>1.2065362837023839</v>
      </c>
      <c r="AA253">
        <f t="shared" si="13"/>
        <v>0.77153628370238381</v>
      </c>
      <c r="AB253">
        <f t="shared" si="14"/>
        <v>0.59526823706928522</v>
      </c>
    </row>
    <row r="254" spans="1:28" x14ac:dyDescent="0.25">
      <c r="A254" s="4">
        <v>1618</v>
      </c>
      <c r="B254" s="5" t="s">
        <v>43</v>
      </c>
      <c r="C254" s="5">
        <v>0.55500000000000005</v>
      </c>
      <c r="D254" s="5">
        <v>0.435</v>
      </c>
      <c r="E254" s="5">
        <v>0.14000000000000001</v>
      </c>
      <c r="F254" s="5">
        <v>0.76500000000000001</v>
      </c>
      <c r="G254" s="5">
        <v>0.39450000000000002</v>
      </c>
      <c r="H254" s="5">
        <v>0.15</v>
      </c>
      <c r="I254" s="5">
        <v>0.20599999999999999</v>
      </c>
      <c r="J254" s="5">
        <v>8</v>
      </c>
      <c r="K254" s="5">
        <v>5</v>
      </c>
      <c r="L254" s="5" t="s">
        <v>58</v>
      </c>
      <c r="M254" s="5" t="s">
        <v>59</v>
      </c>
      <c r="N254" s="5" t="s">
        <v>60</v>
      </c>
      <c r="O254" s="5">
        <v>3</v>
      </c>
      <c r="P254" s="5" t="s">
        <v>80</v>
      </c>
      <c r="Q254" s="8">
        <v>3.6</v>
      </c>
      <c r="Z254">
        <f t="shared" si="12"/>
        <v>1.2102654658775163</v>
      </c>
      <c r="AA254">
        <f t="shared" si="13"/>
        <v>0.65526546587751622</v>
      </c>
      <c r="AB254">
        <f t="shared" si="14"/>
        <v>0.42937283077167837</v>
      </c>
    </row>
    <row r="255" spans="1:28" x14ac:dyDescent="0.25">
      <c r="A255" s="6">
        <v>178</v>
      </c>
      <c r="B255" s="7" t="s">
        <v>43</v>
      </c>
      <c r="C255" s="7">
        <v>0.315</v>
      </c>
      <c r="D255" s="7">
        <v>0.245</v>
      </c>
      <c r="E255" s="7">
        <v>8.5000000000000006E-2</v>
      </c>
      <c r="F255" s="7">
        <v>0.14349999999999999</v>
      </c>
      <c r="G255" s="7">
        <v>5.2999999999999999E-2</v>
      </c>
      <c r="H255" s="7">
        <v>4.7500000000000001E-2</v>
      </c>
      <c r="I255" s="7">
        <v>0.05</v>
      </c>
      <c r="J255" s="7">
        <v>8</v>
      </c>
      <c r="K255" s="7">
        <v>5</v>
      </c>
      <c r="L255" s="7" t="s">
        <v>58</v>
      </c>
      <c r="M255" s="7" t="s">
        <v>59</v>
      </c>
      <c r="N255" s="7" t="s">
        <v>60</v>
      </c>
      <c r="O255" s="7">
        <v>10</v>
      </c>
      <c r="P255" s="7" t="s">
        <v>70</v>
      </c>
      <c r="Q255" s="9">
        <v>24.1</v>
      </c>
      <c r="Z255">
        <f t="shared" si="12"/>
        <v>1.204104208370776</v>
      </c>
      <c r="AA255">
        <f t="shared" si="13"/>
        <v>0.88910420837077608</v>
      </c>
      <c r="AB255">
        <f t="shared" si="14"/>
        <v>0.79050629334262446</v>
      </c>
    </row>
    <row r="256" spans="1:28" x14ac:dyDescent="0.25">
      <c r="A256" s="4">
        <v>3998</v>
      </c>
      <c r="B256" s="5" t="s">
        <v>43</v>
      </c>
      <c r="C256" s="5">
        <v>0.36</v>
      </c>
      <c r="D256" s="5">
        <v>0.27</v>
      </c>
      <c r="E256" s="5">
        <v>0.09</v>
      </c>
      <c r="F256" s="5">
        <v>0.20749999999999999</v>
      </c>
      <c r="G256" s="5">
        <v>9.8000000000000004E-2</v>
      </c>
      <c r="H256" s="5">
        <v>3.9E-2</v>
      </c>
      <c r="I256" s="5">
        <v>6.2E-2</v>
      </c>
      <c r="J256" s="5">
        <v>6</v>
      </c>
      <c r="K256" s="5">
        <v>12</v>
      </c>
      <c r="L256" s="5" t="s">
        <v>33</v>
      </c>
      <c r="M256" s="5" t="s">
        <v>34</v>
      </c>
      <c r="N256" s="5" t="s">
        <v>35</v>
      </c>
      <c r="O256" s="5">
        <v>6</v>
      </c>
      <c r="P256" s="5" t="s">
        <v>79</v>
      </c>
      <c r="Q256" s="8">
        <v>14.1</v>
      </c>
      <c r="Z256">
        <f t="shared" si="12"/>
        <v>1.2049149001479786</v>
      </c>
      <c r="AA256">
        <f t="shared" si="13"/>
        <v>0.84491490014797865</v>
      </c>
      <c r="AB256">
        <f t="shared" si="14"/>
        <v>0.71388118849206872</v>
      </c>
    </row>
    <row r="257" spans="1:28" x14ac:dyDescent="0.25">
      <c r="A257" s="4">
        <v>1569</v>
      </c>
      <c r="B257" s="5" t="s">
        <v>43</v>
      </c>
      <c r="C257" s="5">
        <v>0.47</v>
      </c>
      <c r="D257" s="5">
        <v>0.35499999999999998</v>
      </c>
      <c r="E257" s="5">
        <v>0.125</v>
      </c>
      <c r="F257" s="5">
        <v>0.499</v>
      </c>
      <c r="G257" s="5">
        <v>0.21</v>
      </c>
      <c r="H257" s="5">
        <v>9.8500000000000004E-2</v>
      </c>
      <c r="I257" s="5">
        <v>0.155</v>
      </c>
      <c r="J257" s="5">
        <v>8</v>
      </c>
      <c r="K257" s="5">
        <v>13</v>
      </c>
      <c r="L257" s="5" t="s">
        <v>44</v>
      </c>
      <c r="M257" s="5" t="s">
        <v>45</v>
      </c>
      <c r="N257" s="5" t="s">
        <v>35</v>
      </c>
      <c r="O257" s="5">
        <v>6</v>
      </c>
      <c r="P257" s="5" t="s">
        <v>79</v>
      </c>
      <c r="Q257" s="8">
        <v>14.1</v>
      </c>
      <c r="Z257">
        <f t="shared" si="12"/>
        <v>1.2076712521904676</v>
      </c>
      <c r="AA257">
        <f t="shared" si="13"/>
        <v>0.73767125219046759</v>
      </c>
      <c r="AB257">
        <f t="shared" si="14"/>
        <v>0.54415887630825244</v>
      </c>
    </row>
    <row r="258" spans="1:28" x14ac:dyDescent="0.25">
      <c r="A258" s="4">
        <v>1617</v>
      </c>
      <c r="B258" s="5" t="s">
        <v>43</v>
      </c>
      <c r="C258" s="5">
        <v>0.55500000000000005</v>
      </c>
      <c r="D258" s="5">
        <v>0.39500000000000002</v>
      </c>
      <c r="E258" s="5">
        <v>0.13</v>
      </c>
      <c r="F258" s="5">
        <v>0.5585</v>
      </c>
      <c r="G258" s="5">
        <v>0.222</v>
      </c>
      <c r="H258" s="5">
        <v>0.1245</v>
      </c>
      <c r="I258" s="5">
        <v>0.17</v>
      </c>
      <c r="J258" s="5">
        <v>9</v>
      </c>
      <c r="K258" s="5">
        <v>10</v>
      </c>
      <c r="L258" s="5" t="s">
        <v>48</v>
      </c>
      <c r="M258" s="5" t="s">
        <v>49</v>
      </c>
      <c r="N258" s="5" t="s">
        <v>50</v>
      </c>
      <c r="O258" s="5">
        <v>9</v>
      </c>
      <c r="P258" s="5" t="s">
        <v>78</v>
      </c>
      <c r="Q258" s="8">
        <v>1.9</v>
      </c>
      <c r="Z258">
        <f t="shared" si="12"/>
        <v>1.2089683590339919</v>
      </c>
      <c r="AA258">
        <f t="shared" si="13"/>
        <v>0.65396835903399186</v>
      </c>
      <c r="AB258">
        <f t="shared" si="14"/>
        <v>0.42767461461761208</v>
      </c>
    </row>
    <row r="259" spans="1:28" x14ac:dyDescent="0.25">
      <c r="A259" s="4">
        <v>1071</v>
      </c>
      <c r="B259" s="5" t="s">
        <v>43</v>
      </c>
      <c r="C259" s="5">
        <v>0.375</v>
      </c>
      <c r="D259" s="5">
        <v>0.27500000000000002</v>
      </c>
      <c r="E259" s="5">
        <v>0.1</v>
      </c>
      <c r="F259" s="5">
        <v>0.23250000000000001</v>
      </c>
      <c r="G259" s="5">
        <v>0.11650000000000001</v>
      </c>
      <c r="H259" s="5">
        <v>4.2000000000000003E-2</v>
      </c>
      <c r="I259" s="5">
        <v>6.5000000000000002E-2</v>
      </c>
      <c r="J259" s="5">
        <v>6</v>
      </c>
      <c r="K259" s="5">
        <v>6</v>
      </c>
      <c r="L259" s="5" t="s">
        <v>71</v>
      </c>
      <c r="M259" s="5" t="s">
        <v>72</v>
      </c>
      <c r="N259" s="5" t="s">
        <v>73</v>
      </c>
      <c r="O259" s="5">
        <v>5</v>
      </c>
      <c r="P259" s="5" t="s">
        <v>46</v>
      </c>
      <c r="Q259" s="8">
        <v>12.8</v>
      </c>
      <c r="Z259">
        <f t="shared" si="12"/>
        <v>1.2050770385034191</v>
      </c>
      <c r="AA259">
        <f t="shared" si="13"/>
        <v>0.83007703850341907</v>
      </c>
      <c r="AB259">
        <f t="shared" si="14"/>
        <v>0.6890278898506067</v>
      </c>
    </row>
    <row r="260" spans="1:28" x14ac:dyDescent="0.25">
      <c r="A260" s="4">
        <v>3039</v>
      </c>
      <c r="B260" s="5" t="s">
        <v>43</v>
      </c>
      <c r="C260" s="5">
        <v>0.56499999999999995</v>
      </c>
      <c r="D260" s="5">
        <v>0.44</v>
      </c>
      <c r="E260" s="5">
        <v>0.13500000000000001</v>
      </c>
      <c r="F260" s="5">
        <v>0.76800000000000002</v>
      </c>
      <c r="G260" s="5">
        <v>0.33050000000000002</v>
      </c>
      <c r="H260" s="5">
        <v>0.13850000000000001</v>
      </c>
      <c r="I260" s="5">
        <v>0.2475</v>
      </c>
      <c r="J260" s="5">
        <v>9</v>
      </c>
      <c r="K260" s="5">
        <v>15</v>
      </c>
      <c r="L260" s="5" t="s">
        <v>81</v>
      </c>
      <c r="M260" s="5" t="s">
        <v>82</v>
      </c>
      <c r="N260" s="5" t="s">
        <v>35</v>
      </c>
      <c r="O260" s="5">
        <v>3</v>
      </c>
      <c r="P260" s="5" t="s">
        <v>80</v>
      </c>
      <c r="Q260" s="8">
        <v>3.6</v>
      </c>
      <c r="Z260">
        <f t="shared" si="12"/>
        <v>1.2104276042329567</v>
      </c>
      <c r="AA260">
        <f t="shared" si="13"/>
        <v>0.64542760423295675</v>
      </c>
      <c r="AB260">
        <f t="shared" si="14"/>
        <v>0.41657679230589423</v>
      </c>
    </row>
    <row r="261" spans="1:28" x14ac:dyDescent="0.25">
      <c r="A261" s="4">
        <v>713</v>
      </c>
      <c r="B261" s="5" t="s">
        <v>43</v>
      </c>
      <c r="C261" s="5">
        <v>0.28000000000000003</v>
      </c>
      <c r="D261" s="5">
        <v>0.20499999999999999</v>
      </c>
      <c r="E261" s="5">
        <v>5.5E-2</v>
      </c>
      <c r="F261" s="5">
        <v>0.1135</v>
      </c>
      <c r="G261" s="5">
        <v>4.4999999999999998E-2</v>
      </c>
      <c r="H261" s="5">
        <v>2.75E-2</v>
      </c>
      <c r="I261" s="5">
        <v>3.3500000000000002E-2</v>
      </c>
      <c r="J261" s="5">
        <v>7</v>
      </c>
      <c r="K261" s="5">
        <v>11</v>
      </c>
      <c r="L261" s="5" t="s">
        <v>37</v>
      </c>
      <c r="M261" s="5" t="s">
        <v>38</v>
      </c>
      <c r="N261" s="5" t="s">
        <v>35</v>
      </c>
      <c r="O261" s="5">
        <v>5</v>
      </c>
      <c r="P261" s="5" t="s">
        <v>46</v>
      </c>
      <c r="Q261" s="8">
        <v>12.8</v>
      </c>
      <c r="Z261">
        <f t="shared" si="12"/>
        <v>1.2028071015272517</v>
      </c>
      <c r="AA261">
        <f t="shared" si="13"/>
        <v>0.92280710152725165</v>
      </c>
      <c r="AB261">
        <f t="shared" si="14"/>
        <v>0.8515729466291273</v>
      </c>
    </row>
    <row r="262" spans="1:28" x14ac:dyDescent="0.25">
      <c r="A262" s="4">
        <v>1238</v>
      </c>
      <c r="B262" s="5" t="s">
        <v>43</v>
      </c>
      <c r="C262" s="5">
        <v>0.375</v>
      </c>
      <c r="D262" s="5">
        <v>0.27500000000000002</v>
      </c>
      <c r="E262" s="5">
        <v>9.5000000000000001E-2</v>
      </c>
      <c r="F262" s="5">
        <v>0.2465</v>
      </c>
      <c r="G262" s="5">
        <v>0.11</v>
      </c>
      <c r="H262" s="5">
        <v>4.1500000000000002E-2</v>
      </c>
      <c r="I262" s="5">
        <v>7.7499999999999999E-2</v>
      </c>
      <c r="J262" s="5">
        <v>6</v>
      </c>
      <c r="K262" s="5">
        <v>2</v>
      </c>
      <c r="L262" s="5" t="s">
        <v>64</v>
      </c>
      <c r="M262" s="5" t="s">
        <v>65</v>
      </c>
      <c r="N262" s="5" t="s">
        <v>66</v>
      </c>
      <c r="O262" s="5">
        <v>3</v>
      </c>
      <c r="P262" s="5" t="s">
        <v>80</v>
      </c>
      <c r="Q262" s="8">
        <v>3.6</v>
      </c>
      <c r="Z262">
        <f t="shared" si="12"/>
        <v>1.2050770385034191</v>
      </c>
      <c r="AA262">
        <f t="shared" si="13"/>
        <v>0.83007703850341907</v>
      </c>
      <c r="AB262">
        <f t="shared" si="14"/>
        <v>0.6890278898506067</v>
      </c>
    </row>
    <row r="263" spans="1:28" x14ac:dyDescent="0.25">
      <c r="A263" s="4">
        <v>2039</v>
      </c>
      <c r="B263" s="5" t="s">
        <v>43</v>
      </c>
      <c r="C263" s="5">
        <v>0.28000000000000003</v>
      </c>
      <c r="D263" s="5">
        <v>0.215</v>
      </c>
      <c r="E263" s="5">
        <v>0.08</v>
      </c>
      <c r="F263" s="5">
        <v>0.13200000000000001</v>
      </c>
      <c r="G263" s="5">
        <v>7.1999999999999995E-2</v>
      </c>
      <c r="H263" s="5">
        <v>2.1999999999999999E-2</v>
      </c>
      <c r="I263" s="5">
        <v>3.3000000000000002E-2</v>
      </c>
      <c r="J263" s="5">
        <v>5</v>
      </c>
      <c r="K263" s="5">
        <v>9</v>
      </c>
      <c r="L263" s="5" t="s">
        <v>52</v>
      </c>
      <c r="M263" s="5" t="s">
        <v>53</v>
      </c>
      <c r="N263" s="5" t="s">
        <v>54</v>
      </c>
      <c r="O263" s="5">
        <v>9</v>
      </c>
      <c r="P263" s="5" t="s">
        <v>78</v>
      </c>
      <c r="Q263" s="8">
        <v>1.9</v>
      </c>
      <c r="Z263">
        <f t="shared" si="12"/>
        <v>1.2031313782381328</v>
      </c>
      <c r="AA263">
        <f t="shared" si="13"/>
        <v>0.92313137823813274</v>
      </c>
      <c r="AB263">
        <f t="shared" si="14"/>
        <v>0.85217154148783447</v>
      </c>
    </row>
    <row r="264" spans="1:28" x14ac:dyDescent="0.25">
      <c r="A264" s="4">
        <v>2727</v>
      </c>
      <c r="B264" s="5" t="s">
        <v>43</v>
      </c>
      <c r="C264" s="5">
        <v>0.4</v>
      </c>
      <c r="D264" s="5">
        <v>0.30499999999999999</v>
      </c>
      <c r="E264" s="5">
        <v>0.1</v>
      </c>
      <c r="F264" s="5">
        <v>0.34150000000000003</v>
      </c>
      <c r="G264" s="5">
        <v>0.17599999999999999</v>
      </c>
      <c r="H264" s="5">
        <v>6.25E-2</v>
      </c>
      <c r="I264" s="5">
        <v>8.6499999999999994E-2</v>
      </c>
      <c r="J264" s="5">
        <v>7</v>
      </c>
      <c r="K264" s="5">
        <v>2</v>
      </c>
      <c r="L264" s="5" t="s">
        <v>64</v>
      </c>
      <c r="M264" s="5" t="s">
        <v>65</v>
      </c>
      <c r="N264" s="5" t="s">
        <v>66</v>
      </c>
      <c r="O264" s="5">
        <v>10</v>
      </c>
      <c r="P264" s="5" t="s">
        <v>70</v>
      </c>
      <c r="Q264" s="8">
        <v>24.1</v>
      </c>
      <c r="Z264">
        <f t="shared" si="12"/>
        <v>1.2060498686360623</v>
      </c>
      <c r="AA264">
        <f t="shared" si="13"/>
        <v>0.80604986863606232</v>
      </c>
      <c r="AB264">
        <f t="shared" si="14"/>
        <v>0.6497163907282133</v>
      </c>
    </row>
    <row r="265" spans="1:28" x14ac:dyDescent="0.25">
      <c r="A265" s="6">
        <v>3688</v>
      </c>
      <c r="B265" s="7" t="s">
        <v>43</v>
      </c>
      <c r="C265" s="7">
        <v>0.625</v>
      </c>
      <c r="D265" s="7">
        <v>0.48499999999999999</v>
      </c>
      <c r="E265" s="7">
        <v>0.16</v>
      </c>
      <c r="F265" s="7">
        <v>1.1499999999999999</v>
      </c>
      <c r="G265" s="7">
        <v>0.52549999999999997</v>
      </c>
      <c r="H265" s="7">
        <v>0.25700000000000001</v>
      </c>
      <c r="I265" s="7">
        <v>0.33150000000000002</v>
      </c>
      <c r="J265" s="7">
        <v>11</v>
      </c>
      <c r="K265" s="7">
        <v>12</v>
      </c>
      <c r="L265" s="7" t="s">
        <v>33</v>
      </c>
      <c r="M265" s="7" t="s">
        <v>34</v>
      </c>
      <c r="N265" s="7" t="s">
        <v>35</v>
      </c>
      <c r="O265" s="7">
        <v>8</v>
      </c>
      <c r="P265" s="7" t="s">
        <v>51</v>
      </c>
      <c r="Q265" s="9">
        <v>12.3</v>
      </c>
      <c r="Z265">
        <f t="shared" si="12"/>
        <v>1.2118868494319215</v>
      </c>
      <c r="AA265">
        <f t="shared" si="13"/>
        <v>0.58688684943192149</v>
      </c>
      <c r="AB265">
        <f t="shared" si="14"/>
        <v>0.34443617403612686</v>
      </c>
    </row>
    <row r="266" spans="1:28" x14ac:dyDescent="0.25">
      <c r="A266" s="4">
        <v>297</v>
      </c>
      <c r="B266" s="5" t="s">
        <v>43</v>
      </c>
      <c r="C266" s="5">
        <v>0.27500000000000002</v>
      </c>
      <c r="D266" s="5">
        <v>0.20499999999999999</v>
      </c>
      <c r="E266" s="5">
        <v>7.4999999999999997E-2</v>
      </c>
      <c r="F266" s="5">
        <v>0.1105</v>
      </c>
      <c r="G266" s="5">
        <v>4.4999999999999998E-2</v>
      </c>
      <c r="H266" s="5">
        <v>2.8500000000000001E-2</v>
      </c>
      <c r="I266" s="5">
        <v>3.5000000000000003E-2</v>
      </c>
      <c r="J266" s="5">
        <v>6</v>
      </c>
      <c r="K266" s="5">
        <v>3</v>
      </c>
      <c r="L266" s="5" t="s">
        <v>75</v>
      </c>
      <c r="M266" s="5" t="s">
        <v>76</v>
      </c>
      <c r="N266" s="5" t="s">
        <v>77</v>
      </c>
      <c r="O266" s="5">
        <v>7</v>
      </c>
      <c r="P266" s="5" t="s">
        <v>74</v>
      </c>
      <c r="Q266" s="8">
        <v>2.5</v>
      </c>
      <c r="Z266">
        <f t="shared" si="12"/>
        <v>1.2028071015272517</v>
      </c>
      <c r="AA266">
        <f t="shared" si="13"/>
        <v>0.92780710152725165</v>
      </c>
      <c r="AB266">
        <f t="shared" si="14"/>
        <v>0.86082601764439981</v>
      </c>
    </row>
    <row r="267" spans="1:28" x14ac:dyDescent="0.25">
      <c r="A267" s="4">
        <v>3718</v>
      </c>
      <c r="B267" s="5" t="s">
        <v>43</v>
      </c>
      <c r="C267" s="5">
        <v>0.35</v>
      </c>
      <c r="D267" s="5">
        <v>0.25</v>
      </c>
      <c r="E267" s="5">
        <v>0.1</v>
      </c>
      <c r="F267" s="5">
        <v>0.40150000000000002</v>
      </c>
      <c r="G267" s="5">
        <v>0.17249999999999999</v>
      </c>
      <c r="H267" s="5">
        <v>6.3E-2</v>
      </c>
      <c r="I267" s="5">
        <v>0.1255</v>
      </c>
      <c r="J267" s="5">
        <v>7</v>
      </c>
      <c r="K267" s="5">
        <v>9</v>
      </c>
      <c r="L267" s="5" t="s">
        <v>52</v>
      </c>
      <c r="M267" s="5" t="s">
        <v>53</v>
      </c>
      <c r="N267" s="5" t="s">
        <v>54</v>
      </c>
      <c r="O267" s="5">
        <v>2</v>
      </c>
      <c r="P267" s="5" t="s">
        <v>39</v>
      </c>
      <c r="Q267" s="8">
        <v>18</v>
      </c>
      <c r="Z267">
        <f t="shared" si="12"/>
        <v>1.2042663467262165</v>
      </c>
      <c r="AA267">
        <f t="shared" si="13"/>
        <v>0.85426634672621649</v>
      </c>
      <c r="AB267">
        <f t="shared" si="14"/>
        <v>0.72977099114895627</v>
      </c>
    </row>
    <row r="268" spans="1:28" x14ac:dyDescent="0.25">
      <c r="A268" s="4">
        <v>3642</v>
      </c>
      <c r="B268" s="5" t="s">
        <v>43</v>
      </c>
      <c r="C268" s="5">
        <v>0.46500000000000002</v>
      </c>
      <c r="D268" s="5">
        <v>0.37</v>
      </c>
      <c r="E268" s="5">
        <v>0.115</v>
      </c>
      <c r="F268" s="5">
        <v>0.40749999999999997</v>
      </c>
      <c r="G268" s="5">
        <v>0.1515</v>
      </c>
      <c r="H268" s="5">
        <v>9.35E-2</v>
      </c>
      <c r="I268" s="5">
        <v>0.14549999999999999</v>
      </c>
      <c r="J268" s="5">
        <v>9</v>
      </c>
      <c r="K268" s="5">
        <v>9</v>
      </c>
      <c r="L268" s="5" t="s">
        <v>52</v>
      </c>
      <c r="M268" s="5" t="s">
        <v>53</v>
      </c>
      <c r="N268" s="5" t="s">
        <v>54</v>
      </c>
      <c r="O268" s="5">
        <v>9</v>
      </c>
      <c r="P268" s="5" t="s">
        <v>78</v>
      </c>
      <c r="Q268" s="8">
        <v>1.9</v>
      </c>
      <c r="Z268">
        <f t="shared" si="12"/>
        <v>1.2081576672567893</v>
      </c>
      <c r="AA268">
        <f t="shared" si="13"/>
        <v>0.74315766725678922</v>
      </c>
      <c r="AB268">
        <f t="shared" si="14"/>
        <v>0.55228331840255263</v>
      </c>
    </row>
    <row r="269" spans="1:28" x14ac:dyDescent="0.25">
      <c r="A269" s="6">
        <v>1252</v>
      </c>
      <c r="B269" s="7" t="s">
        <v>43</v>
      </c>
      <c r="C269" s="7">
        <v>0.40500000000000003</v>
      </c>
      <c r="D269" s="7">
        <v>0.28499999999999998</v>
      </c>
      <c r="E269" s="7">
        <v>0.09</v>
      </c>
      <c r="F269" s="7">
        <v>0.26450000000000001</v>
      </c>
      <c r="G269" s="7">
        <v>0.1265</v>
      </c>
      <c r="H269" s="7">
        <v>5.0500000000000003E-2</v>
      </c>
      <c r="I269" s="7">
        <v>7.4999999999999997E-2</v>
      </c>
      <c r="J269" s="7">
        <v>6</v>
      </c>
      <c r="K269" s="7">
        <v>13</v>
      </c>
      <c r="L269" s="7" t="s">
        <v>44</v>
      </c>
      <c r="M269" s="7" t="s">
        <v>45</v>
      </c>
      <c r="N269" s="7" t="s">
        <v>35</v>
      </c>
      <c r="O269" s="7">
        <v>1</v>
      </c>
      <c r="P269" s="7" t="s">
        <v>36</v>
      </c>
      <c r="Q269" s="9">
        <v>22.1</v>
      </c>
      <c r="Z269">
        <f t="shared" si="12"/>
        <v>1.2054013152143002</v>
      </c>
      <c r="AA269">
        <f t="shared" si="13"/>
        <v>0.80040131521430014</v>
      </c>
      <c r="AB269">
        <f t="shared" si="14"/>
        <v>0.64064226539678149</v>
      </c>
    </row>
    <row r="270" spans="1:28" x14ac:dyDescent="0.25">
      <c r="A270" s="4">
        <v>247</v>
      </c>
      <c r="B270" s="5" t="s">
        <v>43</v>
      </c>
      <c r="C270" s="5">
        <v>0.32</v>
      </c>
      <c r="D270" s="5">
        <v>0.245</v>
      </c>
      <c r="E270" s="5">
        <v>0.08</v>
      </c>
      <c r="F270" s="5">
        <v>0.1585</v>
      </c>
      <c r="G270" s="5">
        <v>6.3500000000000001E-2</v>
      </c>
      <c r="H270" s="5">
        <v>3.2500000000000001E-2</v>
      </c>
      <c r="I270" s="5">
        <v>0.05</v>
      </c>
      <c r="J270" s="5">
        <v>13</v>
      </c>
      <c r="K270" s="5">
        <v>15</v>
      </c>
      <c r="L270" s="5" t="s">
        <v>81</v>
      </c>
      <c r="M270" s="5" t="s">
        <v>82</v>
      </c>
      <c r="N270" s="5" t="s">
        <v>35</v>
      </c>
      <c r="O270" s="5">
        <v>10</v>
      </c>
      <c r="P270" s="5" t="s">
        <v>70</v>
      </c>
      <c r="Q270" s="8">
        <v>24.1</v>
      </c>
      <c r="Z270">
        <f t="shared" si="12"/>
        <v>1.204104208370776</v>
      </c>
      <c r="AA270">
        <f t="shared" si="13"/>
        <v>0.88410420837077597</v>
      </c>
      <c r="AB270">
        <f t="shared" si="14"/>
        <v>0.78164025125891645</v>
      </c>
    </row>
    <row r="271" spans="1:28" x14ac:dyDescent="0.25">
      <c r="A271" s="6">
        <v>904</v>
      </c>
      <c r="B271" s="7" t="s">
        <v>43</v>
      </c>
      <c r="C271" s="7">
        <v>0.315</v>
      </c>
      <c r="D271" s="7">
        <v>0.23499999999999999</v>
      </c>
      <c r="E271" s="7">
        <v>7.4999999999999997E-2</v>
      </c>
      <c r="F271" s="7">
        <v>0.14849999999999999</v>
      </c>
      <c r="G271" s="7">
        <v>5.8500000000000003E-2</v>
      </c>
      <c r="H271" s="7">
        <v>3.7499999999999999E-2</v>
      </c>
      <c r="I271" s="7">
        <v>4.2500000000000003E-2</v>
      </c>
      <c r="J271" s="7">
        <v>6</v>
      </c>
      <c r="K271" s="7">
        <v>15</v>
      </c>
      <c r="L271" s="7" t="s">
        <v>81</v>
      </c>
      <c r="M271" s="7" t="s">
        <v>82</v>
      </c>
      <c r="N271" s="7" t="s">
        <v>35</v>
      </c>
      <c r="O271" s="7">
        <v>6</v>
      </c>
      <c r="P271" s="7" t="s">
        <v>79</v>
      </c>
      <c r="Q271" s="9">
        <v>14.1</v>
      </c>
      <c r="Z271">
        <f t="shared" si="12"/>
        <v>1.2037799316598949</v>
      </c>
      <c r="AA271">
        <f t="shared" si="13"/>
        <v>0.888779931659895</v>
      </c>
      <c r="AB271">
        <f t="shared" si="14"/>
        <v>0.78992976692136763</v>
      </c>
    </row>
    <row r="272" spans="1:28" x14ac:dyDescent="0.25">
      <c r="A272" s="4">
        <v>3814</v>
      </c>
      <c r="B272" s="5" t="s">
        <v>43</v>
      </c>
      <c r="C272" s="5">
        <v>0.35</v>
      </c>
      <c r="D272" s="5">
        <v>0.26</v>
      </c>
      <c r="E272" s="5">
        <v>9.5000000000000001E-2</v>
      </c>
      <c r="F272" s="5">
        <v>0.221</v>
      </c>
      <c r="G272" s="5">
        <v>9.8500000000000004E-2</v>
      </c>
      <c r="H272" s="5">
        <v>4.2999999999999997E-2</v>
      </c>
      <c r="I272" s="5">
        <v>7.0000000000000007E-2</v>
      </c>
      <c r="J272" s="5">
        <v>8</v>
      </c>
      <c r="K272" s="5">
        <v>10</v>
      </c>
      <c r="L272" s="5" t="s">
        <v>48</v>
      </c>
      <c r="M272" s="5" t="s">
        <v>49</v>
      </c>
      <c r="N272" s="5" t="s">
        <v>50</v>
      </c>
      <c r="O272" s="5">
        <v>9</v>
      </c>
      <c r="P272" s="5" t="s">
        <v>78</v>
      </c>
      <c r="Q272" s="8">
        <v>1.9</v>
      </c>
      <c r="Z272">
        <f t="shared" si="12"/>
        <v>1.2045906234370976</v>
      </c>
      <c r="AA272">
        <f t="shared" si="13"/>
        <v>0.85459062343709757</v>
      </c>
      <c r="AB272">
        <f t="shared" si="14"/>
        <v>0.73032513366660712</v>
      </c>
    </row>
    <row r="273" spans="1:28" x14ac:dyDescent="0.25">
      <c r="A273" s="4">
        <v>696</v>
      </c>
      <c r="B273" s="5" t="s">
        <v>43</v>
      </c>
      <c r="C273" s="5">
        <v>0.315</v>
      </c>
      <c r="D273" s="5">
        <v>0.23</v>
      </c>
      <c r="E273" s="5">
        <v>0.09</v>
      </c>
      <c r="F273" s="5">
        <v>0.1285</v>
      </c>
      <c r="G273" s="5">
        <v>4.2999999999999997E-2</v>
      </c>
      <c r="H273" s="5">
        <v>0.04</v>
      </c>
      <c r="I273" s="5">
        <v>0.04</v>
      </c>
      <c r="J273" s="5">
        <v>7</v>
      </c>
      <c r="K273" s="5">
        <v>14</v>
      </c>
      <c r="L273" s="5" t="s">
        <v>55</v>
      </c>
      <c r="M273" s="5" t="s">
        <v>56</v>
      </c>
      <c r="N273" s="5" t="s">
        <v>57</v>
      </c>
      <c r="O273" s="5">
        <v>5</v>
      </c>
      <c r="P273" s="5" t="s">
        <v>46</v>
      </c>
      <c r="Q273" s="8">
        <v>12.8</v>
      </c>
      <c r="Z273">
        <f t="shared" si="12"/>
        <v>1.2036177933044543</v>
      </c>
      <c r="AA273">
        <f t="shared" si="13"/>
        <v>0.88861779330445434</v>
      </c>
      <c r="AB273">
        <f t="shared" si="14"/>
        <v>0.7896415825772779</v>
      </c>
    </row>
    <row r="274" spans="1:28" x14ac:dyDescent="0.25">
      <c r="A274" s="4">
        <v>321</v>
      </c>
      <c r="B274" s="5" t="s">
        <v>43</v>
      </c>
      <c r="C274" s="5">
        <v>0.26500000000000001</v>
      </c>
      <c r="D274" s="5">
        <v>0.21</v>
      </c>
      <c r="E274" s="5">
        <v>0.06</v>
      </c>
      <c r="F274" s="5">
        <v>9.6500000000000002E-2</v>
      </c>
      <c r="G274" s="5">
        <v>4.2500000000000003E-2</v>
      </c>
      <c r="H274" s="5">
        <v>2.1999999999999999E-2</v>
      </c>
      <c r="I274" s="5">
        <v>0.03</v>
      </c>
      <c r="J274" s="5">
        <v>5</v>
      </c>
      <c r="K274" s="5">
        <v>5</v>
      </c>
      <c r="L274" s="5" t="s">
        <v>58</v>
      </c>
      <c r="M274" s="5" t="s">
        <v>59</v>
      </c>
      <c r="N274" s="5" t="s">
        <v>60</v>
      </c>
      <c r="O274" s="5">
        <v>10</v>
      </c>
      <c r="P274" s="5" t="s">
        <v>70</v>
      </c>
      <c r="Q274" s="8">
        <v>24.1</v>
      </c>
      <c r="Z274">
        <f t="shared" si="12"/>
        <v>1.2029692398826923</v>
      </c>
      <c r="AA274">
        <f t="shared" si="13"/>
        <v>0.93796923988269232</v>
      </c>
      <c r="AB274">
        <f t="shared" si="14"/>
        <v>0.8797862949661156</v>
      </c>
    </row>
    <row r="275" spans="1:28" x14ac:dyDescent="0.25">
      <c r="A275" s="6">
        <v>554</v>
      </c>
      <c r="B275" s="7" t="s">
        <v>43</v>
      </c>
      <c r="C275" s="7">
        <v>0.48</v>
      </c>
      <c r="D275" s="7">
        <v>0.37</v>
      </c>
      <c r="E275" s="7">
        <v>0.12</v>
      </c>
      <c r="F275" s="7">
        <v>0.51400000000000001</v>
      </c>
      <c r="G275" s="7">
        <v>0.20749999999999999</v>
      </c>
      <c r="H275" s="7">
        <v>0.13100000000000001</v>
      </c>
      <c r="I275" s="7">
        <v>0.155</v>
      </c>
      <c r="J275" s="7">
        <v>13</v>
      </c>
      <c r="K275" s="7">
        <v>3</v>
      </c>
      <c r="L275" s="7" t="s">
        <v>75</v>
      </c>
      <c r="M275" s="7" t="s">
        <v>76</v>
      </c>
      <c r="N275" s="7" t="s">
        <v>77</v>
      </c>
      <c r="O275" s="7">
        <v>1</v>
      </c>
      <c r="P275" s="7" t="s">
        <v>36</v>
      </c>
      <c r="Q275" s="9">
        <v>22.1</v>
      </c>
      <c r="Z275">
        <f t="shared" si="12"/>
        <v>1.2081576672567893</v>
      </c>
      <c r="AA275">
        <f t="shared" si="13"/>
        <v>0.72815766725678932</v>
      </c>
      <c r="AB275">
        <f t="shared" si="14"/>
        <v>0.53021358838484911</v>
      </c>
    </row>
    <row r="276" spans="1:28" x14ac:dyDescent="0.25">
      <c r="A276" s="4">
        <v>3644</v>
      </c>
      <c r="B276" s="5" t="s">
        <v>43</v>
      </c>
      <c r="C276" s="5">
        <v>0.47</v>
      </c>
      <c r="D276" s="5">
        <v>0.34499999999999997</v>
      </c>
      <c r="E276" s="5">
        <v>0.12</v>
      </c>
      <c r="F276" s="5">
        <v>0.36849999999999999</v>
      </c>
      <c r="G276" s="5">
        <v>0.1525</v>
      </c>
      <c r="H276" s="5">
        <v>6.1499999999999999E-2</v>
      </c>
      <c r="I276" s="5">
        <v>0.125</v>
      </c>
      <c r="J276" s="5">
        <v>8</v>
      </c>
      <c r="K276" s="5">
        <v>6</v>
      </c>
      <c r="L276" s="5" t="s">
        <v>71</v>
      </c>
      <c r="M276" s="5" t="s">
        <v>72</v>
      </c>
      <c r="N276" s="5" t="s">
        <v>73</v>
      </c>
      <c r="O276" s="5">
        <v>1</v>
      </c>
      <c r="P276" s="5" t="s">
        <v>36</v>
      </c>
      <c r="Q276" s="8">
        <v>22.1</v>
      </c>
      <c r="Z276">
        <f t="shared" si="12"/>
        <v>1.2073469754795867</v>
      </c>
      <c r="AA276">
        <f t="shared" si="13"/>
        <v>0.73734697547958672</v>
      </c>
      <c r="AB276">
        <f t="shared" si="14"/>
        <v>0.54368056224889427</v>
      </c>
    </row>
    <row r="277" spans="1:28" x14ac:dyDescent="0.25">
      <c r="A277" s="6">
        <v>3914</v>
      </c>
      <c r="B277" s="7" t="s">
        <v>43</v>
      </c>
      <c r="C277" s="7">
        <v>0.54</v>
      </c>
      <c r="D277" s="7">
        <v>0.4</v>
      </c>
      <c r="E277" s="7">
        <v>0.14499999999999999</v>
      </c>
      <c r="F277" s="7">
        <v>0.75700000000000001</v>
      </c>
      <c r="G277" s="7">
        <v>0.315</v>
      </c>
      <c r="H277" s="7">
        <v>0.18099999999999999</v>
      </c>
      <c r="I277" s="7">
        <v>0.215</v>
      </c>
      <c r="J277" s="7">
        <v>11</v>
      </c>
      <c r="K277" s="7">
        <v>8</v>
      </c>
      <c r="L277" s="7" t="s">
        <v>61</v>
      </c>
      <c r="M277" s="7" t="s">
        <v>62</v>
      </c>
      <c r="N277" s="7" t="s">
        <v>63</v>
      </c>
      <c r="O277" s="7">
        <v>8</v>
      </c>
      <c r="P277" s="7" t="s">
        <v>51</v>
      </c>
      <c r="Q277" s="9">
        <v>12.3</v>
      </c>
      <c r="Z277">
        <f t="shared" si="12"/>
        <v>1.2091304973894323</v>
      </c>
      <c r="AA277">
        <f t="shared" si="13"/>
        <v>0.66913049738943231</v>
      </c>
      <c r="AB277">
        <f t="shared" si="14"/>
        <v>0.44773562253662907</v>
      </c>
    </row>
    <row r="278" spans="1:28" x14ac:dyDescent="0.25">
      <c r="A278" s="4">
        <v>1867</v>
      </c>
      <c r="B278" s="5" t="s">
        <v>43</v>
      </c>
      <c r="C278" s="5">
        <v>0.52</v>
      </c>
      <c r="D278" s="5">
        <v>0.38500000000000001</v>
      </c>
      <c r="E278" s="5">
        <v>0.115</v>
      </c>
      <c r="F278" s="5">
        <v>0.58099999999999996</v>
      </c>
      <c r="G278" s="5">
        <v>0.2555</v>
      </c>
      <c r="H278" s="5">
        <v>0.156</v>
      </c>
      <c r="I278" s="5">
        <v>0.14299999999999999</v>
      </c>
      <c r="J278" s="5">
        <v>10</v>
      </c>
      <c r="K278" s="5">
        <v>9</v>
      </c>
      <c r="L278" s="5" t="s">
        <v>52</v>
      </c>
      <c r="M278" s="5" t="s">
        <v>53</v>
      </c>
      <c r="N278" s="5" t="s">
        <v>54</v>
      </c>
      <c r="O278" s="5">
        <v>9</v>
      </c>
      <c r="P278" s="5" t="s">
        <v>78</v>
      </c>
      <c r="Q278" s="8">
        <v>1.9</v>
      </c>
      <c r="Z278">
        <f t="shared" si="12"/>
        <v>1.2086440823231108</v>
      </c>
      <c r="AA278">
        <f t="shared" si="13"/>
        <v>0.68864408232311081</v>
      </c>
      <c r="AB278">
        <f t="shared" si="14"/>
        <v>0.4742306721186394</v>
      </c>
    </row>
    <row r="279" spans="1:28" x14ac:dyDescent="0.25">
      <c r="A279" s="6">
        <v>1287</v>
      </c>
      <c r="B279" s="7" t="s">
        <v>43</v>
      </c>
      <c r="C279" s="7">
        <v>0.5</v>
      </c>
      <c r="D279" s="7">
        <v>0.39500000000000002</v>
      </c>
      <c r="E279" s="7">
        <v>0.14000000000000001</v>
      </c>
      <c r="F279" s="7">
        <v>0.62150000000000005</v>
      </c>
      <c r="G279" s="7">
        <v>0.29249999999999998</v>
      </c>
      <c r="H279" s="7">
        <v>0.1205</v>
      </c>
      <c r="I279" s="7">
        <v>0.19500000000000001</v>
      </c>
      <c r="J279" s="7">
        <v>9</v>
      </c>
      <c r="K279" s="7">
        <v>8</v>
      </c>
      <c r="L279" s="7" t="s">
        <v>61</v>
      </c>
      <c r="M279" s="7" t="s">
        <v>62</v>
      </c>
      <c r="N279" s="7" t="s">
        <v>63</v>
      </c>
      <c r="O279" s="7">
        <v>3</v>
      </c>
      <c r="P279" s="7" t="s">
        <v>80</v>
      </c>
      <c r="Q279" s="9">
        <v>3.6</v>
      </c>
      <c r="Z279">
        <f t="shared" si="12"/>
        <v>1.2089683590339919</v>
      </c>
      <c r="AA279">
        <f t="shared" si="13"/>
        <v>0.70896835903399191</v>
      </c>
      <c r="AB279">
        <f t="shared" si="14"/>
        <v>0.50263613411135122</v>
      </c>
    </row>
    <row r="280" spans="1:28" x14ac:dyDescent="0.25">
      <c r="A280" s="4">
        <v>1856</v>
      </c>
      <c r="B280" s="5" t="s">
        <v>43</v>
      </c>
      <c r="C280" s="5">
        <v>0.5</v>
      </c>
      <c r="D280" s="5">
        <v>0.38</v>
      </c>
      <c r="E280" s="5">
        <v>0.11</v>
      </c>
      <c r="F280" s="5">
        <v>0.5605</v>
      </c>
      <c r="G280" s="5">
        <v>0.28000000000000003</v>
      </c>
      <c r="H280" s="5">
        <v>0.106</v>
      </c>
      <c r="I280" s="5">
        <v>0.15</v>
      </c>
      <c r="J280" s="5">
        <v>9</v>
      </c>
      <c r="K280" s="5">
        <v>7</v>
      </c>
      <c r="L280" s="5" t="s">
        <v>67</v>
      </c>
      <c r="M280" s="5" t="s">
        <v>68</v>
      </c>
      <c r="N280" s="5" t="s">
        <v>69</v>
      </c>
      <c r="O280" s="5">
        <v>10</v>
      </c>
      <c r="P280" s="5" t="s">
        <v>70</v>
      </c>
      <c r="Q280" s="8">
        <v>24.1</v>
      </c>
      <c r="Z280">
        <f t="shared" si="12"/>
        <v>1.2084819439676704</v>
      </c>
      <c r="AA280">
        <f t="shared" si="13"/>
        <v>0.70848194396767039</v>
      </c>
      <c r="AB280">
        <f t="shared" si="14"/>
        <v>0.50194666492820927</v>
      </c>
    </row>
    <row r="281" spans="1:28" x14ac:dyDescent="0.25">
      <c r="A281" s="6">
        <v>3482</v>
      </c>
      <c r="B281" s="7" t="s">
        <v>43</v>
      </c>
      <c r="C281" s="7">
        <v>0.46500000000000002</v>
      </c>
      <c r="D281" s="7">
        <v>0.34499999999999997</v>
      </c>
      <c r="E281" s="7">
        <v>0.105</v>
      </c>
      <c r="F281" s="7">
        <v>0.40150000000000002</v>
      </c>
      <c r="G281" s="7">
        <v>0.24199999999999999</v>
      </c>
      <c r="H281" s="7">
        <v>3.4500000000000003E-2</v>
      </c>
      <c r="I281" s="7">
        <v>0.109</v>
      </c>
      <c r="J281" s="7">
        <v>6</v>
      </c>
      <c r="K281" s="7">
        <v>2</v>
      </c>
      <c r="L281" s="7" t="s">
        <v>64</v>
      </c>
      <c r="M281" s="7" t="s">
        <v>65</v>
      </c>
      <c r="N281" s="7" t="s">
        <v>66</v>
      </c>
      <c r="O281" s="7">
        <v>2</v>
      </c>
      <c r="P281" s="7" t="s">
        <v>39</v>
      </c>
      <c r="Q281" s="9">
        <v>18</v>
      </c>
      <c r="Z281">
        <f t="shared" si="12"/>
        <v>1.2073469754795867</v>
      </c>
      <c r="AA281">
        <f t="shared" si="13"/>
        <v>0.74234697547958661</v>
      </c>
      <c r="AB281">
        <f t="shared" si="14"/>
        <v>0.55107903200369002</v>
      </c>
    </row>
    <row r="282" spans="1:28" x14ac:dyDescent="0.25">
      <c r="A282" s="4">
        <v>3525</v>
      </c>
      <c r="B282" s="5" t="s">
        <v>43</v>
      </c>
      <c r="C282" s="5">
        <v>0.32</v>
      </c>
      <c r="D282" s="5">
        <v>0.24</v>
      </c>
      <c r="E282" s="5">
        <v>8.5000000000000006E-2</v>
      </c>
      <c r="F282" s="5">
        <v>0.13100000000000001</v>
      </c>
      <c r="G282" s="5">
        <v>6.1499999999999999E-2</v>
      </c>
      <c r="H282" s="5">
        <v>2.6499999999999999E-2</v>
      </c>
      <c r="I282" s="5">
        <v>3.7999999999999999E-2</v>
      </c>
      <c r="J282" s="5">
        <v>6</v>
      </c>
      <c r="K282" s="5">
        <v>10</v>
      </c>
      <c r="L282" s="5" t="s">
        <v>48</v>
      </c>
      <c r="M282" s="5" t="s">
        <v>49</v>
      </c>
      <c r="N282" s="5" t="s">
        <v>50</v>
      </c>
      <c r="O282" s="5">
        <v>8</v>
      </c>
      <c r="P282" s="5" t="s">
        <v>51</v>
      </c>
      <c r="Q282" s="8">
        <v>12.3</v>
      </c>
      <c r="Z282">
        <f t="shared" si="12"/>
        <v>1.2039420700153354</v>
      </c>
      <c r="AA282">
        <f t="shared" si="13"/>
        <v>0.88394207001533531</v>
      </c>
      <c r="AB282">
        <f t="shared" si="14"/>
        <v>0.78135358314299597</v>
      </c>
    </row>
    <row r="283" spans="1:28" x14ac:dyDescent="0.25">
      <c r="A283" s="6">
        <v>927</v>
      </c>
      <c r="B283" s="7" t="s">
        <v>43</v>
      </c>
      <c r="C283" s="7">
        <v>0.43</v>
      </c>
      <c r="D283" s="7">
        <v>0.32500000000000001</v>
      </c>
      <c r="E283" s="7">
        <v>0.09</v>
      </c>
      <c r="F283" s="7">
        <v>0.42499999999999999</v>
      </c>
      <c r="G283" s="7">
        <v>0.217</v>
      </c>
      <c r="H283" s="7">
        <v>8.6999999999999994E-2</v>
      </c>
      <c r="I283" s="7">
        <v>9.5000000000000001E-2</v>
      </c>
      <c r="J283" s="7">
        <v>7</v>
      </c>
      <c r="K283" s="7">
        <v>2</v>
      </c>
      <c r="L283" s="7" t="s">
        <v>64</v>
      </c>
      <c r="M283" s="7" t="s">
        <v>65</v>
      </c>
      <c r="N283" s="7" t="s">
        <v>66</v>
      </c>
      <c r="O283" s="7">
        <v>9</v>
      </c>
      <c r="P283" s="7" t="s">
        <v>78</v>
      </c>
      <c r="Q283" s="9">
        <v>1.9</v>
      </c>
      <c r="Z283">
        <f t="shared" si="12"/>
        <v>1.2066984220578245</v>
      </c>
      <c r="AA283">
        <f t="shared" si="13"/>
        <v>0.77669842205782458</v>
      </c>
      <c r="AB283">
        <f t="shared" si="14"/>
        <v>0.60326043882711455</v>
      </c>
    </row>
    <row r="284" spans="1:28" x14ac:dyDescent="0.25">
      <c r="A284" s="4">
        <v>1293</v>
      </c>
      <c r="B284" s="5" t="s">
        <v>43</v>
      </c>
      <c r="C284" s="5">
        <v>0.51500000000000001</v>
      </c>
      <c r="D284" s="5">
        <v>0.4</v>
      </c>
      <c r="E284" s="5">
        <v>0.13500000000000001</v>
      </c>
      <c r="F284" s="5">
        <v>0.69650000000000001</v>
      </c>
      <c r="G284" s="5">
        <v>0.32</v>
      </c>
      <c r="H284" s="5">
        <v>0.1255</v>
      </c>
      <c r="I284" s="5">
        <v>0.17499999999999999</v>
      </c>
      <c r="J284" s="5">
        <v>9</v>
      </c>
      <c r="K284" s="5">
        <v>6</v>
      </c>
      <c r="L284" s="5" t="s">
        <v>71</v>
      </c>
      <c r="M284" s="5" t="s">
        <v>72</v>
      </c>
      <c r="N284" s="5" t="s">
        <v>73</v>
      </c>
      <c r="O284" s="5">
        <v>10</v>
      </c>
      <c r="P284" s="5" t="s">
        <v>70</v>
      </c>
      <c r="Q284" s="8">
        <v>24.1</v>
      </c>
      <c r="Z284">
        <f t="shared" si="12"/>
        <v>1.2091304973894323</v>
      </c>
      <c r="AA284">
        <f t="shared" si="13"/>
        <v>0.69413049738943233</v>
      </c>
      <c r="AB284">
        <f t="shared" si="14"/>
        <v>0.48181714740610071</v>
      </c>
    </row>
    <row r="285" spans="1:28" x14ac:dyDescent="0.25">
      <c r="A285" s="4">
        <v>3529</v>
      </c>
      <c r="B285" s="5" t="s">
        <v>43</v>
      </c>
      <c r="C285" s="5">
        <v>0.35</v>
      </c>
      <c r="D285" s="5">
        <v>0.26500000000000001</v>
      </c>
      <c r="E285" s="5">
        <v>8.5000000000000006E-2</v>
      </c>
      <c r="F285" s="5">
        <v>0.17349999999999999</v>
      </c>
      <c r="G285" s="5">
        <v>7.7499999999999999E-2</v>
      </c>
      <c r="H285" s="5">
        <v>3.4000000000000002E-2</v>
      </c>
      <c r="I285" s="5">
        <v>5.6000000000000001E-2</v>
      </c>
      <c r="J285" s="5">
        <v>6</v>
      </c>
      <c r="K285" s="5">
        <v>9</v>
      </c>
      <c r="L285" s="5" t="s">
        <v>52</v>
      </c>
      <c r="M285" s="5" t="s">
        <v>53</v>
      </c>
      <c r="N285" s="5" t="s">
        <v>54</v>
      </c>
      <c r="O285" s="5">
        <v>10</v>
      </c>
      <c r="P285" s="5" t="s">
        <v>70</v>
      </c>
      <c r="Q285" s="8">
        <v>24.1</v>
      </c>
      <c r="Z285">
        <f t="shared" si="12"/>
        <v>1.204752761792538</v>
      </c>
      <c r="AA285">
        <f t="shared" si="13"/>
        <v>0.85475276179253801</v>
      </c>
      <c r="AB285">
        <f t="shared" si="14"/>
        <v>0.73060228379197123</v>
      </c>
    </row>
    <row r="286" spans="1:28" x14ac:dyDescent="0.25">
      <c r="A286" s="4">
        <v>967</v>
      </c>
      <c r="B286" s="5" t="s">
        <v>43</v>
      </c>
      <c r="C286" s="5">
        <v>0.51</v>
      </c>
      <c r="D286" s="5">
        <v>0.375</v>
      </c>
      <c r="E286" s="5">
        <v>0.1</v>
      </c>
      <c r="F286" s="5">
        <v>0.57850000000000001</v>
      </c>
      <c r="G286" s="5">
        <v>0.23799999999999999</v>
      </c>
      <c r="H286" s="5">
        <v>0.1225</v>
      </c>
      <c r="I286" s="5">
        <v>0.17499999999999999</v>
      </c>
      <c r="J286" s="5">
        <v>7</v>
      </c>
      <c r="K286" s="5">
        <v>11</v>
      </c>
      <c r="L286" s="5" t="s">
        <v>37</v>
      </c>
      <c r="M286" s="5" t="s">
        <v>38</v>
      </c>
      <c r="N286" s="5" t="s">
        <v>35</v>
      </c>
      <c r="O286" s="5">
        <v>7</v>
      </c>
      <c r="P286" s="5" t="s">
        <v>74</v>
      </c>
      <c r="Q286" s="8">
        <v>2.5</v>
      </c>
      <c r="Z286">
        <f t="shared" si="12"/>
        <v>1.2083198056122297</v>
      </c>
      <c r="AA286">
        <f t="shared" si="13"/>
        <v>0.69831980561222973</v>
      </c>
      <c r="AB286">
        <f t="shared" si="14"/>
        <v>0.48765055091030229</v>
      </c>
    </row>
    <row r="287" spans="1:28" x14ac:dyDescent="0.25">
      <c r="A287" s="4">
        <v>3110</v>
      </c>
      <c r="B287" s="5" t="s">
        <v>43</v>
      </c>
      <c r="C287" s="5">
        <v>0.38</v>
      </c>
      <c r="D287" s="5">
        <v>0.28999999999999998</v>
      </c>
      <c r="E287" s="5">
        <v>8.5000000000000006E-2</v>
      </c>
      <c r="F287" s="5">
        <v>0.22850000000000001</v>
      </c>
      <c r="G287" s="5">
        <v>8.7999999999999995E-2</v>
      </c>
      <c r="H287" s="5">
        <v>4.65E-2</v>
      </c>
      <c r="I287" s="5">
        <v>7.4999999999999997E-2</v>
      </c>
      <c r="J287" s="5">
        <v>7</v>
      </c>
      <c r="K287" s="5">
        <v>14</v>
      </c>
      <c r="L287" s="5" t="s">
        <v>55</v>
      </c>
      <c r="M287" s="5" t="s">
        <v>56</v>
      </c>
      <c r="N287" s="5" t="s">
        <v>57</v>
      </c>
      <c r="O287" s="5">
        <v>8</v>
      </c>
      <c r="P287" s="5" t="s">
        <v>51</v>
      </c>
      <c r="Q287" s="8">
        <v>12.3</v>
      </c>
      <c r="Z287">
        <f t="shared" si="12"/>
        <v>1.2055634535697408</v>
      </c>
      <c r="AA287">
        <f t="shared" si="13"/>
        <v>0.82556345356974081</v>
      </c>
      <c r="AB287">
        <f t="shared" si="14"/>
        <v>0.68155501586999756</v>
      </c>
    </row>
    <row r="288" spans="1:28" x14ac:dyDescent="0.25">
      <c r="A288" s="4">
        <v>1591</v>
      </c>
      <c r="B288" s="5" t="s">
        <v>43</v>
      </c>
      <c r="C288" s="5">
        <v>0.52</v>
      </c>
      <c r="D288" s="5">
        <v>0.39</v>
      </c>
      <c r="E288" s="5">
        <v>0.13</v>
      </c>
      <c r="F288" s="5">
        <v>0.55449999999999999</v>
      </c>
      <c r="G288" s="5">
        <v>0.23549999999999999</v>
      </c>
      <c r="H288" s="5">
        <v>0.1095</v>
      </c>
      <c r="I288" s="5">
        <v>0.1895</v>
      </c>
      <c r="J288" s="5">
        <v>7</v>
      </c>
      <c r="K288" s="5">
        <v>12</v>
      </c>
      <c r="L288" s="5" t="s">
        <v>33</v>
      </c>
      <c r="M288" s="5" t="s">
        <v>34</v>
      </c>
      <c r="N288" s="5" t="s">
        <v>35</v>
      </c>
      <c r="O288" s="5">
        <v>6</v>
      </c>
      <c r="P288" s="5" t="s">
        <v>79</v>
      </c>
      <c r="Q288" s="8">
        <v>14.1</v>
      </c>
      <c r="Z288">
        <f t="shared" si="12"/>
        <v>1.2088062206785515</v>
      </c>
      <c r="AA288">
        <f t="shared" si="13"/>
        <v>0.68880622067855146</v>
      </c>
      <c r="AB288">
        <f t="shared" si="14"/>
        <v>0.47445400964546935</v>
      </c>
    </row>
    <row r="289" spans="1:28" x14ac:dyDescent="0.25">
      <c r="A289" s="4">
        <v>938</v>
      </c>
      <c r="B289" s="5" t="s">
        <v>43</v>
      </c>
      <c r="C289" s="5">
        <v>0.45500000000000002</v>
      </c>
      <c r="D289" s="5">
        <v>0.35499999999999998</v>
      </c>
      <c r="E289" s="5">
        <v>0.125</v>
      </c>
      <c r="F289" s="5">
        <v>0.53249999999999997</v>
      </c>
      <c r="G289" s="5">
        <v>0.22500000000000001</v>
      </c>
      <c r="H289" s="5">
        <v>0.126</v>
      </c>
      <c r="I289" s="5">
        <v>0.14649999999999999</v>
      </c>
      <c r="J289" s="5">
        <v>7</v>
      </c>
      <c r="K289" s="5">
        <v>14</v>
      </c>
      <c r="L289" s="5" t="s">
        <v>55</v>
      </c>
      <c r="M289" s="5" t="s">
        <v>56</v>
      </c>
      <c r="N289" s="5" t="s">
        <v>57</v>
      </c>
      <c r="O289" s="5">
        <v>6</v>
      </c>
      <c r="P289" s="5" t="s">
        <v>79</v>
      </c>
      <c r="Q289" s="8">
        <v>14.1</v>
      </c>
      <c r="Z289">
        <f t="shared" si="12"/>
        <v>1.2076712521904676</v>
      </c>
      <c r="AA289">
        <f t="shared" si="13"/>
        <v>0.75267125219046749</v>
      </c>
      <c r="AB289">
        <f t="shared" si="14"/>
        <v>0.56651401387396627</v>
      </c>
    </row>
    <row r="290" spans="1:28" x14ac:dyDescent="0.25">
      <c r="A290" s="4">
        <v>394</v>
      </c>
      <c r="B290" s="5" t="s">
        <v>43</v>
      </c>
      <c r="C290" s="5">
        <v>0.36499999999999999</v>
      </c>
      <c r="D290" s="5">
        <v>0.29499999999999998</v>
      </c>
      <c r="E290" s="5">
        <v>9.5000000000000001E-2</v>
      </c>
      <c r="F290" s="5">
        <v>0.25</v>
      </c>
      <c r="G290" s="5">
        <v>0.1075</v>
      </c>
      <c r="H290" s="5">
        <v>5.45E-2</v>
      </c>
      <c r="I290" s="5">
        <v>0.08</v>
      </c>
      <c r="J290" s="5">
        <v>9</v>
      </c>
      <c r="K290" s="5">
        <v>2</v>
      </c>
      <c r="L290" s="5" t="s">
        <v>64</v>
      </c>
      <c r="M290" s="5" t="s">
        <v>65</v>
      </c>
      <c r="N290" s="5" t="s">
        <v>66</v>
      </c>
      <c r="O290" s="5">
        <v>8</v>
      </c>
      <c r="P290" s="5" t="s">
        <v>51</v>
      </c>
      <c r="Q290" s="8">
        <v>12.3</v>
      </c>
      <c r="Z290">
        <f t="shared" si="12"/>
        <v>1.2057255919251813</v>
      </c>
      <c r="AA290">
        <f t="shared" si="13"/>
        <v>0.84072559192518126</v>
      </c>
      <c r="AB290">
        <f t="shared" si="14"/>
        <v>0.70681952091794642</v>
      </c>
    </row>
    <row r="291" spans="1:28" x14ac:dyDescent="0.25">
      <c r="A291" s="6">
        <v>4166</v>
      </c>
      <c r="B291" s="7" t="s">
        <v>43</v>
      </c>
      <c r="C291" s="7">
        <v>0.40500000000000003</v>
      </c>
      <c r="D291" s="7">
        <v>0.3</v>
      </c>
      <c r="E291" s="7">
        <v>8.5000000000000006E-2</v>
      </c>
      <c r="F291" s="7">
        <v>0.30349999999999999</v>
      </c>
      <c r="G291" s="7">
        <v>0.15</v>
      </c>
      <c r="H291" s="7">
        <v>5.0500000000000003E-2</v>
      </c>
      <c r="I291" s="7">
        <v>8.7999999999999995E-2</v>
      </c>
      <c r="J291" s="7">
        <v>7</v>
      </c>
      <c r="K291" s="7">
        <v>15</v>
      </c>
      <c r="L291" s="7" t="s">
        <v>81</v>
      </c>
      <c r="M291" s="7" t="s">
        <v>82</v>
      </c>
      <c r="N291" s="7" t="s">
        <v>35</v>
      </c>
      <c r="O291" s="7">
        <v>3</v>
      </c>
      <c r="P291" s="7" t="s">
        <v>80</v>
      </c>
      <c r="Q291" s="9">
        <v>3.6</v>
      </c>
      <c r="Z291">
        <f t="shared" si="12"/>
        <v>1.2058877302806219</v>
      </c>
      <c r="AA291">
        <f t="shared" si="13"/>
        <v>0.80088773028062188</v>
      </c>
      <c r="AB291">
        <f t="shared" si="14"/>
        <v>0.64142115651404619</v>
      </c>
    </row>
    <row r="292" spans="1:28" x14ac:dyDescent="0.25">
      <c r="A292" s="4">
        <v>925</v>
      </c>
      <c r="B292" s="5" t="s">
        <v>43</v>
      </c>
      <c r="C292" s="5">
        <v>0.42499999999999999</v>
      </c>
      <c r="D292" s="5">
        <v>0.315</v>
      </c>
      <c r="E292" s="5">
        <v>0.1</v>
      </c>
      <c r="F292" s="5">
        <v>0.377</v>
      </c>
      <c r="G292" s="5">
        <v>0.16450000000000001</v>
      </c>
      <c r="H292" s="5">
        <v>7.1999999999999995E-2</v>
      </c>
      <c r="I292" s="5">
        <v>0.105</v>
      </c>
      <c r="J292" s="5">
        <v>6</v>
      </c>
      <c r="K292" s="5">
        <v>8</v>
      </c>
      <c r="L292" s="5" t="s">
        <v>61</v>
      </c>
      <c r="M292" s="5" t="s">
        <v>62</v>
      </c>
      <c r="N292" s="5" t="s">
        <v>63</v>
      </c>
      <c r="O292" s="5">
        <v>10</v>
      </c>
      <c r="P292" s="5" t="s">
        <v>70</v>
      </c>
      <c r="Q292" s="8">
        <v>24.1</v>
      </c>
      <c r="Z292">
        <f t="shared" si="12"/>
        <v>1.2063741453469434</v>
      </c>
      <c r="AA292">
        <f t="shared" si="13"/>
        <v>0.78137414534694338</v>
      </c>
      <c r="AB292">
        <f t="shared" si="14"/>
        <v>0.61054555501666619</v>
      </c>
    </row>
    <row r="293" spans="1:28" x14ac:dyDescent="0.25">
      <c r="A293" s="4">
        <v>3667</v>
      </c>
      <c r="B293" s="5" t="s">
        <v>43</v>
      </c>
      <c r="C293" s="5">
        <v>0.57499999999999996</v>
      </c>
      <c r="D293" s="5">
        <v>0.44</v>
      </c>
      <c r="E293" s="5">
        <v>0.15</v>
      </c>
      <c r="F293" s="5">
        <v>0.98299999999999998</v>
      </c>
      <c r="G293" s="5">
        <v>0.48599999999999999</v>
      </c>
      <c r="H293" s="5">
        <v>0.215</v>
      </c>
      <c r="I293" s="5">
        <v>0.23899999999999999</v>
      </c>
      <c r="J293" s="5">
        <v>8</v>
      </c>
      <c r="K293" s="5">
        <v>1</v>
      </c>
      <c r="L293" s="5" t="s">
        <v>40</v>
      </c>
      <c r="M293" s="5" t="s">
        <v>41</v>
      </c>
      <c r="N293" s="5" t="s">
        <v>35</v>
      </c>
      <c r="O293" s="5">
        <v>9</v>
      </c>
      <c r="P293" s="5" t="s">
        <v>78</v>
      </c>
      <c r="Q293" s="8">
        <v>1.9</v>
      </c>
      <c r="Z293">
        <f t="shared" ref="Z293:Z339" si="15">0.0324276710881063*D293+1.19615942895419</f>
        <v>1.2104276042329567</v>
      </c>
      <c r="AA293">
        <f t="shared" ref="AA293:AA339" si="16">Z293-C293</f>
        <v>0.63542760423295674</v>
      </c>
      <c r="AB293">
        <f t="shared" ref="AB293:AB339" si="17">AA293^2</f>
        <v>0.40376824022123509</v>
      </c>
    </row>
    <row r="294" spans="1:28" x14ac:dyDescent="0.25">
      <c r="A294" s="4">
        <v>3430</v>
      </c>
      <c r="B294" s="5" t="s">
        <v>43</v>
      </c>
      <c r="C294" s="5">
        <v>0.28000000000000003</v>
      </c>
      <c r="D294" s="5">
        <v>0.21</v>
      </c>
      <c r="E294" s="5">
        <v>6.5000000000000002E-2</v>
      </c>
      <c r="F294" s="5">
        <v>0.111</v>
      </c>
      <c r="G294" s="5">
        <v>4.2500000000000003E-2</v>
      </c>
      <c r="H294" s="5">
        <v>2.8500000000000001E-2</v>
      </c>
      <c r="I294" s="5">
        <v>0.03</v>
      </c>
      <c r="J294" s="5">
        <v>6</v>
      </c>
      <c r="K294" s="5">
        <v>14</v>
      </c>
      <c r="L294" s="5" t="s">
        <v>55</v>
      </c>
      <c r="M294" s="5" t="s">
        <v>56</v>
      </c>
      <c r="N294" s="5" t="s">
        <v>57</v>
      </c>
      <c r="O294" s="5">
        <v>1</v>
      </c>
      <c r="P294" s="5" t="s">
        <v>36</v>
      </c>
      <c r="Q294" s="8">
        <v>22.1</v>
      </c>
      <c r="Z294">
        <f t="shared" si="15"/>
        <v>1.2029692398826923</v>
      </c>
      <c r="AA294">
        <f t="shared" si="16"/>
        <v>0.9229692398826923</v>
      </c>
      <c r="AB294">
        <f t="shared" si="17"/>
        <v>0.85187221776963484</v>
      </c>
    </row>
    <row r="295" spans="1:28" x14ac:dyDescent="0.25">
      <c r="A295" s="6">
        <v>939</v>
      </c>
      <c r="B295" s="7" t="s">
        <v>43</v>
      </c>
      <c r="C295" s="7">
        <v>0.45500000000000002</v>
      </c>
      <c r="D295" s="7">
        <v>0.375</v>
      </c>
      <c r="E295" s="7">
        <v>0.12</v>
      </c>
      <c r="F295" s="7">
        <v>0.497</v>
      </c>
      <c r="G295" s="7">
        <v>0.23549999999999999</v>
      </c>
      <c r="H295" s="7">
        <v>0.1055</v>
      </c>
      <c r="I295" s="7">
        <v>0.1295</v>
      </c>
      <c r="J295" s="7">
        <v>6</v>
      </c>
      <c r="K295" s="7">
        <v>10</v>
      </c>
      <c r="L295" s="7" t="s">
        <v>48</v>
      </c>
      <c r="M295" s="7" t="s">
        <v>49</v>
      </c>
      <c r="N295" s="7" t="s">
        <v>50</v>
      </c>
      <c r="O295" s="7">
        <v>4</v>
      </c>
      <c r="P295" s="7" t="s">
        <v>42</v>
      </c>
      <c r="Q295" s="9">
        <v>6.1</v>
      </c>
      <c r="Z295">
        <f t="shared" si="15"/>
        <v>1.2083198056122297</v>
      </c>
      <c r="AA295">
        <f t="shared" si="16"/>
        <v>0.75331980561222966</v>
      </c>
      <c r="AB295">
        <f t="shared" si="17"/>
        <v>0.56749072952764745</v>
      </c>
    </row>
    <row r="296" spans="1:28" x14ac:dyDescent="0.25">
      <c r="A296" s="4">
        <v>1289</v>
      </c>
      <c r="B296" s="5" t="s">
        <v>43</v>
      </c>
      <c r="C296" s="5">
        <v>0.505</v>
      </c>
      <c r="D296" s="5">
        <v>0.38</v>
      </c>
      <c r="E296" s="5">
        <v>0.12</v>
      </c>
      <c r="F296" s="5">
        <v>0.59399999999999997</v>
      </c>
      <c r="G296" s="5">
        <v>0.25950000000000001</v>
      </c>
      <c r="H296" s="5">
        <v>0.14349999999999999</v>
      </c>
      <c r="I296" s="5">
        <v>0.18</v>
      </c>
      <c r="J296" s="5">
        <v>7</v>
      </c>
      <c r="K296" s="5">
        <v>2</v>
      </c>
      <c r="L296" s="5" t="s">
        <v>64</v>
      </c>
      <c r="M296" s="5" t="s">
        <v>65</v>
      </c>
      <c r="N296" s="5" t="s">
        <v>66</v>
      </c>
      <c r="O296" s="5">
        <v>7</v>
      </c>
      <c r="P296" s="5" t="s">
        <v>74</v>
      </c>
      <c r="Q296" s="8">
        <v>2.5</v>
      </c>
      <c r="Z296">
        <f t="shared" si="15"/>
        <v>1.2084819439676704</v>
      </c>
      <c r="AA296">
        <f t="shared" si="16"/>
        <v>0.70348194396767039</v>
      </c>
      <c r="AB296">
        <f t="shared" si="17"/>
        <v>0.49488684548853251</v>
      </c>
    </row>
    <row r="297" spans="1:28" x14ac:dyDescent="0.25">
      <c r="A297" s="6">
        <v>1261</v>
      </c>
      <c r="B297" s="7" t="s">
        <v>43</v>
      </c>
      <c r="C297" s="7">
        <v>0.44</v>
      </c>
      <c r="D297" s="7">
        <v>0.34</v>
      </c>
      <c r="E297" s="7">
        <v>0.12</v>
      </c>
      <c r="F297" s="7">
        <v>0.438</v>
      </c>
      <c r="G297" s="7">
        <v>0.21149999999999999</v>
      </c>
      <c r="H297" s="7">
        <v>8.3000000000000004E-2</v>
      </c>
      <c r="I297" s="7">
        <v>0.12</v>
      </c>
      <c r="J297" s="7">
        <v>9</v>
      </c>
      <c r="K297" s="7">
        <v>1</v>
      </c>
      <c r="L297" s="7" t="s">
        <v>40</v>
      </c>
      <c r="M297" s="7" t="s">
        <v>41</v>
      </c>
      <c r="N297" s="7" t="s">
        <v>35</v>
      </c>
      <c r="O297" s="7">
        <v>6</v>
      </c>
      <c r="P297" s="7" t="s">
        <v>79</v>
      </c>
      <c r="Q297" s="9">
        <v>14.1</v>
      </c>
      <c r="Z297">
        <f t="shared" si="15"/>
        <v>1.207184837124146</v>
      </c>
      <c r="AA297">
        <f t="shared" si="16"/>
        <v>0.76718483712414609</v>
      </c>
      <c r="AB297">
        <f t="shared" si="17"/>
        <v>0.58857257431320253</v>
      </c>
    </row>
    <row r="298" spans="1:28" x14ac:dyDescent="0.25">
      <c r="A298" s="4">
        <v>1907</v>
      </c>
      <c r="B298" s="5" t="s">
        <v>43</v>
      </c>
      <c r="C298" s="5">
        <v>0.57499999999999996</v>
      </c>
      <c r="D298" s="5">
        <v>0.45</v>
      </c>
      <c r="E298" s="5">
        <v>0.13500000000000001</v>
      </c>
      <c r="F298" s="5">
        <v>0.82450000000000001</v>
      </c>
      <c r="G298" s="5">
        <v>0.33750000000000002</v>
      </c>
      <c r="H298" s="5">
        <v>0.21149999999999999</v>
      </c>
      <c r="I298" s="5">
        <v>0.23899999999999999</v>
      </c>
      <c r="J298" s="5">
        <v>11</v>
      </c>
      <c r="K298" s="5">
        <v>1</v>
      </c>
      <c r="L298" s="5" t="s">
        <v>40</v>
      </c>
      <c r="M298" s="5" t="s">
        <v>41</v>
      </c>
      <c r="N298" s="5" t="s">
        <v>35</v>
      </c>
      <c r="O298" s="5">
        <v>8</v>
      </c>
      <c r="P298" s="5" t="s">
        <v>51</v>
      </c>
      <c r="Q298" s="8">
        <v>12.3</v>
      </c>
      <c r="Z298">
        <f t="shared" si="15"/>
        <v>1.2107518809438378</v>
      </c>
      <c r="AA298">
        <f t="shared" si="16"/>
        <v>0.63575188094383783</v>
      </c>
      <c r="AB298">
        <f t="shared" si="17"/>
        <v>0.40418045412362774</v>
      </c>
    </row>
    <row r="299" spans="1:28" x14ac:dyDescent="0.25">
      <c r="A299" s="6">
        <v>3380</v>
      </c>
      <c r="B299" s="7" t="s">
        <v>43</v>
      </c>
      <c r="C299" s="7">
        <v>0.29499999999999998</v>
      </c>
      <c r="D299" s="7">
        <v>0.21</v>
      </c>
      <c r="E299" s="7">
        <v>0.08</v>
      </c>
      <c r="F299" s="7">
        <v>0.1</v>
      </c>
      <c r="G299" s="7">
        <v>3.7999999999999999E-2</v>
      </c>
      <c r="H299" s="7">
        <v>2.5999999999999999E-2</v>
      </c>
      <c r="I299" s="7">
        <v>3.1E-2</v>
      </c>
      <c r="J299" s="7">
        <v>8</v>
      </c>
      <c r="K299" s="7">
        <v>2</v>
      </c>
      <c r="L299" s="7" t="s">
        <v>64</v>
      </c>
      <c r="M299" s="7" t="s">
        <v>65</v>
      </c>
      <c r="N299" s="7" t="s">
        <v>66</v>
      </c>
      <c r="O299" s="7">
        <v>2</v>
      </c>
      <c r="P299" s="7" t="s">
        <v>39</v>
      </c>
      <c r="Q299" s="9">
        <v>18</v>
      </c>
      <c r="Z299">
        <f t="shared" si="15"/>
        <v>1.2029692398826923</v>
      </c>
      <c r="AA299">
        <f t="shared" si="16"/>
        <v>0.9079692398826924</v>
      </c>
      <c r="AB299">
        <f t="shared" si="17"/>
        <v>0.82440814057315426</v>
      </c>
    </row>
    <row r="300" spans="1:28" x14ac:dyDescent="0.25">
      <c r="A300" s="4">
        <v>1864</v>
      </c>
      <c r="B300" s="5" t="s">
        <v>43</v>
      </c>
      <c r="C300" s="5">
        <v>0.52</v>
      </c>
      <c r="D300" s="5">
        <v>0.41499999999999998</v>
      </c>
      <c r="E300" s="5">
        <v>0.14000000000000001</v>
      </c>
      <c r="F300" s="5">
        <v>0.63749999999999996</v>
      </c>
      <c r="G300" s="5">
        <v>0.308</v>
      </c>
      <c r="H300" s="5">
        <v>0.13350000000000001</v>
      </c>
      <c r="I300" s="5">
        <v>0.16800000000000001</v>
      </c>
      <c r="J300" s="5">
        <v>9</v>
      </c>
      <c r="K300" s="5">
        <v>15</v>
      </c>
      <c r="L300" s="5" t="s">
        <v>81</v>
      </c>
      <c r="M300" s="5" t="s">
        <v>82</v>
      </c>
      <c r="N300" s="5" t="s">
        <v>35</v>
      </c>
      <c r="O300" s="5">
        <v>7</v>
      </c>
      <c r="P300" s="5" t="s">
        <v>74</v>
      </c>
      <c r="Q300" s="8">
        <v>2.5</v>
      </c>
      <c r="Z300">
        <f t="shared" si="15"/>
        <v>1.2096169124557541</v>
      </c>
      <c r="AA300">
        <f t="shared" si="16"/>
        <v>0.68961691245575407</v>
      </c>
      <c r="AB300">
        <f t="shared" si="17"/>
        <v>0.4755714859450072</v>
      </c>
    </row>
    <row r="301" spans="1:28" x14ac:dyDescent="0.25">
      <c r="A301" s="6">
        <v>1386</v>
      </c>
      <c r="B301" s="7" t="s">
        <v>43</v>
      </c>
      <c r="C301" s="7">
        <v>0.63</v>
      </c>
      <c r="D301" s="7">
        <v>0.505</v>
      </c>
      <c r="E301" s="7">
        <v>0.18</v>
      </c>
      <c r="F301" s="7">
        <v>1.272</v>
      </c>
      <c r="G301" s="7">
        <v>0.60250000000000004</v>
      </c>
      <c r="H301" s="7">
        <v>0.29499999999999998</v>
      </c>
      <c r="I301" s="7">
        <v>0.315</v>
      </c>
      <c r="J301" s="7">
        <v>11</v>
      </c>
      <c r="K301" s="7">
        <v>13</v>
      </c>
      <c r="L301" s="7" t="s">
        <v>44</v>
      </c>
      <c r="M301" s="7" t="s">
        <v>45</v>
      </c>
      <c r="N301" s="7" t="s">
        <v>35</v>
      </c>
      <c r="O301" s="7">
        <v>1</v>
      </c>
      <c r="P301" s="7" t="s">
        <v>36</v>
      </c>
      <c r="Q301" s="9">
        <v>22.1</v>
      </c>
      <c r="Z301">
        <f t="shared" si="15"/>
        <v>1.2125354028536837</v>
      </c>
      <c r="AA301">
        <f t="shared" si="16"/>
        <v>0.58253540285368366</v>
      </c>
      <c r="AB301">
        <f t="shared" si="17"/>
        <v>0.3393474955779035</v>
      </c>
    </row>
    <row r="302" spans="1:28" x14ac:dyDescent="0.25">
      <c r="A302" s="4">
        <v>4153</v>
      </c>
      <c r="B302" s="5" t="s">
        <v>43</v>
      </c>
      <c r="C302" s="5">
        <v>0.37</v>
      </c>
      <c r="D302" s="5">
        <v>0.28000000000000003</v>
      </c>
      <c r="E302" s="5">
        <v>0.09</v>
      </c>
      <c r="F302" s="5">
        <v>0.218</v>
      </c>
      <c r="G302" s="5">
        <v>9.9500000000000005E-2</v>
      </c>
      <c r="H302" s="5">
        <v>5.45E-2</v>
      </c>
      <c r="I302" s="5">
        <v>6.1499999999999999E-2</v>
      </c>
      <c r="J302" s="5">
        <v>7</v>
      </c>
      <c r="K302" s="5">
        <v>8</v>
      </c>
      <c r="L302" s="5" t="s">
        <v>61</v>
      </c>
      <c r="M302" s="5" t="s">
        <v>62</v>
      </c>
      <c r="N302" s="5" t="s">
        <v>63</v>
      </c>
      <c r="O302" s="5">
        <v>8</v>
      </c>
      <c r="P302" s="5" t="s">
        <v>51</v>
      </c>
      <c r="Q302" s="8">
        <v>12.3</v>
      </c>
      <c r="Z302">
        <f t="shared" si="15"/>
        <v>1.2052391768588597</v>
      </c>
      <c r="AA302">
        <f t="shared" si="16"/>
        <v>0.83523917685885973</v>
      </c>
      <c r="AB302">
        <f t="shared" si="17"/>
        <v>0.69762448255986553</v>
      </c>
    </row>
    <row r="303" spans="1:28" x14ac:dyDescent="0.25">
      <c r="A303" s="4">
        <v>2643</v>
      </c>
      <c r="B303" s="5" t="s">
        <v>43</v>
      </c>
      <c r="C303" s="5">
        <v>0.47499999999999998</v>
      </c>
      <c r="D303" s="5">
        <v>0.375</v>
      </c>
      <c r="E303" s="5">
        <v>0.115</v>
      </c>
      <c r="F303" s="5">
        <v>0.52049999999999996</v>
      </c>
      <c r="G303" s="5">
        <v>0.23300000000000001</v>
      </c>
      <c r="H303" s="5">
        <v>0.11899999999999999</v>
      </c>
      <c r="I303" s="5">
        <v>0.14549999999999999</v>
      </c>
      <c r="J303" s="5">
        <v>7</v>
      </c>
      <c r="K303" s="5">
        <v>11</v>
      </c>
      <c r="L303" s="5" t="s">
        <v>37</v>
      </c>
      <c r="M303" s="5" t="s">
        <v>38</v>
      </c>
      <c r="N303" s="5" t="s">
        <v>35</v>
      </c>
      <c r="O303" s="5">
        <v>1</v>
      </c>
      <c r="P303" s="5" t="s">
        <v>36</v>
      </c>
      <c r="Q303" s="8">
        <v>22.1</v>
      </c>
      <c r="Z303">
        <f t="shared" si="15"/>
        <v>1.2083198056122297</v>
      </c>
      <c r="AA303">
        <f t="shared" si="16"/>
        <v>0.73331980561222976</v>
      </c>
      <c r="AB303">
        <f t="shared" si="17"/>
        <v>0.53775793730315846</v>
      </c>
    </row>
    <row r="304" spans="1:28" x14ac:dyDescent="0.25">
      <c r="A304" s="4">
        <v>2431</v>
      </c>
      <c r="B304" s="5" t="s">
        <v>43</v>
      </c>
      <c r="C304" s="5">
        <v>0.52</v>
      </c>
      <c r="D304" s="5">
        <v>0.38</v>
      </c>
      <c r="E304" s="5">
        <v>0.14000000000000001</v>
      </c>
      <c r="F304" s="5">
        <v>0.52500000000000002</v>
      </c>
      <c r="G304" s="5">
        <v>0.17749999999999999</v>
      </c>
      <c r="H304" s="5">
        <v>0.115</v>
      </c>
      <c r="I304" s="5">
        <v>0.185</v>
      </c>
      <c r="J304" s="5">
        <v>11</v>
      </c>
      <c r="K304" s="5">
        <v>10</v>
      </c>
      <c r="L304" s="5" t="s">
        <v>48</v>
      </c>
      <c r="M304" s="5" t="s">
        <v>49</v>
      </c>
      <c r="N304" s="5" t="s">
        <v>50</v>
      </c>
      <c r="O304" s="5">
        <v>2</v>
      </c>
      <c r="P304" s="5" t="s">
        <v>39</v>
      </c>
      <c r="Q304" s="8">
        <v>18</v>
      </c>
      <c r="Z304">
        <f t="shared" si="15"/>
        <v>1.2084819439676704</v>
      </c>
      <c r="AA304">
        <f t="shared" si="16"/>
        <v>0.68848194396767037</v>
      </c>
      <c r="AB304">
        <f t="shared" si="17"/>
        <v>0.47400738716950241</v>
      </c>
    </row>
    <row r="305" spans="1:28" x14ac:dyDescent="0.25">
      <c r="A305" s="6">
        <v>1620</v>
      </c>
      <c r="B305" s="7" t="s">
        <v>43</v>
      </c>
      <c r="C305" s="7">
        <v>0.56000000000000005</v>
      </c>
      <c r="D305" s="7">
        <v>0.44500000000000001</v>
      </c>
      <c r="E305" s="7">
        <v>0.15</v>
      </c>
      <c r="F305" s="7">
        <v>0.82250000000000001</v>
      </c>
      <c r="G305" s="7">
        <v>0.36849999999999999</v>
      </c>
      <c r="H305" s="7">
        <v>0.187</v>
      </c>
      <c r="I305" s="7">
        <v>0.23599999999999999</v>
      </c>
      <c r="J305" s="7">
        <v>10</v>
      </c>
      <c r="K305" s="7">
        <v>12</v>
      </c>
      <c r="L305" s="7" t="s">
        <v>33</v>
      </c>
      <c r="M305" s="7" t="s">
        <v>34</v>
      </c>
      <c r="N305" s="7" t="s">
        <v>35</v>
      </c>
      <c r="O305" s="7">
        <v>3</v>
      </c>
      <c r="P305" s="7" t="s">
        <v>80</v>
      </c>
      <c r="Q305" s="9">
        <v>3.6</v>
      </c>
      <c r="Z305">
        <f t="shared" si="15"/>
        <v>1.2105897425883971</v>
      </c>
      <c r="AA305">
        <f t="shared" si="16"/>
        <v>0.65058974258839708</v>
      </c>
      <c r="AB305">
        <f t="shared" si="17"/>
        <v>0.42326701316123677</v>
      </c>
    </row>
    <row r="306" spans="1:28" x14ac:dyDescent="0.25">
      <c r="A306" s="4">
        <v>3373</v>
      </c>
      <c r="B306" s="5" t="s">
        <v>43</v>
      </c>
      <c r="C306" s="5">
        <v>0.44</v>
      </c>
      <c r="D306" s="5">
        <v>0.33</v>
      </c>
      <c r="E306" s="5">
        <v>0.13500000000000001</v>
      </c>
      <c r="F306" s="5">
        <v>0.52200000000000002</v>
      </c>
      <c r="G306" s="5">
        <v>0.17</v>
      </c>
      <c r="H306" s="5">
        <v>9.0499999999999997E-2</v>
      </c>
      <c r="I306" s="5">
        <v>0.19500000000000001</v>
      </c>
      <c r="J306" s="5">
        <v>16</v>
      </c>
      <c r="K306" s="5">
        <v>9</v>
      </c>
      <c r="L306" s="5" t="s">
        <v>52</v>
      </c>
      <c r="M306" s="5" t="s">
        <v>53</v>
      </c>
      <c r="N306" s="5" t="s">
        <v>54</v>
      </c>
      <c r="O306" s="5">
        <v>8</v>
      </c>
      <c r="P306" s="5" t="s">
        <v>51</v>
      </c>
      <c r="Q306" s="8">
        <v>12.3</v>
      </c>
      <c r="Z306">
        <f t="shared" si="15"/>
        <v>1.2068605604132649</v>
      </c>
      <c r="AA306">
        <f t="shared" si="16"/>
        <v>0.766860560413265</v>
      </c>
      <c r="AB306">
        <f t="shared" si="17"/>
        <v>0.58807511911734689</v>
      </c>
    </row>
    <row r="307" spans="1:28" x14ac:dyDescent="0.25">
      <c r="A307" s="6">
        <v>1228</v>
      </c>
      <c r="B307" s="7" t="s">
        <v>43</v>
      </c>
      <c r="C307" s="7">
        <v>0.35</v>
      </c>
      <c r="D307" s="7">
        <v>0.255</v>
      </c>
      <c r="E307" s="7">
        <v>0.09</v>
      </c>
      <c r="F307" s="7">
        <v>0.17849999999999999</v>
      </c>
      <c r="G307" s="7">
        <v>8.5500000000000007E-2</v>
      </c>
      <c r="H307" s="7">
        <v>3.0499999999999999E-2</v>
      </c>
      <c r="I307" s="7">
        <v>5.2499999999999998E-2</v>
      </c>
      <c r="J307" s="7">
        <v>8</v>
      </c>
      <c r="K307" s="7">
        <v>1</v>
      </c>
      <c r="L307" s="7" t="s">
        <v>40</v>
      </c>
      <c r="M307" s="7" t="s">
        <v>41</v>
      </c>
      <c r="N307" s="7" t="s">
        <v>35</v>
      </c>
      <c r="O307" s="7">
        <v>8</v>
      </c>
      <c r="P307" s="7" t="s">
        <v>51</v>
      </c>
      <c r="Q307" s="9">
        <v>12.3</v>
      </c>
      <c r="Z307">
        <f t="shared" si="15"/>
        <v>1.2044284850816571</v>
      </c>
      <c r="AA307">
        <f t="shared" si="16"/>
        <v>0.85442848508165714</v>
      </c>
      <c r="AB307">
        <f t="shared" si="17"/>
        <v>0.73004803611893565</v>
      </c>
    </row>
    <row r="308" spans="1:28" x14ac:dyDescent="0.25">
      <c r="A308" s="4">
        <v>1541</v>
      </c>
      <c r="B308" s="5" t="s">
        <v>43</v>
      </c>
      <c r="C308" s="5">
        <v>0.36</v>
      </c>
      <c r="D308" s="5">
        <v>0.27</v>
      </c>
      <c r="E308" s="5">
        <v>9.5000000000000001E-2</v>
      </c>
      <c r="F308" s="5">
        <v>0.2</v>
      </c>
      <c r="G308" s="5">
        <v>7.2999999999999995E-2</v>
      </c>
      <c r="H308" s="5">
        <v>5.6000000000000001E-2</v>
      </c>
      <c r="I308" s="5">
        <v>6.0999999999999999E-2</v>
      </c>
      <c r="J308" s="5">
        <v>8</v>
      </c>
      <c r="K308" s="5">
        <v>14</v>
      </c>
      <c r="L308" s="5" t="s">
        <v>55</v>
      </c>
      <c r="M308" s="5" t="s">
        <v>56</v>
      </c>
      <c r="N308" s="5" t="s">
        <v>57</v>
      </c>
      <c r="O308" s="5">
        <v>3</v>
      </c>
      <c r="P308" s="5" t="s">
        <v>80</v>
      </c>
      <c r="Q308" s="8">
        <v>3.6</v>
      </c>
      <c r="Z308">
        <f t="shared" si="15"/>
        <v>1.2049149001479786</v>
      </c>
      <c r="AA308">
        <f t="shared" si="16"/>
        <v>0.84491490014797865</v>
      </c>
      <c r="AB308">
        <f t="shared" si="17"/>
        <v>0.71388118849206872</v>
      </c>
    </row>
    <row r="309" spans="1:28" x14ac:dyDescent="0.25">
      <c r="A309" s="4">
        <v>921</v>
      </c>
      <c r="B309" s="5" t="s">
        <v>43</v>
      </c>
      <c r="C309" s="5">
        <v>0.41499999999999998</v>
      </c>
      <c r="D309" s="5">
        <v>0.33</v>
      </c>
      <c r="E309" s="5">
        <v>0.09</v>
      </c>
      <c r="F309" s="5">
        <v>0.35949999999999999</v>
      </c>
      <c r="G309" s="5">
        <v>0.17</v>
      </c>
      <c r="H309" s="5">
        <v>8.1000000000000003E-2</v>
      </c>
      <c r="I309" s="5">
        <v>0.09</v>
      </c>
      <c r="J309" s="5">
        <v>6</v>
      </c>
      <c r="K309" s="5">
        <v>14</v>
      </c>
      <c r="L309" s="5" t="s">
        <v>55</v>
      </c>
      <c r="M309" s="5" t="s">
        <v>56</v>
      </c>
      <c r="N309" s="5" t="s">
        <v>57</v>
      </c>
      <c r="O309" s="5">
        <v>8</v>
      </c>
      <c r="P309" s="5" t="s">
        <v>51</v>
      </c>
      <c r="Q309" s="8">
        <v>12.3</v>
      </c>
      <c r="Z309">
        <f t="shared" si="15"/>
        <v>1.2068605604132649</v>
      </c>
      <c r="AA309">
        <f t="shared" si="16"/>
        <v>0.79186056041326491</v>
      </c>
      <c r="AB309">
        <f t="shared" si="17"/>
        <v>0.62704314713801002</v>
      </c>
    </row>
    <row r="310" spans="1:28" x14ac:dyDescent="0.25">
      <c r="A310" s="4">
        <v>3540</v>
      </c>
      <c r="B310" s="5" t="s">
        <v>43</v>
      </c>
      <c r="C310" s="5">
        <v>0.435</v>
      </c>
      <c r="D310" s="5">
        <v>0.34</v>
      </c>
      <c r="E310" s="5">
        <v>0.12</v>
      </c>
      <c r="F310" s="5">
        <v>0.39600000000000002</v>
      </c>
      <c r="G310" s="5">
        <v>0.17749999999999999</v>
      </c>
      <c r="H310" s="5">
        <v>8.1000000000000003E-2</v>
      </c>
      <c r="I310" s="5">
        <v>0.125</v>
      </c>
      <c r="J310" s="5">
        <v>8</v>
      </c>
      <c r="K310" s="5">
        <v>10</v>
      </c>
      <c r="L310" s="5" t="s">
        <v>48</v>
      </c>
      <c r="M310" s="5" t="s">
        <v>49</v>
      </c>
      <c r="N310" s="5" t="s">
        <v>50</v>
      </c>
      <c r="O310" s="5">
        <v>3</v>
      </c>
      <c r="P310" s="5" t="s">
        <v>80</v>
      </c>
      <c r="Q310" s="8">
        <v>3.6</v>
      </c>
      <c r="Z310">
        <f t="shared" si="15"/>
        <v>1.207184837124146</v>
      </c>
      <c r="AA310">
        <f t="shared" si="16"/>
        <v>0.77218483712414598</v>
      </c>
      <c r="AB310">
        <f t="shared" si="17"/>
        <v>0.59626942268444383</v>
      </c>
    </row>
    <row r="311" spans="1:28" x14ac:dyDescent="0.25">
      <c r="A311" s="6">
        <v>1846</v>
      </c>
      <c r="B311" s="7" t="s">
        <v>43</v>
      </c>
      <c r="C311" s="7">
        <v>0.44500000000000001</v>
      </c>
      <c r="D311" s="7">
        <v>0.33</v>
      </c>
      <c r="E311" s="7">
        <v>0.11</v>
      </c>
      <c r="F311" s="7">
        <v>0.35799999999999998</v>
      </c>
      <c r="G311" s="7">
        <v>0.1525</v>
      </c>
      <c r="H311" s="7">
        <v>6.7000000000000004E-2</v>
      </c>
      <c r="I311" s="7">
        <v>0.11849999999999999</v>
      </c>
      <c r="J311" s="7">
        <v>8</v>
      </c>
      <c r="K311" s="7">
        <v>8</v>
      </c>
      <c r="L311" s="7" t="s">
        <v>61</v>
      </c>
      <c r="M311" s="7" t="s">
        <v>62</v>
      </c>
      <c r="N311" s="7" t="s">
        <v>63</v>
      </c>
      <c r="O311" s="7">
        <v>9</v>
      </c>
      <c r="P311" s="7" t="s">
        <v>78</v>
      </c>
      <c r="Q311" s="9">
        <v>1.9</v>
      </c>
      <c r="Z311">
        <f t="shared" si="15"/>
        <v>1.2068605604132649</v>
      </c>
      <c r="AA311">
        <f t="shared" si="16"/>
        <v>0.76186056041326489</v>
      </c>
      <c r="AB311">
        <f t="shared" si="17"/>
        <v>0.58043151351321398</v>
      </c>
    </row>
    <row r="312" spans="1:28" x14ac:dyDescent="0.25">
      <c r="A312" s="4">
        <v>1443</v>
      </c>
      <c r="B312" s="5" t="s">
        <v>43</v>
      </c>
      <c r="C312" s="5">
        <v>0.41</v>
      </c>
      <c r="D312" s="5">
        <v>0.32</v>
      </c>
      <c r="E312" s="5">
        <v>9.5000000000000001E-2</v>
      </c>
      <c r="F312" s="5">
        <v>0.29049999999999998</v>
      </c>
      <c r="G312" s="5">
        <v>0.14099999999999999</v>
      </c>
      <c r="H312" s="5">
        <v>6.3E-2</v>
      </c>
      <c r="I312" s="5">
        <v>7.2999999999999995E-2</v>
      </c>
      <c r="J312" s="5">
        <v>5</v>
      </c>
      <c r="K312" s="5">
        <v>9</v>
      </c>
      <c r="L312" s="5" t="s">
        <v>52</v>
      </c>
      <c r="M312" s="5" t="s">
        <v>53</v>
      </c>
      <c r="N312" s="5" t="s">
        <v>54</v>
      </c>
      <c r="O312" s="5">
        <v>7</v>
      </c>
      <c r="P312" s="5" t="s">
        <v>74</v>
      </c>
      <c r="Q312" s="8">
        <v>2.5</v>
      </c>
      <c r="Z312">
        <f t="shared" si="15"/>
        <v>1.2065362837023839</v>
      </c>
      <c r="AA312">
        <f t="shared" si="16"/>
        <v>0.79653628370238394</v>
      </c>
      <c r="AB312">
        <f t="shared" si="17"/>
        <v>0.6344700512544047</v>
      </c>
    </row>
    <row r="313" spans="1:28" x14ac:dyDescent="0.25">
      <c r="A313" s="4">
        <v>1778</v>
      </c>
      <c r="B313" s="5" t="s">
        <v>43</v>
      </c>
      <c r="C313" s="5">
        <v>0.48499999999999999</v>
      </c>
      <c r="D313" s="5">
        <v>0.34499999999999997</v>
      </c>
      <c r="E313" s="5">
        <v>0.16</v>
      </c>
      <c r="F313" s="5">
        <v>0.86899999999999999</v>
      </c>
      <c r="G313" s="5">
        <v>0.3085</v>
      </c>
      <c r="H313" s="5">
        <v>0.185</v>
      </c>
      <c r="I313" s="5">
        <v>0.31900000000000001</v>
      </c>
      <c r="J313" s="5">
        <v>9</v>
      </c>
      <c r="K313" s="5">
        <v>14</v>
      </c>
      <c r="L313" s="5" t="s">
        <v>55</v>
      </c>
      <c r="M313" s="5" t="s">
        <v>56</v>
      </c>
      <c r="N313" s="5" t="s">
        <v>57</v>
      </c>
      <c r="O313" s="5">
        <v>5</v>
      </c>
      <c r="P313" s="5" t="s">
        <v>46</v>
      </c>
      <c r="Q313" s="8">
        <v>12.8</v>
      </c>
      <c r="Z313">
        <f t="shared" si="15"/>
        <v>1.2073469754795867</v>
      </c>
      <c r="AA313">
        <f t="shared" si="16"/>
        <v>0.72234697547958671</v>
      </c>
      <c r="AB313">
        <f t="shared" si="17"/>
        <v>0.52178515298450667</v>
      </c>
    </row>
    <row r="314" spans="1:28" x14ac:dyDescent="0.25">
      <c r="A314" s="4">
        <v>1563</v>
      </c>
      <c r="B314" s="5" t="s">
        <v>43</v>
      </c>
      <c r="C314" s="5">
        <v>0.45</v>
      </c>
      <c r="D314" s="5">
        <v>0.33500000000000002</v>
      </c>
      <c r="E314" s="5">
        <v>0.11</v>
      </c>
      <c r="F314" s="5">
        <v>0.41949999999999998</v>
      </c>
      <c r="G314" s="5">
        <v>0.18099999999999999</v>
      </c>
      <c r="H314" s="5">
        <v>8.5000000000000006E-2</v>
      </c>
      <c r="I314" s="5">
        <v>0.13450000000000001</v>
      </c>
      <c r="J314" s="5">
        <v>7</v>
      </c>
      <c r="K314" s="5">
        <v>7</v>
      </c>
      <c r="L314" s="5" t="s">
        <v>67</v>
      </c>
      <c r="M314" s="5" t="s">
        <v>68</v>
      </c>
      <c r="N314" s="5" t="s">
        <v>69</v>
      </c>
      <c r="O314" s="5">
        <v>2</v>
      </c>
      <c r="P314" s="5" t="s">
        <v>39</v>
      </c>
      <c r="Q314" s="8">
        <v>18</v>
      </c>
      <c r="Z314">
        <f t="shared" si="15"/>
        <v>1.2070226987687056</v>
      </c>
      <c r="AA314">
        <f t="shared" si="16"/>
        <v>0.75702269876870565</v>
      </c>
      <c r="AB314">
        <f t="shared" si="17"/>
        <v>0.5730833664510544</v>
      </c>
    </row>
    <row r="315" spans="1:28" x14ac:dyDescent="0.25">
      <c r="A315" s="6">
        <v>391</v>
      </c>
      <c r="B315" s="7" t="s">
        <v>43</v>
      </c>
      <c r="C315" s="7">
        <v>0.41499999999999998</v>
      </c>
      <c r="D315" s="7">
        <v>0.32500000000000001</v>
      </c>
      <c r="E315" s="7">
        <v>0.1</v>
      </c>
      <c r="F315" s="7">
        <v>0.32150000000000001</v>
      </c>
      <c r="G315" s="7">
        <v>0.1535</v>
      </c>
      <c r="H315" s="7">
        <v>5.9499999999999997E-2</v>
      </c>
      <c r="I315" s="7">
        <v>0.105</v>
      </c>
      <c r="J315" s="7">
        <v>10</v>
      </c>
      <c r="K315" s="7">
        <v>9</v>
      </c>
      <c r="L315" s="7" t="s">
        <v>52</v>
      </c>
      <c r="M315" s="7" t="s">
        <v>53</v>
      </c>
      <c r="N315" s="7" t="s">
        <v>54</v>
      </c>
      <c r="O315" s="7">
        <v>3</v>
      </c>
      <c r="P315" s="7" t="s">
        <v>80</v>
      </c>
      <c r="Q315" s="9">
        <v>3.6</v>
      </c>
      <c r="Z315">
        <f t="shared" si="15"/>
        <v>1.2066984220578245</v>
      </c>
      <c r="AA315">
        <f t="shared" si="16"/>
        <v>0.79169842205782448</v>
      </c>
      <c r="AB315">
        <f t="shared" si="17"/>
        <v>0.62678639148884918</v>
      </c>
    </row>
    <row r="316" spans="1:28" x14ac:dyDescent="0.25">
      <c r="A316" s="4">
        <v>2573</v>
      </c>
      <c r="B316" s="5" t="s">
        <v>43</v>
      </c>
      <c r="C316" s="5">
        <v>0.47499999999999998</v>
      </c>
      <c r="D316" s="5">
        <v>0.38500000000000001</v>
      </c>
      <c r="E316" s="5">
        <v>0.11</v>
      </c>
      <c r="F316" s="5">
        <v>0.57350000000000001</v>
      </c>
      <c r="G316" s="5">
        <v>0.311</v>
      </c>
      <c r="H316" s="5">
        <v>0.10249999999999999</v>
      </c>
      <c r="I316" s="5">
        <v>0.13600000000000001</v>
      </c>
      <c r="J316" s="5">
        <v>7</v>
      </c>
      <c r="K316" s="5">
        <v>15</v>
      </c>
      <c r="L316" s="5" t="s">
        <v>81</v>
      </c>
      <c r="M316" s="5" t="s">
        <v>82</v>
      </c>
      <c r="N316" s="5" t="s">
        <v>35</v>
      </c>
      <c r="O316" s="5">
        <v>7</v>
      </c>
      <c r="P316" s="5" t="s">
        <v>74</v>
      </c>
      <c r="Q316" s="8">
        <v>2.5</v>
      </c>
      <c r="Z316">
        <f t="shared" si="15"/>
        <v>1.2086440823231108</v>
      </c>
      <c r="AA316">
        <f t="shared" si="16"/>
        <v>0.73364408232311085</v>
      </c>
      <c r="AB316">
        <f t="shared" si="17"/>
        <v>0.53823363952771941</v>
      </c>
    </row>
    <row r="317" spans="1:28" x14ac:dyDescent="0.25">
      <c r="A317" s="4">
        <v>3522</v>
      </c>
      <c r="B317" s="5" t="s">
        <v>43</v>
      </c>
      <c r="C317" s="5">
        <v>0.215</v>
      </c>
      <c r="D317" s="5">
        <v>0.15</v>
      </c>
      <c r="E317" s="5">
        <v>5.5E-2</v>
      </c>
      <c r="F317" s="5">
        <v>4.1000000000000002E-2</v>
      </c>
      <c r="G317" s="5">
        <v>1.4999999999999999E-2</v>
      </c>
      <c r="H317" s="5">
        <v>8.9999999999999993E-3</v>
      </c>
      <c r="I317" s="5">
        <v>1.2500000000000001E-2</v>
      </c>
      <c r="J317" s="5">
        <v>3</v>
      </c>
      <c r="K317" s="5">
        <v>8</v>
      </c>
      <c r="L317" s="5" t="s">
        <v>61</v>
      </c>
      <c r="M317" s="5" t="s">
        <v>62</v>
      </c>
      <c r="N317" s="5" t="s">
        <v>63</v>
      </c>
      <c r="O317" s="5">
        <v>4</v>
      </c>
      <c r="P317" s="5" t="s">
        <v>42</v>
      </c>
      <c r="Q317" s="8">
        <v>6.1</v>
      </c>
      <c r="Z317">
        <f t="shared" si="15"/>
        <v>1.2010235796174058</v>
      </c>
      <c r="AA317">
        <f t="shared" si="16"/>
        <v>0.98602357961740583</v>
      </c>
      <c r="AB317">
        <f t="shared" si="17"/>
        <v>0.97224249956152264</v>
      </c>
    </row>
    <row r="318" spans="1:28" x14ac:dyDescent="0.25">
      <c r="A318" s="4">
        <v>2285</v>
      </c>
      <c r="B318" s="5" t="s">
        <v>43</v>
      </c>
      <c r="C318" s="5">
        <v>0.40500000000000003</v>
      </c>
      <c r="D318" s="5">
        <v>0.315</v>
      </c>
      <c r="E318" s="5">
        <v>0.105</v>
      </c>
      <c r="F318" s="5">
        <v>0.34699999999999998</v>
      </c>
      <c r="G318" s="5">
        <v>0.1605</v>
      </c>
      <c r="H318" s="5">
        <v>7.85E-2</v>
      </c>
      <c r="I318" s="5">
        <v>0.1</v>
      </c>
      <c r="J318" s="5">
        <v>9</v>
      </c>
      <c r="K318" s="5">
        <v>11</v>
      </c>
      <c r="L318" s="5" t="s">
        <v>37</v>
      </c>
      <c r="M318" s="5" t="s">
        <v>38</v>
      </c>
      <c r="N318" s="5" t="s">
        <v>35</v>
      </c>
      <c r="O318" s="5">
        <v>6</v>
      </c>
      <c r="P318" s="5" t="s">
        <v>79</v>
      </c>
      <c r="Q318" s="8">
        <v>14.1</v>
      </c>
      <c r="Z318">
        <f t="shared" si="15"/>
        <v>1.2063741453469434</v>
      </c>
      <c r="AA318">
        <f t="shared" si="16"/>
        <v>0.8013741453469434</v>
      </c>
      <c r="AB318">
        <f t="shared" si="17"/>
        <v>0.64220052083054402</v>
      </c>
    </row>
    <row r="319" spans="1:28" x14ac:dyDescent="0.25">
      <c r="A319" s="6">
        <v>3089</v>
      </c>
      <c r="B319" s="7" t="s">
        <v>43</v>
      </c>
      <c r="C319" s="7">
        <v>0.42499999999999999</v>
      </c>
      <c r="D319" s="7">
        <v>0.32</v>
      </c>
      <c r="E319" s="7">
        <v>8.5000000000000006E-2</v>
      </c>
      <c r="F319" s="7">
        <v>0.26200000000000001</v>
      </c>
      <c r="G319" s="7">
        <v>0.1235</v>
      </c>
      <c r="H319" s="7">
        <v>6.7000000000000004E-2</v>
      </c>
      <c r="I319" s="7">
        <v>7.2499999999999995E-2</v>
      </c>
      <c r="J319" s="7">
        <v>8</v>
      </c>
      <c r="K319" s="7">
        <v>2</v>
      </c>
      <c r="L319" s="7" t="s">
        <v>64</v>
      </c>
      <c r="M319" s="7" t="s">
        <v>65</v>
      </c>
      <c r="N319" s="7" t="s">
        <v>66</v>
      </c>
      <c r="O319" s="7">
        <v>7</v>
      </c>
      <c r="P319" s="7" t="s">
        <v>74</v>
      </c>
      <c r="Q319" s="9">
        <v>2.5</v>
      </c>
      <c r="Z319">
        <f t="shared" si="15"/>
        <v>1.2065362837023839</v>
      </c>
      <c r="AA319">
        <f t="shared" si="16"/>
        <v>0.78153628370238382</v>
      </c>
      <c r="AB319">
        <f t="shared" si="17"/>
        <v>0.61079896274333301</v>
      </c>
    </row>
    <row r="320" spans="1:28" x14ac:dyDescent="0.25">
      <c r="A320" s="4">
        <v>3483</v>
      </c>
      <c r="B320" s="5" t="s">
        <v>43</v>
      </c>
      <c r="C320" s="5">
        <v>0.47</v>
      </c>
      <c r="D320" s="5">
        <v>0.35499999999999998</v>
      </c>
      <c r="E320" s="5">
        <v>0.14499999999999999</v>
      </c>
      <c r="F320" s="5">
        <v>0.44850000000000001</v>
      </c>
      <c r="G320" s="5">
        <v>0.156</v>
      </c>
      <c r="H320" s="5">
        <v>0.10199999999999999</v>
      </c>
      <c r="I320" s="5">
        <v>0.123</v>
      </c>
      <c r="J320" s="5">
        <v>7</v>
      </c>
      <c r="K320" s="5">
        <v>9</v>
      </c>
      <c r="L320" s="5" t="s">
        <v>52</v>
      </c>
      <c r="M320" s="5" t="s">
        <v>53</v>
      </c>
      <c r="N320" s="5" t="s">
        <v>54</v>
      </c>
      <c r="O320" s="5">
        <v>10</v>
      </c>
      <c r="P320" s="5" t="s">
        <v>70</v>
      </c>
      <c r="Q320" s="8">
        <v>24.1</v>
      </c>
      <c r="Z320">
        <f t="shared" si="15"/>
        <v>1.2076712521904676</v>
      </c>
      <c r="AA320">
        <f t="shared" si="16"/>
        <v>0.73767125219046759</v>
      </c>
      <c r="AB320">
        <f t="shared" si="17"/>
        <v>0.54415887630825244</v>
      </c>
    </row>
    <row r="321" spans="1:28" x14ac:dyDescent="0.25">
      <c r="A321" s="6">
        <v>2562</v>
      </c>
      <c r="B321" s="7" t="s">
        <v>43</v>
      </c>
      <c r="C321" s="7">
        <v>0.44</v>
      </c>
      <c r="D321" s="7">
        <v>0.34499999999999997</v>
      </c>
      <c r="E321" s="7">
        <v>0.115</v>
      </c>
      <c r="F321" s="7">
        <v>0.54500000000000004</v>
      </c>
      <c r="G321" s="7">
        <v>0.26900000000000002</v>
      </c>
      <c r="H321" s="7">
        <v>0.111</v>
      </c>
      <c r="I321" s="7">
        <v>0.1305</v>
      </c>
      <c r="J321" s="7">
        <v>6</v>
      </c>
      <c r="K321" s="7">
        <v>15</v>
      </c>
      <c r="L321" s="7" t="s">
        <v>81</v>
      </c>
      <c r="M321" s="7" t="s">
        <v>82</v>
      </c>
      <c r="N321" s="7" t="s">
        <v>35</v>
      </c>
      <c r="O321" s="7">
        <v>6</v>
      </c>
      <c r="P321" s="7" t="s">
        <v>79</v>
      </c>
      <c r="Q321" s="9">
        <v>14.1</v>
      </c>
      <c r="Z321">
        <f t="shared" si="15"/>
        <v>1.2073469754795867</v>
      </c>
      <c r="AA321">
        <f t="shared" si="16"/>
        <v>0.76734697547958675</v>
      </c>
      <c r="AB321">
        <f t="shared" si="17"/>
        <v>0.58882138077766955</v>
      </c>
    </row>
    <row r="322" spans="1:28" x14ac:dyDescent="0.25">
      <c r="A322" s="4">
        <v>2730</v>
      </c>
      <c r="B322" s="5" t="s">
        <v>43</v>
      </c>
      <c r="C322" s="5">
        <v>0.40500000000000003</v>
      </c>
      <c r="D322" s="5">
        <v>0.30499999999999999</v>
      </c>
      <c r="E322" s="5">
        <v>0.1</v>
      </c>
      <c r="F322" s="5">
        <v>0.26800000000000002</v>
      </c>
      <c r="G322" s="5">
        <v>0.1145</v>
      </c>
      <c r="H322" s="5">
        <v>5.2999999999999999E-2</v>
      </c>
      <c r="I322" s="5">
        <v>8.5000000000000006E-2</v>
      </c>
      <c r="J322" s="5">
        <v>7</v>
      </c>
      <c r="K322" s="5">
        <v>6</v>
      </c>
      <c r="L322" s="5" t="s">
        <v>71</v>
      </c>
      <c r="M322" s="5" t="s">
        <v>72</v>
      </c>
      <c r="N322" s="5" t="s">
        <v>73</v>
      </c>
      <c r="O322" s="5">
        <v>10</v>
      </c>
      <c r="P322" s="5" t="s">
        <v>70</v>
      </c>
      <c r="Q322" s="8">
        <v>24.1</v>
      </c>
      <c r="Z322">
        <f t="shared" si="15"/>
        <v>1.2060498686360623</v>
      </c>
      <c r="AA322">
        <f t="shared" si="16"/>
        <v>0.80104986863606231</v>
      </c>
      <c r="AB322">
        <f t="shared" si="17"/>
        <v>0.64168089204185264</v>
      </c>
    </row>
    <row r="323" spans="1:28" x14ac:dyDescent="0.25">
      <c r="A323" s="6">
        <v>3325</v>
      </c>
      <c r="B323" s="7" t="s">
        <v>43</v>
      </c>
      <c r="C323" s="7">
        <v>0.375</v>
      </c>
      <c r="D323" s="7">
        <v>0.28000000000000003</v>
      </c>
      <c r="E323" s="7">
        <v>0.1</v>
      </c>
      <c r="F323" s="7">
        <v>0.25650000000000001</v>
      </c>
      <c r="G323" s="7">
        <v>0.11650000000000001</v>
      </c>
      <c r="H323" s="7">
        <v>5.8500000000000003E-2</v>
      </c>
      <c r="I323" s="7">
        <v>7.2499999999999995E-2</v>
      </c>
      <c r="J323" s="7">
        <v>12</v>
      </c>
      <c r="K323" s="7">
        <v>14</v>
      </c>
      <c r="L323" s="7" t="s">
        <v>55</v>
      </c>
      <c r="M323" s="7" t="s">
        <v>56</v>
      </c>
      <c r="N323" s="7" t="s">
        <v>57</v>
      </c>
      <c r="O323" s="7">
        <v>3</v>
      </c>
      <c r="P323" s="7" t="s">
        <v>80</v>
      </c>
      <c r="Q323" s="9">
        <v>3.6</v>
      </c>
      <c r="Z323">
        <f t="shared" si="15"/>
        <v>1.2052391768588597</v>
      </c>
      <c r="AA323">
        <f t="shared" si="16"/>
        <v>0.83023917685885973</v>
      </c>
      <c r="AB323">
        <f t="shared" si="17"/>
        <v>0.68929709079127699</v>
      </c>
    </row>
    <row r="324" spans="1:28" x14ac:dyDescent="0.25">
      <c r="A324" s="4">
        <v>3328</v>
      </c>
      <c r="B324" s="5" t="s">
        <v>43</v>
      </c>
      <c r="C324" s="5">
        <v>0.63500000000000001</v>
      </c>
      <c r="D324" s="5">
        <v>0.48</v>
      </c>
      <c r="E324" s="5">
        <v>0.2</v>
      </c>
      <c r="F324" s="5">
        <v>1.3654999999999999</v>
      </c>
      <c r="G324" s="5">
        <v>0.62549999999999994</v>
      </c>
      <c r="H324" s="5">
        <v>0.25950000000000001</v>
      </c>
      <c r="I324" s="5">
        <v>0.42499999999999999</v>
      </c>
      <c r="J324" s="5">
        <v>16</v>
      </c>
      <c r="K324" s="5">
        <v>6</v>
      </c>
      <c r="L324" s="5" t="s">
        <v>71</v>
      </c>
      <c r="M324" s="5" t="s">
        <v>72</v>
      </c>
      <c r="N324" s="5" t="s">
        <v>73</v>
      </c>
      <c r="O324" s="5">
        <v>3</v>
      </c>
      <c r="P324" s="5" t="s">
        <v>80</v>
      </c>
      <c r="Q324" s="8">
        <v>3.6</v>
      </c>
      <c r="Z324">
        <f t="shared" si="15"/>
        <v>1.2117247110764808</v>
      </c>
      <c r="AA324">
        <f t="shared" si="16"/>
        <v>0.57672471107648082</v>
      </c>
      <c r="AB324">
        <f t="shared" si="17"/>
        <v>0.33261139236625026</v>
      </c>
    </row>
    <row r="325" spans="1:28" x14ac:dyDescent="0.25">
      <c r="A325" s="4">
        <v>2577</v>
      </c>
      <c r="B325" s="5" t="s">
        <v>43</v>
      </c>
      <c r="C325" s="5">
        <v>0.5</v>
      </c>
      <c r="D325" s="5">
        <v>0.38</v>
      </c>
      <c r="E325" s="5">
        <v>0.11</v>
      </c>
      <c r="F325" s="5">
        <v>0.49399999999999999</v>
      </c>
      <c r="G325" s="5">
        <v>0.218</v>
      </c>
      <c r="H325" s="5">
        <v>0.09</v>
      </c>
      <c r="I325" s="5">
        <v>0.13250000000000001</v>
      </c>
      <c r="J325" s="5">
        <v>7</v>
      </c>
      <c r="K325" s="5">
        <v>15</v>
      </c>
      <c r="L325" s="5" t="s">
        <v>81</v>
      </c>
      <c r="M325" s="5" t="s">
        <v>82</v>
      </c>
      <c r="N325" s="5" t="s">
        <v>35</v>
      </c>
      <c r="O325" s="5">
        <v>5</v>
      </c>
      <c r="P325" s="5" t="s">
        <v>46</v>
      </c>
      <c r="Q325" s="8">
        <v>12.8</v>
      </c>
      <c r="Z325">
        <f t="shared" si="15"/>
        <v>1.2084819439676704</v>
      </c>
      <c r="AA325">
        <f t="shared" si="16"/>
        <v>0.70848194396767039</v>
      </c>
      <c r="AB325">
        <f t="shared" si="17"/>
        <v>0.50194666492820927</v>
      </c>
    </row>
    <row r="326" spans="1:28" x14ac:dyDescent="0.25">
      <c r="A326" s="4">
        <v>2566</v>
      </c>
      <c r="B326" s="5" t="s">
        <v>43</v>
      </c>
      <c r="C326" s="5">
        <v>0.45</v>
      </c>
      <c r="D326" s="5">
        <v>0.35</v>
      </c>
      <c r="E326" s="5">
        <v>0.12</v>
      </c>
      <c r="F326" s="5">
        <v>0.46800000000000003</v>
      </c>
      <c r="G326" s="5">
        <v>0.20050000000000001</v>
      </c>
      <c r="H326" s="5">
        <v>0.1065</v>
      </c>
      <c r="I326" s="5">
        <v>0.13250000000000001</v>
      </c>
      <c r="J326" s="5">
        <v>8</v>
      </c>
      <c r="K326" s="5">
        <v>5</v>
      </c>
      <c r="L326" s="5" t="s">
        <v>58</v>
      </c>
      <c r="M326" s="5" t="s">
        <v>59</v>
      </c>
      <c r="N326" s="5" t="s">
        <v>60</v>
      </c>
      <c r="O326" s="5">
        <v>10</v>
      </c>
      <c r="P326" s="5" t="s">
        <v>70</v>
      </c>
      <c r="Q326" s="8">
        <v>24.1</v>
      </c>
      <c r="Z326">
        <f t="shared" si="15"/>
        <v>1.2075091138350271</v>
      </c>
      <c r="AA326">
        <f t="shared" si="16"/>
        <v>0.75750911383502717</v>
      </c>
      <c r="AB326">
        <f t="shared" si="17"/>
        <v>0.57382005754312815</v>
      </c>
    </row>
    <row r="327" spans="1:28" x14ac:dyDescent="0.25">
      <c r="A327" s="6">
        <v>1282</v>
      </c>
      <c r="B327" s="7" t="s">
        <v>43</v>
      </c>
      <c r="C327" s="7">
        <v>0.5</v>
      </c>
      <c r="D327" s="7">
        <v>0.38</v>
      </c>
      <c r="E327" s="7">
        <v>0.13500000000000001</v>
      </c>
      <c r="F327" s="7">
        <v>0.59399999999999997</v>
      </c>
      <c r="G327" s="7">
        <v>0.29449999999999998</v>
      </c>
      <c r="H327" s="7">
        <v>0.104</v>
      </c>
      <c r="I327" s="7">
        <v>0.1565</v>
      </c>
      <c r="J327" s="7">
        <v>9</v>
      </c>
      <c r="K327" s="7">
        <v>8</v>
      </c>
      <c r="L327" s="7" t="s">
        <v>61</v>
      </c>
      <c r="M327" s="7" t="s">
        <v>62</v>
      </c>
      <c r="N327" s="7" t="s">
        <v>63</v>
      </c>
      <c r="O327" s="7">
        <v>6</v>
      </c>
      <c r="P327" s="7" t="s">
        <v>79</v>
      </c>
      <c r="Q327" s="9">
        <v>14.1</v>
      </c>
      <c r="Z327">
        <f t="shared" si="15"/>
        <v>1.2084819439676704</v>
      </c>
      <c r="AA327">
        <f t="shared" si="16"/>
        <v>0.70848194396767039</v>
      </c>
      <c r="AB327">
        <f t="shared" si="17"/>
        <v>0.50194666492820927</v>
      </c>
    </row>
    <row r="328" spans="1:28" x14ac:dyDescent="0.25">
      <c r="A328" s="4">
        <v>2552</v>
      </c>
      <c r="B328" s="5" t="s">
        <v>43</v>
      </c>
      <c r="C328" s="5">
        <v>0.29499999999999998</v>
      </c>
      <c r="D328" s="5">
        <v>0.22</v>
      </c>
      <c r="E328" s="5">
        <v>7.0000000000000007E-2</v>
      </c>
      <c r="F328" s="5">
        <v>0.126</v>
      </c>
      <c r="G328" s="5">
        <v>5.1499999999999997E-2</v>
      </c>
      <c r="H328" s="5">
        <v>2.75E-2</v>
      </c>
      <c r="I328" s="5">
        <v>3.5000000000000003E-2</v>
      </c>
      <c r="J328" s="5">
        <v>6</v>
      </c>
      <c r="K328" s="5">
        <v>11</v>
      </c>
      <c r="L328" s="5" t="s">
        <v>37</v>
      </c>
      <c r="M328" s="5" t="s">
        <v>38</v>
      </c>
      <c r="N328" s="5" t="s">
        <v>35</v>
      </c>
      <c r="O328" s="5">
        <v>7</v>
      </c>
      <c r="P328" s="5" t="s">
        <v>74</v>
      </c>
      <c r="Q328" s="8">
        <v>2.5</v>
      </c>
      <c r="Z328">
        <f t="shared" si="15"/>
        <v>1.2032935165935732</v>
      </c>
      <c r="AA328">
        <f t="shared" si="16"/>
        <v>0.90829351659357327</v>
      </c>
      <c r="AB328">
        <f t="shared" si="17"/>
        <v>0.82499711228591976</v>
      </c>
    </row>
    <row r="329" spans="1:28" x14ac:dyDescent="0.25">
      <c r="A329" s="6">
        <v>3013</v>
      </c>
      <c r="B329" s="7" t="s">
        <v>43</v>
      </c>
      <c r="C329" s="7">
        <v>0.39</v>
      </c>
      <c r="D329" s="7">
        <v>0.3</v>
      </c>
      <c r="E329" s="7">
        <v>0.1</v>
      </c>
      <c r="F329" s="7">
        <v>0.26650000000000001</v>
      </c>
      <c r="G329" s="7">
        <v>0.1105</v>
      </c>
      <c r="H329" s="7">
        <v>5.8999999999999997E-2</v>
      </c>
      <c r="I329" s="7">
        <v>8.4000000000000005E-2</v>
      </c>
      <c r="J329" s="7">
        <v>7</v>
      </c>
      <c r="K329" s="7">
        <v>1</v>
      </c>
      <c r="L329" s="7" t="s">
        <v>40</v>
      </c>
      <c r="M329" s="7" t="s">
        <v>41</v>
      </c>
      <c r="N329" s="7" t="s">
        <v>35</v>
      </c>
      <c r="O329" s="7">
        <v>9</v>
      </c>
      <c r="P329" s="7" t="s">
        <v>78</v>
      </c>
      <c r="Q329" s="9">
        <v>1.9</v>
      </c>
      <c r="Z329">
        <f t="shared" si="15"/>
        <v>1.2058877302806219</v>
      </c>
      <c r="AA329">
        <f t="shared" si="16"/>
        <v>0.81588773028062189</v>
      </c>
      <c r="AB329">
        <f t="shared" si="17"/>
        <v>0.6656727884224648</v>
      </c>
    </row>
    <row r="330" spans="1:28" x14ac:dyDescent="0.25">
      <c r="A330" s="4">
        <v>2986</v>
      </c>
      <c r="B330" s="5" t="s">
        <v>43</v>
      </c>
      <c r="C330" s="5">
        <v>0.53500000000000003</v>
      </c>
      <c r="D330" s="5">
        <v>0.4</v>
      </c>
      <c r="E330" s="5">
        <v>0.13500000000000001</v>
      </c>
      <c r="F330" s="5">
        <v>0.77500000000000002</v>
      </c>
      <c r="G330" s="5">
        <v>0.36799999999999999</v>
      </c>
      <c r="H330" s="5">
        <v>0.20799999999999999</v>
      </c>
      <c r="I330" s="5">
        <v>0.20549999999999999</v>
      </c>
      <c r="J330" s="5">
        <v>8</v>
      </c>
      <c r="K330" s="5">
        <v>12</v>
      </c>
      <c r="L330" s="5" t="s">
        <v>33</v>
      </c>
      <c r="M330" s="5" t="s">
        <v>34</v>
      </c>
      <c r="N330" s="5" t="s">
        <v>35</v>
      </c>
      <c r="O330" s="5">
        <v>6</v>
      </c>
      <c r="P330" s="5" t="s">
        <v>79</v>
      </c>
      <c r="Q330" s="8">
        <v>14.1</v>
      </c>
      <c r="Z330">
        <f t="shared" si="15"/>
        <v>1.2091304973894323</v>
      </c>
      <c r="AA330">
        <f t="shared" si="16"/>
        <v>0.67413049738943231</v>
      </c>
      <c r="AB330">
        <f t="shared" si="17"/>
        <v>0.45445192751052343</v>
      </c>
    </row>
    <row r="331" spans="1:28" x14ac:dyDescent="0.25">
      <c r="A331" s="6">
        <v>348</v>
      </c>
      <c r="B331" s="7" t="s">
        <v>43</v>
      </c>
      <c r="C331" s="7">
        <v>0.34</v>
      </c>
      <c r="D331" s="7">
        <v>0.26</v>
      </c>
      <c r="E331" s="7">
        <v>0.08</v>
      </c>
      <c r="F331" s="7">
        <v>0.2</v>
      </c>
      <c r="G331" s="7">
        <v>0.08</v>
      </c>
      <c r="H331" s="7">
        <v>5.5500000000000001E-2</v>
      </c>
      <c r="I331" s="7">
        <v>5.5E-2</v>
      </c>
      <c r="J331" s="7">
        <v>6</v>
      </c>
      <c r="K331" s="7">
        <v>13</v>
      </c>
      <c r="L331" s="7" t="s">
        <v>44</v>
      </c>
      <c r="M331" s="7" t="s">
        <v>45</v>
      </c>
      <c r="N331" s="7" t="s">
        <v>35</v>
      </c>
      <c r="O331" s="7">
        <v>5</v>
      </c>
      <c r="P331" s="7" t="s">
        <v>46</v>
      </c>
      <c r="Q331" s="9">
        <v>12.8</v>
      </c>
      <c r="Z331">
        <f t="shared" si="15"/>
        <v>1.2045906234370976</v>
      </c>
      <c r="AA331">
        <f t="shared" si="16"/>
        <v>0.86459062343709747</v>
      </c>
      <c r="AB331">
        <f t="shared" si="17"/>
        <v>0.74751694613534891</v>
      </c>
    </row>
    <row r="332" spans="1:28" x14ac:dyDescent="0.25">
      <c r="A332" s="4">
        <v>697</v>
      </c>
      <c r="B332" s="5" t="s">
        <v>43</v>
      </c>
      <c r="C332" s="5">
        <v>0.155</v>
      </c>
      <c r="D332" s="5">
        <v>0.105</v>
      </c>
      <c r="E332" s="5">
        <v>0.05</v>
      </c>
      <c r="F332" s="5">
        <v>1.7500000000000002E-2</v>
      </c>
      <c r="G332" s="5">
        <v>5.0000000000000001E-3</v>
      </c>
      <c r="H332" s="5">
        <v>3.5000000000000001E-3</v>
      </c>
      <c r="I332" s="5">
        <v>5.0000000000000001E-3</v>
      </c>
      <c r="J332" s="5">
        <v>4</v>
      </c>
      <c r="K332" s="5">
        <v>3</v>
      </c>
      <c r="L332" s="5" t="s">
        <v>75</v>
      </c>
      <c r="M332" s="5" t="s">
        <v>76</v>
      </c>
      <c r="N332" s="5" t="s">
        <v>77</v>
      </c>
      <c r="O332" s="5">
        <v>6</v>
      </c>
      <c r="P332" s="5" t="s">
        <v>79</v>
      </c>
      <c r="Q332" s="8">
        <v>14.1</v>
      </c>
      <c r="Z332">
        <f t="shared" si="15"/>
        <v>1.199564334418441</v>
      </c>
      <c r="AA332">
        <f t="shared" si="16"/>
        <v>1.044564334418441</v>
      </c>
      <c r="AB332">
        <f t="shared" si="17"/>
        <v>1.0911146487390406</v>
      </c>
    </row>
    <row r="333" spans="1:28" x14ac:dyDescent="0.25">
      <c r="A333" s="4">
        <v>1111</v>
      </c>
      <c r="B333" s="5" t="s">
        <v>43</v>
      </c>
      <c r="C333" s="5">
        <v>0.52</v>
      </c>
      <c r="D333" s="5">
        <v>0.38</v>
      </c>
      <c r="E333" s="5">
        <v>0.13500000000000001</v>
      </c>
      <c r="F333" s="5">
        <v>0.53949999999999998</v>
      </c>
      <c r="G333" s="5">
        <v>0.22950000000000001</v>
      </c>
      <c r="H333" s="5">
        <v>0.13300000000000001</v>
      </c>
      <c r="I333" s="5">
        <v>0.157</v>
      </c>
      <c r="J333" s="5">
        <v>8</v>
      </c>
      <c r="K333" s="5">
        <v>15</v>
      </c>
      <c r="L333" s="5" t="s">
        <v>81</v>
      </c>
      <c r="M333" s="5" t="s">
        <v>82</v>
      </c>
      <c r="N333" s="5" t="s">
        <v>35</v>
      </c>
      <c r="O333" s="5">
        <v>5</v>
      </c>
      <c r="P333" s="5" t="s">
        <v>46</v>
      </c>
      <c r="Q333" s="8">
        <v>12.8</v>
      </c>
      <c r="Z333">
        <f t="shared" si="15"/>
        <v>1.2084819439676704</v>
      </c>
      <c r="AA333">
        <f t="shared" si="16"/>
        <v>0.68848194396767037</v>
      </c>
      <c r="AB333">
        <f t="shared" si="17"/>
        <v>0.47400738716950241</v>
      </c>
    </row>
    <row r="334" spans="1:28" x14ac:dyDescent="0.25">
      <c r="A334" s="4">
        <v>1077</v>
      </c>
      <c r="B334" s="5" t="s">
        <v>43</v>
      </c>
      <c r="C334" s="5">
        <v>0.42</v>
      </c>
      <c r="D334" s="5">
        <v>0.3</v>
      </c>
      <c r="E334" s="5">
        <v>0.105</v>
      </c>
      <c r="F334" s="5">
        <v>0.316</v>
      </c>
      <c r="G334" s="5">
        <v>0.1255</v>
      </c>
      <c r="H334" s="5">
        <v>7.0000000000000007E-2</v>
      </c>
      <c r="I334" s="5">
        <v>0.10349999999999999</v>
      </c>
      <c r="J334" s="5">
        <v>7</v>
      </c>
      <c r="K334" s="5">
        <v>2</v>
      </c>
      <c r="L334" s="5" t="s">
        <v>64</v>
      </c>
      <c r="M334" s="5" t="s">
        <v>65</v>
      </c>
      <c r="N334" s="5" t="s">
        <v>66</v>
      </c>
      <c r="O334" s="5">
        <v>3</v>
      </c>
      <c r="P334" s="5" t="s">
        <v>80</v>
      </c>
      <c r="Q334" s="8">
        <v>3.6</v>
      </c>
      <c r="Z334">
        <f t="shared" si="15"/>
        <v>1.2058877302806219</v>
      </c>
      <c r="AA334">
        <f t="shared" si="16"/>
        <v>0.78588773028062198</v>
      </c>
      <c r="AB334">
        <f t="shared" si="17"/>
        <v>0.61761952460562763</v>
      </c>
    </row>
    <row r="335" spans="1:28" x14ac:dyDescent="0.25">
      <c r="A335" s="6">
        <v>1539</v>
      </c>
      <c r="B335" s="7" t="s">
        <v>43</v>
      </c>
      <c r="C335" s="7">
        <v>0.35499999999999998</v>
      </c>
      <c r="D335" s="7">
        <v>0.27</v>
      </c>
      <c r="E335" s="7">
        <v>7.4999999999999997E-2</v>
      </c>
      <c r="F335" s="7">
        <v>0.17749999999999999</v>
      </c>
      <c r="G335" s="7">
        <v>7.9000000000000001E-2</v>
      </c>
      <c r="H335" s="7">
        <v>3.15E-2</v>
      </c>
      <c r="I335" s="7">
        <v>5.3999999999999999E-2</v>
      </c>
      <c r="J335" s="7">
        <v>6</v>
      </c>
      <c r="K335" s="7">
        <v>3</v>
      </c>
      <c r="L335" s="7" t="s">
        <v>75</v>
      </c>
      <c r="M335" s="7" t="s">
        <v>76</v>
      </c>
      <c r="N335" s="7" t="s">
        <v>77</v>
      </c>
      <c r="O335" s="7">
        <v>3</v>
      </c>
      <c r="P335" s="7" t="s">
        <v>80</v>
      </c>
      <c r="Q335" s="9">
        <v>3.6</v>
      </c>
      <c r="Z335">
        <f t="shared" si="15"/>
        <v>1.2049149001479786</v>
      </c>
      <c r="AA335">
        <f t="shared" si="16"/>
        <v>0.84991490014797866</v>
      </c>
      <c r="AB335">
        <f t="shared" si="17"/>
        <v>0.72235533749354852</v>
      </c>
    </row>
    <row r="336" spans="1:28" x14ac:dyDescent="0.25">
      <c r="A336" s="4">
        <v>1776</v>
      </c>
      <c r="B336" s="5" t="s">
        <v>43</v>
      </c>
      <c r="C336" s="5">
        <v>0.48499999999999999</v>
      </c>
      <c r="D336" s="5">
        <v>0.36499999999999999</v>
      </c>
      <c r="E336" s="5">
        <v>0.105</v>
      </c>
      <c r="F336" s="5">
        <v>0.52049999999999996</v>
      </c>
      <c r="G336" s="5">
        <v>0.19500000000000001</v>
      </c>
      <c r="H336" s="5">
        <v>0.123</v>
      </c>
      <c r="I336" s="5">
        <v>0.182</v>
      </c>
      <c r="J336" s="5">
        <v>8</v>
      </c>
      <c r="K336" s="5">
        <v>15</v>
      </c>
      <c r="L336" s="5" t="s">
        <v>81</v>
      </c>
      <c r="M336" s="5" t="s">
        <v>82</v>
      </c>
      <c r="N336" s="5" t="s">
        <v>35</v>
      </c>
      <c r="O336" s="5">
        <v>9</v>
      </c>
      <c r="P336" s="5" t="s">
        <v>78</v>
      </c>
      <c r="Q336" s="8">
        <v>1.9</v>
      </c>
      <c r="Z336">
        <f t="shared" si="15"/>
        <v>1.2079955289013486</v>
      </c>
      <c r="AA336">
        <f t="shared" si="16"/>
        <v>0.72299552890134866</v>
      </c>
      <c r="AB336">
        <f t="shared" si="17"/>
        <v>0.5227225348113409</v>
      </c>
    </row>
    <row r="337" spans="1:28" x14ac:dyDescent="0.25">
      <c r="A337" s="6">
        <v>827</v>
      </c>
      <c r="B337" s="7" t="s">
        <v>43</v>
      </c>
      <c r="C337" s="7">
        <v>0.39500000000000002</v>
      </c>
      <c r="D337" s="7">
        <v>0.28999999999999998</v>
      </c>
      <c r="E337" s="7">
        <v>9.5000000000000001E-2</v>
      </c>
      <c r="F337" s="7">
        <v>0.30399999999999999</v>
      </c>
      <c r="G337" s="7">
        <v>0.127</v>
      </c>
      <c r="H337" s="7">
        <v>8.4000000000000005E-2</v>
      </c>
      <c r="I337" s="7">
        <v>7.6999999999999999E-2</v>
      </c>
      <c r="J337" s="7">
        <v>6</v>
      </c>
      <c r="K337" s="7">
        <v>3</v>
      </c>
      <c r="L337" s="7" t="s">
        <v>75</v>
      </c>
      <c r="M337" s="7" t="s">
        <v>76</v>
      </c>
      <c r="N337" s="7" t="s">
        <v>77</v>
      </c>
      <c r="O337" s="7">
        <v>4</v>
      </c>
      <c r="P337" s="7" t="s">
        <v>42</v>
      </c>
      <c r="Q337" s="9">
        <v>6.1</v>
      </c>
      <c r="Z337">
        <f t="shared" si="15"/>
        <v>1.2055634535697408</v>
      </c>
      <c r="AA337">
        <f t="shared" si="16"/>
        <v>0.8105634535697408</v>
      </c>
      <c r="AB337">
        <f t="shared" si="17"/>
        <v>0.65701311226290537</v>
      </c>
    </row>
    <row r="338" spans="1:28" x14ac:dyDescent="0.25">
      <c r="A338" s="4">
        <v>1594</v>
      </c>
      <c r="B338" s="5" t="s">
        <v>43</v>
      </c>
      <c r="C338" s="5">
        <v>0.52500000000000002</v>
      </c>
      <c r="D338" s="5">
        <v>0.38</v>
      </c>
      <c r="E338" s="5">
        <v>0.13500000000000001</v>
      </c>
      <c r="F338" s="5">
        <v>0.61499999999999999</v>
      </c>
      <c r="G338" s="5">
        <v>0.26100000000000001</v>
      </c>
      <c r="H338" s="5">
        <v>0.159</v>
      </c>
      <c r="I338" s="5">
        <v>0.17499999999999999</v>
      </c>
      <c r="J338" s="5">
        <v>8</v>
      </c>
      <c r="K338" s="5">
        <v>9</v>
      </c>
      <c r="L338" s="5" t="s">
        <v>52</v>
      </c>
      <c r="M338" s="5" t="s">
        <v>53</v>
      </c>
      <c r="N338" s="5" t="s">
        <v>54</v>
      </c>
      <c r="O338" s="5">
        <v>8</v>
      </c>
      <c r="P338" s="5" t="s">
        <v>51</v>
      </c>
      <c r="Q338" s="8">
        <v>12.3</v>
      </c>
      <c r="Z338">
        <f t="shared" si="15"/>
        <v>1.2084819439676704</v>
      </c>
      <c r="AA338">
        <f t="shared" si="16"/>
        <v>0.68348194396767037</v>
      </c>
      <c r="AB338">
        <f t="shared" si="17"/>
        <v>0.46714756772982569</v>
      </c>
    </row>
    <row r="339" spans="1:28" x14ac:dyDescent="0.25">
      <c r="A339" s="6">
        <v>3672</v>
      </c>
      <c r="B339" s="7" t="s">
        <v>43</v>
      </c>
      <c r="C339" s="7">
        <v>0.59499999999999997</v>
      </c>
      <c r="D339" s="7">
        <v>0.47</v>
      </c>
      <c r="E339" s="7">
        <v>0.13500000000000001</v>
      </c>
      <c r="F339" s="7">
        <v>0.9365</v>
      </c>
      <c r="G339" s="7">
        <v>0.434</v>
      </c>
      <c r="H339" s="7">
        <v>0.184</v>
      </c>
      <c r="I339" s="7">
        <v>0.28699999999999998</v>
      </c>
      <c r="J339" s="7">
        <v>10</v>
      </c>
      <c r="K339" s="7">
        <v>3</v>
      </c>
      <c r="L339" s="7" t="s">
        <v>75</v>
      </c>
      <c r="M339" s="7" t="s">
        <v>76</v>
      </c>
      <c r="N339" s="7" t="s">
        <v>77</v>
      </c>
      <c r="O339" s="7">
        <v>9</v>
      </c>
      <c r="P339" s="7" t="s">
        <v>78</v>
      </c>
      <c r="Q339" s="9">
        <v>1.9</v>
      </c>
      <c r="Z339">
        <f t="shared" si="15"/>
        <v>1.2114004343656</v>
      </c>
      <c r="AA339">
        <f t="shared" si="16"/>
        <v>0.61640043436559999</v>
      </c>
      <c r="AB339">
        <f t="shared" si="17"/>
        <v>0.37994949548610035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DA80F-83B4-4510-9528-62ABBDEF189D}">
  <dimension ref="A66:L116"/>
  <sheetViews>
    <sheetView showOutlineSymbols="0" zoomScale="40" zoomScaleNormal="40" workbookViewId="0"/>
  </sheetViews>
  <sheetFormatPr defaultRowHeight="15" x14ac:dyDescent="0.25"/>
  <sheetData>
    <row r="66" spans="1:9" x14ac:dyDescent="0.25">
      <c r="H66" s="21" t="s">
        <v>132</v>
      </c>
    </row>
    <row r="68" spans="1:9" ht="15.75" thickBot="1" x14ac:dyDescent="0.3"/>
    <row r="69" spans="1:9" x14ac:dyDescent="0.25">
      <c r="A69" s="13" t="s">
        <v>129</v>
      </c>
      <c r="B69" s="13" t="s">
        <v>2</v>
      </c>
      <c r="C69" s="13" t="s">
        <v>3</v>
      </c>
      <c r="D69" s="13" t="s">
        <v>4</v>
      </c>
      <c r="E69" s="13" t="s">
        <v>5</v>
      </c>
      <c r="F69" s="13" t="s">
        <v>6</v>
      </c>
      <c r="G69" s="13" t="s">
        <v>7</v>
      </c>
      <c r="H69" s="13" t="s">
        <v>8</v>
      </c>
      <c r="I69" s="13" t="s">
        <v>9</v>
      </c>
    </row>
    <row r="70" spans="1:9" x14ac:dyDescent="0.25">
      <c r="A70" s="11" t="s">
        <v>2</v>
      </c>
      <c r="B70" s="14">
        <v>1</v>
      </c>
      <c r="C70" s="14"/>
      <c r="D70" s="14"/>
      <c r="E70" s="14"/>
      <c r="F70" s="14"/>
      <c r="G70" s="14"/>
      <c r="H70" s="14"/>
      <c r="I70" s="14"/>
    </row>
    <row r="71" spans="1:9" x14ac:dyDescent="0.25">
      <c r="A71" s="11" t="s">
        <v>3</v>
      </c>
      <c r="B71" s="14">
        <v>0.98528812078119432</v>
      </c>
      <c r="C71" s="14">
        <v>1</v>
      </c>
      <c r="D71" s="14"/>
      <c r="E71" s="14"/>
      <c r="F71" s="14"/>
      <c r="G71" s="14"/>
      <c r="H71" s="14"/>
      <c r="I71" s="14"/>
    </row>
    <row r="72" spans="1:9" x14ac:dyDescent="0.25">
      <c r="A72" s="11" t="s">
        <v>4</v>
      </c>
      <c r="B72" s="14">
        <v>0.87729004408493272</v>
      </c>
      <c r="C72" s="14">
        <v>0.875755588498347</v>
      </c>
      <c r="D72" s="14">
        <v>1</v>
      </c>
      <c r="E72" s="14"/>
      <c r="F72" s="14"/>
      <c r="G72" s="14"/>
      <c r="H72" s="14"/>
      <c r="I72" s="14"/>
    </row>
    <row r="73" spans="1:9" x14ac:dyDescent="0.25">
      <c r="A73" s="11" t="s">
        <v>5</v>
      </c>
      <c r="B73" s="14">
        <v>0.91557646760491596</v>
      </c>
      <c r="C73" s="14">
        <v>0.907719766639982</v>
      </c>
      <c r="D73" s="14">
        <v>0.84194802017357717</v>
      </c>
      <c r="E73" s="14">
        <v>1</v>
      </c>
      <c r="F73" s="14"/>
      <c r="G73" s="14"/>
      <c r="H73" s="14"/>
      <c r="I73" s="14"/>
    </row>
    <row r="74" spans="1:9" x14ac:dyDescent="0.25">
      <c r="A74" s="11" t="s">
        <v>6</v>
      </c>
      <c r="B74" s="14">
        <v>0.86716128110701829</v>
      </c>
      <c r="C74" s="14">
        <v>0.86004076579186306</v>
      </c>
      <c r="D74" s="14">
        <v>0.78026082386570517</v>
      </c>
      <c r="E74" s="14">
        <v>0.9640870095964188</v>
      </c>
      <c r="F74" s="14">
        <v>1</v>
      </c>
      <c r="G74" s="14"/>
      <c r="H74" s="14"/>
      <c r="I74" s="14"/>
    </row>
    <row r="75" spans="1:9" x14ac:dyDescent="0.25">
      <c r="A75" s="11" t="s">
        <v>7</v>
      </c>
      <c r="B75" s="14">
        <v>0.91263677249044828</v>
      </c>
      <c r="C75" s="14">
        <v>0.89282694814675256</v>
      </c>
      <c r="D75" s="14">
        <v>0.82733334316166118</v>
      </c>
      <c r="E75" s="14">
        <v>0.96864930210875866</v>
      </c>
      <c r="F75" s="14">
        <v>0.92019649122718072</v>
      </c>
      <c r="G75" s="14">
        <v>1</v>
      </c>
      <c r="H75" s="14"/>
      <c r="I75" s="14"/>
    </row>
    <row r="76" spans="1:9" x14ac:dyDescent="0.25">
      <c r="A76" s="11" t="s">
        <v>8</v>
      </c>
      <c r="B76" s="14">
        <v>0.88547670287943281</v>
      </c>
      <c r="C76" s="14">
        <v>0.8847545940655327</v>
      </c>
      <c r="D76" s="14">
        <v>0.86825284433082095</v>
      </c>
      <c r="E76" s="14">
        <v>0.95069718954731985</v>
      </c>
      <c r="F76" s="14">
        <v>0.86082390176738721</v>
      </c>
      <c r="G76" s="14">
        <v>0.91377044459972723</v>
      </c>
      <c r="H76" s="14">
        <v>1</v>
      </c>
      <c r="I76" s="14"/>
    </row>
    <row r="77" spans="1:9" ht="15.75" thickBot="1" x14ac:dyDescent="0.3">
      <c r="A77" s="12" t="s">
        <v>9</v>
      </c>
      <c r="B77" s="15">
        <v>0.48916872570998865</v>
      </c>
      <c r="C77" s="15">
        <v>0.4952148851947577</v>
      </c>
      <c r="D77" s="15">
        <v>0.55410453112977243</v>
      </c>
      <c r="E77" s="15">
        <v>0.48171871727663462</v>
      </c>
      <c r="F77" s="15">
        <v>0.33787522220704735</v>
      </c>
      <c r="G77" s="15">
        <v>0.45612705957297112</v>
      </c>
      <c r="H77" s="15">
        <v>0.59840402585796038</v>
      </c>
      <c r="I77" s="15">
        <v>1</v>
      </c>
    </row>
    <row r="79" spans="1:9" ht="15.75" thickBot="1" x14ac:dyDescent="0.3"/>
    <row r="80" spans="1:9" x14ac:dyDescent="0.25">
      <c r="A80" s="13" t="s">
        <v>130</v>
      </c>
      <c r="B80" s="13" t="s">
        <v>2</v>
      </c>
      <c r="C80" s="13" t="s">
        <v>3</v>
      </c>
      <c r="D80" s="13" t="s">
        <v>4</v>
      </c>
      <c r="E80" s="13" t="s">
        <v>5</v>
      </c>
      <c r="F80" s="13" t="s">
        <v>6</v>
      </c>
      <c r="G80" s="13" t="s">
        <v>7</v>
      </c>
      <c r="H80" s="13" t="s">
        <v>8</v>
      </c>
      <c r="I80" s="13" t="s">
        <v>9</v>
      </c>
    </row>
    <row r="81" spans="1:9" x14ac:dyDescent="0.25">
      <c r="A81" s="11" t="s">
        <v>2</v>
      </c>
      <c r="B81" s="14">
        <v>1</v>
      </c>
      <c r="C81" s="14"/>
      <c r="D81" s="14"/>
      <c r="E81" s="14"/>
      <c r="F81" s="14"/>
      <c r="G81" s="14"/>
      <c r="H81" s="14"/>
      <c r="I81" s="14"/>
    </row>
    <row r="82" spans="1:9" x14ac:dyDescent="0.25">
      <c r="A82" s="11" t="s">
        <v>3</v>
      </c>
      <c r="B82" s="14">
        <v>0.9812866431057824</v>
      </c>
      <c r="C82" s="14">
        <v>1</v>
      </c>
      <c r="D82" s="14"/>
      <c r="E82" s="14"/>
      <c r="F82" s="14"/>
      <c r="G82" s="14"/>
      <c r="H82" s="14"/>
      <c r="I82" s="14"/>
    </row>
    <row r="83" spans="1:9" x14ac:dyDescent="0.25">
      <c r="A83" s="11" t="s">
        <v>4</v>
      </c>
      <c r="B83" s="14">
        <v>0.83213818060132261</v>
      </c>
      <c r="C83" s="14">
        <v>0.86518323960116894</v>
      </c>
      <c r="D83" s="14">
        <v>1</v>
      </c>
      <c r="E83" s="14"/>
      <c r="F83" s="14"/>
      <c r="G83" s="14"/>
      <c r="H83" s="14"/>
      <c r="I83" s="14"/>
    </row>
    <row r="84" spans="1:9" x14ac:dyDescent="0.25">
      <c r="A84" s="11" t="s">
        <v>5</v>
      </c>
      <c r="B84" s="14">
        <v>0.93750959408318502</v>
      </c>
      <c r="C84" s="14">
        <v>0.943580321032783</v>
      </c>
      <c r="D84" s="14">
        <v>0.84977332254603222</v>
      </c>
      <c r="E84" s="14">
        <v>1</v>
      </c>
      <c r="F84" s="14"/>
      <c r="G84" s="14"/>
      <c r="H84" s="14"/>
      <c r="I84" s="14"/>
    </row>
    <row r="85" spans="1:9" x14ac:dyDescent="0.25">
      <c r="A85" s="11" t="s">
        <v>6</v>
      </c>
      <c r="B85" s="14">
        <v>0.91399495321340385</v>
      </c>
      <c r="C85" s="14">
        <v>0.90827052991938317</v>
      </c>
      <c r="D85" s="14">
        <v>0.78126698628201174</v>
      </c>
      <c r="E85" s="14">
        <v>0.96121211698905751</v>
      </c>
      <c r="F85" s="14">
        <v>1</v>
      </c>
      <c r="G85" s="14"/>
      <c r="H85" s="14"/>
      <c r="I85" s="14"/>
    </row>
    <row r="86" spans="1:9" x14ac:dyDescent="0.25">
      <c r="A86" s="11" t="s">
        <v>7</v>
      </c>
      <c r="B86" s="14">
        <v>0.89731447566701383</v>
      </c>
      <c r="C86" s="14">
        <v>0.90342802022432822</v>
      </c>
      <c r="D86" s="14">
        <v>0.80071806362869147</v>
      </c>
      <c r="E86" s="14">
        <v>0.95110050140102553</v>
      </c>
      <c r="F86" s="14">
        <v>0.91879962205123566</v>
      </c>
      <c r="G86" s="14">
        <v>1</v>
      </c>
      <c r="H86" s="14"/>
      <c r="I86" s="14"/>
    </row>
    <row r="87" spans="1:9" x14ac:dyDescent="0.25">
      <c r="A87" s="11" t="s">
        <v>8</v>
      </c>
      <c r="B87" s="14">
        <v>0.91458585941469683</v>
      </c>
      <c r="C87" s="14">
        <v>0.92826234106165217</v>
      </c>
      <c r="D87" s="14">
        <v>0.86994028001789747</v>
      </c>
      <c r="E87" s="14">
        <v>0.95181945462792306</v>
      </c>
      <c r="F87" s="14">
        <v>0.87245499225336531</v>
      </c>
      <c r="G87" s="14">
        <v>0.88167209834771132</v>
      </c>
      <c r="H87" s="14">
        <v>1</v>
      </c>
      <c r="I87" s="14"/>
    </row>
    <row r="88" spans="1:9" ht="15.75" thickBot="1" x14ac:dyDescent="0.3">
      <c r="A88" s="12" t="s">
        <v>9</v>
      </c>
      <c r="B88" s="15">
        <v>0.26970487339560734</v>
      </c>
      <c r="C88" s="15">
        <v>0.30468019050885159</v>
      </c>
      <c r="D88" s="15">
        <v>0.34402119756529898</v>
      </c>
      <c r="E88" s="15">
        <v>0.33282064448544529</v>
      </c>
      <c r="F88" s="15">
        <v>0.15237087020970899</v>
      </c>
      <c r="G88" s="15">
        <v>0.29550529981284124</v>
      </c>
      <c r="H88" s="15">
        <v>0.39939243443218719</v>
      </c>
      <c r="I88" s="15">
        <v>1</v>
      </c>
    </row>
    <row r="90" spans="1:9" ht="15.75" thickBot="1" x14ac:dyDescent="0.3"/>
    <row r="91" spans="1:9" x14ac:dyDescent="0.25">
      <c r="A91" s="13" t="s">
        <v>131</v>
      </c>
      <c r="B91" s="13" t="s">
        <v>2</v>
      </c>
      <c r="C91" s="13" t="s">
        <v>3</v>
      </c>
      <c r="D91" s="13" t="s">
        <v>4</v>
      </c>
      <c r="E91" s="13" t="s">
        <v>5</v>
      </c>
      <c r="F91" s="13" t="s">
        <v>6</v>
      </c>
      <c r="G91" s="13" t="s">
        <v>7</v>
      </c>
      <c r="H91" s="13" t="s">
        <v>8</v>
      </c>
      <c r="I91" s="13" t="s">
        <v>9</v>
      </c>
    </row>
    <row r="92" spans="1:9" x14ac:dyDescent="0.25">
      <c r="A92" s="11" t="s">
        <v>2</v>
      </c>
      <c r="B92" s="14">
        <v>1</v>
      </c>
      <c r="C92" s="14"/>
      <c r="D92" s="14"/>
      <c r="E92" s="14"/>
      <c r="F92" s="14"/>
      <c r="G92" s="14"/>
      <c r="H92" s="14"/>
      <c r="I92" s="14"/>
    </row>
    <row r="93" spans="1:9" x14ac:dyDescent="0.25">
      <c r="A93" s="11" t="s">
        <v>3</v>
      </c>
      <c r="B93" s="14">
        <v>0.98944362955073295</v>
      </c>
      <c r="C93" s="14">
        <v>1</v>
      </c>
      <c r="D93" s="14"/>
      <c r="E93" s="14"/>
      <c r="F93" s="14"/>
      <c r="G93" s="14"/>
      <c r="H93" s="14"/>
      <c r="I93" s="14"/>
    </row>
    <row r="94" spans="1:9" x14ac:dyDescent="0.25">
      <c r="A94" s="11" t="s">
        <v>4</v>
      </c>
      <c r="B94" s="14">
        <v>0.90946971262292065</v>
      </c>
      <c r="C94" s="14">
        <v>0.90434150917745515</v>
      </c>
      <c r="D94" s="14">
        <v>1</v>
      </c>
      <c r="E94" s="14"/>
      <c r="F94" s="14"/>
      <c r="G94" s="14"/>
      <c r="H94" s="14"/>
      <c r="I94" s="14"/>
    </row>
    <row r="95" spans="1:9" x14ac:dyDescent="0.25">
      <c r="A95" s="11" t="s">
        <v>5</v>
      </c>
      <c r="B95" s="14">
        <v>0.9220947632885087</v>
      </c>
      <c r="C95" s="14">
        <v>0.92103834737473333</v>
      </c>
      <c r="D95" s="14">
        <v>0.92070589587538876</v>
      </c>
      <c r="E95" s="14">
        <v>1</v>
      </c>
      <c r="F95" s="14"/>
      <c r="G95" s="14"/>
      <c r="H95" s="14"/>
      <c r="I95" s="14"/>
    </row>
    <row r="96" spans="1:9" x14ac:dyDescent="0.25">
      <c r="A96" s="11" t="s">
        <v>6</v>
      </c>
      <c r="B96" s="14">
        <v>0.90342819448952938</v>
      </c>
      <c r="C96" s="14">
        <v>0.9100127451054274</v>
      </c>
      <c r="D96" s="14">
        <v>0.88862141970202402</v>
      </c>
      <c r="E96" s="14">
        <v>0.9858264561419382</v>
      </c>
      <c r="F96" s="14">
        <v>1</v>
      </c>
      <c r="G96" s="14"/>
      <c r="H96" s="14"/>
      <c r="I96" s="14"/>
    </row>
    <row r="97" spans="1:9" x14ac:dyDescent="0.25">
      <c r="A97" s="11" t="s">
        <v>7</v>
      </c>
      <c r="B97" s="14">
        <v>0.8930035937502151</v>
      </c>
      <c r="C97" s="14">
        <v>0.89024169301798151</v>
      </c>
      <c r="D97" s="14">
        <v>0.88526287500176071</v>
      </c>
      <c r="E97" s="14">
        <v>0.97017994100453997</v>
      </c>
      <c r="F97" s="14">
        <v>0.94423792559674147</v>
      </c>
      <c r="G97" s="14">
        <v>1</v>
      </c>
      <c r="H97" s="14"/>
      <c r="I97" s="14"/>
    </row>
    <row r="98" spans="1:9" x14ac:dyDescent="0.25">
      <c r="A98" s="11" t="s">
        <v>8</v>
      </c>
      <c r="B98" s="14">
        <v>0.90481123505492755</v>
      </c>
      <c r="C98" s="14">
        <v>0.8970583261793571</v>
      </c>
      <c r="D98" s="14">
        <v>0.92227690000794049</v>
      </c>
      <c r="E98" s="14">
        <v>0.97883199426374135</v>
      </c>
      <c r="F98" s="14">
        <v>0.94054460076347812</v>
      </c>
      <c r="G98" s="14">
        <v>0.94056735345658593</v>
      </c>
      <c r="H98" s="14">
        <v>1</v>
      </c>
      <c r="I98" s="14"/>
    </row>
    <row r="99" spans="1:9" ht="15.75" thickBot="1" x14ac:dyDescent="0.3">
      <c r="A99" s="12" t="s">
        <v>9</v>
      </c>
      <c r="B99" s="15">
        <v>0.60637482679486876</v>
      </c>
      <c r="C99" s="15">
        <v>0.60139061562551399</v>
      </c>
      <c r="D99" s="15">
        <v>0.66061825437702204</v>
      </c>
      <c r="E99" s="15">
        <v>0.61134413966792189</v>
      </c>
      <c r="F99" s="15">
        <v>0.55043478489991893</v>
      </c>
      <c r="G99" s="15">
        <v>0.58639764814812789</v>
      </c>
      <c r="H99" s="15">
        <v>0.66417092153417179</v>
      </c>
      <c r="I99" s="15">
        <v>1</v>
      </c>
    </row>
    <row r="101" spans="1:9" ht="15.75" thickBot="1" x14ac:dyDescent="0.3"/>
    <row r="102" spans="1:9" x14ac:dyDescent="0.25">
      <c r="A102" s="13" t="s">
        <v>133</v>
      </c>
      <c r="B102" s="13" t="s">
        <v>2</v>
      </c>
      <c r="C102" s="13" t="s">
        <v>3</v>
      </c>
      <c r="D102" s="13" t="s">
        <v>4</v>
      </c>
      <c r="E102" s="13" t="s">
        <v>5</v>
      </c>
      <c r="F102" s="13" t="s">
        <v>6</v>
      </c>
      <c r="G102" s="13" t="s">
        <v>7</v>
      </c>
      <c r="H102" s="13" t="s">
        <v>8</v>
      </c>
      <c r="I102" s="13" t="s">
        <v>9</v>
      </c>
    </row>
    <row r="103" spans="1:9" x14ac:dyDescent="0.25">
      <c r="A103" s="11" t="s">
        <v>2</v>
      </c>
      <c r="B103" s="14">
        <v>1</v>
      </c>
      <c r="C103" s="14"/>
      <c r="D103" s="14"/>
      <c r="E103" s="14"/>
      <c r="F103" s="14"/>
      <c r="G103" s="14"/>
      <c r="H103" s="14"/>
      <c r="I103" s="14"/>
    </row>
    <row r="104" spans="1:9" x14ac:dyDescent="0.25">
      <c r="A104" s="11" t="s">
        <v>3</v>
      </c>
      <c r="B104" s="16">
        <v>0.98563684617861702</v>
      </c>
      <c r="C104" s="14">
        <v>1</v>
      </c>
      <c r="D104" s="14"/>
      <c r="E104" s="14"/>
      <c r="F104" s="14"/>
      <c r="G104" s="14"/>
      <c r="H104" s="14"/>
      <c r="I104" s="14"/>
    </row>
    <row r="105" spans="1:9" x14ac:dyDescent="0.25">
      <c r="A105" s="11" t="s">
        <v>4</v>
      </c>
      <c r="B105" s="14">
        <v>0.89800285684732362</v>
      </c>
      <c r="C105" s="14">
        <v>0.90409924195900082</v>
      </c>
      <c r="D105" s="14">
        <v>1</v>
      </c>
      <c r="E105" s="14"/>
      <c r="F105" s="14"/>
      <c r="G105" s="14"/>
      <c r="H105" s="14"/>
      <c r="I105" s="14"/>
    </row>
    <row r="106" spans="1:9" x14ac:dyDescent="0.25">
      <c r="A106" s="11" t="s">
        <v>5</v>
      </c>
      <c r="B106" s="14">
        <v>0.92422388119063648</v>
      </c>
      <c r="C106" s="14">
        <v>0.92033027214739493</v>
      </c>
      <c r="D106" s="14">
        <v>0.87772208009524277</v>
      </c>
      <c r="E106" s="14">
        <v>1</v>
      </c>
      <c r="F106" s="14"/>
      <c r="G106" s="14"/>
      <c r="H106" s="14"/>
      <c r="I106" s="14"/>
    </row>
    <row r="107" spans="1:9" x14ac:dyDescent="0.25">
      <c r="A107" s="11" t="s">
        <v>6</v>
      </c>
      <c r="B107" s="14">
        <v>0.90069707657620834</v>
      </c>
      <c r="C107" s="14">
        <v>0.88971491169806249</v>
      </c>
      <c r="D107" s="14">
        <v>0.82934256085272695</v>
      </c>
      <c r="E107" s="14">
        <v>0.96888750895982301</v>
      </c>
      <c r="F107" s="14">
        <v>1</v>
      </c>
      <c r="G107" s="14"/>
      <c r="H107" s="14"/>
      <c r="I107" s="14"/>
    </row>
    <row r="108" spans="1:9" x14ac:dyDescent="0.25">
      <c r="A108" s="11" t="s">
        <v>7</v>
      </c>
      <c r="B108" s="14">
        <v>0.90968730577795853</v>
      </c>
      <c r="C108" s="14">
        <v>0.89909249085421195</v>
      </c>
      <c r="D108" s="14">
        <v>0.85674241266923346</v>
      </c>
      <c r="E108" s="14">
        <v>0.9663028810934694</v>
      </c>
      <c r="F108" s="14">
        <v>0.94337436283167408</v>
      </c>
      <c r="G108" s="14">
        <v>1</v>
      </c>
      <c r="H108" s="14"/>
      <c r="I108" s="14"/>
    </row>
    <row r="109" spans="1:9" x14ac:dyDescent="0.25">
      <c r="A109" s="11" t="s">
        <v>8</v>
      </c>
      <c r="B109" s="14">
        <v>0.88139703893851862</v>
      </c>
      <c r="C109" s="14">
        <v>0.88637512723749845</v>
      </c>
      <c r="D109" s="14">
        <v>0.86279523914066214</v>
      </c>
      <c r="E109" s="14">
        <v>0.94657345713277818</v>
      </c>
      <c r="F109" s="14">
        <v>0.86971689732691826</v>
      </c>
      <c r="G109" s="14">
        <v>0.89186460490921604</v>
      </c>
      <c r="H109" s="14">
        <v>1</v>
      </c>
      <c r="I109" s="14"/>
    </row>
    <row r="110" spans="1:9" ht="15.75" thickBot="1" x14ac:dyDescent="0.3">
      <c r="A110" s="12" t="s">
        <v>9</v>
      </c>
      <c r="B110" s="15">
        <v>0.54120594281476764</v>
      </c>
      <c r="C110" s="15">
        <v>0.56216912754512538</v>
      </c>
      <c r="D110" s="15">
        <v>0.58061979280511822</v>
      </c>
      <c r="E110" s="15">
        <v>0.52738827278765055</v>
      </c>
      <c r="F110" s="15">
        <v>0.39369035402157238</v>
      </c>
      <c r="G110" s="15">
        <v>0.4621521579243546</v>
      </c>
      <c r="H110" s="15">
        <v>0.62527361462472708</v>
      </c>
      <c r="I110" s="15">
        <v>1</v>
      </c>
    </row>
    <row r="115" spans="10:12" x14ac:dyDescent="0.25">
      <c r="L115" s="21" t="s">
        <v>134</v>
      </c>
    </row>
    <row r="116" spans="10:12" x14ac:dyDescent="0.25">
      <c r="J116" s="21" t="s">
        <v>135</v>
      </c>
    </row>
  </sheetData>
  <conditionalFormatting sqref="A102:I110">
    <cfRule type="colorScale" priority="20">
      <colorScale>
        <cfvo type="num" val="0"/>
        <cfvo type="num" val="1"/>
        <color theme="0"/>
        <color rgb="FF63BE7B"/>
      </colorScale>
    </cfRule>
  </conditionalFormatting>
  <conditionalFormatting sqref="B103:I110">
    <cfRule type="colorScale" priority="1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04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{BD6BE033-5E28-40FD-A2F8-05718FE9F205}</x14:id>
        </ext>
      </extLst>
    </cfRule>
  </conditionalFormatting>
  <conditionalFormatting sqref="E107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{D8D1D2C9-B4E9-4B91-9A47-C211C37733A2}</x14:id>
        </ext>
      </extLst>
    </cfRule>
  </conditionalFormatting>
  <conditionalFormatting sqref="E1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{84E40335-BB0A-4506-82E0-D8C89C6F7A35}</x14:id>
        </ext>
      </extLst>
    </cfRule>
  </conditionalFormatting>
  <conditionalFormatting sqref="E109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{1CF97023-8368-4204-B9CB-AA23247E5F77}</x14:id>
        </ext>
      </extLst>
    </cfRule>
  </conditionalFormatting>
  <conditionalFormatting sqref="F108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{5FFD5046-A928-4B66-9A43-7D0F0CEAF5EE}</x14:id>
        </ext>
      </extLst>
    </cfRule>
  </conditionalFormatting>
  <conditionalFormatting sqref="B70:I77">
    <cfRule type="colorScale" priority="1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81:I88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92:I99">
    <cfRule type="colorScale" priority="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75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{62A2EA56-E9F8-4581-8AA7-39D31ACFDB74}</x14:id>
        </ext>
      </extLst>
    </cfRule>
  </conditionalFormatting>
  <conditionalFormatting sqref="E74:E76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{69CC5472-F9E9-4454-9E2D-D788A155C138}</x14:id>
        </ext>
      </extLst>
    </cfRule>
  </conditionalFormatting>
  <conditionalFormatting sqref="B71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{22B2403C-4CFF-4E80-A5E5-5222E4F10E42}</x14:id>
        </ext>
      </extLst>
    </cfRule>
  </conditionalFormatting>
  <conditionalFormatting sqref="E85:E87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{C607B518-4689-4291-870A-460F06951834}</x14:id>
        </ext>
      </extLst>
    </cfRule>
  </conditionalFormatting>
  <conditionalFormatting sqref="B8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{27D3165A-170D-4D77-BB8C-8A88EAC374B0}</x14:id>
        </ext>
      </extLst>
    </cfRule>
  </conditionalFormatting>
  <conditionalFormatting sqref="C84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{CCF6D455-B326-4E1B-ABF0-DFB371735329}</x14:id>
        </ext>
      </extLst>
    </cfRule>
  </conditionalFormatting>
  <conditionalFormatting sqref="E96:E98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{AB91D0E7-4351-41D1-A41E-2720962FC54A}</x14:id>
        </ext>
      </extLst>
    </cfRule>
  </conditionalFormatting>
  <conditionalFormatting sqref="B9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{1C51929E-B01C-40DE-BE1E-73D73D3527C6}</x14:id>
        </ext>
      </extLst>
    </cfRule>
  </conditionalFormatting>
  <conditionalFormatting sqref="F97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{4AE78EBC-A8D4-487D-8330-5000EB5F527A}</x14:id>
        </ext>
      </extLst>
    </cfRule>
  </conditionalFormatting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D6BE033-5E28-40FD-A2F8-05718FE9F20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B104</xm:sqref>
        </x14:conditionalFormatting>
        <x14:conditionalFormatting xmlns:xm="http://schemas.microsoft.com/office/excel/2006/main">
          <x14:cfRule type="dataBar" id="{D8D1D2C9-B4E9-4B91-9A47-C211C37733A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E107</xm:sqref>
        </x14:conditionalFormatting>
        <x14:conditionalFormatting xmlns:xm="http://schemas.microsoft.com/office/excel/2006/main">
          <x14:cfRule type="dataBar" id="{84E40335-BB0A-4506-82E0-D8C89C6F7A3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E108</xm:sqref>
        </x14:conditionalFormatting>
        <x14:conditionalFormatting xmlns:xm="http://schemas.microsoft.com/office/excel/2006/main">
          <x14:cfRule type="dataBar" id="{1CF97023-8368-4204-B9CB-AA23247E5F7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E109</xm:sqref>
        </x14:conditionalFormatting>
        <x14:conditionalFormatting xmlns:xm="http://schemas.microsoft.com/office/excel/2006/main">
          <x14:cfRule type="dataBar" id="{5FFD5046-A928-4B66-9A43-7D0F0CEAF5E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F108</xm:sqref>
        </x14:conditionalFormatting>
        <x14:conditionalFormatting xmlns:xm="http://schemas.microsoft.com/office/excel/2006/main">
          <x14:cfRule type="dataBar" id="{62A2EA56-E9F8-4581-8AA7-39D31ACFDB7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F75</xm:sqref>
        </x14:conditionalFormatting>
        <x14:conditionalFormatting xmlns:xm="http://schemas.microsoft.com/office/excel/2006/main">
          <x14:cfRule type="dataBar" id="{69CC5472-F9E9-4454-9E2D-D788A155C13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E74:E76</xm:sqref>
        </x14:conditionalFormatting>
        <x14:conditionalFormatting xmlns:xm="http://schemas.microsoft.com/office/excel/2006/main">
          <x14:cfRule type="dataBar" id="{22B2403C-4CFF-4E80-A5E5-5222E4F10E4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B71</xm:sqref>
        </x14:conditionalFormatting>
        <x14:conditionalFormatting xmlns:xm="http://schemas.microsoft.com/office/excel/2006/main">
          <x14:cfRule type="dataBar" id="{C607B518-4689-4291-870A-460F0695183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E85:E87</xm:sqref>
        </x14:conditionalFormatting>
        <x14:conditionalFormatting xmlns:xm="http://schemas.microsoft.com/office/excel/2006/main">
          <x14:cfRule type="dataBar" id="{27D3165A-170D-4D77-BB8C-8A88EAC374B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B82</xm:sqref>
        </x14:conditionalFormatting>
        <x14:conditionalFormatting xmlns:xm="http://schemas.microsoft.com/office/excel/2006/main">
          <x14:cfRule type="dataBar" id="{CCF6D455-B326-4E1B-ABF0-DFB37173532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C84</xm:sqref>
        </x14:conditionalFormatting>
        <x14:conditionalFormatting xmlns:xm="http://schemas.microsoft.com/office/excel/2006/main">
          <x14:cfRule type="dataBar" id="{AB91D0E7-4351-41D1-A41E-2720962FC54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E96:E98</xm:sqref>
        </x14:conditionalFormatting>
        <x14:conditionalFormatting xmlns:xm="http://schemas.microsoft.com/office/excel/2006/main">
          <x14:cfRule type="dataBar" id="{1C51929E-B01C-40DE-BE1E-73D73D3527C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B93</xm:sqref>
        </x14:conditionalFormatting>
        <x14:conditionalFormatting xmlns:xm="http://schemas.microsoft.com/office/excel/2006/main">
          <x14:cfRule type="dataBar" id="{4AE78EBC-A8D4-487D-8330-5000EB5F527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F97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1551C-2C51-45FF-B948-9F05DDF84CF2}">
  <dimension ref="A1:J74"/>
  <sheetViews>
    <sheetView showOutlineSymbols="0" topLeftCell="A16" zoomScale="85" zoomScaleNormal="85" workbookViewId="0">
      <selection activeCell="A44" sqref="A44:A48"/>
    </sheetView>
  </sheetViews>
  <sheetFormatPr defaultRowHeight="15" x14ac:dyDescent="0.25"/>
  <cols>
    <col min="1" max="1" width="48.85546875" customWidth="1"/>
    <col min="2" max="2" width="14.85546875" bestFit="1" customWidth="1"/>
    <col min="3" max="3" width="16.85546875" bestFit="1" customWidth="1"/>
    <col min="4" max="4" width="19.42578125" bestFit="1" customWidth="1"/>
    <col min="5" max="5" width="14.85546875" bestFit="1" customWidth="1"/>
    <col min="6" max="6" width="16.85546875" bestFit="1" customWidth="1"/>
    <col min="7" max="7" width="14.85546875" bestFit="1" customWidth="1"/>
    <col min="8" max="9" width="15.7109375" bestFit="1" customWidth="1"/>
  </cols>
  <sheetData>
    <row r="1" spans="1:10" x14ac:dyDescent="0.25">
      <c r="A1" t="s">
        <v>87</v>
      </c>
      <c r="C1" t="s">
        <v>129</v>
      </c>
      <c r="D1" s="28" t="s">
        <v>127</v>
      </c>
      <c r="J1" t="s">
        <v>143</v>
      </c>
    </row>
    <row r="2" spans="1:10" ht="15.75" thickBot="1" x14ac:dyDescent="0.3">
      <c r="D2" s="28">
        <v>0.44444482864604673</v>
      </c>
    </row>
    <row r="3" spans="1:10" x14ac:dyDescent="0.25">
      <c r="A3" s="17" t="s">
        <v>88</v>
      </c>
      <c r="B3" s="17"/>
    </row>
    <row r="4" spans="1:10" x14ac:dyDescent="0.25">
      <c r="A4" s="11" t="s">
        <v>89</v>
      </c>
      <c r="B4" s="11">
        <v>0.9852881207811941</v>
      </c>
    </row>
    <row r="5" spans="1:10" x14ac:dyDescent="0.25">
      <c r="A5" s="11" t="s">
        <v>90</v>
      </c>
      <c r="B5" s="11">
        <v>0.9707926809525369</v>
      </c>
    </row>
    <row r="6" spans="1:10" x14ac:dyDescent="0.25">
      <c r="A6" s="11" t="s">
        <v>91</v>
      </c>
      <c r="B6" s="11">
        <v>0.97053420910255939</v>
      </c>
    </row>
    <row r="7" spans="1:10" x14ac:dyDescent="0.25">
      <c r="A7" s="11" t="s">
        <v>92</v>
      </c>
      <c r="B7" s="11">
        <v>1.9659089727675591E-2</v>
      </c>
    </row>
    <row r="8" spans="1:10" ht="15.75" thickBot="1" x14ac:dyDescent="0.3">
      <c r="A8" s="12" t="s">
        <v>93</v>
      </c>
      <c r="B8" s="12">
        <v>115</v>
      </c>
    </row>
    <row r="10" spans="1:10" ht="15.75" thickBot="1" x14ac:dyDescent="0.3">
      <c r="A10" t="s">
        <v>94</v>
      </c>
    </row>
    <row r="11" spans="1:10" x14ac:dyDescent="0.25">
      <c r="A11" s="13"/>
      <c r="B11" s="13" t="s">
        <v>99</v>
      </c>
      <c r="C11" s="13" t="s">
        <v>100</v>
      </c>
      <c r="D11" s="13" t="s">
        <v>101</v>
      </c>
      <c r="E11" s="13" t="s">
        <v>32</v>
      </c>
      <c r="F11" s="13" t="s">
        <v>102</v>
      </c>
    </row>
    <row r="12" spans="1:10" x14ac:dyDescent="0.25">
      <c r="A12" s="11" t="s">
        <v>95</v>
      </c>
      <c r="B12" s="11">
        <v>1</v>
      </c>
      <c r="C12" s="11">
        <v>1.4515769120267321</v>
      </c>
      <c r="D12" s="11">
        <v>1.4515769120267321</v>
      </c>
      <c r="E12" s="11">
        <v>3755.8932666627325</v>
      </c>
      <c r="F12" s="11">
        <v>1.5172040120065057E-88</v>
      </c>
    </row>
    <row r="13" spans="1:10" x14ac:dyDescent="0.25">
      <c r="A13" s="11" t="s">
        <v>96</v>
      </c>
      <c r="B13" s="11">
        <v>113</v>
      </c>
      <c r="C13" s="11">
        <v>4.3672218408050398E-2</v>
      </c>
      <c r="D13" s="11">
        <v>3.8647980892079998E-4</v>
      </c>
      <c r="E13" s="11"/>
      <c r="F13" s="11"/>
    </row>
    <row r="14" spans="1:10" ht="15.75" thickBot="1" x14ac:dyDescent="0.3">
      <c r="A14" s="12" t="s">
        <v>97</v>
      </c>
      <c r="B14" s="12">
        <v>114</v>
      </c>
      <c r="C14" s="12">
        <v>1.4952491304347826</v>
      </c>
      <c r="D14" s="12"/>
      <c r="E14" s="12"/>
      <c r="F14" s="12"/>
    </row>
    <row r="15" spans="1:10" ht="15.75" thickBot="1" x14ac:dyDescent="0.3"/>
    <row r="16" spans="1:10" x14ac:dyDescent="0.25">
      <c r="A16" s="13"/>
      <c r="B16" s="25" t="s">
        <v>103</v>
      </c>
      <c r="C16" s="13" t="s">
        <v>92</v>
      </c>
      <c r="D16" s="13" t="s">
        <v>104</v>
      </c>
      <c r="E16" s="13" t="s">
        <v>105</v>
      </c>
      <c r="F16" s="13" t="s">
        <v>106</v>
      </c>
      <c r="G16" s="13" t="s">
        <v>107</v>
      </c>
      <c r="H16" s="13" t="s">
        <v>108</v>
      </c>
      <c r="I16" s="13" t="s">
        <v>109</v>
      </c>
    </row>
    <row r="17" spans="1:9" x14ac:dyDescent="0.25">
      <c r="A17" s="27" t="s">
        <v>98</v>
      </c>
      <c r="B17" s="27">
        <v>3.2427671088106298E-2</v>
      </c>
      <c r="C17" s="27">
        <v>8.6884222713877347E-3</v>
      </c>
      <c r="D17" s="27">
        <v>3.7322853419423949</v>
      </c>
      <c r="E17" s="27">
        <v>2.9869756237391263E-4</v>
      </c>
      <c r="F17" s="27">
        <v>1.5214339529731984E-2</v>
      </c>
      <c r="G17" s="27">
        <v>4.9641002646480595E-2</v>
      </c>
      <c r="H17" s="27">
        <v>1.5214339529731984E-2</v>
      </c>
      <c r="I17" s="27">
        <v>4.9641002646480595E-2</v>
      </c>
    </row>
    <row r="18" spans="1:9" ht="15.75" thickBot="1" x14ac:dyDescent="0.3">
      <c r="A18" s="12" t="s">
        <v>110</v>
      </c>
      <c r="B18" s="26">
        <v>1.1961594289541899</v>
      </c>
      <c r="C18" s="12">
        <v>1.9517871164539388E-2</v>
      </c>
      <c r="D18" s="12">
        <v>61.285343000286225</v>
      </c>
      <c r="E18" s="12">
        <v>1.5172040120065487E-88</v>
      </c>
      <c r="F18" s="12">
        <v>1.1574910059454211</v>
      </c>
      <c r="G18" s="12">
        <v>1.2348278519629636</v>
      </c>
      <c r="H18" s="12">
        <v>1.1574910059454211</v>
      </c>
      <c r="I18" s="12">
        <v>1.2348278519629636</v>
      </c>
    </row>
    <row r="19" spans="1:9" x14ac:dyDescent="0.25">
      <c r="A19" s="18" t="s">
        <v>111</v>
      </c>
    </row>
    <row r="20" spans="1:9" x14ac:dyDescent="0.25">
      <c r="A20" s="30" t="s">
        <v>136</v>
      </c>
      <c r="B20" s="30"/>
      <c r="C20" s="30"/>
    </row>
    <row r="21" spans="1:9" x14ac:dyDescent="0.25">
      <c r="A21" s="18" t="s">
        <v>113</v>
      </c>
    </row>
    <row r="22" spans="1:9" x14ac:dyDescent="0.25">
      <c r="A22" s="20" t="s">
        <v>114</v>
      </c>
    </row>
    <row r="23" spans="1:9" x14ac:dyDescent="0.25">
      <c r="A23" s="22" t="s">
        <v>115</v>
      </c>
    </row>
    <row r="26" spans="1:9" x14ac:dyDescent="0.25">
      <c r="A26" t="s">
        <v>87</v>
      </c>
      <c r="C26" t="s">
        <v>130</v>
      </c>
      <c r="D26" s="28" t="s">
        <v>127</v>
      </c>
    </row>
    <row r="27" spans="1:9" ht="15.75" thickBot="1" x14ac:dyDescent="0.3">
      <c r="D27" s="28">
        <f>SUM(C27:C133)/COUNT(C28:C133)</f>
        <v>0.44131169882642551</v>
      </c>
    </row>
    <row r="28" spans="1:9" x14ac:dyDescent="0.25">
      <c r="A28" s="17" t="s">
        <v>88</v>
      </c>
      <c r="B28" s="17"/>
    </row>
    <row r="29" spans="1:9" x14ac:dyDescent="0.25">
      <c r="A29" s="11" t="s">
        <v>89</v>
      </c>
      <c r="B29" s="11">
        <v>0.9812866431057824</v>
      </c>
    </row>
    <row r="30" spans="1:9" x14ac:dyDescent="0.25">
      <c r="A30" s="11" t="s">
        <v>90</v>
      </c>
      <c r="B30" s="11">
        <v>0.96292347593781524</v>
      </c>
    </row>
    <row r="31" spans="1:9" x14ac:dyDescent="0.25">
      <c r="A31" s="11" t="s">
        <v>91</v>
      </c>
      <c r="B31" s="11">
        <v>0.96257036618484204</v>
      </c>
    </row>
    <row r="32" spans="1:9" x14ac:dyDescent="0.25">
      <c r="A32" s="11" t="s">
        <v>92</v>
      </c>
      <c r="B32" s="11">
        <v>1.9002086940495433E-2</v>
      </c>
    </row>
    <row r="33" spans="1:9" ht="15.75" thickBot="1" x14ac:dyDescent="0.3">
      <c r="A33" s="12" t="s">
        <v>93</v>
      </c>
      <c r="B33" s="12">
        <v>107</v>
      </c>
    </row>
    <row r="35" spans="1:9" ht="15.75" thickBot="1" x14ac:dyDescent="0.3">
      <c r="A35" t="s">
        <v>94</v>
      </c>
    </row>
    <row r="36" spans="1:9" x14ac:dyDescent="0.25">
      <c r="A36" s="13"/>
      <c r="B36" s="13" t="s">
        <v>99</v>
      </c>
      <c r="C36" s="13" t="s">
        <v>100</v>
      </c>
      <c r="D36" s="13" t="s">
        <v>101</v>
      </c>
      <c r="E36" s="13" t="s">
        <v>32</v>
      </c>
      <c r="F36" s="13" t="s">
        <v>102</v>
      </c>
    </row>
    <row r="37" spans="1:9" x14ac:dyDescent="0.25">
      <c r="A37" s="11" t="s">
        <v>95</v>
      </c>
      <c r="B37" s="11">
        <v>1</v>
      </c>
      <c r="C37" s="11">
        <v>0.98465629881833916</v>
      </c>
      <c r="D37" s="11">
        <v>0.98465629881833916</v>
      </c>
      <c r="E37" s="11">
        <v>2726.9806847021036</v>
      </c>
      <c r="F37" s="11">
        <v>5.9711433474482261E-77</v>
      </c>
    </row>
    <row r="38" spans="1:9" x14ac:dyDescent="0.25">
      <c r="A38" s="11" t="s">
        <v>96</v>
      </c>
      <c r="B38" s="11">
        <v>105</v>
      </c>
      <c r="C38" s="11">
        <v>3.7913327349885451E-2</v>
      </c>
      <c r="D38" s="11">
        <v>3.6107930809414714E-4</v>
      </c>
      <c r="E38" s="11"/>
      <c r="F38" s="11"/>
    </row>
    <row r="39" spans="1:9" ht="15.75" thickBot="1" x14ac:dyDescent="0.3">
      <c r="A39" s="12" t="s">
        <v>97</v>
      </c>
      <c r="B39" s="12">
        <v>106</v>
      </c>
      <c r="C39" s="12">
        <v>1.0225696261682247</v>
      </c>
      <c r="D39" s="12"/>
      <c r="E39" s="12"/>
      <c r="F39" s="12"/>
    </row>
    <row r="40" spans="1:9" ht="15.75" thickBot="1" x14ac:dyDescent="0.3"/>
    <row r="41" spans="1:9" x14ac:dyDescent="0.25">
      <c r="A41" s="13"/>
      <c r="B41" s="25" t="s">
        <v>103</v>
      </c>
      <c r="C41" s="13" t="s">
        <v>92</v>
      </c>
      <c r="D41" s="13" t="s">
        <v>104</v>
      </c>
      <c r="E41" s="13" t="s">
        <v>105</v>
      </c>
      <c r="F41" s="13" t="s">
        <v>106</v>
      </c>
      <c r="G41" s="13" t="s">
        <v>107</v>
      </c>
      <c r="H41" s="13" t="s">
        <v>108</v>
      </c>
      <c r="I41" s="13" t="s">
        <v>109</v>
      </c>
    </row>
    <row r="42" spans="1:9" x14ac:dyDescent="0.25">
      <c r="A42" s="27" t="s">
        <v>98</v>
      </c>
      <c r="B42" s="27">
        <v>4.3811260756316701E-2</v>
      </c>
      <c r="C42" s="27">
        <v>1.0396464865473649E-2</v>
      </c>
      <c r="D42" s="27">
        <v>4.2140536541235853</v>
      </c>
      <c r="E42" s="27">
        <v>5.321425017484511E-5</v>
      </c>
      <c r="F42" s="27">
        <v>2.319699142758198E-2</v>
      </c>
      <c r="G42" s="27">
        <v>6.4425530085051405E-2</v>
      </c>
      <c r="H42" s="27">
        <v>2.319699142758198E-2</v>
      </c>
      <c r="I42" s="27">
        <v>6.4425530085051405E-2</v>
      </c>
    </row>
    <row r="43" spans="1:9" ht="15.75" thickBot="1" x14ac:dyDescent="0.3">
      <c r="A43" s="12" t="s">
        <v>110</v>
      </c>
      <c r="B43" s="26">
        <v>1.1735877483389601</v>
      </c>
      <c r="C43" s="12">
        <v>2.2473697771375322E-2</v>
      </c>
      <c r="D43" s="12">
        <v>52.220500617114958</v>
      </c>
      <c r="E43" s="12">
        <v>5.9711433474483956E-77</v>
      </c>
      <c r="F43" s="12">
        <v>1.1290265571392233</v>
      </c>
      <c r="G43" s="12">
        <v>1.2181489395386969</v>
      </c>
      <c r="H43" s="12">
        <v>1.1290265571392233</v>
      </c>
      <c r="I43" s="12">
        <v>1.2181489395386969</v>
      </c>
    </row>
    <row r="44" spans="1:9" x14ac:dyDescent="0.25">
      <c r="A44" s="18" t="s">
        <v>111</v>
      </c>
    </row>
    <row r="45" spans="1:9" x14ac:dyDescent="0.25">
      <c r="A45" s="30" t="s">
        <v>137</v>
      </c>
      <c r="B45" s="30"/>
      <c r="C45" s="30"/>
    </row>
    <row r="46" spans="1:9" x14ac:dyDescent="0.25">
      <c r="A46" s="18" t="s">
        <v>113</v>
      </c>
    </row>
    <row r="47" spans="1:9" x14ac:dyDescent="0.25">
      <c r="A47" s="20" t="s">
        <v>114</v>
      </c>
    </row>
    <row r="48" spans="1:9" x14ac:dyDescent="0.25">
      <c r="A48" s="22" t="s">
        <v>115</v>
      </c>
    </row>
    <row r="52" spans="1:6" x14ac:dyDescent="0.25">
      <c r="A52" t="s">
        <v>87</v>
      </c>
      <c r="C52" t="s">
        <v>131</v>
      </c>
      <c r="D52" s="28" t="s">
        <v>127</v>
      </c>
    </row>
    <row r="53" spans="1:6" ht="15.75" thickBot="1" x14ac:dyDescent="0.3">
      <c r="D53" s="28">
        <f>SUM(C53:C164)/COUNT(C59:C164)</f>
        <v>0.46702151465819153</v>
      </c>
    </row>
    <row r="54" spans="1:6" x14ac:dyDescent="0.25">
      <c r="A54" s="13" t="s">
        <v>88</v>
      </c>
      <c r="B54" s="13"/>
    </row>
    <row r="55" spans="1:6" x14ac:dyDescent="0.25">
      <c r="A55" s="11" t="s">
        <v>89</v>
      </c>
      <c r="B55" s="11">
        <v>0.98944362955073317</v>
      </c>
    </row>
    <row r="56" spans="1:6" x14ac:dyDescent="0.25">
      <c r="A56" s="11" t="s">
        <v>90</v>
      </c>
      <c r="B56" s="11">
        <v>0.97899869605852841</v>
      </c>
    </row>
    <row r="57" spans="1:6" x14ac:dyDescent="0.25">
      <c r="A57" s="11" t="s">
        <v>91</v>
      </c>
      <c r="B57" s="11">
        <v>0.97880777511360595</v>
      </c>
    </row>
    <row r="58" spans="1:6" x14ac:dyDescent="0.25">
      <c r="A58" s="11" t="s">
        <v>92</v>
      </c>
      <c r="B58" s="11">
        <v>1.4856932214700561E-2</v>
      </c>
    </row>
    <row r="59" spans="1:6" ht="15.75" thickBot="1" x14ac:dyDescent="0.3">
      <c r="A59" s="12" t="s">
        <v>93</v>
      </c>
      <c r="B59" s="12">
        <v>112</v>
      </c>
    </row>
    <row r="61" spans="1:6" ht="15.75" thickBot="1" x14ac:dyDescent="0.3">
      <c r="A61" t="s">
        <v>94</v>
      </c>
    </row>
    <row r="62" spans="1:6" x14ac:dyDescent="0.25">
      <c r="A62" s="13"/>
      <c r="B62" s="13" t="s">
        <v>99</v>
      </c>
      <c r="C62" s="13" t="s">
        <v>100</v>
      </c>
      <c r="D62" s="13" t="s">
        <v>101</v>
      </c>
      <c r="E62" s="13" t="s">
        <v>32</v>
      </c>
      <c r="F62" s="13" t="s">
        <v>102</v>
      </c>
    </row>
    <row r="63" spans="1:6" x14ac:dyDescent="0.25">
      <c r="A63" s="11" t="s">
        <v>95</v>
      </c>
      <c r="B63" s="11">
        <v>1</v>
      </c>
      <c r="C63" s="11">
        <v>1.1318446489541714</v>
      </c>
      <c r="D63" s="11">
        <v>1.1318446489541714</v>
      </c>
      <c r="E63" s="11">
        <v>5127.7700121172593</v>
      </c>
      <c r="F63" s="11">
        <v>4.0581380468060108E-94</v>
      </c>
    </row>
    <row r="64" spans="1:6" x14ac:dyDescent="0.25">
      <c r="A64" s="11" t="s">
        <v>96</v>
      </c>
      <c r="B64" s="11">
        <v>110</v>
      </c>
      <c r="C64" s="11">
        <v>2.4280127831542802E-2</v>
      </c>
      <c r="D64" s="11">
        <v>2.207284348322073E-4</v>
      </c>
      <c r="E64" s="11"/>
      <c r="F64" s="11"/>
    </row>
    <row r="65" spans="1:9" ht="15.75" thickBot="1" x14ac:dyDescent="0.3">
      <c r="A65" s="12" t="s">
        <v>97</v>
      </c>
      <c r="B65" s="12">
        <v>111</v>
      </c>
      <c r="C65" s="12">
        <v>1.1561247767857141</v>
      </c>
      <c r="D65" s="12"/>
      <c r="E65" s="12"/>
      <c r="F65" s="12"/>
    </row>
    <row r="66" spans="1:9" ht="15.75" thickBot="1" x14ac:dyDescent="0.3"/>
    <row r="67" spans="1:9" x14ac:dyDescent="0.25">
      <c r="A67" s="13"/>
      <c r="B67" s="25" t="s">
        <v>103</v>
      </c>
      <c r="C67" s="13" t="s">
        <v>92</v>
      </c>
      <c r="D67" s="13" t="s">
        <v>104</v>
      </c>
      <c r="E67" s="13" t="s">
        <v>105</v>
      </c>
      <c r="F67" s="13" t="s">
        <v>106</v>
      </c>
      <c r="G67" s="13" t="s">
        <v>107</v>
      </c>
      <c r="H67" s="13" t="s">
        <v>108</v>
      </c>
      <c r="I67" s="13" t="s">
        <v>109</v>
      </c>
    </row>
    <row r="68" spans="1:9" x14ac:dyDescent="0.25">
      <c r="A68" s="27" t="s">
        <v>98</v>
      </c>
      <c r="B68" s="27">
        <v>2.68448035077695E-2</v>
      </c>
      <c r="C68" s="27">
        <v>5.6579232889783252E-3</v>
      </c>
      <c r="D68" s="27">
        <v>4.7446390020987721</v>
      </c>
      <c r="E68" s="27">
        <v>6.3177413067264419E-6</v>
      </c>
      <c r="F68" s="27">
        <v>1.5632127564704064E-2</v>
      </c>
      <c r="G68" s="27">
        <v>3.8057479450834979E-2</v>
      </c>
      <c r="H68" s="27">
        <v>1.5632127564704064E-2</v>
      </c>
      <c r="I68" s="27">
        <v>3.8057479450834979E-2</v>
      </c>
    </row>
    <row r="69" spans="1:9" ht="15.75" thickBot="1" x14ac:dyDescent="0.3">
      <c r="A69" s="12" t="s">
        <v>110</v>
      </c>
      <c r="B69" s="26">
        <v>1.2316722333182899</v>
      </c>
      <c r="C69" s="12">
        <v>1.7200096430550808E-2</v>
      </c>
      <c r="D69" s="12">
        <v>71.608449306749009</v>
      </c>
      <c r="E69" s="12">
        <v>4.0581380468067027E-94</v>
      </c>
      <c r="F69" s="12">
        <v>1.1975856793628976</v>
      </c>
      <c r="G69" s="12">
        <v>1.2657587872736866</v>
      </c>
      <c r="H69" s="12">
        <v>1.1975856793628976</v>
      </c>
      <c r="I69" s="12">
        <v>1.2657587872736866</v>
      </c>
    </row>
    <row r="70" spans="1:9" x14ac:dyDescent="0.25">
      <c r="A70" s="18" t="s">
        <v>111</v>
      </c>
    </row>
    <row r="71" spans="1:9" x14ac:dyDescent="0.25">
      <c r="A71" s="31" t="s">
        <v>138</v>
      </c>
      <c r="B71" s="31"/>
      <c r="C71" s="31"/>
    </row>
    <row r="72" spans="1:9" x14ac:dyDescent="0.25">
      <c r="A72" s="18" t="s">
        <v>113</v>
      </c>
    </row>
    <row r="73" spans="1:9" x14ac:dyDescent="0.25">
      <c r="A73" s="20" t="s">
        <v>114</v>
      </c>
    </row>
    <row r="74" spans="1:9" x14ac:dyDescent="0.25">
      <c r="A74" s="22" t="s">
        <v>115</v>
      </c>
    </row>
  </sheetData>
  <mergeCells count="1">
    <mergeCell ref="A71:C71"/>
  </mergeCells>
  <phoneticPr fontId="4" type="noConversion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B1811-42D0-4250-8BAB-0555BA03EB31}">
  <dimension ref="A1:I24"/>
  <sheetViews>
    <sheetView showOutlineSymbols="0" workbookViewId="0">
      <selection activeCell="C1" sqref="C1:C2"/>
    </sheetView>
  </sheetViews>
  <sheetFormatPr defaultRowHeight="15" x14ac:dyDescent="0.25"/>
  <cols>
    <col min="1" max="1" width="25.7109375" bestFit="1" customWidth="1"/>
    <col min="2" max="2" width="12" bestFit="1" customWidth="1"/>
    <col min="3" max="3" width="20.140625" bestFit="1" customWidth="1"/>
    <col min="4" max="5" width="12" bestFit="1" customWidth="1"/>
    <col min="6" max="6" width="13.42578125" bestFit="1" customWidth="1"/>
    <col min="7" max="7" width="12" bestFit="1" customWidth="1"/>
    <col min="8" max="8" width="12.7109375" bestFit="1" customWidth="1"/>
    <col min="9" max="9" width="12.5703125" bestFit="1" customWidth="1"/>
  </cols>
  <sheetData>
    <row r="1" spans="1:6" x14ac:dyDescent="0.25">
      <c r="C1" s="28" t="s">
        <v>127</v>
      </c>
    </row>
    <row r="2" spans="1:6" x14ac:dyDescent="0.25">
      <c r="A2" t="s">
        <v>87</v>
      </c>
      <c r="C2" s="28">
        <v>4.3762770138007251E-2</v>
      </c>
    </row>
    <row r="3" spans="1:6" ht="15.75" thickBot="1" x14ac:dyDescent="0.3"/>
    <row r="4" spans="1:6" x14ac:dyDescent="0.25">
      <c r="A4" s="17" t="s">
        <v>88</v>
      </c>
      <c r="B4" s="17"/>
    </row>
    <row r="5" spans="1:6" x14ac:dyDescent="0.25">
      <c r="A5" s="11" t="s">
        <v>89</v>
      </c>
      <c r="B5" s="11">
        <v>0.462711563738823</v>
      </c>
    </row>
    <row r="6" spans="1:6" x14ac:dyDescent="0.25">
      <c r="A6" s="11" t="s">
        <v>90</v>
      </c>
      <c r="B6" s="11">
        <v>0.21410199121762685</v>
      </c>
    </row>
    <row r="7" spans="1:6" x14ac:dyDescent="0.25">
      <c r="A7" s="11" t="s">
        <v>91</v>
      </c>
      <c r="B7" s="11">
        <v>0.21173482854057152</v>
      </c>
    </row>
    <row r="8" spans="1:6" x14ac:dyDescent="0.25">
      <c r="A8" s="11" t="s">
        <v>92</v>
      </c>
      <c r="B8" s="11">
        <v>0.20230708734227479</v>
      </c>
    </row>
    <row r="9" spans="1:6" ht="15.75" thickBot="1" x14ac:dyDescent="0.3">
      <c r="A9" s="12" t="s">
        <v>93</v>
      </c>
      <c r="B9" s="12">
        <v>334</v>
      </c>
    </row>
    <row r="11" spans="1:6" ht="15.75" thickBot="1" x14ac:dyDescent="0.3">
      <c r="A11" t="s">
        <v>94</v>
      </c>
    </row>
    <row r="12" spans="1:6" x14ac:dyDescent="0.25">
      <c r="A12" s="13"/>
      <c r="B12" s="13" t="s">
        <v>99</v>
      </c>
      <c r="C12" s="13" t="s">
        <v>100</v>
      </c>
      <c r="D12" s="13" t="s">
        <v>101</v>
      </c>
      <c r="E12" s="13" t="s">
        <v>32</v>
      </c>
      <c r="F12" s="13" t="s">
        <v>102</v>
      </c>
    </row>
    <row r="13" spans="1:6" x14ac:dyDescent="0.25">
      <c r="A13" s="11" t="s">
        <v>95</v>
      </c>
      <c r="B13" s="11">
        <v>1</v>
      </c>
      <c r="C13" s="11">
        <v>3.7018157313784918</v>
      </c>
      <c r="D13" s="11">
        <v>3.7018157313784918</v>
      </c>
      <c r="E13" s="11">
        <v>90.446674110273449</v>
      </c>
      <c r="F13" s="11">
        <v>3.9982663834651919E-19</v>
      </c>
    </row>
    <row r="14" spans="1:6" x14ac:dyDescent="0.25">
      <c r="A14" s="11" t="s">
        <v>96</v>
      </c>
      <c r="B14" s="11">
        <v>332</v>
      </c>
      <c r="C14" s="11">
        <v>13.588148319519714</v>
      </c>
      <c r="D14" s="11">
        <v>4.0928157588914799E-2</v>
      </c>
      <c r="E14" s="11"/>
      <c r="F14" s="11"/>
    </row>
    <row r="15" spans="1:6" ht="15.75" thickBot="1" x14ac:dyDescent="0.3">
      <c r="A15" s="12" t="s">
        <v>97</v>
      </c>
      <c r="B15" s="12">
        <v>333</v>
      </c>
      <c r="C15" s="12">
        <v>17.289964050898206</v>
      </c>
      <c r="D15" s="12"/>
      <c r="E15" s="12"/>
      <c r="F15" s="12"/>
    </row>
    <row r="16" spans="1:6" ht="15.75" thickBot="1" x14ac:dyDescent="0.3"/>
    <row r="17" spans="1:9" x14ac:dyDescent="0.25">
      <c r="A17" s="13"/>
      <c r="B17" s="25" t="s">
        <v>103</v>
      </c>
      <c r="C17" s="13" t="s">
        <v>92</v>
      </c>
      <c r="D17" s="13" t="s">
        <v>104</v>
      </c>
      <c r="E17" s="13" t="s">
        <v>105</v>
      </c>
      <c r="F17" s="13" t="s">
        <v>106</v>
      </c>
      <c r="G17" s="13" t="s">
        <v>107</v>
      </c>
      <c r="H17" s="13" t="s">
        <v>108</v>
      </c>
      <c r="I17" s="13" t="s">
        <v>109</v>
      </c>
    </row>
    <row r="18" spans="1:9" x14ac:dyDescent="0.25">
      <c r="A18" s="27" t="s">
        <v>98</v>
      </c>
      <c r="B18" s="27">
        <v>2.6474275665829598E-2</v>
      </c>
      <c r="C18" s="27">
        <v>3.521800946294653E-2</v>
      </c>
      <c r="D18" s="27">
        <v>0.75172549697005575</v>
      </c>
      <c r="E18" s="27">
        <v>0.45274871652416893</v>
      </c>
      <c r="F18" s="27">
        <v>-4.2804305376596255E-2</v>
      </c>
      <c r="G18" s="27">
        <v>9.5752856708255465E-2</v>
      </c>
      <c r="H18" s="27">
        <v>-4.2804305376596255E-2</v>
      </c>
      <c r="I18" s="27">
        <v>9.5752856708255465E-2</v>
      </c>
    </row>
    <row r="19" spans="1:9" ht="15.75" thickBot="1" x14ac:dyDescent="0.3">
      <c r="A19" s="12" t="s">
        <v>110</v>
      </c>
      <c r="B19" s="26">
        <v>3.2377619490125902E-2</v>
      </c>
      <c r="C19" s="12">
        <v>3.4044629638509808E-3</v>
      </c>
      <c r="D19" s="12">
        <v>9.5103456356892586</v>
      </c>
      <c r="E19" s="12">
        <v>3.9982663834648472E-19</v>
      </c>
      <c r="F19" s="12">
        <v>2.5680581044632944E-2</v>
      </c>
      <c r="G19" s="12">
        <v>3.9074657935618845E-2</v>
      </c>
      <c r="H19" s="12">
        <v>2.5680581044632944E-2</v>
      </c>
      <c r="I19" s="12">
        <v>3.9074657935618845E-2</v>
      </c>
    </row>
    <row r="20" spans="1:9" x14ac:dyDescent="0.25">
      <c r="A20" s="18" t="s">
        <v>111</v>
      </c>
    </row>
    <row r="21" spans="1:9" x14ac:dyDescent="0.25">
      <c r="A21" s="31" t="s">
        <v>144</v>
      </c>
      <c r="B21" s="31"/>
      <c r="C21" s="31"/>
    </row>
    <row r="22" spans="1:9" x14ac:dyDescent="0.25">
      <c r="A22" s="18" t="s">
        <v>113</v>
      </c>
    </row>
    <row r="23" spans="1:9" x14ac:dyDescent="0.25">
      <c r="A23" s="20" t="s">
        <v>114</v>
      </c>
    </row>
    <row r="24" spans="1:9" x14ac:dyDescent="0.25">
      <c r="A24" s="22" t="s">
        <v>115</v>
      </c>
    </row>
  </sheetData>
  <mergeCells count="1">
    <mergeCell ref="A21:C2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2593A-BDF5-44AC-ACD7-5F8AA04F7B15}">
  <dimension ref="A1:AG697"/>
  <sheetViews>
    <sheetView tabSelected="1" showOutlineSymbols="0" topLeftCell="I1" zoomScale="70" zoomScaleNormal="70" workbookViewId="0">
      <selection activeCell="X4" sqref="X4"/>
    </sheetView>
  </sheetViews>
  <sheetFormatPr defaultRowHeight="15" x14ac:dyDescent="0.25"/>
  <cols>
    <col min="1" max="1" width="12.7109375" bestFit="1" customWidth="1"/>
    <col min="2" max="2" width="14.140625" bestFit="1" customWidth="1"/>
    <col min="3" max="3" width="16.42578125" bestFit="1" customWidth="1"/>
    <col min="5" max="5" width="12.7109375" bestFit="1" customWidth="1"/>
    <col min="6" max="6" width="14.140625" bestFit="1" customWidth="1"/>
    <col min="7" max="7" width="16.42578125" bestFit="1" customWidth="1"/>
    <col min="20" max="20" width="20.7109375" bestFit="1" customWidth="1"/>
    <col min="21" max="21" width="25.7109375" bestFit="1" customWidth="1"/>
    <col min="22" max="22" width="16.85546875" bestFit="1" customWidth="1"/>
    <col min="23" max="23" width="20.140625" bestFit="1" customWidth="1"/>
    <col min="24" max="24" width="48.5703125" bestFit="1" customWidth="1"/>
    <col min="25" max="25" width="16.85546875" bestFit="1" customWidth="1"/>
    <col min="26" max="26" width="14.85546875" bestFit="1" customWidth="1"/>
    <col min="27" max="27" width="15.85546875" bestFit="1" customWidth="1"/>
    <col min="28" max="28" width="15.7109375" bestFit="1" customWidth="1"/>
  </cols>
  <sheetData>
    <row r="1" spans="1:33" x14ac:dyDescent="0.25">
      <c r="A1" t="s">
        <v>146</v>
      </c>
      <c r="B1" t="s">
        <v>147</v>
      </c>
      <c r="C1" t="s">
        <v>148</v>
      </c>
      <c r="E1" t="s">
        <v>146</v>
      </c>
      <c r="F1" t="s">
        <v>147</v>
      </c>
      <c r="G1" t="s">
        <v>148</v>
      </c>
      <c r="O1" t="s">
        <v>139</v>
      </c>
      <c r="P1" t="s">
        <v>140</v>
      </c>
      <c r="Q1" t="s">
        <v>141</v>
      </c>
      <c r="R1" t="s">
        <v>142</v>
      </c>
      <c r="T1" t="s">
        <v>87</v>
      </c>
      <c r="W1" s="28" t="s">
        <v>127</v>
      </c>
      <c r="AD1" t="s">
        <v>139</v>
      </c>
      <c r="AE1" t="s">
        <v>140</v>
      </c>
      <c r="AF1" t="s">
        <v>141</v>
      </c>
      <c r="AG1" t="s">
        <v>142</v>
      </c>
    </row>
    <row r="2" spans="1:33" ht="15.75" thickBot="1" x14ac:dyDescent="0.3">
      <c r="A2">
        <v>-0.34882245883863039</v>
      </c>
      <c r="B2">
        <v>0.63715363462631625</v>
      </c>
      <c r="C2">
        <v>0.89835854638348289</v>
      </c>
      <c r="E2">
        <v>0.55036432394539458</v>
      </c>
      <c r="F2">
        <v>-4.7961767516742143E-3</v>
      </c>
      <c r="G2">
        <v>0.2262053893771358</v>
      </c>
      <c r="O2">
        <f>$I$15*F2+$J$15*G2+$K$15</f>
        <v>0.12150561428378814</v>
      </c>
      <c r="P2">
        <f>O2-E2</f>
        <v>-0.42885870966160644</v>
      </c>
      <c r="Q2">
        <f>P2^2</f>
        <v>0.18391979285261806</v>
      </c>
      <c r="R2">
        <f>SUM(Q2:Q335)/COUNT(Q2:Q335)</f>
        <v>0.6166593831603967</v>
      </c>
      <c r="W2" s="28">
        <v>1.5157770325969393</v>
      </c>
      <c r="AD2">
        <f xml:space="preserve"> -0.0490957991074413* F2 + 0.290763742931325*G2+0.818497392662174</f>
        <v>0.88450519047899179</v>
      </c>
      <c r="AE2">
        <f>AD2-E2</f>
        <v>0.3341408665335972</v>
      </c>
      <c r="AF2">
        <f>AE2^2</f>
        <v>0.11165011868782322</v>
      </c>
      <c r="AG2">
        <f>SUM(AF2:AF335)/COUNT(AF2:AF335)</f>
        <v>1.5157770325969393</v>
      </c>
    </row>
    <row r="3" spans="1:33" x14ac:dyDescent="0.25">
      <c r="A3">
        <v>0.85009325154006965</v>
      </c>
      <c r="B3">
        <v>-0.64674598812966511</v>
      </c>
      <c r="C3">
        <v>-0.49765185662969952</v>
      </c>
      <c r="E3">
        <v>-1.8474670968120053</v>
      </c>
      <c r="F3">
        <v>-3.0433586172741642</v>
      </c>
      <c r="G3">
        <v>-2.9794481286531345</v>
      </c>
      <c r="O3">
        <f>$I$15*F3+$J$15*G3+$K$15</f>
        <v>-1.6004025195664684</v>
      </c>
      <c r="P3">
        <f>O3-E3</f>
        <v>0.24706457724553688</v>
      </c>
      <c r="Q3">
        <f t="shared" ref="Q3:Q66" si="0">P3^2</f>
        <v>6.1040905329515859E-2</v>
      </c>
      <c r="T3" s="17" t="s">
        <v>88</v>
      </c>
      <c r="U3" s="17"/>
      <c r="AD3">
        <f t="shared" ref="AD3:AD66" si="1" xml:space="preserve"> -0.0490957991074413* F3 + 0.290763742931325*G3+0.818497392662174</f>
        <v>0.10159802619084946</v>
      </c>
      <c r="AE3">
        <f t="shared" ref="AE3:AE66" si="2">AD3-E3</f>
        <v>1.9490651230028546</v>
      </c>
      <c r="AF3">
        <f t="shared" ref="AF3:AF66" si="3">AE3^2</f>
        <v>3.7988548537061329</v>
      </c>
    </row>
    <row r="4" spans="1:33" x14ac:dyDescent="0.25">
      <c r="A4">
        <v>0.25063539635071963</v>
      </c>
      <c r="B4">
        <v>1.6642733328311015</v>
      </c>
      <c r="C4">
        <v>1.9324403263932473</v>
      </c>
      <c r="E4">
        <v>-4.9093531243955373E-2</v>
      </c>
      <c r="F4">
        <v>-0.26157610130287079</v>
      </c>
      <c r="G4">
        <v>-0.13572323362628158</v>
      </c>
      <c r="O4">
        <f>$I$15*F4+$J$15*G4+$K$15</f>
        <v>-7.2903368570272936E-2</v>
      </c>
      <c r="P4">
        <f>O4-E4</f>
        <v>-2.3809837326317564E-2</v>
      </c>
      <c r="Q4">
        <f t="shared" si="0"/>
        <v>5.6690835350570515E-4</v>
      </c>
      <c r="T4" s="11" t="s">
        <v>89</v>
      </c>
      <c r="U4" s="11">
        <v>0.59578036919029753</v>
      </c>
      <c r="AD4">
        <f t="shared" si="1"/>
        <v>0.79187628497112716</v>
      </c>
      <c r="AE4">
        <f t="shared" si="2"/>
        <v>0.84096981621508249</v>
      </c>
      <c r="AF4">
        <f t="shared" si="3"/>
        <v>0.70723023178482958</v>
      </c>
    </row>
    <row r="5" spans="1:33" x14ac:dyDescent="0.25">
      <c r="A5">
        <v>-0.64855138643330534</v>
      </c>
      <c r="B5">
        <v>-0.38996606357846902</v>
      </c>
      <c r="C5">
        <v>-0.44594776762921129</v>
      </c>
      <c r="E5">
        <v>-0.34882245883863039</v>
      </c>
      <c r="F5">
        <v>0.8083402509937806</v>
      </c>
      <c r="G5">
        <v>0.69154219038152975</v>
      </c>
      <c r="O5">
        <f>$I$15*F5+$J$15*G5+$K$15</f>
        <v>0.37146002081043822</v>
      </c>
      <c r="P5">
        <f>O5-E5</f>
        <v>0.72028247964906855</v>
      </c>
      <c r="Q5">
        <f t="shared" si="0"/>
        <v>0.51880685048941089</v>
      </c>
      <c r="T5" s="11" t="s">
        <v>90</v>
      </c>
      <c r="U5" s="11">
        <v>0.3549542483125272</v>
      </c>
      <c r="AD5">
        <f t="shared" si="1"/>
        <v>0.97988667775918525</v>
      </c>
      <c r="AE5">
        <f t="shared" si="2"/>
        <v>1.3287091365978156</v>
      </c>
      <c r="AF5">
        <f t="shared" si="3"/>
        <v>1.7654679696785127</v>
      </c>
    </row>
    <row r="6" spans="1:33" x14ac:dyDescent="0.25">
      <c r="A6">
        <v>1.4495511067294196</v>
      </c>
      <c r="B6">
        <v>1.1079168296368433</v>
      </c>
      <c r="C6">
        <v>1.2085830803864126</v>
      </c>
      <c r="E6">
        <v>3.2479246722974695</v>
      </c>
      <c r="F6">
        <v>-0.34716940948660296</v>
      </c>
      <c r="G6">
        <v>-0.49765185662969952</v>
      </c>
      <c r="O6">
        <f>$I$15*F6+$J$15*G6+$K$15</f>
        <v>-0.26731235142433435</v>
      </c>
      <c r="P6">
        <f>O6-E6</f>
        <v>-3.515237023721804</v>
      </c>
      <c r="Q6">
        <f t="shared" si="0"/>
        <v>12.356891332944526</v>
      </c>
      <c r="T6" s="11" t="s">
        <v>91</v>
      </c>
      <c r="U6" s="11">
        <v>0.35105669090051828</v>
      </c>
      <c r="AD6">
        <f t="shared" si="1"/>
        <v>0.69084283573620275</v>
      </c>
      <c r="AE6">
        <f t="shared" si="2"/>
        <v>-2.5570818365612666</v>
      </c>
      <c r="AF6">
        <f t="shared" si="3"/>
        <v>6.5386675188715406</v>
      </c>
    </row>
    <row r="7" spans="1:33" x14ac:dyDescent="0.25">
      <c r="A7">
        <v>-4.9093531243955373E-2</v>
      </c>
      <c r="B7">
        <v>0.85113690508564666</v>
      </c>
      <c r="C7">
        <v>1.1568789913859243</v>
      </c>
      <c r="E7">
        <v>-1.2480092416226554</v>
      </c>
      <c r="F7">
        <v>-2.7009853845392362</v>
      </c>
      <c r="G7">
        <v>-2.5141113276487403</v>
      </c>
      <c r="I7" s="34" t="s">
        <v>152</v>
      </c>
      <c r="J7" s="34"/>
      <c r="K7" s="34"/>
      <c r="L7" s="34"/>
      <c r="M7" s="34"/>
      <c r="O7">
        <f>$I$15*F7+$J$15*G7+$K$15</f>
        <v>-1.350448113039818</v>
      </c>
      <c r="P7">
        <f>O7-E7</f>
        <v>-0.10243887141716268</v>
      </c>
      <c r="Q7">
        <f t="shared" si="0"/>
        <v>1.0493722377221988E-2</v>
      </c>
      <c r="T7" s="11" t="s">
        <v>92</v>
      </c>
      <c r="U7" s="11">
        <v>0.78627126831865812</v>
      </c>
      <c r="AD7">
        <f t="shared" si="1"/>
        <v>0.22009200872045687</v>
      </c>
      <c r="AE7">
        <f t="shared" si="2"/>
        <v>1.4681012503431123</v>
      </c>
      <c r="AF7">
        <f t="shared" si="3"/>
        <v>2.1553212812590097</v>
      </c>
    </row>
    <row r="8" spans="1:33" ht="15.75" thickBot="1" x14ac:dyDescent="0.3">
      <c r="A8">
        <v>-0.94828031402798041</v>
      </c>
      <c r="B8">
        <v>-1.8022556486100487</v>
      </c>
      <c r="C8">
        <v>-1.7902540816419055</v>
      </c>
      <c r="E8">
        <v>-4.9093531243955373E-2</v>
      </c>
      <c r="F8">
        <v>-0.34716940948660296</v>
      </c>
      <c r="G8">
        <v>-0.34253958962823472</v>
      </c>
      <c r="I8" s="34"/>
      <c r="J8" s="34"/>
      <c r="K8" s="34"/>
      <c r="L8" s="34"/>
      <c r="M8" s="34"/>
      <c r="O8">
        <f>$I$15*F8+$J$15*G8+$K$15</f>
        <v>-0.1839942159154509</v>
      </c>
      <c r="P8">
        <f>O8-E8</f>
        <v>-0.13490068467149552</v>
      </c>
      <c r="Q8">
        <f t="shared" si="0"/>
        <v>1.8198194724838267E-2</v>
      </c>
      <c r="T8" s="12" t="s">
        <v>93</v>
      </c>
      <c r="U8" s="12">
        <v>334</v>
      </c>
      <c r="AD8">
        <f t="shared" si="1"/>
        <v>0.73594385906411175</v>
      </c>
      <c r="AE8">
        <f t="shared" si="2"/>
        <v>0.78503739030806707</v>
      </c>
      <c r="AF8">
        <f t="shared" si="3"/>
        <v>0.61628370418170042</v>
      </c>
    </row>
    <row r="9" spans="1:33" x14ac:dyDescent="0.25">
      <c r="A9">
        <v>-0.94828031402798041</v>
      </c>
      <c r="B9">
        <v>-0.94632256677272775</v>
      </c>
      <c r="C9">
        <v>-0.96298865763409347</v>
      </c>
      <c r="E9">
        <v>-1.5477381692173304</v>
      </c>
      <c r="F9">
        <v>-3.2145452336416285</v>
      </c>
      <c r="G9">
        <v>-3.082856306654111</v>
      </c>
      <c r="I9" s="34"/>
      <c r="J9" s="34"/>
      <c r="K9" s="34"/>
      <c r="L9" s="34"/>
      <c r="M9" s="34"/>
      <c r="O9">
        <f>$I$15*F9+$J$15*G9+$K$15</f>
        <v>-1.6559479432390574</v>
      </c>
      <c r="P9">
        <f>O9-E9</f>
        <v>-0.10820977402172693</v>
      </c>
      <c r="Q9">
        <f t="shared" si="0"/>
        <v>1.1709355193833209E-2</v>
      </c>
      <c r="AD9">
        <f t="shared" si="1"/>
        <v>7.9935221032636394E-2</v>
      </c>
      <c r="AE9">
        <f t="shared" si="2"/>
        <v>1.6276733902499667</v>
      </c>
      <c r="AF9">
        <f t="shared" si="3"/>
        <v>2.6493206653278203</v>
      </c>
    </row>
    <row r="10" spans="1:33" ht="15.75" thickBot="1" x14ac:dyDescent="0.3">
      <c r="A10">
        <v>0.55036432394539458</v>
      </c>
      <c r="B10">
        <v>1.6214766787392354</v>
      </c>
      <c r="C10">
        <v>1.6739198813908058</v>
      </c>
      <c r="E10">
        <v>-1.2480092416226554</v>
      </c>
      <c r="F10">
        <v>-1.3314924535995221</v>
      </c>
      <c r="G10">
        <v>-1.3249172806375114</v>
      </c>
      <c r="I10" s="34"/>
      <c r="J10" s="34"/>
      <c r="K10" s="34"/>
      <c r="L10" s="34"/>
      <c r="M10" s="34"/>
      <c r="O10">
        <f>$I$15*F10+$J$15*G10+$K$15</f>
        <v>-0.71167574080504581</v>
      </c>
      <c r="P10">
        <f>O10-E10</f>
        <v>0.53633350081760955</v>
      </c>
      <c r="Q10">
        <f t="shared" si="0"/>
        <v>0.28765362409927281</v>
      </c>
      <c r="T10" t="s">
        <v>94</v>
      </c>
      <c r="AD10">
        <f t="shared" si="1"/>
        <v>0.49863017108461472</v>
      </c>
      <c r="AE10">
        <f t="shared" si="2"/>
        <v>1.7466394127072702</v>
      </c>
      <c r="AF10">
        <f t="shared" si="3"/>
        <v>3.0507492380223975</v>
      </c>
    </row>
    <row r="11" spans="1:33" x14ac:dyDescent="0.25">
      <c r="A11">
        <v>0.85009325154006965</v>
      </c>
      <c r="B11">
        <v>-0.21877944721100467</v>
      </c>
      <c r="C11">
        <v>-0.13572323362628158</v>
      </c>
      <c r="E11">
        <v>0.55036432394539458</v>
      </c>
      <c r="F11">
        <v>0.72274694281004837</v>
      </c>
      <c r="G11">
        <v>0.95006263538397118</v>
      </c>
      <c r="I11" s="34"/>
      <c r="J11" s="34"/>
      <c r="K11" s="34"/>
      <c r="L11" s="34"/>
      <c r="M11" s="34"/>
      <c r="O11">
        <f>$I$15*F11+$J$15*G11+$K$15</f>
        <v>0.51032357999191069</v>
      </c>
      <c r="P11">
        <f>O11-E11</f>
        <v>-4.0040743953483893E-2</v>
      </c>
      <c r="Q11">
        <f t="shared" si="0"/>
        <v>1.6032611763484568E-3</v>
      </c>
      <c r="T11" s="13"/>
      <c r="U11" s="13" t="s">
        <v>99</v>
      </c>
      <c r="V11" s="13" t="s">
        <v>100</v>
      </c>
      <c r="W11" s="13" t="s">
        <v>101</v>
      </c>
      <c r="X11" s="13" t="s">
        <v>32</v>
      </c>
      <c r="Y11" s="13" t="s">
        <v>102</v>
      </c>
      <c r="AD11">
        <f t="shared" si="1"/>
        <v>1.0592573218358967</v>
      </c>
      <c r="AE11">
        <f t="shared" si="2"/>
        <v>0.50889299789050213</v>
      </c>
      <c r="AF11">
        <f t="shared" si="3"/>
        <v>0.25897208330198263</v>
      </c>
    </row>
    <row r="12" spans="1:33" x14ac:dyDescent="0.25">
      <c r="A12">
        <v>-0.64855138643330534</v>
      </c>
      <c r="B12">
        <v>-0.73233929631339734</v>
      </c>
      <c r="C12">
        <v>-0.96298865763409347</v>
      </c>
      <c r="E12">
        <v>-1.5477381692173304</v>
      </c>
      <c r="F12">
        <v>-2.3158154977124412</v>
      </c>
      <c r="G12">
        <v>-2.0487745266443467</v>
      </c>
      <c r="O12">
        <f>$I$15*F12+$J$15*G12+$K$15</f>
        <v>-1.1004937065131681</v>
      </c>
      <c r="P12">
        <f>O12-E12</f>
        <v>0.44724446270416229</v>
      </c>
      <c r="Q12">
        <f t="shared" si="0"/>
        <v>0.20002760941953482</v>
      </c>
      <c r="T12" s="11" t="s">
        <v>95</v>
      </c>
      <c r="U12" s="11">
        <v>2</v>
      </c>
      <c r="V12" s="11">
        <v>112.60421961818716</v>
      </c>
      <c r="W12" s="11">
        <v>56.302109809093579</v>
      </c>
      <c r="X12" s="11">
        <v>91.070947978563538</v>
      </c>
      <c r="Y12" s="11">
        <v>3.0706544172398572E-32</v>
      </c>
      <c r="AD12">
        <f t="shared" si="1"/>
        <v>0.33648485531829936</v>
      </c>
      <c r="AE12">
        <f t="shared" si="2"/>
        <v>1.8842230245356297</v>
      </c>
      <c r="AF12">
        <f t="shared" si="3"/>
        <v>3.5502964061901965</v>
      </c>
    </row>
    <row r="13" spans="1:33" x14ac:dyDescent="0.25">
      <c r="A13">
        <v>-0.94828031402798041</v>
      </c>
      <c r="B13">
        <v>-0.47555937176220126</v>
      </c>
      <c r="C13">
        <v>-0.49765185662969952</v>
      </c>
      <c r="E13">
        <v>-0.34882245883863039</v>
      </c>
      <c r="F13">
        <v>-1.8878489567937808</v>
      </c>
      <c r="G13">
        <v>-1.9453663486433699</v>
      </c>
      <c r="O13">
        <f>$I$15*F13+$J$15*G13+$K$15</f>
        <v>-1.0449482828405792</v>
      </c>
      <c r="P13">
        <f>O13-E13</f>
        <v>-0.69612582400194878</v>
      </c>
      <c r="Q13">
        <f t="shared" si="0"/>
        <v>0.48459116284239218</v>
      </c>
      <c r="T13" s="11" t="s">
        <v>96</v>
      </c>
      <c r="U13" s="11">
        <v>331</v>
      </c>
      <c r="V13" s="11">
        <v>204.63164994391573</v>
      </c>
      <c r="W13" s="11">
        <v>0.61822250738343121</v>
      </c>
      <c r="X13" s="11"/>
      <c r="Y13" s="11"/>
      <c r="AD13">
        <f t="shared" si="1"/>
        <v>0.34554084488592296</v>
      </c>
      <c r="AE13">
        <f t="shared" si="2"/>
        <v>0.69436330372455335</v>
      </c>
      <c r="AF13">
        <f t="shared" si="3"/>
        <v>0.48214039755927635</v>
      </c>
    </row>
    <row r="14" spans="1:33" ht="15.75" thickBot="1" x14ac:dyDescent="0.3">
      <c r="A14">
        <v>-0.94828031402798041</v>
      </c>
      <c r="B14">
        <v>-1.1603058372320578</v>
      </c>
      <c r="C14">
        <v>-1.2215091026365348</v>
      </c>
      <c r="E14">
        <v>-0.64855138643330534</v>
      </c>
      <c r="F14">
        <v>-1.5882723781507186</v>
      </c>
      <c r="G14">
        <v>-1.3249172806375114</v>
      </c>
      <c r="I14" t="s">
        <v>149</v>
      </c>
      <c r="J14" t="s">
        <v>150</v>
      </c>
      <c r="K14" t="s">
        <v>151</v>
      </c>
      <c r="O14">
        <f>$I$15*F14+$J$15*G14+$K$15</f>
        <v>-0.71167574080504581</v>
      </c>
      <c r="P14">
        <f>O14-E14</f>
        <v>-6.3124354371740465E-2</v>
      </c>
      <c r="Q14">
        <f t="shared" si="0"/>
        <v>3.98468411484907E-3</v>
      </c>
      <c r="T14" s="12" t="s">
        <v>97</v>
      </c>
      <c r="U14" s="12">
        <v>333</v>
      </c>
      <c r="V14" s="12">
        <v>317.23586956210289</v>
      </c>
      <c r="W14" s="12"/>
      <c r="X14" s="12"/>
      <c r="Y14" s="12"/>
      <c r="AD14">
        <f t="shared" si="1"/>
        <v>0.51123698667520423</v>
      </c>
      <c r="AE14">
        <f t="shared" si="2"/>
        <v>1.1597883731085097</v>
      </c>
      <c r="AF14">
        <f t="shared" si="3"/>
        <v>1.3451090703976836</v>
      </c>
    </row>
    <row r="15" spans="1:33" ht="15.75" thickBot="1" x14ac:dyDescent="0.3">
      <c r="A15">
        <v>-4.9093531243955373E-2</v>
      </c>
      <c r="B15">
        <v>1.4930867164636372</v>
      </c>
      <c r="C15">
        <v>1.5188076143893421</v>
      </c>
      <c r="E15">
        <v>-1.2480092416226554</v>
      </c>
      <c r="F15">
        <v>-0.81793260449712946</v>
      </c>
      <c r="G15">
        <v>-0.8595804796331169</v>
      </c>
      <c r="I15">
        <v>0</v>
      </c>
      <c r="J15">
        <v>0.5371473005941988</v>
      </c>
      <c r="K15">
        <v>0</v>
      </c>
      <c r="O15">
        <f>$I$15*F15+$J$15*G15+$K$15</f>
        <v>-0.4617213342783954</v>
      </c>
      <c r="P15">
        <f>O15-E15</f>
        <v>0.78628790734425991</v>
      </c>
      <c r="Q15">
        <f t="shared" si="0"/>
        <v>0.61824867323581545</v>
      </c>
      <c r="AD15">
        <f t="shared" si="1"/>
        <v>0.60871960988716267</v>
      </c>
      <c r="AE15">
        <f t="shared" si="2"/>
        <v>1.8567288515098181</v>
      </c>
      <c r="AF15">
        <f t="shared" si="3"/>
        <v>3.4474420280289682</v>
      </c>
    </row>
    <row r="16" spans="1:33" x14ac:dyDescent="0.25">
      <c r="A16">
        <v>-0.34882245883863039</v>
      </c>
      <c r="B16">
        <v>0.72274694281004837</v>
      </c>
      <c r="C16">
        <v>0.63983810138104147</v>
      </c>
      <c r="E16">
        <v>2.3487378895134445</v>
      </c>
      <c r="F16">
        <v>0.97952686736124495</v>
      </c>
      <c r="G16">
        <v>1.1568789913859243</v>
      </c>
      <c r="O16">
        <f>$I$15*F16+$J$15*G16+$K$15</f>
        <v>0.62141442733708863</v>
      </c>
      <c r="P16">
        <f>O16-E16</f>
        <v>-1.727323462176356</v>
      </c>
      <c r="Q16">
        <f t="shared" si="0"/>
        <v>2.9836463429849132</v>
      </c>
      <c r="T16" s="13"/>
      <c r="U16" s="35" t="s">
        <v>103</v>
      </c>
      <c r="V16" s="13" t="s">
        <v>92</v>
      </c>
      <c r="W16" s="13" t="s">
        <v>104</v>
      </c>
      <c r="X16" s="13" t="s">
        <v>105</v>
      </c>
      <c r="Y16" s="13" t="s">
        <v>106</v>
      </c>
      <c r="Z16" s="13" t="s">
        <v>107</v>
      </c>
      <c r="AA16" s="13" t="s">
        <v>108</v>
      </c>
      <c r="AB16" s="13" t="s">
        <v>109</v>
      </c>
      <c r="AD16">
        <f t="shared" si="1"/>
        <v>1.1067852040158526</v>
      </c>
      <c r="AE16">
        <f t="shared" si="2"/>
        <v>-1.241952685497592</v>
      </c>
      <c r="AF16">
        <f t="shared" si="3"/>
        <v>1.5424464730146805</v>
      </c>
    </row>
    <row r="17" spans="1:32" x14ac:dyDescent="0.25">
      <c r="A17">
        <v>2.0490089619187697</v>
      </c>
      <c r="B17">
        <v>-0.34716940948660296</v>
      </c>
      <c r="C17">
        <v>-0.54935594563018786</v>
      </c>
      <c r="E17">
        <v>-1.2480092416226554</v>
      </c>
      <c r="F17">
        <v>-1.4598824158751205</v>
      </c>
      <c r="G17">
        <v>-1.531733636639464</v>
      </c>
      <c r="O17">
        <f>$I$15*F17+$J$15*G17+$K$15</f>
        <v>-0.82276658815022352</v>
      </c>
      <c r="P17">
        <f>O17-E17</f>
        <v>0.42524265347243184</v>
      </c>
      <c r="Q17">
        <f t="shared" si="0"/>
        <v>0.18083131433227476</v>
      </c>
      <c r="T17" s="27" t="s">
        <v>98</v>
      </c>
      <c r="U17" s="27">
        <v>-4.9095799107441301E-2</v>
      </c>
      <c r="V17" s="27">
        <v>4.3452671514820601E-2</v>
      </c>
      <c r="W17" s="27">
        <v>-1.1298683693290521</v>
      </c>
      <c r="X17" s="27">
        <v>0.25934979471893471</v>
      </c>
      <c r="Y17" s="27">
        <v>-0.13457401733907814</v>
      </c>
      <c r="Z17" s="27">
        <v>3.6382419124195528E-2</v>
      </c>
      <c r="AA17" s="27">
        <v>-0.13457401733907814</v>
      </c>
      <c r="AB17" s="27">
        <v>3.6382419124195528E-2</v>
      </c>
      <c r="AD17">
        <f t="shared" si="1"/>
        <v>0.44479888110936433</v>
      </c>
      <c r="AE17">
        <f t="shared" si="2"/>
        <v>1.6928081227320197</v>
      </c>
      <c r="AF17">
        <f t="shared" si="3"/>
        <v>2.8655993403875049</v>
      </c>
    </row>
    <row r="18" spans="1:32" x14ac:dyDescent="0.25">
      <c r="A18">
        <v>-0.34882245883863039</v>
      </c>
      <c r="B18">
        <v>-0.43276271767033514</v>
      </c>
      <c r="C18">
        <v>-0.60106003463067614</v>
      </c>
      <c r="E18">
        <v>2.9481957447027947</v>
      </c>
      <c r="F18">
        <v>0.50876367235071795</v>
      </c>
      <c r="G18">
        <v>0.43302174537908888</v>
      </c>
      <c r="O18">
        <f>$I$15*F18+$J$15*G18+$K$15</f>
        <v>0.23259646162896608</v>
      </c>
      <c r="P18">
        <f>O18-E18</f>
        <v>-2.7155992830738285</v>
      </c>
      <c r="Q18">
        <f t="shared" si="0"/>
        <v>7.3744794662310911</v>
      </c>
      <c r="T18" s="11" t="s">
        <v>147</v>
      </c>
      <c r="U18" s="36">
        <v>-0.2907637429313249</v>
      </c>
      <c r="V18" s="11">
        <v>0.27839936146986283</v>
      </c>
      <c r="W18" s="11">
        <v>-1.0444123915952319</v>
      </c>
      <c r="X18" s="11">
        <v>0.29705677356012228</v>
      </c>
      <c r="Y18" s="11">
        <v>-0.83841893985408955</v>
      </c>
      <c r="Z18" s="11">
        <v>0.25689145399143976</v>
      </c>
      <c r="AA18" s="11">
        <v>-0.83841893985408955</v>
      </c>
      <c r="AB18" s="11">
        <v>0.25689145399143976</v>
      </c>
      <c r="AD18">
        <f t="shared" si="1"/>
        <v>0.91942625706835812</v>
      </c>
      <c r="AE18">
        <f t="shared" si="2"/>
        <v>-2.0287694876344364</v>
      </c>
      <c r="AF18">
        <f t="shared" si="3"/>
        <v>4.1159056339564941</v>
      </c>
    </row>
    <row r="19" spans="1:32" ht="15.75" thickBot="1" x14ac:dyDescent="0.3">
      <c r="A19">
        <v>-0.64855138643330534</v>
      </c>
      <c r="B19">
        <v>0.8083402509937806</v>
      </c>
      <c r="C19">
        <v>0.69154219038152975</v>
      </c>
      <c r="E19">
        <v>-4.9093531243955373E-2</v>
      </c>
      <c r="F19">
        <v>-0.38996606357846902</v>
      </c>
      <c r="G19">
        <v>-0.13572323362628158</v>
      </c>
      <c r="O19">
        <f>$I$15*F19+$J$15*G19+$K$15</f>
        <v>-7.2903368570272936E-2</v>
      </c>
      <c r="P19">
        <f>O19-E19</f>
        <v>-2.3809837326317564E-2</v>
      </c>
      <c r="Q19">
        <f t="shared" si="0"/>
        <v>5.6690835350570515E-4</v>
      </c>
      <c r="T19" s="12" t="s">
        <v>148</v>
      </c>
      <c r="U19" s="37">
        <v>0.81849739266217414</v>
      </c>
      <c r="V19" s="12">
        <v>0.2761653176485393</v>
      </c>
      <c r="W19" s="12">
        <v>2.9637950182572586</v>
      </c>
      <c r="X19" s="12">
        <v>3.2589859249555742E-3</v>
      </c>
      <c r="Y19" s="12">
        <v>0.27523691023315477</v>
      </c>
      <c r="Z19" s="12">
        <v>1.3617578750911936</v>
      </c>
      <c r="AA19" s="12">
        <v>0.27523691023315477</v>
      </c>
      <c r="AB19" s="12">
        <v>1.3617578750911936</v>
      </c>
      <c r="AD19">
        <f t="shared" si="1"/>
        <v>0.79817969276642198</v>
      </c>
      <c r="AE19">
        <f t="shared" si="2"/>
        <v>0.8472732240103773</v>
      </c>
      <c r="AF19">
        <f t="shared" si="3"/>
        <v>0.71787191612493895</v>
      </c>
    </row>
    <row r="20" spans="1:32" x14ac:dyDescent="0.25">
      <c r="A20">
        <v>-0.34882245883863039</v>
      </c>
      <c r="B20">
        <v>-0.26157610130287079</v>
      </c>
      <c r="C20">
        <v>-0.18742732262676987</v>
      </c>
      <c r="E20">
        <v>0.85009325154006965</v>
      </c>
      <c r="F20">
        <v>-9.0389484935406397E-2</v>
      </c>
      <c r="G20">
        <v>-0.13572323362628158</v>
      </c>
      <c r="O20">
        <f>$I$15*F20+$J$15*G20+$K$15</f>
        <v>-7.2903368570272936E-2</v>
      </c>
      <c r="P20">
        <f>O20-E20</f>
        <v>-0.92299662011034256</v>
      </c>
      <c r="Q20">
        <f t="shared" si="0"/>
        <v>0.85192276073511597</v>
      </c>
      <c r="AD20">
        <f t="shared" si="1"/>
        <v>0.78347174124406749</v>
      </c>
      <c r="AE20">
        <f t="shared" si="2"/>
        <v>-6.6621510296002162E-2</v>
      </c>
      <c r="AF20">
        <f t="shared" si="3"/>
        <v>4.4384256341203224E-3</v>
      </c>
    </row>
    <row r="21" spans="1:32" x14ac:dyDescent="0.25">
      <c r="A21">
        <v>-0.64855138643330534</v>
      </c>
      <c r="B21">
        <v>-0.21877944721100467</v>
      </c>
      <c r="C21">
        <v>-0.13572323362628158</v>
      </c>
      <c r="E21">
        <v>-4.9093531243955373E-2</v>
      </c>
      <c r="F21">
        <v>0.8083402509937806</v>
      </c>
      <c r="G21">
        <v>0.74324627938201804</v>
      </c>
      <c r="O21">
        <f>$I$15*F21+$J$15*G21+$K$15</f>
        <v>0.3992327326467327</v>
      </c>
      <c r="P21">
        <f>O21-E21</f>
        <v>0.44832626389068808</v>
      </c>
      <c r="Q21">
        <f t="shared" si="0"/>
        <v>0.20099643889418289</v>
      </c>
      <c r="AD21">
        <f t="shared" si="1"/>
        <v>0.99492035220182151</v>
      </c>
      <c r="AE21">
        <f t="shared" si="2"/>
        <v>1.0440138834457768</v>
      </c>
      <c r="AF21">
        <f t="shared" si="3"/>
        <v>1.089964988827532</v>
      </c>
    </row>
    <row r="22" spans="1:32" x14ac:dyDescent="0.25">
      <c r="A22">
        <v>1.1498221791347447</v>
      </c>
      <c r="B22">
        <v>-0.51835602585406737</v>
      </c>
      <c r="C22">
        <v>-0.13572323362628158</v>
      </c>
      <c r="E22">
        <v>-4.9093531243955373E-2</v>
      </c>
      <c r="F22">
        <v>0.16639043961579017</v>
      </c>
      <c r="G22">
        <v>0.17450130037664752</v>
      </c>
      <c r="O22">
        <f>$I$15*F22+$J$15*G22+$K$15</f>
        <v>9.373290244749366E-2</v>
      </c>
      <c r="P22">
        <f>O22-E22</f>
        <v>0.14282643369144904</v>
      </c>
      <c r="Q22">
        <f t="shared" si="0"/>
        <v>2.039939016101789E-2</v>
      </c>
      <c r="X22" s="18" t="s">
        <v>111</v>
      </c>
      <c r="AD22">
        <f t="shared" si="1"/>
        <v>0.86106697230929585</v>
      </c>
      <c r="AE22">
        <f t="shared" si="2"/>
        <v>0.91016050355325118</v>
      </c>
      <c r="AF22">
        <f t="shared" si="3"/>
        <v>0.8283921422283077</v>
      </c>
    </row>
    <row r="23" spans="1:32" x14ac:dyDescent="0.25">
      <c r="A23">
        <v>-1.2480092416226554</v>
      </c>
      <c r="B23">
        <v>-0.60394933403779905</v>
      </c>
      <c r="C23">
        <v>-0.44594776762921129</v>
      </c>
      <c r="E23">
        <v>0.25063539635071963</v>
      </c>
      <c r="F23">
        <v>1.4502900623717709</v>
      </c>
      <c r="G23">
        <v>1.4153994363883657</v>
      </c>
      <c r="O23">
        <f>$I$15*F23+$J$15*G23+$K$15</f>
        <v>0.76027798651856104</v>
      </c>
      <c r="P23">
        <f>O23-E23</f>
        <v>0.50964259016784141</v>
      </c>
      <c r="Q23">
        <f t="shared" si="0"/>
        <v>0.25973556971298639</v>
      </c>
      <c r="T23" t="s">
        <v>153</v>
      </c>
      <c r="X23" s="30" t="s">
        <v>157</v>
      </c>
      <c r="AD23">
        <f t="shared" si="1"/>
        <v>1.1588410809796201</v>
      </c>
      <c r="AE23">
        <f t="shared" si="2"/>
        <v>0.9082056846289005</v>
      </c>
      <c r="AF23">
        <f t="shared" si="3"/>
        <v>0.82483756559224986</v>
      </c>
    </row>
    <row r="24" spans="1:32" ht="15.75" thickBot="1" x14ac:dyDescent="0.3">
      <c r="A24">
        <v>0.85009325154006965</v>
      </c>
      <c r="B24">
        <v>-4.7961767516742143E-3</v>
      </c>
      <c r="C24">
        <v>0.12279721137615923</v>
      </c>
      <c r="E24">
        <v>3.5476535998921448</v>
      </c>
      <c r="F24">
        <v>0.93673021326937889</v>
      </c>
      <c r="G24">
        <v>1.1568789913859243</v>
      </c>
      <c r="O24">
        <f>$I$15*F24+$J$15*G24+$K$15</f>
        <v>0.62141442733708863</v>
      </c>
      <c r="P24">
        <f>O24-E24</f>
        <v>-2.9262391725550563</v>
      </c>
      <c r="Q24">
        <f t="shared" si="0"/>
        <v>8.5628756949957001</v>
      </c>
      <c r="X24" s="18" t="s">
        <v>113</v>
      </c>
      <c r="AD24">
        <f t="shared" si="1"/>
        <v>1.1088863399476174</v>
      </c>
      <c r="AE24">
        <f t="shared" si="2"/>
        <v>-2.4387672599445276</v>
      </c>
      <c r="AF24">
        <f t="shared" si="3"/>
        <v>5.9475857481773389</v>
      </c>
    </row>
    <row r="25" spans="1:32" x14ac:dyDescent="0.25">
      <c r="A25">
        <v>-0.94828031402798041</v>
      </c>
      <c r="B25">
        <v>-0.47555937176220126</v>
      </c>
      <c r="C25">
        <v>-0.54935594563018786</v>
      </c>
      <c r="E25">
        <v>-0.64855138643330534</v>
      </c>
      <c r="F25">
        <v>0.67995028871818231</v>
      </c>
      <c r="G25">
        <v>0.48472583437957717</v>
      </c>
      <c r="O25">
        <f>$I$15*F25+$J$15*G25+$K$15</f>
        <v>0.26036917346526056</v>
      </c>
      <c r="P25">
        <f>O25-E25</f>
        <v>0.90892055989856591</v>
      </c>
      <c r="Q25">
        <f t="shared" si="0"/>
        <v>0.82613658420632252</v>
      </c>
      <c r="T25" s="13" t="s">
        <v>154</v>
      </c>
      <c r="U25" s="13" t="s">
        <v>155</v>
      </c>
      <c r="V25" s="13" t="s">
        <v>156</v>
      </c>
      <c r="X25" s="20" t="s">
        <v>114</v>
      </c>
      <c r="AD25">
        <f t="shared" si="1"/>
        <v>0.92605538778393481</v>
      </c>
      <c r="AE25">
        <f t="shared" si="2"/>
        <v>1.5746067742172403</v>
      </c>
      <c r="AF25">
        <f t="shared" si="3"/>
        <v>2.4793864934108232</v>
      </c>
    </row>
    <row r="26" spans="1:32" x14ac:dyDescent="0.25">
      <c r="A26">
        <v>-0.34882245883863039</v>
      </c>
      <c r="B26">
        <v>1.0651201755449771</v>
      </c>
      <c r="C26">
        <v>0.48472583437957717</v>
      </c>
      <c r="E26">
        <v>-0.34882245883863039</v>
      </c>
      <c r="F26">
        <v>1.0651201755449771</v>
      </c>
      <c r="G26">
        <v>0.79495036838250632</v>
      </c>
      <c r="O26">
        <f>$I$15*F26+$J$15*G26+$K$15</f>
        <v>0.42700544448302719</v>
      </c>
      <c r="P26">
        <f>O26-E26</f>
        <v>0.77582790332165752</v>
      </c>
      <c r="Q26">
        <f t="shared" si="0"/>
        <v>0.60190893557247915</v>
      </c>
      <c r="T26" s="11">
        <v>1</v>
      </c>
      <c r="U26" s="11">
        <v>0.13744727660795322</v>
      </c>
      <c r="V26" s="11">
        <v>0.41291704733744139</v>
      </c>
      <c r="X26" s="22" t="s">
        <v>115</v>
      </c>
      <c r="AD26">
        <f t="shared" si="1"/>
        <v>0.99734721105386837</v>
      </c>
      <c r="AE26">
        <f t="shared" si="2"/>
        <v>1.3461696698924988</v>
      </c>
      <c r="AF26">
        <f t="shared" si="3"/>
        <v>1.812172780138479</v>
      </c>
    </row>
    <row r="27" spans="1:32" x14ac:dyDescent="0.25">
      <c r="A27">
        <v>-0.94828031402798041</v>
      </c>
      <c r="B27">
        <v>-1.2031024913239239</v>
      </c>
      <c r="C27">
        <v>-1.2732131916370231</v>
      </c>
      <c r="E27">
        <v>-1.2480092416226554</v>
      </c>
      <c r="F27">
        <v>-2.0162389190693792</v>
      </c>
      <c r="G27">
        <v>-2.0487745266443467</v>
      </c>
      <c r="O27">
        <f>$I$15*F27+$J$15*G27+$K$15</f>
        <v>-1.1004937065131681</v>
      </c>
      <c r="P27">
        <f>O27-E27</f>
        <v>0.14751553510948723</v>
      </c>
      <c r="Q27">
        <f t="shared" si="0"/>
        <v>2.1760833098638358E-2</v>
      </c>
      <c r="T27" s="11">
        <v>2</v>
      </c>
      <c r="U27" s="11">
        <v>-1.6028679813412885</v>
      </c>
      <c r="V27" s="11">
        <v>-0.24459911547071678</v>
      </c>
      <c r="AD27">
        <f t="shared" si="1"/>
        <v>0.32177690379594498</v>
      </c>
      <c r="AE27">
        <f t="shared" si="2"/>
        <v>1.5697861454186004</v>
      </c>
      <c r="AF27">
        <f t="shared" si="3"/>
        <v>2.4642285423481871</v>
      </c>
    </row>
    <row r="28" spans="1:32" x14ac:dyDescent="0.25">
      <c r="A28">
        <v>-0.94828031402798041</v>
      </c>
      <c r="B28">
        <v>-1.7166623404263166</v>
      </c>
      <c r="C28">
        <v>-1.9453663486433699</v>
      </c>
      <c r="E28">
        <v>2.0490089619187697</v>
      </c>
      <c r="F28">
        <v>2.0922398737497625</v>
      </c>
      <c r="G28">
        <v>1.6222157923903175</v>
      </c>
      <c r="O28">
        <f>$I$15*F28+$J$15*G28+$K$15</f>
        <v>0.87136883386373831</v>
      </c>
      <c r="P28">
        <f>O28-E28</f>
        <v>-1.1776401280550313</v>
      </c>
      <c r="Q28">
        <f t="shared" si="0"/>
        <v>1.3868362712054705</v>
      </c>
      <c r="T28" s="11">
        <v>3</v>
      </c>
      <c r="U28" s="11">
        <v>-8.4128065678025762E-2</v>
      </c>
      <c r="V28" s="11">
        <v>3.503453443407039E-2</v>
      </c>
      <c r="AD28">
        <f t="shared" si="1"/>
        <v>1.1874587397736913</v>
      </c>
      <c r="AE28">
        <f t="shared" si="2"/>
        <v>-0.86155022214507837</v>
      </c>
      <c r="AF28">
        <f t="shared" si="3"/>
        <v>0.74226878527823392</v>
      </c>
    </row>
    <row r="29" spans="1:32" x14ac:dyDescent="0.25">
      <c r="A29">
        <v>-0.64855138643330534</v>
      </c>
      <c r="B29">
        <v>-0.47555937176220126</v>
      </c>
      <c r="C29">
        <v>-0.34253958962823472</v>
      </c>
      <c r="E29">
        <v>-0.34882245883863039</v>
      </c>
      <c r="F29">
        <v>0.85113690508564666</v>
      </c>
      <c r="G29">
        <v>0.79495036838250632</v>
      </c>
      <c r="O29">
        <f>$I$15*F29+$J$15*G29+$K$15</f>
        <v>0.42700544448302719</v>
      </c>
      <c r="P29">
        <f>O29-E29</f>
        <v>0.77582790332165752</v>
      </c>
      <c r="Q29">
        <f t="shared" si="0"/>
        <v>0.60190893557247915</v>
      </c>
      <c r="T29" s="11">
        <v>4</v>
      </c>
      <c r="U29" s="11">
        <v>0.28189364369473141</v>
      </c>
      <c r="V29" s="11">
        <v>-0.63071610253336186</v>
      </c>
      <c r="AD29">
        <f t="shared" si="1"/>
        <v>1.0078528907126929</v>
      </c>
      <c r="AE29">
        <f t="shared" si="2"/>
        <v>1.3566753495513233</v>
      </c>
      <c r="AF29">
        <f t="shared" si="3"/>
        <v>1.8405680040802053</v>
      </c>
    </row>
    <row r="30" spans="1:32" x14ac:dyDescent="0.25">
      <c r="A30">
        <v>-0.34882245883863039</v>
      </c>
      <c r="B30">
        <v>-0.64674598812966511</v>
      </c>
      <c r="C30">
        <v>-0.44594776762921129</v>
      </c>
      <c r="E30">
        <v>0.55036432394539458</v>
      </c>
      <c r="F30">
        <v>-0.30437275539473685</v>
      </c>
      <c r="G30">
        <v>-0.34253958962823472</v>
      </c>
      <c r="O30">
        <f>$I$15*F30+$J$15*G30+$K$15</f>
        <v>-0.1839942159154509</v>
      </c>
      <c r="P30">
        <f>O30-E30</f>
        <v>-0.73435853986084543</v>
      </c>
      <c r="Q30">
        <f t="shared" si="0"/>
        <v>0.53928246506655286</v>
      </c>
      <c r="T30" s="11">
        <v>5</v>
      </c>
      <c r="U30" s="11">
        <v>-0.35547826927875792</v>
      </c>
      <c r="V30" s="11">
        <v>3.6034029415762276</v>
      </c>
      <c r="AD30">
        <f t="shared" si="1"/>
        <v>0.73384272313234677</v>
      </c>
      <c r="AE30">
        <f t="shared" si="2"/>
        <v>0.18347839918695219</v>
      </c>
      <c r="AF30">
        <f t="shared" si="3"/>
        <v>3.3664322968206581E-2</v>
      </c>
    </row>
    <row r="31" spans="1:32" x14ac:dyDescent="0.25">
      <c r="A31">
        <v>-0.64855138643330534</v>
      </c>
      <c r="B31">
        <v>-0.17598279311913859</v>
      </c>
      <c r="C31">
        <v>-8.401914462579331E-2</v>
      </c>
      <c r="E31">
        <v>0.25063539635071963</v>
      </c>
      <c r="F31">
        <v>0.38037371007511966</v>
      </c>
      <c r="G31">
        <v>0.58813401238055318</v>
      </c>
      <c r="O31">
        <f>$I$15*F31+$J$15*G31+$K$15</f>
        <v>0.31591459713784925</v>
      </c>
      <c r="P31">
        <f>O31-E31</f>
        <v>6.5279200787129621E-2</v>
      </c>
      <c r="Q31">
        <f t="shared" si="0"/>
        <v>4.2613740554063844E-3</v>
      </c>
      <c r="T31" s="11">
        <v>6</v>
      </c>
      <c r="U31" s="11">
        <v>-1.3215407456389401</v>
      </c>
      <c r="V31" s="11">
        <v>7.3531504016284721E-2</v>
      </c>
      <c r="AD31">
        <f t="shared" si="1"/>
        <v>0.97083068819156171</v>
      </c>
      <c r="AE31">
        <f t="shared" si="2"/>
        <v>0.72019529184084208</v>
      </c>
      <c r="AF31">
        <f t="shared" si="3"/>
        <v>0.51868125838971568</v>
      </c>
    </row>
    <row r="32" spans="1:32" x14ac:dyDescent="0.25">
      <c r="A32">
        <v>-1.2480092416226554</v>
      </c>
      <c r="B32">
        <v>-1.7166623404263166</v>
      </c>
      <c r="C32">
        <v>-1.8936622596428816</v>
      </c>
      <c r="E32">
        <v>-0.94828031402798041</v>
      </c>
      <c r="F32">
        <v>-0.38996606357846902</v>
      </c>
      <c r="G32">
        <v>-0.394243678628723</v>
      </c>
      <c r="O32">
        <f>$I$15*F32+$J$15*G32+$K$15</f>
        <v>-0.21176692775174538</v>
      </c>
      <c r="P32">
        <f>O32-E32</f>
        <v>0.73651338627623497</v>
      </c>
      <c r="Q32">
        <f t="shared" si="0"/>
        <v>0.54245196816408647</v>
      </c>
      <c r="T32" s="11">
        <v>7</v>
      </c>
      <c r="U32" s="11">
        <v>-0.22851928316814005</v>
      </c>
      <c r="V32" s="11">
        <v>0.17942575192418467</v>
      </c>
      <c r="AD32">
        <f t="shared" si="1"/>
        <v>0.72301132055324024</v>
      </c>
      <c r="AE32">
        <f t="shared" si="2"/>
        <v>1.6712916345812205</v>
      </c>
      <c r="AF32">
        <f t="shared" si="3"/>
        <v>2.7932157278211682</v>
      </c>
    </row>
    <row r="33" spans="1:32" x14ac:dyDescent="0.25">
      <c r="A33">
        <v>-0.94828031402798041</v>
      </c>
      <c r="B33">
        <v>-0.86072925858899563</v>
      </c>
      <c r="C33">
        <v>-0.96298865763409347</v>
      </c>
      <c r="E33">
        <v>0.55036432394539458</v>
      </c>
      <c r="F33">
        <v>-0.64674598812966511</v>
      </c>
      <c r="G33">
        <v>-0.70446821263165271</v>
      </c>
      <c r="O33">
        <f>$I$15*F33+$J$15*G33+$K$15</f>
        <v>-0.37840319876951234</v>
      </c>
      <c r="P33">
        <f>O33-E33</f>
        <v>-0.92876752271490692</v>
      </c>
      <c r="Q33">
        <f t="shared" si="0"/>
        <v>0.86260911124998518</v>
      </c>
      <c r="T33" s="11">
        <v>8</v>
      </c>
      <c r="U33" s="11">
        <v>-1.6377324441002812</v>
      </c>
      <c r="V33" s="11">
        <v>8.9994274882950753E-2</v>
      </c>
      <c r="AD33">
        <f t="shared" si="1"/>
        <v>0.64541608948801188</v>
      </c>
      <c r="AE33">
        <f t="shared" si="2"/>
        <v>9.5051765542617295E-2</v>
      </c>
      <c r="AF33">
        <f t="shared" si="3"/>
        <v>9.0348381327686883E-3</v>
      </c>
    </row>
    <row r="34" spans="1:32" x14ac:dyDescent="0.25">
      <c r="A34">
        <v>-0.94828031402798041</v>
      </c>
      <c r="B34">
        <v>-1.0319158749564599</v>
      </c>
      <c r="C34">
        <v>-1.1698050136360465</v>
      </c>
      <c r="E34">
        <v>-0.34882245883863039</v>
      </c>
      <c r="F34">
        <v>-0.60394933403779905</v>
      </c>
      <c r="G34">
        <v>-0.60106003463067614</v>
      </c>
      <c r="O34">
        <f>$I$15*F34+$J$15*G34+$K$15</f>
        <v>-0.32285777509692332</v>
      </c>
      <c r="P34">
        <f>O34-E34</f>
        <v>2.5964683741707073E-2</v>
      </c>
      <c r="Q34">
        <f t="shared" si="0"/>
        <v>6.7416480180686764E-4</v>
      </c>
      <c r="T34" s="11">
        <v>9</v>
      </c>
      <c r="U34" s="11">
        <v>-0.74638740930889191</v>
      </c>
      <c r="V34" s="11">
        <v>-0.50162183231376345</v>
      </c>
      <c r="AD34">
        <f t="shared" si="1"/>
        <v>0.67338230244151953</v>
      </c>
      <c r="AE34">
        <f t="shared" si="2"/>
        <v>1.0222047612801499</v>
      </c>
      <c r="AF34">
        <f t="shared" si="3"/>
        <v>1.0449025739838083</v>
      </c>
    </row>
    <row r="35" spans="1:32" x14ac:dyDescent="0.25">
      <c r="A35">
        <v>0.85009325154006965</v>
      </c>
      <c r="B35">
        <v>0.42317036416698578</v>
      </c>
      <c r="C35">
        <v>0.3813176563786006</v>
      </c>
      <c r="E35">
        <v>1.1498221791347447</v>
      </c>
      <c r="F35">
        <v>0.33757705598325355</v>
      </c>
      <c r="G35">
        <v>0.48472583437957717</v>
      </c>
      <c r="O35">
        <f>$I$15*F35+$J$15*G35+$K$15</f>
        <v>0.26036917346526056</v>
      </c>
      <c r="P35">
        <f>O35-E35</f>
        <v>-0.88945300566948415</v>
      </c>
      <c r="Q35">
        <f t="shared" si="0"/>
        <v>0.7911266492944794</v>
      </c>
      <c r="T35" s="11">
        <v>10</v>
      </c>
      <c r="U35" s="11">
        <v>0.51837938453647103</v>
      </c>
      <c r="V35" s="11">
        <v>3.1984939408923552E-2</v>
      </c>
      <c r="AD35">
        <f t="shared" si="1"/>
        <v>0.94286447523805417</v>
      </c>
      <c r="AE35">
        <f t="shared" si="2"/>
        <v>-0.20695770389669055</v>
      </c>
      <c r="AF35">
        <f t="shared" si="3"/>
        <v>4.2831491202190243E-2</v>
      </c>
    </row>
    <row r="36" spans="1:32" x14ac:dyDescent="0.25">
      <c r="A36">
        <v>-0.34882245883863039</v>
      </c>
      <c r="B36">
        <v>-0.86072925858899563</v>
      </c>
      <c r="C36">
        <v>-1.0663968356350699</v>
      </c>
      <c r="E36">
        <v>-0.94828031402798041</v>
      </c>
      <c r="F36">
        <v>1.6214766787392354</v>
      </c>
      <c r="G36">
        <v>1.1568789913859243</v>
      </c>
      <c r="O36">
        <f>$I$15*F36+$J$15*G36+$K$15</f>
        <v>0.62141442733708863</v>
      </c>
      <c r="P36">
        <f>O36-E36</f>
        <v>1.569694741365069</v>
      </c>
      <c r="Q36">
        <f t="shared" si="0"/>
        <v>2.4639415810691512</v>
      </c>
      <c r="T36" s="11">
        <v>11</v>
      </c>
      <c r="U36" s="11">
        <v>-1.0526572252652806</v>
      </c>
      <c r="V36" s="11">
        <v>-0.49508094395204982</v>
      </c>
      <c r="AD36">
        <f t="shared" si="1"/>
        <v>1.0752681650393789</v>
      </c>
      <c r="AE36">
        <f t="shared" si="2"/>
        <v>2.0235484790673595</v>
      </c>
      <c r="AF36">
        <f t="shared" si="3"/>
        <v>4.0947484471358235</v>
      </c>
    </row>
    <row r="37" spans="1:32" x14ac:dyDescent="0.25">
      <c r="A37">
        <v>0.25063539635071963</v>
      </c>
      <c r="B37">
        <v>0.50876367235071795</v>
      </c>
      <c r="C37">
        <v>0.79495036838250632</v>
      </c>
      <c r="E37">
        <v>0.55036432394539458</v>
      </c>
      <c r="F37">
        <v>1.7498666410148336</v>
      </c>
      <c r="G37">
        <v>1.8290321483922707</v>
      </c>
      <c r="O37">
        <f>$I$15*F37+$J$15*G37+$K$15</f>
        <v>0.98245968120891625</v>
      </c>
      <c r="P37">
        <f>O37-E37</f>
        <v>0.43209535726352166</v>
      </c>
      <c r="Q37">
        <f t="shared" si="0"/>
        <v>0.18670639776869041</v>
      </c>
      <c r="T37" s="11">
        <v>12</v>
      </c>
      <c r="U37" s="11">
        <v>-1.0924550544784168</v>
      </c>
      <c r="V37" s="11">
        <v>0.74363259563978645</v>
      </c>
      <c r="AD37">
        <f t="shared" si="1"/>
        <v>1.2644025249983559</v>
      </c>
      <c r="AE37">
        <f t="shared" si="2"/>
        <v>0.71403820105296134</v>
      </c>
      <c r="AF37">
        <f t="shared" si="3"/>
        <v>0.5098505525629492</v>
      </c>
    </row>
    <row r="38" spans="1:32" x14ac:dyDescent="0.25">
      <c r="A38">
        <v>1.4495511067294196</v>
      </c>
      <c r="B38">
        <v>-0.21877944721100467</v>
      </c>
      <c r="C38">
        <v>-0.18742732262676987</v>
      </c>
      <c r="E38">
        <v>0.25063539635071963</v>
      </c>
      <c r="F38">
        <v>0.12359378552392407</v>
      </c>
      <c r="G38">
        <v>0.17450130037664752</v>
      </c>
      <c r="O38">
        <f>$I$15*F38+$J$15*G38+$K$15</f>
        <v>9.373290244749366E-2</v>
      </c>
      <c r="P38">
        <f>O38-E38</f>
        <v>-0.15690249390322597</v>
      </c>
      <c r="Q38">
        <f t="shared" si="0"/>
        <v>2.4618392593051864E-2</v>
      </c>
      <c r="T38" s="11">
        <v>13</v>
      </c>
      <c r="U38" s="11">
        <v>-0.67172511733676277</v>
      </c>
      <c r="V38" s="11">
        <v>2.3173730903457423E-2</v>
      </c>
      <c r="AD38">
        <f t="shared" si="1"/>
        <v>0.86316810824106072</v>
      </c>
      <c r="AE38">
        <f t="shared" si="2"/>
        <v>0.61253271189034109</v>
      </c>
      <c r="AF38">
        <f t="shared" si="3"/>
        <v>0.37519632313573559</v>
      </c>
    </row>
    <row r="39" spans="1:32" x14ac:dyDescent="0.25">
      <c r="A39">
        <v>0.55036432394539458</v>
      </c>
      <c r="B39">
        <v>-0.51835602585406737</v>
      </c>
      <c r="C39">
        <v>-0.44594776762921129</v>
      </c>
      <c r="E39">
        <v>0.25063539635071963</v>
      </c>
      <c r="F39">
        <v>1.4502900623717709</v>
      </c>
      <c r="G39">
        <v>1.6739198813908058</v>
      </c>
      <c r="O39">
        <f>$I$15*F39+$J$15*G39+$K$15</f>
        <v>0.8991415457000328</v>
      </c>
      <c r="P39">
        <f>O39-E39</f>
        <v>0.64850614934931317</v>
      </c>
      <c r="Q39">
        <f t="shared" si="0"/>
        <v>0.42056022574387369</v>
      </c>
      <c r="T39" s="11">
        <v>14</v>
      </c>
      <c r="U39" s="11">
        <v>-0.51483503492129623</v>
      </c>
      <c r="V39" s="11">
        <v>-0.73317420670135913</v>
      </c>
      <c r="AD39">
        <f t="shared" si="1"/>
        <v>1.2340094531928014</v>
      </c>
      <c r="AE39">
        <f t="shared" si="2"/>
        <v>0.98337405684208179</v>
      </c>
      <c r="AF39">
        <f t="shared" si="3"/>
        <v>0.96702453567005386</v>
      </c>
    </row>
    <row r="40" spans="1:32" x14ac:dyDescent="0.25">
      <c r="A40">
        <v>0.25063539635071963</v>
      </c>
      <c r="B40">
        <v>0.8083402509937806</v>
      </c>
      <c r="C40">
        <v>0.84665445738299461</v>
      </c>
      <c r="E40">
        <v>2.0490089619187697</v>
      </c>
      <c r="F40">
        <v>1.1507134837287094</v>
      </c>
      <c r="G40">
        <v>1.467103525388854</v>
      </c>
      <c r="O40">
        <f>$I$15*F40+$J$15*G40+$K$15</f>
        <v>0.78805069835485553</v>
      </c>
      <c r="P40">
        <f>O40-E40</f>
        <v>-1.2609582635639143</v>
      </c>
      <c r="Q40">
        <f t="shared" si="0"/>
        <v>1.5900157424501218</v>
      </c>
      <c r="T40" s="11">
        <v>15</v>
      </c>
      <c r="U40" s="11">
        <v>0.61299574071183249</v>
      </c>
      <c r="V40" s="11">
        <v>1.735742148801612</v>
      </c>
      <c r="AD40">
        <f t="shared" si="1"/>
        <v>1.1885827069446109</v>
      </c>
      <c r="AE40">
        <f t="shared" si="2"/>
        <v>-0.86042625497415881</v>
      </c>
      <c r="AF40">
        <f t="shared" si="3"/>
        <v>0.74033334024885611</v>
      </c>
    </row>
    <row r="41" spans="1:32" x14ac:dyDescent="0.25">
      <c r="A41">
        <v>1.7492800343240946</v>
      </c>
      <c r="B41">
        <v>-0.1331861390272725</v>
      </c>
      <c r="C41">
        <v>-0.13572323362628158</v>
      </c>
      <c r="E41">
        <v>-4.9093531243955373E-2</v>
      </c>
      <c r="F41">
        <v>-0.56115267994593299</v>
      </c>
      <c r="G41">
        <v>-0.54935594563018786</v>
      </c>
      <c r="O41">
        <f>$I$15*F41+$J$15*G41+$K$15</f>
        <v>-0.29508506326062883</v>
      </c>
      <c r="P41">
        <f>O41-E41</f>
        <v>-0.24599153201667345</v>
      </c>
      <c r="Q41">
        <f t="shared" si="0"/>
        <v>6.051183382391008E-2</v>
      </c>
      <c r="T41" s="11">
        <v>16</v>
      </c>
      <c r="U41" s="11">
        <v>-0.8783349114703175</v>
      </c>
      <c r="V41" s="11">
        <v>-0.36967433015233786</v>
      </c>
      <c r="AD41">
        <f t="shared" si="1"/>
        <v>0.68631484095239093</v>
      </c>
      <c r="AE41">
        <f t="shared" si="2"/>
        <v>0.73540837219634625</v>
      </c>
      <c r="AF41">
        <f t="shared" si="3"/>
        <v>0.54082547389647972</v>
      </c>
    </row>
    <row r="42" spans="1:32" x14ac:dyDescent="0.25">
      <c r="A42">
        <v>-0.64855138643330534</v>
      </c>
      <c r="B42">
        <v>-0.51835602585406737</v>
      </c>
      <c r="C42">
        <v>-0.394243678628723</v>
      </c>
      <c r="E42">
        <v>-0.94828031402798041</v>
      </c>
      <c r="F42">
        <v>-2.0162389190693792</v>
      </c>
      <c r="G42">
        <v>-1.9453663486433699</v>
      </c>
      <c r="O42">
        <f>$I$15*F42+$J$15*G42+$K$15</f>
        <v>-1.0449482828405792</v>
      </c>
      <c r="P42">
        <f>O42-E42</f>
        <v>-9.6667968812598759E-2</v>
      </c>
      <c r="Q42">
        <f t="shared" si="0"/>
        <v>9.3446961943535658E-3</v>
      </c>
      <c r="T42" s="11">
        <v>17</v>
      </c>
      <c r="U42" s="11">
        <v>0.15740134081118584</v>
      </c>
      <c r="V42" s="11">
        <v>2.790794403891609</v>
      </c>
      <c r="AD42">
        <f t="shared" si="1"/>
        <v>0.35184425268121772</v>
      </c>
      <c r="AE42">
        <f t="shared" si="2"/>
        <v>1.3001245667091981</v>
      </c>
      <c r="AF42">
        <f t="shared" si="3"/>
        <v>1.6903238889607801</v>
      </c>
    </row>
    <row r="43" spans="1:32" x14ac:dyDescent="0.25">
      <c r="A43">
        <v>-4.9093531243955373E-2</v>
      </c>
      <c r="B43">
        <v>0.16639043961579017</v>
      </c>
      <c r="C43">
        <v>7.1093122375670947E-2</v>
      </c>
      <c r="E43">
        <v>-0.94828031402798041</v>
      </c>
      <c r="F43">
        <v>-0.38996606357846902</v>
      </c>
      <c r="G43">
        <v>-0.44594776762921129</v>
      </c>
      <c r="O43">
        <f>$I$15*F43+$J$15*G43+$K$15</f>
        <v>-0.23953963958803987</v>
      </c>
      <c r="P43">
        <f>O43-E43</f>
        <v>0.70874067443994049</v>
      </c>
      <c r="Q43">
        <f t="shared" si="0"/>
        <v>0.50231334360558166</v>
      </c>
      <c r="T43" s="11">
        <v>18</v>
      </c>
      <c r="U43" s="11">
        <v>-4.6796919691961217E-2</v>
      </c>
      <c r="V43" s="11">
        <v>-2.2966115519941557E-3</v>
      </c>
      <c r="AD43">
        <f t="shared" si="1"/>
        <v>0.70797764611060399</v>
      </c>
      <c r="AE43">
        <f t="shared" si="2"/>
        <v>1.6562579601385843</v>
      </c>
      <c r="AF43">
        <f t="shared" si="3"/>
        <v>2.7431904305224242</v>
      </c>
    </row>
    <row r="44" spans="1:32" x14ac:dyDescent="0.25">
      <c r="A44">
        <v>0.25063539635071963</v>
      </c>
      <c r="B44">
        <v>-1.3742891076913881</v>
      </c>
      <c r="C44">
        <v>-1.3766213696379992</v>
      </c>
      <c r="E44">
        <v>-1.5477381692173304</v>
      </c>
      <c r="F44">
        <v>-2.7865786927229683</v>
      </c>
      <c r="G44">
        <v>-2.7209276836506939</v>
      </c>
      <c r="O44">
        <f>$I$15*F44+$J$15*G44+$K$15</f>
        <v>-1.4615389603849964</v>
      </c>
      <c r="P44">
        <f>O44-E44</f>
        <v>8.6199208832334007E-2</v>
      </c>
      <c r="Q44">
        <f t="shared" si="0"/>
        <v>7.4303036033203287E-3</v>
      </c>
      <c r="T44" s="11">
        <v>19</v>
      </c>
      <c r="U44" s="11">
        <v>-0.1339029269927785</v>
      </c>
      <c r="V44" s="11">
        <v>0.98399617853284815</v>
      </c>
      <c r="AD44">
        <f t="shared" si="1"/>
        <v>0.16415958281344134</v>
      </c>
      <c r="AE44">
        <f t="shared" si="2"/>
        <v>1.7118977520307719</v>
      </c>
      <c r="AF44">
        <f t="shared" si="3"/>
        <v>2.9305939134080101</v>
      </c>
    </row>
    <row r="45" spans="1:32" x14ac:dyDescent="0.25">
      <c r="A45">
        <v>-0.34882245883863039</v>
      </c>
      <c r="B45">
        <v>-9.0389484935406397E-2</v>
      </c>
      <c r="C45">
        <v>-0.18742732262676987</v>
      </c>
      <c r="E45">
        <v>-4.9093531243955373E-2</v>
      </c>
      <c r="F45">
        <v>0.42317036416698578</v>
      </c>
      <c r="G45">
        <v>0.48472583437957717</v>
      </c>
      <c r="O45">
        <f>$I$15*F45+$J$15*G45+$K$15</f>
        <v>0.26036917346526056</v>
      </c>
      <c r="P45">
        <f>O45-E45</f>
        <v>0.30946270470921594</v>
      </c>
      <c r="Q45">
        <f t="shared" si="0"/>
        <v>9.576716560594338E-2</v>
      </c>
      <c r="T45" s="11">
        <v>20</v>
      </c>
      <c r="U45" s="11">
        <v>0.32421330573160406</v>
      </c>
      <c r="V45" s="11">
        <v>-0.37330683697555944</v>
      </c>
      <c r="AD45">
        <f t="shared" si="1"/>
        <v>0.93866220337452433</v>
      </c>
      <c r="AE45">
        <f t="shared" si="2"/>
        <v>0.98775573461847965</v>
      </c>
      <c r="AF45">
        <f t="shared" si="3"/>
        <v>0.97566139127169238</v>
      </c>
    </row>
    <row r="46" spans="1:32" x14ac:dyDescent="0.25">
      <c r="A46">
        <v>-4.9093531243955373E-2</v>
      </c>
      <c r="B46">
        <v>1.7498666410148336</v>
      </c>
      <c r="C46">
        <v>1.6222157923903175</v>
      </c>
      <c r="E46">
        <v>0.55036432394539458</v>
      </c>
      <c r="F46">
        <v>0.67995028871818231</v>
      </c>
      <c r="G46">
        <v>0.79495036838250632</v>
      </c>
      <c r="O46">
        <f>$I$15*F46+$J$15*G46+$K$15</f>
        <v>0.42700544448302719</v>
      </c>
      <c r="P46">
        <f>O46-E46</f>
        <v>-0.1233588794623674</v>
      </c>
      <c r="Q46">
        <f t="shared" si="0"/>
        <v>1.521741314221089E-2</v>
      </c>
      <c r="T46" s="11">
        <v>21</v>
      </c>
      <c r="U46" s="11">
        <v>4.5352753256327816E-2</v>
      </c>
      <c r="V46" s="11">
        <v>-9.4446284500283195E-2</v>
      </c>
      <c r="AD46">
        <f t="shared" si="1"/>
        <v>1.0162574344397526</v>
      </c>
      <c r="AE46">
        <f t="shared" si="2"/>
        <v>0.465893110494358</v>
      </c>
      <c r="AF46">
        <f t="shared" si="3"/>
        <v>0.21705639040610808</v>
      </c>
    </row>
    <row r="47" spans="1:32" x14ac:dyDescent="0.25">
      <c r="A47">
        <v>-1.2480092416226554</v>
      </c>
      <c r="B47">
        <v>-0.90352591268086169</v>
      </c>
      <c r="C47">
        <v>-0.75617230163214033</v>
      </c>
      <c r="E47">
        <v>-1.2480092416226554</v>
      </c>
      <c r="F47">
        <v>-1.3742891076913881</v>
      </c>
      <c r="G47">
        <v>-1.2732131916370231</v>
      </c>
      <c r="O47">
        <f>$I$15*F47+$J$15*G47+$K$15</f>
        <v>-0.68390302896875121</v>
      </c>
      <c r="P47">
        <f>O47-E47</f>
        <v>0.56410621265390415</v>
      </c>
      <c r="Q47">
        <f t="shared" si="0"/>
        <v>0.31821581915473174</v>
      </c>
      <c r="T47" s="11">
        <v>22</v>
      </c>
      <c r="U47" s="11">
        <v>0.68771318228062606</v>
      </c>
      <c r="V47" s="11">
        <v>-0.43707778592990643</v>
      </c>
      <c r="AD47">
        <f t="shared" si="1"/>
        <v>0.51576498145901595</v>
      </c>
      <c r="AE47">
        <f t="shared" si="2"/>
        <v>1.7637742230816713</v>
      </c>
      <c r="AF47">
        <f t="shared" si="3"/>
        <v>3.1108995100073531</v>
      </c>
    </row>
    <row r="48" spans="1:32" x14ac:dyDescent="0.25">
      <c r="A48">
        <v>-0.34882245883863039</v>
      </c>
      <c r="B48">
        <v>0.42317036416698578</v>
      </c>
      <c r="C48">
        <v>0.3813176563786006</v>
      </c>
      <c r="E48">
        <v>0.85009325154006965</v>
      </c>
      <c r="F48">
        <v>0.97952686736124495</v>
      </c>
      <c r="G48">
        <v>0.89835854638348289</v>
      </c>
      <c r="O48">
        <f>$I$15*F48+$J$15*G48+$K$15</f>
        <v>0.48255086815561615</v>
      </c>
      <c r="P48">
        <f>O48-E48</f>
        <v>-0.3675423833844535</v>
      </c>
      <c r="Q48">
        <f t="shared" si="0"/>
        <v>0.1350874035839246</v>
      </c>
      <c r="T48" s="11">
        <v>23</v>
      </c>
      <c r="U48" s="11">
        <v>0.62543945604052065</v>
      </c>
      <c r="V48" s="11">
        <v>2.9222141438516243</v>
      </c>
      <c r="AD48">
        <f t="shared" si="1"/>
        <v>1.0316168318026708</v>
      </c>
      <c r="AE48">
        <f t="shared" si="2"/>
        <v>0.18152358026260118</v>
      </c>
      <c r="AF48">
        <f t="shared" si="3"/>
        <v>3.2950810191353014E-2</v>
      </c>
    </row>
    <row r="49" spans="1:32" x14ac:dyDescent="0.25">
      <c r="A49">
        <v>0.25063539635071963</v>
      </c>
      <c r="B49">
        <v>0.97952686736124495</v>
      </c>
      <c r="C49">
        <v>1.1568789913859243</v>
      </c>
      <c r="E49">
        <v>-0.64855138643330534</v>
      </c>
      <c r="F49">
        <v>-0.90352591268086169</v>
      </c>
      <c r="G49">
        <v>-0.8595804796331169</v>
      </c>
      <c r="O49">
        <f>$I$15*F49+$J$15*G49+$K$15</f>
        <v>-0.4617213342783954</v>
      </c>
      <c r="P49">
        <f>O49-E49</f>
        <v>0.18683005215490994</v>
      </c>
      <c r="Q49">
        <f t="shared" si="0"/>
        <v>3.4905468388206372E-2</v>
      </c>
      <c r="T49" s="11">
        <v>24</v>
      </c>
      <c r="U49" s="11">
        <v>0.14994614153330574</v>
      </c>
      <c r="V49" s="11">
        <v>-0.79849752796661111</v>
      </c>
      <c r="AD49">
        <f t="shared" si="1"/>
        <v>0.61292188175069251</v>
      </c>
      <c r="AE49">
        <f t="shared" si="2"/>
        <v>1.2614732681839977</v>
      </c>
      <c r="AF49">
        <f t="shared" si="3"/>
        <v>1.5913148063428162</v>
      </c>
    </row>
    <row r="50" spans="1:32" x14ac:dyDescent="0.25">
      <c r="A50">
        <v>-0.64855138643330534</v>
      </c>
      <c r="B50">
        <v>0.16639043961579017</v>
      </c>
      <c r="C50">
        <v>0.27790947837762409</v>
      </c>
      <c r="E50">
        <v>-0.34882245883863039</v>
      </c>
      <c r="F50">
        <v>0.29478040189138749</v>
      </c>
      <c r="G50">
        <v>0.3813176563786006</v>
      </c>
      <c r="O50">
        <f>$I$15*F50+$J$15*G50+$K$15</f>
        <v>0.20482374979267159</v>
      </c>
      <c r="P50">
        <f>O50-E50</f>
        <v>0.55364620863130198</v>
      </c>
      <c r="Q50">
        <f t="shared" si="0"/>
        <v>0.30652412433181514</v>
      </c>
      <c r="T50" s="11">
        <v>25</v>
      </c>
      <c r="U50" s="11">
        <v>0.29187067579634762</v>
      </c>
      <c r="V50" s="11">
        <v>-0.64069313463497801</v>
      </c>
      <c r="AD50">
        <f t="shared" si="1"/>
        <v>0.9148982622845464</v>
      </c>
      <c r="AE50">
        <f t="shared" si="2"/>
        <v>1.2637207211231769</v>
      </c>
      <c r="AF50">
        <f t="shared" si="3"/>
        <v>1.5969900609960823</v>
      </c>
    </row>
    <row r="51" spans="1:32" x14ac:dyDescent="0.25">
      <c r="A51">
        <v>0.55036432394539458</v>
      </c>
      <c r="B51">
        <v>0.38037371007511966</v>
      </c>
      <c r="C51">
        <v>0.3813176563786006</v>
      </c>
      <c r="E51">
        <v>-0.64855138643330534</v>
      </c>
      <c r="F51">
        <v>-0.90352591268086169</v>
      </c>
      <c r="G51">
        <v>-0.91128456863360519</v>
      </c>
      <c r="O51">
        <f>$I$15*F51+$J$15*G51+$K$15</f>
        <v>-0.48949404611468988</v>
      </c>
      <c r="P51">
        <f>O51-E51</f>
        <v>0.15905734031861546</v>
      </c>
      <c r="Q51">
        <f t="shared" si="0"/>
        <v>2.5299237509231853E-2</v>
      </c>
      <c r="T51" s="11">
        <v>26</v>
      </c>
      <c r="U51" s="11">
        <v>-1.1397632325660978</v>
      </c>
      <c r="V51" s="11">
        <v>-0.10824600905655757</v>
      </c>
      <c r="AD51">
        <f t="shared" si="1"/>
        <v>0.59788820730805614</v>
      </c>
      <c r="AE51">
        <f t="shared" si="2"/>
        <v>1.2464395937413615</v>
      </c>
      <c r="AF51">
        <f t="shared" si="3"/>
        <v>1.5536116608461303</v>
      </c>
    </row>
    <row r="52" spans="1:32" x14ac:dyDescent="0.25">
      <c r="A52">
        <v>-0.34882245883863039</v>
      </c>
      <c r="B52">
        <v>1.6642733328311015</v>
      </c>
      <c r="C52">
        <v>1.4153994363883657</v>
      </c>
      <c r="E52">
        <v>-0.64855138643330534</v>
      </c>
      <c r="F52">
        <v>0.33757705598325355</v>
      </c>
      <c r="G52">
        <v>0.32961356737811237</v>
      </c>
      <c r="O52">
        <f>$I$15*F52+$J$15*G52+$K$15</f>
        <v>0.17705103795637711</v>
      </c>
      <c r="P52">
        <f>O52-E52</f>
        <v>0.82560242438968245</v>
      </c>
      <c r="Q52">
        <f t="shared" si="0"/>
        <v>0.68161936315812133</v>
      </c>
      <c r="T52" s="11">
        <v>27</v>
      </c>
      <c r="U52" s="11">
        <v>0.67033610049779291</v>
      </c>
      <c r="V52" s="11">
        <v>1.3786728614209767</v>
      </c>
      <c r="AD52">
        <f t="shared" si="1"/>
        <v>0.89776345191014517</v>
      </c>
      <c r="AE52">
        <f t="shared" si="2"/>
        <v>1.5463148383434504</v>
      </c>
      <c r="AF52">
        <f t="shared" si="3"/>
        <v>2.3910895792811311</v>
      </c>
    </row>
    <row r="53" spans="1:32" x14ac:dyDescent="0.25">
      <c r="A53">
        <v>-4.9093531243955373E-2</v>
      </c>
      <c r="B53">
        <v>0.89393355917751283</v>
      </c>
      <c r="C53">
        <v>0.84665445738299461</v>
      </c>
      <c r="E53">
        <v>-4.9093531243955373E-2</v>
      </c>
      <c r="F53">
        <v>1.2791034460043076</v>
      </c>
      <c r="G53">
        <v>1.3119912583873892</v>
      </c>
      <c r="O53">
        <f>$I$15*F53+$J$15*G53+$K$15</f>
        <v>0.70473256284597208</v>
      </c>
      <c r="P53">
        <f>O53-E53</f>
        <v>0.7538260940899274</v>
      </c>
      <c r="Q53">
        <f t="shared" si="0"/>
        <v>0.56825378013087613</v>
      </c>
      <c r="T53" s="11">
        <v>28</v>
      </c>
      <c r="U53" s="11">
        <v>0.3540892524397885</v>
      </c>
      <c r="V53" s="11">
        <v>-0.70291171127841889</v>
      </c>
      <c r="AD53">
        <f t="shared" si="1"/>
        <v>1.1371782758214071</v>
      </c>
      <c r="AE53">
        <f t="shared" si="2"/>
        <v>1.1862718070653624</v>
      </c>
      <c r="AF53">
        <f t="shared" si="3"/>
        <v>1.4072408002381205</v>
      </c>
    </row>
    <row r="54" spans="1:32" x14ac:dyDescent="0.25">
      <c r="A54">
        <v>-4.9093531243955373E-2</v>
      </c>
      <c r="B54">
        <v>0.16639043961579017</v>
      </c>
      <c r="C54">
        <v>0.12279721137615923</v>
      </c>
      <c r="E54">
        <v>-0.34882245883863039</v>
      </c>
      <c r="F54">
        <v>-1.1603058372320578</v>
      </c>
      <c r="G54">
        <v>-1.1181009246355582</v>
      </c>
      <c r="O54">
        <f>$I$15*F54+$J$15*G54+$K$15</f>
        <v>-0.60058489345986776</v>
      </c>
      <c r="P54">
        <f>O54-E54</f>
        <v>-0.25176243462123737</v>
      </c>
      <c r="Q54">
        <f t="shared" si="0"/>
        <v>6.3384323486412819E-2</v>
      </c>
      <c r="T54" s="11">
        <v>29</v>
      </c>
      <c r="U54" s="11">
        <v>-0.24096299849682823</v>
      </c>
      <c r="V54" s="11">
        <v>0.79132732244222281</v>
      </c>
      <c r="AD54">
        <f t="shared" si="1"/>
        <v>0.5503603251281004</v>
      </c>
      <c r="AE54">
        <f t="shared" si="2"/>
        <v>0.89918278396673079</v>
      </c>
      <c r="AF54">
        <f t="shared" si="3"/>
        <v>0.80852967898216044</v>
      </c>
    </row>
    <row r="55" spans="1:32" x14ac:dyDescent="0.25">
      <c r="A55">
        <v>0.55036432394539458</v>
      </c>
      <c r="B55">
        <v>1.5358833705555033</v>
      </c>
      <c r="C55">
        <v>1.467103525388854</v>
      </c>
      <c r="E55">
        <v>-0.34882245883863039</v>
      </c>
      <c r="F55">
        <v>0.76554359690191454</v>
      </c>
      <c r="G55">
        <v>0.74324627938201804</v>
      </c>
      <c r="O55">
        <f>$I$15*F55+$J$15*G55+$K$15</f>
        <v>0.3992327326467327</v>
      </c>
      <c r="P55">
        <f>O55-E55</f>
        <v>0.74805519148536304</v>
      </c>
      <c r="Q55">
        <f t="shared" si="0"/>
        <v>0.55958656950820318</v>
      </c>
      <c r="T55" s="11">
        <v>30</v>
      </c>
      <c r="U55" s="11">
        <v>0.32169147290786793</v>
      </c>
      <c r="V55" s="11">
        <v>-7.1056076557148296E-2</v>
      </c>
      <c r="AD55">
        <f t="shared" si="1"/>
        <v>0.99702148813358649</v>
      </c>
      <c r="AE55">
        <f t="shared" si="2"/>
        <v>1.345843946972217</v>
      </c>
      <c r="AF55">
        <f t="shared" si="3"/>
        <v>1.8112959296017557</v>
      </c>
    </row>
    <row r="56" spans="1:32" x14ac:dyDescent="0.25">
      <c r="A56">
        <v>-0.64855138643330534</v>
      </c>
      <c r="B56">
        <v>3.8000477340191879E-2</v>
      </c>
      <c r="C56">
        <v>-0.29083550062774643</v>
      </c>
      <c r="E56">
        <v>-4.9093531243955373E-2</v>
      </c>
      <c r="F56">
        <v>1.1079168296368433</v>
      </c>
      <c r="G56">
        <v>1.2602871693869009</v>
      </c>
      <c r="O56">
        <f>$I$15*F56+$J$15*G56+$K$15</f>
        <v>0.67695985100967759</v>
      </c>
      <c r="P56">
        <f>O56-E56</f>
        <v>0.72605338225363292</v>
      </c>
      <c r="Q56">
        <f t="shared" si="0"/>
        <v>0.52715351388193998</v>
      </c>
      <c r="T56" s="11">
        <v>31</v>
      </c>
      <c r="U56" s="11">
        <v>-0.25839522987632452</v>
      </c>
      <c r="V56" s="11">
        <v>-0.68988508415165595</v>
      </c>
      <c r="AD56">
        <f t="shared" si="1"/>
        <v>1.1305491451058305</v>
      </c>
      <c r="AE56">
        <f t="shared" si="2"/>
        <v>1.1796426763497858</v>
      </c>
      <c r="AF56">
        <f t="shared" si="3"/>
        <v>1.3915568438656856</v>
      </c>
    </row>
    <row r="57" spans="1:32" x14ac:dyDescent="0.25">
      <c r="A57">
        <v>-0.94828031402798041</v>
      </c>
      <c r="B57">
        <v>-1.5454757240588526</v>
      </c>
      <c r="C57">
        <v>-1.8419581706423938</v>
      </c>
      <c r="E57">
        <v>-1.5477381692173304</v>
      </c>
      <c r="F57">
        <v>-2.529798768171772</v>
      </c>
      <c r="G57">
        <v>-2.9277440396526462</v>
      </c>
      <c r="O57">
        <f>$I$15*F57+$J$15*G57+$K$15</f>
        <v>-1.5726298077301739</v>
      </c>
      <c r="P57">
        <f>O57-E57</f>
        <v>-2.4891638512843484E-2</v>
      </c>
      <c r="Q57">
        <f t="shared" si="0"/>
        <v>6.1959366785407292E-4</v>
      </c>
      <c r="T57" s="11">
        <v>32</v>
      </c>
      <c r="U57" s="11">
        <v>-0.4376509101254315</v>
      </c>
      <c r="V57" s="11">
        <v>0.98801523407082614</v>
      </c>
      <c r="AD57">
        <f t="shared" si="1"/>
        <v>9.1418069452306794E-2</v>
      </c>
      <c r="AE57">
        <f t="shared" si="2"/>
        <v>1.6391562386696372</v>
      </c>
      <c r="AF57">
        <f t="shared" si="3"/>
        <v>2.6868331747695926</v>
      </c>
    </row>
    <row r="58" spans="1:32" x14ac:dyDescent="0.25">
      <c r="A58">
        <v>0.25063539635071963</v>
      </c>
      <c r="B58">
        <v>0.46596701825885184</v>
      </c>
      <c r="C58">
        <v>0.3813176563786006</v>
      </c>
      <c r="E58">
        <v>-4.9093531243955373E-2</v>
      </c>
      <c r="F58">
        <v>0.89393355917751283</v>
      </c>
      <c r="G58">
        <v>1.0534708133849477</v>
      </c>
      <c r="O58">
        <f>$I$15*F58+$J$15*G58+$K$15</f>
        <v>0.56586900366449966</v>
      </c>
      <c r="P58">
        <f>O58-E58</f>
        <v>0.61496253490845498</v>
      </c>
      <c r="Q58">
        <f t="shared" si="0"/>
        <v>0.3781789193410327</v>
      </c>
      <c r="T58" s="11">
        <v>33</v>
      </c>
      <c r="U58" s="11">
        <v>-0.3654553013803743</v>
      </c>
      <c r="V58" s="11">
        <v>1.6632842541743909E-2</v>
      </c>
      <c r="AD58">
        <f t="shared" si="1"/>
        <v>1.0809201269941098</v>
      </c>
      <c r="AE58">
        <f t="shared" si="2"/>
        <v>1.1300136582380651</v>
      </c>
      <c r="AF58">
        <f t="shared" si="3"/>
        <v>1.2769308678045745</v>
      </c>
    </row>
    <row r="59" spans="1:32" x14ac:dyDescent="0.25">
      <c r="A59">
        <v>-4.9093531243955373E-2</v>
      </c>
      <c r="B59">
        <v>0.97952686736124495</v>
      </c>
      <c r="C59">
        <v>1.1568789913859243</v>
      </c>
      <c r="E59">
        <v>-0.94828031402798041</v>
      </c>
      <c r="F59">
        <v>-0.64674598812966511</v>
      </c>
      <c r="G59">
        <v>-0.65276412363116443</v>
      </c>
      <c r="O59">
        <f>$I$15*F59+$J$15*G59+$K$15</f>
        <v>-0.3506304869332178</v>
      </c>
      <c r="P59">
        <f>O59-E59</f>
        <v>0.59764982709476255</v>
      </c>
      <c r="Q59">
        <f t="shared" si="0"/>
        <v>0.35718531582639956</v>
      </c>
      <c r="T59" s="11">
        <v>34</v>
      </c>
      <c r="U59" s="11">
        <v>0.24949586416281122</v>
      </c>
      <c r="V59" s="11">
        <v>0.90032631497193349</v>
      </c>
      <c r="AD59">
        <f t="shared" si="1"/>
        <v>0.66044976393064814</v>
      </c>
      <c r="AE59">
        <f t="shared" si="2"/>
        <v>1.6087300779586284</v>
      </c>
      <c r="AF59">
        <f t="shared" si="3"/>
        <v>2.5880124637287749</v>
      </c>
    </row>
    <row r="60" spans="1:32" x14ac:dyDescent="0.25">
      <c r="A60">
        <v>1.7492800343240946</v>
      </c>
      <c r="B60">
        <v>0.85113690508564666</v>
      </c>
      <c r="C60">
        <v>1.0017667243844595</v>
      </c>
      <c r="E60">
        <v>-0.34882245883863039</v>
      </c>
      <c r="F60">
        <v>-0.34716940948660296</v>
      </c>
      <c r="G60">
        <v>-0.29083550062774643</v>
      </c>
      <c r="O60">
        <f>$I$15*F60+$J$15*G60+$K$15</f>
        <v>-0.15622150407915641</v>
      </c>
      <c r="P60">
        <f>O60-E60</f>
        <v>0.19260095475947397</v>
      </c>
      <c r="Q60">
        <f t="shared" si="0"/>
        <v>3.7095127774260939E-2</v>
      </c>
      <c r="T60" s="11">
        <v>35</v>
      </c>
      <c r="U60" s="11">
        <v>0.42634001078150996</v>
      </c>
      <c r="V60" s="11">
        <v>-1.3746203248094904</v>
      </c>
      <c r="AD60">
        <f t="shared" si="1"/>
        <v>0.75097753350674801</v>
      </c>
      <c r="AE60">
        <f t="shared" si="2"/>
        <v>1.0997999923453783</v>
      </c>
      <c r="AF60">
        <f t="shared" si="3"/>
        <v>1.2095600231628942</v>
      </c>
    </row>
    <row r="61" spans="1:32" x14ac:dyDescent="0.25">
      <c r="A61">
        <v>-0.64855138643330534</v>
      </c>
      <c r="B61">
        <v>-1.1603058372320578</v>
      </c>
      <c r="C61">
        <v>-1.1698050136360465</v>
      </c>
      <c r="E61">
        <v>0.25063539635071963</v>
      </c>
      <c r="F61">
        <v>1.7498666410148336</v>
      </c>
      <c r="G61">
        <v>1.8290321483922707</v>
      </c>
      <c r="O61">
        <f>$I$15*F61+$J$15*G61+$K$15</f>
        <v>0.98245968120891625</v>
      </c>
      <c r="P61">
        <f>O61-E61</f>
        <v>0.73182428485819662</v>
      </c>
      <c r="Q61">
        <f t="shared" si="0"/>
        <v>0.53556678390821089</v>
      </c>
      <c r="T61" s="11">
        <v>36</v>
      </c>
      <c r="U61" s="11">
        <v>0.93916447127478908</v>
      </c>
      <c r="V61" s="11">
        <v>-0.3888001473293945</v>
      </c>
      <c r="AD61">
        <f t="shared" si="1"/>
        <v>1.2644025249983559</v>
      </c>
      <c r="AE61">
        <f t="shared" si="2"/>
        <v>1.0137671286476362</v>
      </c>
      <c r="AF61">
        <f t="shared" si="3"/>
        <v>1.0277237911264729</v>
      </c>
    </row>
    <row r="62" spans="1:32" x14ac:dyDescent="0.25">
      <c r="A62">
        <v>-0.94828031402798041</v>
      </c>
      <c r="B62">
        <v>-0.90352591268086169</v>
      </c>
      <c r="C62">
        <v>-0.65276412363116443</v>
      </c>
      <c r="E62">
        <v>-1.2480092416226554</v>
      </c>
      <c r="F62">
        <v>-1.7594589945181827</v>
      </c>
      <c r="G62">
        <v>-1.6868459036409289</v>
      </c>
      <c r="O62">
        <f>$I$15*F62+$J$15*G62+$K$15</f>
        <v>-0.90608472365910697</v>
      </c>
      <c r="P62">
        <f>O62-E62</f>
        <v>0.34192451796354839</v>
      </c>
      <c r="Q62">
        <f t="shared" si="0"/>
        <v>0.11691237598460492</v>
      </c>
      <c r="T62" s="11">
        <v>37</v>
      </c>
      <c r="U62" s="11">
        <v>5.7796468585015998E-2</v>
      </c>
      <c r="V62" s="11">
        <v>0.19283892776570363</v>
      </c>
      <c r="AD62">
        <f t="shared" si="1"/>
        <v>0.41440580930380971</v>
      </c>
      <c r="AE62">
        <f t="shared" si="2"/>
        <v>1.662415050926465</v>
      </c>
      <c r="AF62">
        <f t="shared" si="3"/>
        <v>2.7636238015468413</v>
      </c>
    </row>
    <row r="63" spans="1:32" x14ac:dyDescent="0.25">
      <c r="A63">
        <v>-4.9093531243955373E-2</v>
      </c>
      <c r="B63">
        <v>-0.1331861390272725</v>
      </c>
      <c r="C63">
        <v>-8.401914462579331E-2</v>
      </c>
      <c r="E63">
        <v>-0.64855138643330534</v>
      </c>
      <c r="F63">
        <v>-0.51835602585406737</v>
      </c>
      <c r="G63">
        <v>-0.29083550062774643</v>
      </c>
      <c r="O63">
        <f>$I$15*F63+$J$15*G63+$K$15</f>
        <v>-0.15622150407915641</v>
      </c>
      <c r="P63">
        <f>O63-E63</f>
        <v>0.49232988235414893</v>
      </c>
      <c r="Q63">
        <f t="shared" si="0"/>
        <v>0.24238871305885012</v>
      </c>
      <c r="T63" s="11">
        <v>38</v>
      </c>
      <c r="U63" s="11">
        <v>0.89931149246498843</v>
      </c>
      <c r="V63" s="11">
        <v>-0.6486760961142688</v>
      </c>
      <c r="AD63">
        <f t="shared" si="1"/>
        <v>0.75938207723380768</v>
      </c>
      <c r="AE63">
        <f t="shared" si="2"/>
        <v>1.407933463667113</v>
      </c>
      <c r="AF63">
        <f t="shared" si="3"/>
        <v>1.9822766381136738</v>
      </c>
    </row>
    <row r="64" spans="1:32" x14ac:dyDescent="0.25">
      <c r="A64">
        <v>-1.5477381692173304</v>
      </c>
      <c r="B64">
        <v>-2.9577653090904321</v>
      </c>
      <c r="C64">
        <v>-2.8760399506521579</v>
      </c>
      <c r="E64">
        <v>0.55036432394539458</v>
      </c>
      <c r="F64">
        <v>0.67995028871818231</v>
      </c>
      <c r="G64">
        <v>0.89835854638348289</v>
      </c>
      <c r="O64">
        <f>$I$15*F64+$J$15*G64+$K$15</f>
        <v>0.48255086815561615</v>
      </c>
      <c r="P64">
        <f>O64-E64</f>
        <v>-6.7813455789778432E-2</v>
      </c>
      <c r="Q64">
        <f t="shared" si="0"/>
        <v>4.5986647861522342E-3</v>
      </c>
      <c r="T64" s="11">
        <v>39</v>
      </c>
      <c r="U64" s="11">
        <v>0.81713885161831568</v>
      </c>
      <c r="V64" s="11">
        <v>1.2318701103004539</v>
      </c>
      <c r="AD64">
        <f t="shared" si="1"/>
        <v>1.0463247833250253</v>
      </c>
      <c r="AE64">
        <f t="shared" si="2"/>
        <v>0.49596045937963074</v>
      </c>
      <c r="AF64">
        <f t="shared" si="3"/>
        <v>0.24597677726805434</v>
      </c>
    </row>
    <row r="65" spans="1:32" x14ac:dyDescent="0.25">
      <c r="A65">
        <v>0.25063539635071963</v>
      </c>
      <c r="B65">
        <v>-0.21877944721100467</v>
      </c>
      <c r="C65">
        <v>-0.23913141162725815</v>
      </c>
      <c r="E65">
        <v>-0.34882245883863039</v>
      </c>
      <c r="F65">
        <v>0.97952686736124495</v>
      </c>
      <c r="G65">
        <v>0.89835854638348289</v>
      </c>
      <c r="O65">
        <f>$I$15*F65+$J$15*G65+$K$15</f>
        <v>0.48255086815561615</v>
      </c>
      <c r="P65">
        <f>O65-E65</f>
        <v>0.83137332699424649</v>
      </c>
      <c r="Q65">
        <f t="shared" si="0"/>
        <v>0.69118160883748225</v>
      </c>
      <c r="T65" s="11">
        <v>40</v>
      </c>
      <c r="U65" s="11">
        <v>-0.33557935467218986</v>
      </c>
      <c r="V65" s="11">
        <v>0.28648582342823448</v>
      </c>
      <c r="AD65">
        <f t="shared" si="1"/>
        <v>1.0316168318026708</v>
      </c>
      <c r="AE65">
        <f t="shared" si="2"/>
        <v>1.3804392906413012</v>
      </c>
      <c r="AF65">
        <f t="shared" si="3"/>
        <v>1.905612635146259</v>
      </c>
    </row>
    <row r="66" spans="1:32" x14ac:dyDescent="0.25">
      <c r="A66">
        <v>5.6457560930548691</v>
      </c>
      <c r="B66">
        <v>1.4502900623717709</v>
      </c>
      <c r="C66">
        <v>1.7773280593917824</v>
      </c>
      <c r="E66">
        <v>-4.9093531243955373E-2</v>
      </c>
      <c r="F66">
        <v>-4.7961767516742143E-3</v>
      </c>
      <c r="G66">
        <v>0.2262053893771358</v>
      </c>
      <c r="O66">
        <f>$I$15*F66+$J$15*G66+$K$15</f>
        <v>0.12150561428378814</v>
      </c>
      <c r="P66">
        <f>O66-E66</f>
        <v>0.17059914552774352</v>
      </c>
      <c r="Q66">
        <f t="shared" si="0"/>
        <v>2.9104068454796211E-2</v>
      </c>
      <c r="T66" s="11">
        <v>41</v>
      </c>
      <c r="U66" s="11">
        <v>-1.0551239084923523</v>
      </c>
      <c r="V66" s="11">
        <v>0.10684359446437186</v>
      </c>
      <c r="AD66">
        <f t="shared" si="1"/>
        <v>0.88450519047899179</v>
      </c>
      <c r="AE66">
        <f t="shared" si="2"/>
        <v>0.93359872172294711</v>
      </c>
      <c r="AF66">
        <f t="shared" si="3"/>
        <v>0.87160657320272084</v>
      </c>
    </row>
    <row r="67" spans="1:32" x14ac:dyDescent="0.25">
      <c r="A67">
        <v>0.55036432394539458</v>
      </c>
      <c r="B67">
        <v>1.3646967541880388</v>
      </c>
      <c r="C67">
        <v>1.1568789913859243</v>
      </c>
      <c r="E67">
        <v>0.55036432394539458</v>
      </c>
      <c r="F67">
        <v>1.5358833705555033</v>
      </c>
      <c r="G67">
        <v>1.6222157923903175</v>
      </c>
      <c r="O67">
        <f>$I$15*F67+$J$15*G67+$K$15</f>
        <v>0.87136883386373831</v>
      </c>
      <c r="P67">
        <f>O67-E67</f>
        <v>0.32100450991834373</v>
      </c>
      <c r="Q67">
        <f t="shared" ref="Q67:Q130" si="4">P67^2</f>
        <v>0.10304389538791604</v>
      </c>
      <c r="T67" s="11">
        <v>42</v>
      </c>
      <c r="U67" s="11">
        <v>-0.30071489191319717</v>
      </c>
      <c r="V67" s="11">
        <v>-0.6475654221147833</v>
      </c>
      <c r="AD67">
        <f t="shared" ref="AD67:AD130" si="5" xml:space="preserve"> -0.0490957991074413* F67 + 0.290763742931325*G67+0.818497392662174</f>
        <v>1.2147735068866352</v>
      </c>
      <c r="AE67">
        <f t="shared" ref="AE67:AE130" si="6">AD67-E67</f>
        <v>0.66440918294124063</v>
      </c>
      <c r="AF67">
        <f t="shared" ref="AF67:AF130" si="7">AE67^2</f>
        <v>0.44143956237664694</v>
      </c>
    </row>
    <row r="68" spans="1:32" x14ac:dyDescent="0.25">
      <c r="A68">
        <v>-0.64855138643330534</v>
      </c>
      <c r="B68">
        <v>0.50876367235071795</v>
      </c>
      <c r="C68">
        <v>0.48472583437957717</v>
      </c>
      <c r="E68">
        <v>3.2479246722974695</v>
      </c>
      <c r="F68">
        <v>-0.34716940948660296</v>
      </c>
      <c r="G68">
        <v>-0.23913141162725815</v>
      </c>
      <c r="O68">
        <f>$I$15*F68+$J$15*G68+$K$15</f>
        <v>-0.12844879224286193</v>
      </c>
      <c r="P68">
        <f>O68-E68</f>
        <v>-3.3763734645403316</v>
      </c>
      <c r="Q68">
        <f t="shared" si="4"/>
        <v>11.399897772052082</v>
      </c>
      <c r="T68" s="11">
        <v>43</v>
      </c>
      <c r="U68" s="11">
        <v>-1.4659319631290548</v>
      </c>
      <c r="V68" s="11">
        <v>-8.1806206088275601E-2</v>
      </c>
      <c r="AD68">
        <f t="shared" si="5"/>
        <v>0.76601120794938438</v>
      </c>
      <c r="AE68">
        <f t="shared" si="6"/>
        <v>-2.4819134643480849</v>
      </c>
      <c r="AF68">
        <f t="shared" si="7"/>
        <v>6.1598944445123127</v>
      </c>
    </row>
    <row r="69" spans="1:32" x14ac:dyDescent="0.25">
      <c r="A69">
        <v>-4.9093531243955373E-2</v>
      </c>
      <c r="B69">
        <v>0.50876367235071795</v>
      </c>
      <c r="C69">
        <v>0.48472583437957717</v>
      </c>
      <c r="E69">
        <v>-0.94828031402798041</v>
      </c>
      <c r="F69">
        <v>-1.1603058372320578</v>
      </c>
      <c r="G69">
        <v>-1.2732131916370231</v>
      </c>
      <c r="O69">
        <f>$I$15*F69+$J$15*G69+$K$15</f>
        <v>-0.68390302896875121</v>
      </c>
      <c r="P69">
        <f>O69-E69</f>
        <v>0.26437728505922919</v>
      </c>
      <c r="Q69">
        <f t="shared" si="4"/>
        <v>6.9895348855288933E-2</v>
      </c>
      <c r="T69" s="11">
        <v>44</v>
      </c>
      <c r="U69" s="11">
        <v>0.22460843350543486</v>
      </c>
      <c r="V69" s="11">
        <v>-0.27370196474939024</v>
      </c>
      <c r="AD69">
        <f t="shared" si="5"/>
        <v>0.50525930180019141</v>
      </c>
      <c r="AE69">
        <f t="shared" si="6"/>
        <v>1.4535396158281717</v>
      </c>
      <c r="AF69">
        <f t="shared" si="7"/>
        <v>2.1127774147819092</v>
      </c>
    </row>
    <row r="70" spans="1:32" x14ac:dyDescent="0.25">
      <c r="A70">
        <v>-1.2480092416226554</v>
      </c>
      <c r="B70">
        <v>-0.60394933403779905</v>
      </c>
      <c r="C70">
        <v>-0.65276412363116443</v>
      </c>
      <c r="E70">
        <v>-0.94828031402798041</v>
      </c>
      <c r="F70">
        <v>-1.4170857617832544</v>
      </c>
      <c r="G70">
        <v>-1.4800295476389758</v>
      </c>
      <c r="O70">
        <f>$I$15*F70+$J$15*G70+$K$15</f>
        <v>-0.79499387631392893</v>
      </c>
      <c r="P70">
        <f>O70-E70</f>
        <v>0.15328643771405148</v>
      </c>
      <c r="Q70">
        <f t="shared" si="4"/>
        <v>2.3496731987063785E-2</v>
      </c>
      <c r="T70" s="11">
        <v>45</v>
      </c>
      <c r="U70" s="11">
        <v>0.40386411375454123</v>
      </c>
      <c r="V70" s="11">
        <v>0.14650021019085335</v>
      </c>
      <c r="AD70">
        <f t="shared" si="5"/>
        <v>0.45773141962023572</v>
      </c>
      <c r="AE70">
        <f t="shared" si="6"/>
        <v>1.4060117336482161</v>
      </c>
      <c r="AF70">
        <f t="shared" si="7"/>
        <v>1.9768689951564622</v>
      </c>
    </row>
    <row r="71" spans="1:32" x14ac:dyDescent="0.25">
      <c r="A71">
        <v>0.25063539635071963</v>
      </c>
      <c r="B71">
        <v>1.022323521453111</v>
      </c>
      <c r="C71">
        <v>1.0534708133849477</v>
      </c>
      <c r="E71">
        <v>-0.64855138643330534</v>
      </c>
      <c r="F71">
        <v>0.38037371007511966</v>
      </c>
      <c r="G71">
        <v>0.43302174537908888</v>
      </c>
      <c r="O71">
        <f>$I$15*F71+$J$15*G71+$K$15</f>
        <v>0.23259646162896608</v>
      </c>
      <c r="P71">
        <f>O71-E71</f>
        <v>0.88114784806227142</v>
      </c>
      <c r="Q71">
        <f t="shared" si="4"/>
        <v>0.77642153014477178</v>
      </c>
      <c r="T71" s="11">
        <v>46</v>
      </c>
      <c r="U71" s="11">
        <v>-0.69162403194333111</v>
      </c>
      <c r="V71" s="11">
        <v>-0.55638520967932426</v>
      </c>
      <c r="AD71">
        <f t="shared" si="5"/>
        <v>0.92572966486365293</v>
      </c>
      <c r="AE71">
        <f t="shared" si="6"/>
        <v>1.5742810512969583</v>
      </c>
      <c r="AF71">
        <f t="shared" si="7"/>
        <v>2.4783608284726562</v>
      </c>
    </row>
    <row r="72" spans="1:32" x14ac:dyDescent="0.25">
      <c r="A72">
        <v>-4.9093531243955373E-2</v>
      </c>
      <c r="B72">
        <v>1.0651201755449771</v>
      </c>
      <c r="C72">
        <v>1.4153994363883657</v>
      </c>
      <c r="E72">
        <v>-4.9093531243955373E-2</v>
      </c>
      <c r="F72">
        <v>0.20918709370765626</v>
      </c>
      <c r="G72">
        <v>0.27790947837762409</v>
      </c>
      <c r="O72">
        <f>$I$15*F72+$J$15*G72+$K$15</f>
        <v>0.14927832612008263</v>
      </c>
      <c r="P72">
        <f>O72-E72</f>
        <v>0.19837185736403801</v>
      </c>
      <c r="Q72">
        <f t="shared" si="4"/>
        <v>3.9351393794058241E-2</v>
      </c>
      <c r="T72" s="11">
        <v>47</v>
      </c>
      <c r="U72" s="11">
        <v>0.40139743052746923</v>
      </c>
      <c r="V72" s="11">
        <v>0.44869582101260042</v>
      </c>
      <c r="AD72">
        <f t="shared" si="5"/>
        <v>0.8890331852628035</v>
      </c>
      <c r="AE72">
        <f t="shared" si="6"/>
        <v>0.93812671650675883</v>
      </c>
      <c r="AF72">
        <f t="shared" si="7"/>
        <v>0.88008173622375263</v>
      </c>
    </row>
    <row r="73" spans="1:32" x14ac:dyDescent="0.25">
      <c r="A73">
        <v>-0.64855138643330534</v>
      </c>
      <c r="B73">
        <v>-1.1603058372320578</v>
      </c>
      <c r="C73">
        <v>-0.91128456863360519</v>
      </c>
      <c r="E73">
        <v>0.25063539635071963</v>
      </c>
      <c r="F73">
        <v>1.878256603290432</v>
      </c>
      <c r="G73">
        <v>1.6222157923903175</v>
      </c>
      <c r="O73">
        <f>$I$15*F73+$J$15*G73+$K$15</f>
        <v>0.87136883386373831</v>
      </c>
      <c r="P73">
        <f>O73-E73</f>
        <v>0.62073343751301868</v>
      </c>
      <c r="Q73">
        <f t="shared" si="4"/>
        <v>0.3853100004467287</v>
      </c>
      <c r="T73" s="11">
        <v>48</v>
      </c>
      <c r="U73" s="11">
        <v>-0.48994760426391981</v>
      </c>
      <c r="V73" s="11">
        <v>-0.15860378216938553</v>
      </c>
      <c r="AD73">
        <f t="shared" si="5"/>
        <v>1.1979644194325159</v>
      </c>
      <c r="AE73">
        <f t="shared" si="6"/>
        <v>0.94732902308179623</v>
      </c>
      <c r="AF73">
        <f t="shared" si="7"/>
        <v>0.89743227797311043</v>
      </c>
    </row>
    <row r="74" spans="1:32" x14ac:dyDescent="0.25">
      <c r="A74">
        <v>-0.64855138643330534</v>
      </c>
      <c r="B74">
        <v>-0.38996606357846902</v>
      </c>
      <c r="C74">
        <v>-0.394243678628723</v>
      </c>
      <c r="E74">
        <v>-4.9093531243955373E-2</v>
      </c>
      <c r="F74">
        <v>0.42317036416698578</v>
      </c>
      <c r="G74">
        <v>0.48472583437957717</v>
      </c>
      <c r="O74">
        <f>$I$15*F74+$J$15*G74+$K$15</f>
        <v>0.26036917346526056</v>
      </c>
      <c r="P74">
        <f>O74-E74</f>
        <v>0.30946270470921594</v>
      </c>
      <c r="Q74">
        <f t="shared" si="4"/>
        <v>9.576716560594338E-2</v>
      </c>
      <c r="T74" s="11">
        <v>49</v>
      </c>
      <c r="U74" s="11">
        <v>0.17730025541775413</v>
      </c>
      <c r="V74" s="11">
        <v>-0.52612271425638446</v>
      </c>
      <c r="AD74">
        <f t="shared" si="5"/>
        <v>0.93866220337452433</v>
      </c>
      <c r="AE74">
        <f t="shared" si="6"/>
        <v>0.98775573461847965</v>
      </c>
      <c r="AF74">
        <f t="shared" si="7"/>
        <v>0.97566139127169238</v>
      </c>
    </row>
    <row r="75" spans="1:32" x14ac:dyDescent="0.25">
      <c r="A75">
        <v>0.55036432394539458</v>
      </c>
      <c r="B75">
        <v>-0.17598279311913859</v>
      </c>
      <c r="C75">
        <v>-0.13572323362628158</v>
      </c>
      <c r="E75">
        <v>-0.34882245883863039</v>
      </c>
      <c r="F75">
        <v>0.46596701825885184</v>
      </c>
      <c r="G75">
        <v>0.53642992338006545</v>
      </c>
      <c r="O75">
        <f>$I$15*F75+$J$15*G75+$K$15</f>
        <v>0.28814188530155505</v>
      </c>
      <c r="P75">
        <f>O75-E75</f>
        <v>0.63696434414018543</v>
      </c>
      <c r="Q75">
        <f t="shared" si="4"/>
        <v>0.40572357570593659</v>
      </c>
      <c r="T75" s="11">
        <v>50</v>
      </c>
      <c r="U75" s="11">
        <v>-0.53226726630079246</v>
      </c>
      <c r="V75" s="11">
        <v>-0.11628412013251288</v>
      </c>
      <c r="AD75">
        <f t="shared" si="5"/>
        <v>0.95159474188539572</v>
      </c>
      <c r="AE75">
        <f t="shared" si="6"/>
        <v>1.3004172007240262</v>
      </c>
      <c r="AF75">
        <f t="shared" si="7"/>
        <v>1.6910848959389122</v>
      </c>
    </row>
    <row r="76" spans="1:32" x14ac:dyDescent="0.25">
      <c r="A76">
        <v>-0.94828031402798041</v>
      </c>
      <c r="B76">
        <v>-1.3742891076913881</v>
      </c>
      <c r="C76">
        <v>-1.3766213696379992</v>
      </c>
      <c r="E76">
        <v>1.4495511067294196</v>
      </c>
      <c r="F76">
        <v>-0.1331861390272725</v>
      </c>
      <c r="G76">
        <v>-8.401914462579331E-2</v>
      </c>
      <c r="O76">
        <f>$I$15*F76+$J$15*G76+$K$15</f>
        <v>-4.513065673397846E-2</v>
      </c>
      <c r="P76">
        <f>O76-E76</f>
        <v>-1.494681763463398</v>
      </c>
      <c r="Q76">
        <f t="shared" si="4"/>
        <v>2.2340735740300532</v>
      </c>
      <c r="T76" s="11">
        <v>51</v>
      </c>
      <c r="U76" s="11">
        <v>0.12253687805219332</v>
      </c>
      <c r="V76" s="11">
        <v>-0.77108826448549861</v>
      </c>
      <c r="AD76">
        <f t="shared" si="5"/>
        <v>0.80060655161846872</v>
      </c>
      <c r="AE76">
        <f t="shared" si="6"/>
        <v>-0.64894455511095084</v>
      </c>
      <c r="AF76">
        <f t="shared" si="7"/>
        <v>0.4211290356081499</v>
      </c>
    </row>
    <row r="77" spans="1:32" x14ac:dyDescent="0.25">
      <c r="A77">
        <v>-4.9093531243955373E-2</v>
      </c>
      <c r="B77">
        <v>0.50876367235071795</v>
      </c>
      <c r="C77">
        <v>0.63983810138104147</v>
      </c>
      <c r="E77">
        <v>-0.64855138643330534</v>
      </c>
      <c r="F77">
        <v>-0.21877944721100467</v>
      </c>
      <c r="G77">
        <v>-0.13572323362628158</v>
      </c>
      <c r="O77">
        <f>$I$15*F77+$J$15*G77+$K$15</f>
        <v>-7.2903368570272936E-2</v>
      </c>
      <c r="P77">
        <f>O77-E77</f>
        <v>0.57564801786303244</v>
      </c>
      <c r="Q77">
        <f t="shared" si="4"/>
        <v>0.3313706404696381</v>
      </c>
      <c r="T77" s="11">
        <v>52</v>
      </c>
      <c r="U77" s="11">
        <v>0.65284871952163315</v>
      </c>
      <c r="V77" s="11">
        <v>-0.70194225076558847</v>
      </c>
      <c r="AD77">
        <f t="shared" si="5"/>
        <v>0.7897751490393623</v>
      </c>
      <c r="AE77">
        <f t="shared" si="6"/>
        <v>1.4383265354726675</v>
      </c>
      <c r="AF77">
        <f t="shared" si="7"/>
        <v>2.0687832226448069</v>
      </c>
    </row>
    <row r="78" spans="1:32" x14ac:dyDescent="0.25">
      <c r="A78">
        <v>-0.64855138643330534</v>
      </c>
      <c r="B78">
        <v>-1.7594589945181827</v>
      </c>
      <c r="C78">
        <v>-1.7902540816419055</v>
      </c>
      <c r="E78">
        <v>-0.64855138643330534</v>
      </c>
      <c r="F78">
        <v>-0.47555937176220126</v>
      </c>
      <c r="G78">
        <v>-0.60106003463067614</v>
      </c>
      <c r="O78">
        <f>$I$15*F78+$J$15*G78+$K$15</f>
        <v>-0.32285777509692332</v>
      </c>
      <c r="P78">
        <f>O78-E78</f>
        <v>0.32569361133638203</v>
      </c>
      <c r="Q78">
        <f t="shared" si="4"/>
        <v>0.10607632846533427</v>
      </c>
      <c r="T78" s="11">
        <v>53</v>
      </c>
      <c r="U78" s="11">
        <v>-0.62688362247615403</v>
      </c>
      <c r="V78" s="11">
        <v>0.27806116363752365</v>
      </c>
      <c r="AD78">
        <f t="shared" si="5"/>
        <v>0.66707889464622483</v>
      </c>
      <c r="AE78">
        <f t="shared" si="6"/>
        <v>1.3156302810795302</v>
      </c>
      <c r="AF78">
        <f t="shared" si="7"/>
        <v>1.7308830364934036</v>
      </c>
    </row>
    <row r="79" spans="1:32" x14ac:dyDescent="0.25">
      <c r="A79">
        <v>-4.9093531243955373E-2</v>
      </c>
      <c r="B79">
        <v>0.97952686736124495</v>
      </c>
      <c r="C79">
        <v>1.0017667243844595</v>
      </c>
      <c r="E79">
        <v>-0.34882245883863039</v>
      </c>
      <c r="F79">
        <v>-1.5454757240588526</v>
      </c>
      <c r="G79">
        <v>-1.531733636639464</v>
      </c>
      <c r="O79">
        <f>$I$15*F79+$J$15*G79+$K$15</f>
        <v>-0.82276658815022352</v>
      </c>
      <c r="P79">
        <f>O79-E79</f>
        <v>-0.47394412931159313</v>
      </c>
      <c r="Q79">
        <f t="shared" si="4"/>
        <v>0.22462303770892411</v>
      </c>
      <c r="T79" s="11">
        <v>54</v>
      </c>
      <c r="U79" s="11">
        <v>0.33665702106029222</v>
      </c>
      <c r="V79" s="11">
        <v>-0.68547947989892255</v>
      </c>
      <c r="AD79">
        <f t="shared" si="5"/>
        <v>0.44900115297289417</v>
      </c>
      <c r="AE79">
        <f t="shared" si="6"/>
        <v>0.7978236118115245</v>
      </c>
      <c r="AF79">
        <f t="shared" si="7"/>
        <v>0.63652251556398609</v>
      </c>
    </row>
    <row r="80" spans="1:32" x14ac:dyDescent="0.25">
      <c r="A80">
        <v>-0.34882245883863039</v>
      </c>
      <c r="B80">
        <v>0.33757705598325355</v>
      </c>
      <c r="C80">
        <v>0.27790947837762409</v>
      </c>
      <c r="E80">
        <v>0.85009325154006965</v>
      </c>
      <c r="F80">
        <v>-0.68954264222153117</v>
      </c>
      <c r="G80">
        <v>-0.54935594563018786</v>
      </c>
      <c r="O80">
        <f>$I$15*F80+$J$15*G80+$K$15</f>
        <v>-0.29508506326062883</v>
      </c>
      <c r="P80">
        <f>O80-E80</f>
        <v>-1.1451783148006984</v>
      </c>
      <c r="Q80">
        <f t="shared" si="4"/>
        <v>1.3114333726897676</v>
      </c>
      <c r="T80" s="11">
        <v>55</v>
      </c>
      <c r="U80" s="11">
        <v>0.66030391879951322</v>
      </c>
      <c r="V80" s="11">
        <v>-0.70939745004346855</v>
      </c>
      <c r="AD80">
        <f t="shared" si="5"/>
        <v>0.69261824874768574</v>
      </c>
      <c r="AE80">
        <f t="shared" si="6"/>
        <v>-0.15747500279238391</v>
      </c>
      <c r="AF80">
        <f t="shared" si="7"/>
        <v>2.479837650446132E-2</v>
      </c>
    </row>
    <row r="81" spans="1:32" x14ac:dyDescent="0.25">
      <c r="A81">
        <v>0.85009325154006965</v>
      </c>
      <c r="B81">
        <v>0.20918709370765626</v>
      </c>
      <c r="C81">
        <v>0.12279721137615923</v>
      </c>
      <c r="E81">
        <v>-0.34882245883863039</v>
      </c>
      <c r="F81">
        <v>0.20918709370765626</v>
      </c>
      <c r="G81">
        <v>0.2262053893771358</v>
      </c>
      <c r="O81">
        <f>$I$15*F81+$J$15*G81+$K$15</f>
        <v>0.12150561428378814</v>
      </c>
      <c r="P81">
        <f>O81-E81</f>
        <v>0.47032807312241853</v>
      </c>
      <c r="Q81">
        <f t="shared" si="4"/>
        <v>0.22120849636704706</v>
      </c>
      <c r="T81" s="11">
        <v>56</v>
      </c>
      <c r="U81" s="11">
        <v>-1.7098729032486735</v>
      </c>
      <c r="V81" s="11">
        <v>0.16213473403134304</v>
      </c>
      <c r="AD81">
        <f t="shared" si="5"/>
        <v>0.87399951082016725</v>
      </c>
      <c r="AE81">
        <f t="shared" si="6"/>
        <v>1.2228219696587976</v>
      </c>
      <c r="AF81">
        <f t="shared" si="7"/>
        <v>1.4952935694802214</v>
      </c>
    </row>
    <row r="82" spans="1:32" x14ac:dyDescent="0.25">
      <c r="A82">
        <v>-0.34882245883863039</v>
      </c>
      <c r="B82">
        <v>1.022323521453111</v>
      </c>
      <c r="C82">
        <v>0.63983810138104147</v>
      </c>
      <c r="E82">
        <v>0.85009325154006965</v>
      </c>
      <c r="F82">
        <v>-0.26157610130287079</v>
      </c>
      <c r="G82">
        <v>1.9389033375182673E-2</v>
      </c>
      <c r="O82">
        <f>$I$15*F82+$J$15*G82+$K$15</f>
        <v>1.0414766938610201E-2</v>
      </c>
      <c r="P82">
        <f>O82-E82</f>
        <v>-0.83967848460145944</v>
      </c>
      <c r="Q82">
        <f t="shared" si="4"/>
        <v>0.70505995750260331</v>
      </c>
      <c r="T82" s="11">
        <v>57</v>
      </c>
      <c r="U82" s="11">
        <v>0.55324384729546361</v>
      </c>
      <c r="V82" s="11">
        <v>-0.60233737853941893</v>
      </c>
      <c r="AD82">
        <f t="shared" si="5"/>
        <v>0.83697730829903594</v>
      </c>
      <c r="AE82">
        <f t="shared" si="6"/>
        <v>-1.3115943241033712E-2</v>
      </c>
      <c r="AF82">
        <f t="shared" si="7"/>
        <v>1.7202796710201791E-4</v>
      </c>
    </row>
    <row r="83" spans="1:32" x14ac:dyDescent="0.25">
      <c r="A83">
        <v>-1.8474670968120053</v>
      </c>
      <c r="B83">
        <v>-3.0861552713660299</v>
      </c>
      <c r="C83">
        <v>-2.9277440396526462</v>
      </c>
      <c r="E83">
        <v>-0.34882245883863039</v>
      </c>
      <c r="F83">
        <v>8.0797131432057967E-2</v>
      </c>
      <c r="G83">
        <v>0.17450130037664752</v>
      </c>
      <c r="O83">
        <f>$I$15*F83+$J$15*G83+$K$15</f>
        <v>9.373290244749366E-2</v>
      </c>
      <c r="P83">
        <f>O83-E83</f>
        <v>0.44255536128612405</v>
      </c>
      <c r="Q83">
        <f t="shared" si="4"/>
        <v>0.1958552478030918</v>
      </c>
      <c r="T83" s="11">
        <v>58</v>
      </c>
      <c r="U83" s="11">
        <v>-0.39533124808855885</v>
      </c>
      <c r="V83" s="11">
        <v>-0.55294906593942161</v>
      </c>
      <c r="AD83">
        <f t="shared" si="5"/>
        <v>0.86526924417282569</v>
      </c>
      <c r="AE83">
        <f t="shared" si="6"/>
        <v>1.214091703011456</v>
      </c>
      <c r="AF83">
        <f t="shared" si="7"/>
        <v>1.4740186633212573</v>
      </c>
    </row>
    <row r="84" spans="1:32" x14ac:dyDescent="0.25">
      <c r="A84">
        <v>-0.34882245883863039</v>
      </c>
      <c r="B84">
        <v>0.25198374779952232</v>
      </c>
      <c r="C84">
        <v>-3.2315055625305608E-2</v>
      </c>
      <c r="E84">
        <v>0.25063539635071963</v>
      </c>
      <c r="F84">
        <v>0.33757705598325355</v>
      </c>
      <c r="G84">
        <v>0.48472583437957717</v>
      </c>
      <c r="O84">
        <f>$I$15*F84+$J$15*G84+$K$15</f>
        <v>0.26036917346526056</v>
      </c>
      <c r="P84">
        <f>O84-E84</f>
        <v>9.7337771145409313E-3</v>
      </c>
      <c r="Q84">
        <f t="shared" si="4"/>
        <v>9.4746416915560781E-5</v>
      </c>
      <c r="T84" s="11">
        <v>59</v>
      </c>
      <c r="U84" s="11">
        <v>-0.18619962113126737</v>
      </c>
      <c r="V84" s="11">
        <v>-0.16262283770736302</v>
      </c>
      <c r="AD84">
        <f t="shared" si="5"/>
        <v>0.94286447523805417</v>
      </c>
      <c r="AE84">
        <f t="shared" si="6"/>
        <v>0.69222907888733454</v>
      </c>
      <c r="AF84">
        <f t="shared" si="7"/>
        <v>0.47918109765720762</v>
      </c>
    </row>
    <row r="85" spans="1:32" x14ac:dyDescent="0.25">
      <c r="A85">
        <v>-0.64855138643330534</v>
      </c>
      <c r="B85">
        <v>-0.17598279311913859</v>
      </c>
      <c r="C85">
        <v>1.9389033375182673E-2</v>
      </c>
      <c r="E85">
        <v>-0.94828031402798041</v>
      </c>
      <c r="F85">
        <v>-1.2031024913239239</v>
      </c>
      <c r="G85">
        <v>-1.2732131916370231</v>
      </c>
      <c r="O85">
        <f>$I$15*F85+$J$15*G85+$K$15</f>
        <v>-0.68390302896875121</v>
      </c>
      <c r="P85">
        <f>O85-E85</f>
        <v>0.26437728505922919</v>
      </c>
      <c r="Q85">
        <f t="shared" si="4"/>
        <v>6.9895348855288933E-2</v>
      </c>
      <c r="T85" s="11">
        <v>60</v>
      </c>
      <c r="U85" s="11">
        <v>0.93916447127478908</v>
      </c>
      <c r="V85" s="11">
        <v>-0.68852907492406945</v>
      </c>
      <c r="AD85">
        <f t="shared" si="5"/>
        <v>0.50736043773195627</v>
      </c>
      <c r="AE85">
        <f t="shared" si="6"/>
        <v>1.4556407517599368</v>
      </c>
      <c r="AF85">
        <f t="shared" si="7"/>
        <v>2.1188899981842337</v>
      </c>
    </row>
    <row r="86" spans="1:32" x14ac:dyDescent="0.25">
      <c r="A86">
        <v>-4.9093531243955373E-2</v>
      </c>
      <c r="B86">
        <v>0.42317036416698578</v>
      </c>
      <c r="C86">
        <v>0.12279721137615923</v>
      </c>
      <c r="E86">
        <v>-0.34882245883863039</v>
      </c>
      <c r="F86">
        <v>-0.81793260449712946</v>
      </c>
      <c r="G86">
        <v>-0.96298865763409347</v>
      </c>
      <c r="O86">
        <f>$I$15*F86+$J$15*G86+$K$15</f>
        <v>-0.51726675795098442</v>
      </c>
      <c r="P86">
        <f>O86-E86</f>
        <v>-0.16844429911235403</v>
      </c>
      <c r="Q86">
        <f t="shared" si="4"/>
        <v>2.8373481903452194E-2</v>
      </c>
      <c r="T86" s="11">
        <v>61</v>
      </c>
      <c r="U86" s="11">
        <v>-0.91818789028011827</v>
      </c>
      <c r="V86" s="11">
        <v>-0.32982135134253709</v>
      </c>
      <c r="AD86">
        <f t="shared" si="5"/>
        <v>0.57865226100189004</v>
      </c>
      <c r="AE86">
        <f t="shared" si="6"/>
        <v>0.92747471984052043</v>
      </c>
      <c r="AF86">
        <f t="shared" si="7"/>
        <v>0.86020935594325187</v>
      </c>
    </row>
    <row r="87" spans="1:32" x14ac:dyDescent="0.25">
      <c r="A87">
        <v>-0.64855138643330534</v>
      </c>
      <c r="B87">
        <v>0.55156032644258401</v>
      </c>
      <c r="C87">
        <v>0.2262053893771358</v>
      </c>
      <c r="E87">
        <v>-0.34882245883863039</v>
      </c>
      <c r="F87">
        <v>-0.68954264222153117</v>
      </c>
      <c r="G87">
        <v>-0.75617230163214033</v>
      </c>
      <c r="O87">
        <f>$I$15*F87+$J$15*G87+$K$15</f>
        <v>-0.40617591060580643</v>
      </c>
      <c r="P87">
        <f>O87-E87</f>
        <v>-5.7353451767176045E-2</v>
      </c>
      <c r="Q87">
        <f t="shared" si="4"/>
        <v>3.2894184296097888E-3</v>
      </c>
      <c r="T87" s="11">
        <v>62</v>
      </c>
      <c r="U87" s="11">
        <v>-0.13642475981651461</v>
      </c>
      <c r="V87" s="11">
        <v>-0.51212662661679076</v>
      </c>
      <c r="AD87">
        <f t="shared" si="5"/>
        <v>0.6324835509771406</v>
      </c>
      <c r="AE87">
        <f t="shared" si="6"/>
        <v>0.98130600981577099</v>
      </c>
      <c r="AF87">
        <f t="shared" si="7"/>
        <v>0.96296148490055</v>
      </c>
    </row>
    <row r="88" spans="1:32" x14ac:dyDescent="0.25">
      <c r="A88">
        <v>1.4495511067294196</v>
      </c>
      <c r="B88">
        <v>0.93673021326937889</v>
      </c>
      <c r="C88">
        <v>0.79495036838250632</v>
      </c>
      <c r="E88">
        <v>-0.64855138643330534</v>
      </c>
      <c r="F88">
        <v>0.20918709370765626</v>
      </c>
      <c r="G88">
        <v>0.2262053893771358</v>
      </c>
      <c r="O88">
        <f>$I$15*F88+$J$15*G88+$K$15</f>
        <v>0.12150561428378814</v>
      </c>
      <c r="P88">
        <f>O88-E88</f>
        <v>0.77005700071709349</v>
      </c>
      <c r="Q88">
        <f t="shared" si="4"/>
        <v>0.59298778435340571</v>
      </c>
      <c r="T88" s="11">
        <v>63</v>
      </c>
      <c r="U88" s="11">
        <v>0.48850343782828654</v>
      </c>
      <c r="V88" s="11">
        <v>6.1860886117108049E-2</v>
      </c>
      <c r="AD88">
        <f t="shared" si="5"/>
        <v>0.87399951082016725</v>
      </c>
      <c r="AE88">
        <f t="shared" si="6"/>
        <v>1.5225508972534727</v>
      </c>
      <c r="AF88">
        <f t="shared" si="7"/>
        <v>2.3181612347273548</v>
      </c>
    </row>
    <row r="89" spans="1:32" x14ac:dyDescent="0.25">
      <c r="A89">
        <v>0.25063539635071963</v>
      </c>
      <c r="B89">
        <v>0.93673021326937889</v>
      </c>
      <c r="C89">
        <v>0.74324627938201804</v>
      </c>
      <c r="E89">
        <v>0.25063539635071963</v>
      </c>
      <c r="F89">
        <v>0.29478040189138749</v>
      </c>
      <c r="G89">
        <v>0.3813176563786006</v>
      </c>
      <c r="O89">
        <f>$I$15*F89+$J$15*G89+$K$15</f>
        <v>0.20482374979267159</v>
      </c>
      <c r="P89">
        <f>O89-E89</f>
        <v>-4.5811646558048036E-2</v>
      </c>
      <c r="Q89">
        <f t="shared" si="4"/>
        <v>2.0987069603595147E-3</v>
      </c>
      <c r="T89" s="11">
        <v>64</v>
      </c>
      <c r="U89" s="11">
        <v>0.40139743052746923</v>
      </c>
      <c r="V89" s="11">
        <v>-0.75021988936609962</v>
      </c>
      <c r="AD89">
        <f t="shared" si="5"/>
        <v>0.9148982622845464</v>
      </c>
      <c r="AE89">
        <f t="shared" si="6"/>
        <v>0.66426286593382677</v>
      </c>
      <c r="AF89">
        <f t="shared" si="7"/>
        <v>0.44124515505862111</v>
      </c>
    </row>
    <row r="90" spans="1:32" x14ac:dyDescent="0.25">
      <c r="A90">
        <v>-0.34882245883863039</v>
      </c>
      <c r="B90">
        <v>-1.0319158749564599</v>
      </c>
      <c r="C90">
        <v>-1.0663968356350699</v>
      </c>
      <c r="E90">
        <v>0.85009325154006965</v>
      </c>
      <c r="F90">
        <v>0.85113690508564666</v>
      </c>
      <c r="G90">
        <v>1.0534708133849477</v>
      </c>
      <c r="O90">
        <f>$I$15*F90+$J$15*G90+$K$15</f>
        <v>0.56586900366449966</v>
      </c>
      <c r="P90">
        <f>O90-E90</f>
        <v>-0.28422424787556999</v>
      </c>
      <c r="Q90">
        <f t="shared" si="4"/>
        <v>8.0783423080433459E-2</v>
      </c>
      <c r="T90" s="11">
        <v>65</v>
      </c>
      <c r="U90" s="11">
        <v>0.13744727660795322</v>
      </c>
      <c r="V90" s="11">
        <v>-0.1865408078519086</v>
      </c>
      <c r="AD90">
        <f t="shared" si="5"/>
        <v>1.0830212629258746</v>
      </c>
      <c r="AE90">
        <f t="shared" si="6"/>
        <v>0.23292801138580499</v>
      </c>
      <c r="AF90">
        <f t="shared" si="7"/>
        <v>5.4255458488145697E-2</v>
      </c>
    </row>
    <row r="91" spans="1:32" x14ac:dyDescent="0.25">
      <c r="A91">
        <v>-0.34882245883863039</v>
      </c>
      <c r="B91">
        <v>-0.21877944721100467</v>
      </c>
      <c r="C91">
        <v>-0.34253958962823472</v>
      </c>
      <c r="E91">
        <v>-0.64855138643330534</v>
      </c>
      <c r="F91">
        <v>-1.8450523027019148</v>
      </c>
      <c r="G91">
        <v>-1.7385499926414172</v>
      </c>
      <c r="O91">
        <f>$I$15*F91+$J$15*G91+$K$15</f>
        <v>-0.93385743549540146</v>
      </c>
      <c r="P91">
        <f>O91-E91</f>
        <v>-0.28530604906209611</v>
      </c>
      <c r="Q91">
        <f t="shared" si="4"/>
        <v>8.1399541631423197E-2</v>
      </c>
      <c r="T91" s="11">
        <v>66</v>
      </c>
      <c r="U91" s="11">
        <v>0.83210439977073936</v>
      </c>
      <c r="V91" s="11">
        <v>-0.28174007582534477</v>
      </c>
      <c r="AD91">
        <f t="shared" si="5"/>
        <v>0.40357440672470324</v>
      </c>
      <c r="AE91">
        <f t="shared" si="6"/>
        <v>1.0521257931580086</v>
      </c>
      <c r="AF91">
        <f t="shared" si="7"/>
        <v>1.1069686846283686</v>
      </c>
    </row>
    <row r="92" spans="1:32" x14ac:dyDescent="0.25">
      <c r="A92">
        <v>-0.34882245883863039</v>
      </c>
      <c r="B92">
        <v>0.8083402509937806</v>
      </c>
      <c r="C92">
        <v>0.79495036838250632</v>
      </c>
      <c r="E92">
        <v>-1.2480092416226554</v>
      </c>
      <c r="F92">
        <v>-1.4598824158751205</v>
      </c>
      <c r="G92">
        <v>-1.4800295476389758</v>
      </c>
      <c r="O92">
        <f>$I$15*F92+$J$15*G92+$K$15</f>
        <v>-0.79499387631392893</v>
      </c>
      <c r="P92">
        <f>O92-E92</f>
        <v>0.45301536530872644</v>
      </c>
      <c r="Q92">
        <f t="shared" si="4"/>
        <v>0.20522292120579885</v>
      </c>
      <c r="T92" s="11">
        <v>67</v>
      </c>
      <c r="U92" s="11">
        <v>-0.14387995909439472</v>
      </c>
      <c r="V92" s="11">
        <v>3.3918046313918642</v>
      </c>
      <c r="AD92">
        <f t="shared" si="5"/>
        <v>0.45983255555200064</v>
      </c>
      <c r="AE92">
        <f t="shared" si="6"/>
        <v>1.707841797174656</v>
      </c>
      <c r="AF92">
        <f t="shared" si="7"/>
        <v>2.916723604176759</v>
      </c>
    </row>
    <row r="93" spans="1:32" x14ac:dyDescent="0.25">
      <c r="A93">
        <v>-4.9093531243955373E-2</v>
      </c>
      <c r="B93">
        <v>0.85113690508564666</v>
      </c>
      <c r="C93">
        <v>0.89835854638348289</v>
      </c>
      <c r="E93">
        <v>0.25063539635071963</v>
      </c>
      <c r="F93">
        <v>0.93673021326937889</v>
      </c>
      <c r="G93">
        <v>1.6739198813908058</v>
      </c>
      <c r="O93">
        <f>$I$15*F93+$J$15*G93+$K$15</f>
        <v>0.8991415457000328</v>
      </c>
      <c r="P93">
        <f>O93-E93</f>
        <v>0.64850614934931317</v>
      </c>
      <c r="Q93">
        <f t="shared" si="4"/>
        <v>0.42056022574387369</v>
      </c>
      <c r="T93" s="11">
        <v>68</v>
      </c>
      <c r="U93" s="11">
        <v>-0.75384260858677199</v>
      </c>
      <c r="V93" s="11">
        <v>-0.19443770544120842</v>
      </c>
      <c r="AD93">
        <f t="shared" si="5"/>
        <v>1.2592230843739802</v>
      </c>
      <c r="AE93">
        <f t="shared" si="6"/>
        <v>1.0085876880232605</v>
      </c>
      <c r="AF93">
        <f t="shared" si="7"/>
        <v>1.0172491244321058</v>
      </c>
    </row>
    <row r="94" spans="1:32" x14ac:dyDescent="0.25">
      <c r="A94">
        <v>-0.64855138643330534</v>
      </c>
      <c r="B94">
        <v>-0.43276271767033514</v>
      </c>
      <c r="C94">
        <v>-0.60106003463067614</v>
      </c>
      <c r="E94">
        <v>-0.64855138643330534</v>
      </c>
      <c r="F94">
        <v>-0.51835602585406737</v>
      </c>
      <c r="G94">
        <v>-0.60106003463067614</v>
      </c>
      <c r="O94">
        <f>$I$15*F94+$J$15*G94+$K$15</f>
        <v>-0.32285777509692332</v>
      </c>
      <c r="P94">
        <f>O94-E94</f>
        <v>0.32569361133638203</v>
      </c>
      <c r="Q94">
        <f t="shared" si="4"/>
        <v>0.10607632846533427</v>
      </c>
      <c r="T94" s="11">
        <v>69</v>
      </c>
      <c r="U94" s="11">
        <v>-0.84845896476213301</v>
      </c>
      <c r="V94" s="11">
        <v>-9.9821349265847403E-2</v>
      </c>
      <c r="AD94">
        <f t="shared" si="5"/>
        <v>0.6691800305779898</v>
      </c>
      <c r="AE94">
        <f t="shared" si="6"/>
        <v>1.317731417011295</v>
      </c>
      <c r="AF94">
        <f t="shared" si="7"/>
        <v>1.7364160873785954</v>
      </c>
    </row>
    <row r="95" spans="1:32" x14ac:dyDescent="0.25">
      <c r="A95">
        <v>1.7492800343240946</v>
      </c>
      <c r="B95">
        <v>1.1079168296368433</v>
      </c>
      <c r="C95">
        <v>1.5705117033898293</v>
      </c>
      <c r="E95">
        <v>-0.34882245883863039</v>
      </c>
      <c r="F95">
        <v>0.20918709370765626</v>
      </c>
      <c r="G95">
        <v>-0.18742732262676987</v>
      </c>
      <c r="O95">
        <f>$I$15*F95+$J$15*G95+$K$15</f>
        <v>-0.10067608040656743</v>
      </c>
      <c r="P95">
        <f>O95-E95</f>
        <v>0.24814637843206294</v>
      </c>
      <c r="Q95">
        <f t="shared" si="4"/>
        <v>6.1576625128948591E-2</v>
      </c>
      <c r="T95" s="11">
        <v>70</v>
      </c>
      <c r="U95" s="11">
        <v>0.19473248679725041</v>
      </c>
      <c r="V95" s="11">
        <v>-0.84328387323055576</v>
      </c>
      <c r="AD95">
        <f t="shared" si="5"/>
        <v>0.75373011527907685</v>
      </c>
      <c r="AE95">
        <f t="shared" si="6"/>
        <v>1.1025525741177074</v>
      </c>
      <c r="AF95">
        <f t="shared" si="7"/>
        <v>1.2156221786935826</v>
      </c>
    </row>
    <row r="96" spans="1:32" x14ac:dyDescent="0.25">
      <c r="A96">
        <v>1.1498221791347447</v>
      </c>
      <c r="B96">
        <v>-0.60394933403779905</v>
      </c>
      <c r="C96">
        <v>-0.49765185662969952</v>
      </c>
      <c r="E96">
        <v>1.1498221791347447</v>
      </c>
      <c r="F96">
        <v>1.1935101378205755</v>
      </c>
      <c r="G96">
        <v>1.3119912583873892</v>
      </c>
      <c r="O96">
        <f>$I$15*F96+$J$15*G96+$K$15</f>
        <v>0.70473256284597208</v>
      </c>
      <c r="P96">
        <f>O96-E96</f>
        <v>-0.44508961628877264</v>
      </c>
      <c r="Q96">
        <f t="shared" si="4"/>
        <v>0.19810476652808687</v>
      </c>
      <c r="T96" s="11">
        <v>71</v>
      </c>
      <c r="U96" s="11">
        <v>0.11754836200138494</v>
      </c>
      <c r="V96" s="11">
        <v>-0.16664189324534032</v>
      </c>
      <c r="AD96">
        <f t="shared" si="5"/>
        <v>1.1413805476849368</v>
      </c>
      <c r="AE96">
        <f t="shared" si="6"/>
        <v>-8.4416314498079181E-3</v>
      </c>
      <c r="AF96">
        <f t="shared" si="7"/>
        <v>7.1261141534386134E-5</v>
      </c>
    </row>
    <row r="97" spans="1:32" x14ac:dyDescent="0.25">
      <c r="A97">
        <v>-0.34882245883863039</v>
      </c>
      <c r="B97">
        <v>0.97952686736124495</v>
      </c>
      <c r="C97">
        <v>1.0017667243844595</v>
      </c>
      <c r="E97">
        <v>-4.9093531243955373E-2</v>
      </c>
      <c r="F97">
        <v>0.59435698053445019</v>
      </c>
      <c r="G97">
        <v>0.69154219038152975</v>
      </c>
      <c r="O97">
        <f>$I$15*F97+$J$15*G97+$K$15</f>
        <v>0.37146002081043822</v>
      </c>
      <c r="P97">
        <f>O97-E97</f>
        <v>0.4205535520543936</v>
      </c>
      <c r="Q97">
        <f t="shared" si="4"/>
        <v>0.17686529014556754</v>
      </c>
      <c r="T97" s="11">
        <v>72</v>
      </c>
      <c r="U97" s="11">
        <v>0.73255467714123379</v>
      </c>
      <c r="V97" s="11">
        <v>-0.48191928079051416</v>
      </c>
      <c r="AD97">
        <f t="shared" si="5"/>
        <v>0.99039235741800979</v>
      </c>
      <c r="AE97">
        <f t="shared" si="6"/>
        <v>1.0394858886619651</v>
      </c>
      <c r="AF97">
        <f t="shared" si="7"/>
        <v>1.0805309127273552</v>
      </c>
    </row>
    <row r="98" spans="1:32" x14ac:dyDescent="0.25">
      <c r="A98">
        <v>1.7492800343240946</v>
      </c>
      <c r="B98">
        <v>1.1079168296368433</v>
      </c>
      <c r="C98">
        <v>1.0534708133849477</v>
      </c>
      <c r="E98">
        <v>3.8473825274868196</v>
      </c>
      <c r="F98">
        <v>2.3062231442090928</v>
      </c>
      <c r="G98">
        <v>2.242664860396177</v>
      </c>
      <c r="O98">
        <f>$I$15*F98+$J$15*G98+$K$15</f>
        <v>1.2046413758992722</v>
      </c>
      <c r="P98">
        <f>O98-E98</f>
        <v>-2.6427411515875474</v>
      </c>
      <c r="Q98">
        <f t="shared" si="4"/>
        <v>6.9840807942942762</v>
      </c>
      <c r="T98" s="11">
        <v>73</v>
      </c>
      <c r="U98" s="11">
        <v>0.22460843350543486</v>
      </c>
      <c r="V98" s="11">
        <v>-0.27370196474939024</v>
      </c>
      <c r="AD98">
        <f t="shared" si="5"/>
        <v>1.3573571534265025</v>
      </c>
      <c r="AE98">
        <f t="shared" si="6"/>
        <v>-2.4900253740603171</v>
      </c>
      <c r="AF98">
        <f t="shared" si="7"/>
        <v>6.2002263634642221</v>
      </c>
    </row>
    <row r="99" spans="1:32" x14ac:dyDescent="0.25">
      <c r="A99">
        <v>-0.94828031402798041</v>
      </c>
      <c r="B99">
        <v>-1.9306456108856469</v>
      </c>
      <c r="C99">
        <v>-1.8936622596428816</v>
      </c>
      <c r="E99">
        <v>-0.34882245883863039</v>
      </c>
      <c r="F99">
        <v>-0.1331861390272725</v>
      </c>
      <c r="G99">
        <v>-0.13572323362628158</v>
      </c>
      <c r="O99">
        <f>$I$15*F99+$J$15*G99+$K$15</f>
        <v>-7.2903368570272936E-2</v>
      </c>
      <c r="P99">
        <f>O99-E99</f>
        <v>0.27591909026835748</v>
      </c>
      <c r="Q99">
        <f t="shared" si="4"/>
        <v>7.6131344374518004E-2</v>
      </c>
      <c r="T99" s="11">
        <v>74</v>
      </c>
      <c r="U99" s="11">
        <v>0.2544843802136193</v>
      </c>
      <c r="V99" s="11">
        <v>-0.60330683905224969</v>
      </c>
      <c r="AD99">
        <f t="shared" si="5"/>
        <v>0.78557287717583246</v>
      </c>
      <c r="AE99">
        <f t="shared" si="6"/>
        <v>1.134395336014463</v>
      </c>
      <c r="AF99">
        <f t="shared" si="7"/>
        <v>1.2868527783713664</v>
      </c>
    </row>
    <row r="100" spans="1:32" x14ac:dyDescent="0.25">
      <c r="A100">
        <v>-0.64855138643330534</v>
      </c>
      <c r="B100">
        <v>-0.81793260449712946</v>
      </c>
      <c r="C100">
        <v>-0.91128456863360519</v>
      </c>
      <c r="E100">
        <v>-1.2480092416226554</v>
      </c>
      <c r="F100">
        <v>-1.3314924535995221</v>
      </c>
      <c r="G100">
        <v>-1.4283254586384875</v>
      </c>
      <c r="O100">
        <f>$I$15*F100+$J$15*G100+$K$15</f>
        <v>-0.76722116447763444</v>
      </c>
      <c r="P100">
        <f>O100-E100</f>
        <v>0.48078807714502092</v>
      </c>
      <c r="Q100">
        <f t="shared" si="4"/>
        <v>0.23115717512480657</v>
      </c>
      <c r="T100" s="11">
        <v>75</v>
      </c>
      <c r="U100" s="11">
        <v>-7.9139549627217698E-2</v>
      </c>
      <c r="V100" s="11">
        <v>1.5286906563566371</v>
      </c>
      <c r="AD100">
        <f t="shared" si="5"/>
        <v>0.4685628221993422</v>
      </c>
      <c r="AE100">
        <f t="shared" si="6"/>
        <v>1.7165720638219977</v>
      </c>
      <c r="AF100">
        <f t="shared" si="7"/>
        <v>2.9466196502941124</v>
      </c>
    </row>
    <row r="101" spans="1:32" x14ac:dyDescent="0.25">
      <c r="A101">
        <v>0.85009325154006965</v>
      </c>
      <c r="B101">
        <v>1.5358833705555033</v>
      </c>
      <c r="C101">
        <v>1.4153994363883657</v>
      </c>
      <c r="E101">
        <v>-0.34882245883863039</v>
      </c>
      <c r="F101">
        <v>0.29478040189138749</v>
      </c>
      <c r="G101">
        <v>0.27790947837762409</v>
      </c>
      <c r="O101">
        <f>$I$15*F101+$J$15*G101+$K$15</f>
        <v>0.14927832612008263</v>
      </c>
      <c r="P101">
        <f>O101-E101</f>
        <v>0.49810078495871302</v>
      </c>
      <c r="Q101">
        <f t="shared" si="4"/>
        <v>0.24810439197648607</v>
      </c>
      <c r="T101" s="11">
        <v>76</v>
      </c>
      <c r="U101" s="11">
        <v>-9.6571781006713958E-2</v>
      </c>
      <c r="V101" s="11">
        <v>-0.55197960542659141</v>
      </c>
      <c r="AD101">
        <f t="shared" si="5"/>
        <v>0.88483091339927378</v>
      </c>
      <c r="AE101">
        <f t="shared" si="6"/>
        <v>1.2336533722379042</v>
      </c>
      <c r="AF101">
        <f t="shared" si="7"/>
        <v>1.521900642833953</v>
      </c>
    </row>
    <row r="102" spans="1:32" x14ac:dyDescent="0.25">
      <c r="A102">
        <v>0.85009325154006965</v>
      </c>
      <c r="B102">
        <v>0.25198374779952232</v>
      </c>
      <c r="C102">
        <v>-3.2315055625305608E-2</v>
      </c>
      <c r="E102">
        <v>-1.8474670968120053</v>
      </c>
      <c r="F102">
        <v>-3.1289519254578959</v>
      </c>
      <c r="G102">
        <v>-2.9794481286531345</v>
      </c>
      <c r="O102">
        <f>$I$15*F102+$J$15*G102+$K$15</f>
        <v>-1.6004025195664684</v>
      </c>
      <c r="P102">
        <f>O102-E102</f>
        <v>0.24706457724553688</v>
      </c>
      <c r="Q102">
        <f t="shared" si="4"/>
        <v>6.1040905329515859E-2</v>
      </c>
      <c r="T102" s="11">
        <v>77</v>
      </c>
      <c r="U102" s="11">
        <v>-0.40278644736643876</v>
      </c>
      <c r="V102" s="11">
        <v>-0.24576493906686658</v>
      </c>
      <c r="AD102">
        <f t="shared" si="5"/>
        <v>0.10580029805437918</v>
      </c>
      <c r="AE102">
        <f t="shared" si="6"/>
        <v>1.9532673948663843</v>
      </c>
      <c r="AF102">
        <f t="shared" si="7"/>
        <v>3.815253515848112</v>
      </c>
    </row>
    <row r="103" spans="1:32" x14ac:dyDescent="0.25">
      <c r="A103">
        <v>-0.94828031402798041</v>
      </c>
      <c r="B103">
        <v>-1.3742891076913881</v>
      </c>
      <c r="C103">
        <v>-1.4800295476389758</v>
      </c>
      <c r="E103">
        <v>-0.34882245883863039</v>
      </c>
      <c r="F103">
        <v>0.20918709370765626</v>
      </c>
      <c r="G103">
        <v>0.17450130037664752</v>
      </c>
      <c r="O103">
        <f>$I$15*F103+$J$15*G103+$K$15</f>
        <v>9.373290244749366E-2</v>
      </c>
      <c r="P103">
        <f>O103-E103</f>
        <v>0.44255536128612405</v>
      </c>
      <c r="Q103">
        <f t="shared" si="4"/>
        <v>0.1958552478030918</v>
      </c>
      <c r="T103" s="11">
        <v>78</v>
      </c>
      <c r="U103" s="11">
        <v>-0.85344748081294119</v>
      </c>
      <c r="V103" s="11">
        <v>0.50462502197431081</v>
      </c>
      <c r="AD103">
        <f t="shared" si="5"/>
        <v>0.85896583637753088</v>
      </c>
      <c r="AE103">
        <f t="shared" si="6"/>
        <v>1.2077882952161612</v>
      </c>
      <c r="AF103">
        <f t="shared" si="7"/>
        <v>1.4587525660611609</v>
      </c>
    </row>
    <row r="104" spans="1:32" x14ac:dyDescent="0.25">
      <c r="A104">
        <v>2.9481957447027947</v>
      </c>
      <c r="B104">
        <v>0.16639043961579017</v>
      </c>
      <c r="C104">
        <v>0.12279721137615923</v>
      </c>
      <c r="E104">
        <v>1.4495511067294196</v>
      </c>
      <c r="F104">
        <v>-0.21877944721100467</v>
      </c>
      <c r="G104">
        <v>-0.29083550062774643</v>
      </c>
      <c r="O104">
        <f>$I$15*F104+$J$15*G104+$K$15</f>
        <v>-0.15622150407915641</v>
      </c>
      <c r="P104">
        <f>O104-E104</f>
        <v>-1.6057726108085759</v>
      </c>
      <c r="Q104">
        <f t="shared" si="4"/>
        <v>2.5785056776229904</v>
      </c>
      <c r="T104" s="11">
        <v>79</v>
      </c>
      <c r="U104" s="11">
        <v>-0.29824820868612534</v>
      </c>
      <c r="V104" s="11">
        <v>1.148341460226195</v>
      </c>
      <c r="AD104">
        <f t="shared" si="5"/>
        <v>0.74467412571145331</v>
      </c>
      <c r="AE104">
        <f t="shared" si="6"/>
        <v>-0.70487698101796625</v>
      </c>
      <c r="AF104">
        <f t="shared" si="7"/>
        <v>0.49685155836900236</v>
      </c>
    </row>
    <row r="105" spans="1:32" x14ac:dyDescent="0.25">
      <c r="A105">
        <v>0.85009325154006965</v>
      </c>
      <c r="B105">
        <v>0.76554359690191454</v>
      </c>
      <c r="C105">
        <v>0.79495036838250632</v>
      </c>
      <c r="E105">
        <v>-4.9093531243955373E-2</v>
      </c>
      <c r="F105">
        <v>1.2363067919124415</v>
      </c>
      <c r="G105">
        <v>1.6222157923903175</v>
      </c>
      <c r="O105">
        <f>$I$15*F105+$J$15*G105+$K$15</f>
        <v>0.87136883386373831</v>
      </c>
      <c r="P105">
        <f>O105-E105</f>
        <v>0.92046236510769364</v>
      </c>
      <c r="Q105">
        <f t="shared" si="4"/>
        <v>0.84725096557964907</v>
      </c>
      <c r="T105" s="11">
        <v>80</v>
      </c>
      <c r="U105" s="11">
        <v>7.5228699964512286E-2</v>
      </c>
      <c r="V105" s="11">
        <v>-0.4240511588031427</v>
      </c>
      <c r="AD105">
        <f t="shared" si="5"/>
        <v>1.2294814584089895</v>
      </c>
      <c r="AE105">
        <f t="shared" si="6"/>
        <v>1.2785749896529448</v>
      </c>
      <c r="AF105">
        <f t="shared" si="7"/>
        <v>1.634754004166028</v>
      </c>
    </row>
    <row r="106" spans="1:32" x14ac:dyDescent="0.25">
      <c r="A106">
        <v>-1.2480092416226554</v>
      </c>
      <c r="B106">
        <v>1.1079168296368433</v>
      </c>
      <c r="C106">
        <v>0.63983810138104147</v>
      </c>
      <c r="E106">
        <v>-0.94828031402798041</v>
      </c>
      <c r="F106">
        <v>-2.144628881344977</v>
      </c>
      <c r="G106">
        <v>-2.1521827046453232</v>
      </c>
      <c r="O106">
        <f>$I$15*F106+$J$15*G106+$K$15</f>
        <v>-1.1560391301857571</v>
      </c>
      <c r="P106">
        <f>O106-E106</f>
        <v>-0.20775881615777669</v>
      </c>
      <c r="Q106">
        <f t="shared" si="4"/>
        <v>4.3163725691280852E-2</v>
      </c>
      <c r="T106" s="11">
        <v>81</v>
      </c>
      <c r="U106" s="11">
        <v>4.2830920432591714E-2</v>
      </c>
      <c r="V106" s="11">
        <v>0.80726233110747792</v>
      </c>
      <c r="AD106">
        <f t="shared" si="5"/>
        <v>0.29801296270596711</v>
      </c>
      <c r="AE106">
        <f t="shared" si="6"/>
        <v>1.2462932767339474</v>
      </c>
      <c r="AF106">
        <f t="shared" si="7"/>
        <v>1.5532469316322397</v>
      </c>
    </row>
    <row r="107" spans="1:32" x14ac:dyDescent="0.25">
      <c r="A107">
        <v>1.1498221791347447</v>
      </c>
      <c r="B107">
        <v>1.1507134837287094</v>
      </c>
      <c r="C107">
        <v>1.2602871693869009</v>
      </c>
      <c r="E107">
        <v>2.0490089619187697</v>
      </c>
      <c r="F107">
        <v>-0.26157610130287079</v>
      </c>
      <c r="G107">
        <v>-0.29083550062774643</v>
      </c>
      <c r="O107">
        <f>$I$15*F107+$J$15*G107+$K$15</f>
        <v>-0.15622150407915641</v>
      </c>
      <c r="P107">
        <f>O107-E107</f>
        <v>-2.2052304659979263</v>
      </c>
      <c r="Q107">
        <f t="shared" si="4"/>
        <v>4.8630414081654312</v>
      </c>
      <c r="T107" s="11">
        <v>82</v>
      </c>
      <c r="U107" s="11">
        <v>7.0240183913704193E-2</v>
      </c>
      <c r="V107" s="11">
        <v>-0.41906264275233457</v>
      </c>
      <c r="AD107">
        <f t="shared" si="5"/>
        <v>0.74677526164321817</v>
      </c>
      <c r="AE107">
        <f t="shared" si="6"/>
        <v>-1.3022337002755515</v>
      </c>
      <c r="AF107">
        <f t="shared" si="7"/>
        <v>1.695812610133355</v>
      </c>
    </row>
    <row r="108" spans="1:32" x14ac:dyDescent="0.25">
      <c r="A108">
        <v>-4.9093531243955373E-2</v>
      </c>
      <c r="B108">
        <v>0.59435698053445019</v>
      </c>
      <c r="C108">
        <v>0.3813176563786006</v>
      </c>
      <c r="E108">
        <v>-1.2480092416226554</v>
      </c>
      <c r="F108">
        <v>-1.3314924535995221</v>
      </c>
      <c r="G108">
        <v>-1.4283254586384875</v>
      </c>
      <c r="O108">
        <f>$I$15*F108+$J$15*G108+$K$15</f>
        <v>-0.76722116447763444</v>
      </c>
      <c r="P108">
        <f>O108-E108</f>
        <v>0.48078807714502092</v>
      </c>
      <c r="Q108">
        <f t="shared" si="4"/>
        <v>0.23115717512480657</v>
      </c>
      <c r="T108" s="11">
        <v>83</v>
      </c>
      <c r="U108" s="11">
        <v>0.24949586416281122</v>
      </c>
      <c r="V108" s="11">
        <v>1.1395321879084097E-3</v>
      </c>
      <c r="AD108">
        <f t="shared" si="5"/>
        <v>0.4685628221993422</v>
      </c>
      <c r="AE108">
        <f t="shared" si="6"/>
        <v>1.7165720638219977</v>
      </c>
      <c r="AF108">
        <f t="shared" si="7"/>
        <v>2.9466196502941124</v>
      </c>
    </row>
    <row r="109" spans="1:32" x14ac:dyDescent="0.25">
      <c r="A109">
        <v>1.4495511067294196</v>
      </c>
      <c r="B109">
        <v>0.46596701825885184</v>
      </c>
      <c r="C109">
        <v>-8.401914462579331E-2</v>
      </c>
      <c r="E109">
        <v>1.4495511067294196</v>
      </c>
      <c r="F109">
        <v>0.76554359690191454</v>
      </c>
      <c r="G109">
        <v>0.58813401238055318</v>
      </c>
      <c r="O109">
        <f>$I$15*F109+$J$15*G109+$K$15</f>
        <v>0.31591459713784925</v>
      </c>
      <c r="P109">
        <f>O109-E109</f>
        <v>-1.1336365095915704</v>
      </c>
      <c r="Q109">
        <f t="shared" si="4"/>
        <v>1.2851317358789587</v>
      </c>
      <c r="T109" s="11">
        <v>84</v>
      </c>
      <c r="U109" s="11">
        <v>-0.74139889325808384</v>
      </c>
      <c r="V109" s="11">
        <v>-0.20688142076989657</v>
      </c>
      <c r="AD109">
        <f t="shared" si="5"/>
        <v>0.95192046480567749</v>
      </c>
      <c r="AE109">
        <f t="shared" si="6"/>
        <v>-0.49763064192374207</v>
      </c>
      <c r="AF109">
        <f t="shared" si="7"/>
        <v>0.24763625578143558</v>
      </c>
    </row>
    <row r="110" spans="1:32" x14ac:dyDescent="0.25">
      <c r="A110">
        <v>0.25063539635071963</v>
      </c>
      <c r="B110">
        <v>1.022323521453111</v>
      </c>
      <c r="C110">
        <v>0.95006263538397118</v>
      </c>
      <c r="E110">
        <v>-1.5477381692173304</v>
      </c>
      <c r="F110">
        <v>-2.144628881344977</v>
      </c>
      <c r="G110">
        <v>-2.0487745266443467</v>
      </c>
      <c r="O110">
        <f>$I$15*F110+$J$15*G110+$K$15</f>
        <v>-1.1004937065131681</v>
      </c>
      <c r="P110">
        <f>O110-E110</f>
        <v>0.44724446270416229</v>
      </c>
      <c r="Q110">
        <f t="shared" si="4"/>
        <v>0.20002760941953482</v>
      </c>
      <c r="T110" s="11">
        <v>85</v>
      </c>
      <c r="U110" s="11">
        <v>-0.59947435899504153</v>
      </c>
      <c r="V110" s="11">
        <v>0.25065190015641114</v>
      </c>
      <c r="AD110">
        <f t="shared" si="5"/>
        <v>0.32808031159123974</v>
      </c>
      <c r="AE110">
        <f t="shared" si="6"/>
        <v>1.8758184808085701</v>
      </c>
      <c r="AF110">
        <f t="shared" si="7"/>
        <v>3.5186949729429715</v>
      </c>
    </row>
    <row r="111" spans="1:32" x14ac:dyDescent="0.25">
      <c r="A111">
        <v>0.55036432394539458</v>
      </c>
      <c r="B111">
        <v>0.33757705598325355</v>
      </c>
      <c r="C111">
        <v>0.53642992338006545</v>
      </c>
      <c r="E111">
        <v>-0.94828031402798041</v>
      </c>
      <c r="F111">
        <v>-1.1175091831401918</v>
      </c>
      <c r="G111">
        <v>-1.1181009246355582</v>
      </c>
      <c r="O111">
        <f>$I$15*F111+$J$15*G111+$K$15</f>
        <v>-0.60058489345986776</v>
      </c>
      <c r="P111">
        <f>O111-E111</f>
        <v>0.34769542056811265</v>
      </c>
      <c r="Q111">
        <f t="shared" si="4"/>
        <v>0.12089210548403673</v>
      </c>
      <c r="T111" s="11">
        <v>86</v>
      </c>
      <c r="U111" s="11">
        <v>-0.46752685683361539</v>
      </c>
      <c r="V111" s="11">
        <v>0.118704397994985</v>
      </c>
      <c r="AD111">
        <f t="shared" si="5"/>
        <v>0.54825918919633554</v>
      </c>
      <c r="AE111">
        <f t="shared" si="6"/>
        <v>1.4965395032243158</v>
      </c>
      <c r="AF111">
        <f t="shared" si="7"/>
        <v>2.2396304847108821</v>
      </c>
    </row>
    <row r="112" spans="1:32" x14ac:dyDescent="0.25">
      <c r="A112">
        <v>-0.94828031402798041</v>
      </c>
      <c r="B112">
        <v>-0.17598279311913859</v>
      </c>
      <c r="C112">
        <v>-8.401914462579331E-2</v>
      </c>
      <c r="E112">
        <v>-0.64855138643330534</v>
      </c>
      <c r="F112">
        <v>-9.0389484935406397E-2</v>
      </c>
      <c r="G112">
        <v>-0.13572323362628158</v>
      </c>
      <c r="O112">
        <f>$I$15*F112+$J$15*G112+$K$15</f>
        <v>-7.2903368570272936E-2</v>
      </c>
      <c r="P112">
        <f>O112-E112</f>
        <v>0.57564801786303244</v>
      </c>
      <c r="Q112">
        <f t="shared" si="4"/>
        <v>0.3313706404696381</v>
      </c>
      <c r="T112" s="11">
        <v>87</v>
      </c>
      <c r="U112" s="11">
        <v>7.5228699964512286E-2</v>
      </c>
      <c r="V112" s="11">
        <v>-0.72378008639781766</v>
      </c>
      <c r="AD112">
        <f t="shared" si="5"/>
        <v>0.78347174124406749</v>
      </c>
      <c r="AE112">
        <f t="shared" si="6"/>
        <v>1.4320231276773727</v>
      </c>
      <c r="AF112">
        <f t="shared" si="7"/>
        <v>2.0506902382028849</v>
      </c>
    </row>
    <row r="113" spans="1:32" x14ac:dyDescent="0.25">
      <c r="A113">
        <v>-2.1471960244066803</v>
      </c>
      <c r="B113">
        <v>-2.8721720009067</v>
      </c>
      <c r="C113">
        <v>-2.7209276836506939</v>
      </c>
      <c r="E113">
        <v>0.55036432394539458</v>
      </c>
      <c r="F113">
        <v>0.76554359690191454</v>
      </c>
      <c r="G113">
        <v>0.69154219038152975</v>
      </c>
      <c r="O113">
        <f>$I$15*F113+$J$15*G113+$K$15</f>
        <v>0.37146002081043822</v>
      </c>
      <c r="P113">
        <f>O113-E113</f>
        <v>-0.17890430313495637</v>
      </c>
      <c r="Q113">
        <f t="shared" si="4"/>
        <v>3.2006749680204359E-2</v>
      </c>
      <c r="T113" s="11">
        <v>88</v>
      </c>
      <c r="U113" s="11">
        <v>0.17730025541775413</v>
      </c>
      <c r="V113" s="11">
        <v>7.3335140932965504E-2</v>
      </c>
      <c r="AD113">
        <f t="shared" si="5"/>
        <v>0.98198781369095012</v>
      </c>
      <c r="AE113">
        <f t="shared" si="6"/>
        <v>0.43162348974555553</v>
      </c>
      <c r="AF113">
        <f t="shared" si="7"/>
        <v>0.18629883690013169</v>
      </c>
    </row>
    <row r="114" spans="1:32" x14ac:dyDescent="0.25">
      <c r="A114">
        <v>-0.64855138643330534</v>
      </c>
      <c r="B114">
        <v>-0.17598279311913859</v>
      </c>
      <c r="C114">
        <v>-0.29083550062774643</v>
      </c>
      <c r="E114">
        <v>0.25063539635071963</v>
      </c>
      <c r="F114">
        <v>0.50876367235071795</v>
      </c>
      <c r="G114">
        <v>0.63983810138104147</v>
      </c>
      <c r="O114">
        <f>$I$15*F114+$J$15*G114+$K$15</f>
        <v>0.34368730897414373</v>
      </c>
      <c r="P114">
        <f>O114-E114</f>
        <v>9.3051912623424105E-2</v>
      </c>
      <c r="Q114">
        <f t="shared" si="4"/>
        <v>8.6586584428773542E-3</v>
      </c>
      <c r="T114" s="11">
        <v>89</v>
      </c>
      <c r="U114" s="11">
        <v>0.56568756262415176</v>
      </c>
      <c r="V114" s="11">
        <v>0.28440568891591789</v>
      </c>
      <c r="AD114">
        <f t="shared" si="5"/>
        <v>0.97956095483890326</v>
      </c>
      <c r="AE114">
        <f t="shared" si="6"/>
        <v>0.72892555848818363</v>
      </c>
      <c r="AF114">
        <f t="shared" si="7"/>
        <v>0.53133246981731042</v>
      </c>
    </row>
    <row r="115" spans="1:32" x14ac:dyDescent="0.25">
      <c r="A115">
        <v>-0.64855138643330534</v>
      </c>
      <c r="B115">
        <v>-1.3314924535995221</v>
      </c>
      <c r="C115">
        <v>-1.2732131916370231</v>
      </c>
      <c r="E115">
        <v>0.25063539635071963</v>
      </c>
      <c r="F115">
        <v>0.8083402509937806</v>
      </c>
      <c r="G115">
        <v>0.74324627938201804</v>
      </c>
      <c r="O115">
        <f>$I$15*F115+$J$15*G115+$K$15</f>
        <v>0.3992327326467327</v>
      </c>
      <c r="P115">
        <f>O115-E115</f>
        <v>0.14859733629601307</v>
      </c>
      <c r="Q115">
        <f t="shared" si="4"/>
        <v>2.2081168354270403E-2</v>
      </c>
      <c r="T115" s="11">
        <v>90</v>
      </c>
      <c r="U115" s="11">
        <v>-0.93562012165961483</v>
      </c>
      <c r="V115" s="11">
        <v>0.28706873522630949</v>
      </c>
      <c r="AD115">
        <f t="shared" si="5"/>
        <v>0.99492035220182151</v>
      </c>
      <c r="AE115">
        <f t="shared" si="6"/>
        <v>0.74428495585110188</v>
      </c>
      <c r="AF115">
        <f t="shared" si="7"/>
        <v>0.55396009550627667</v>
      </c>
    </row>
    <row r="116" spans="1:32" x14ac:dyDescent="0.25">
      <c r="A116">
        <v>-0.64855138643330534</v>
      </c>
      <c r="B116">
        <v>-0.51835602585406737</v>
      </c>
      <c r="C116">
        <v>-0.60106003463067614</v>
      </c>
      <c r="E116">
        <v>-1.2480092416226554</v>
      </c>
      <c r="F116">
        <v>-2.187425535436843</v>
      </c>
      <c r="G116">
        <v>-2.1521827046453232</v>
      </c>
      <c r="O116">
        <f>$I$15*F116+$J$15*G116+$K$15</f>
        <v>-1.1560391301857571</v>
      </c>
      <c r="P116">
        <f>O116-E116</f>
        <v>9.1970111436898261E-2</v>
      </c>
      <c r="Q116">
        <f t="shared" si="4"/>
        <v>8.458501397715484E-3</v>
      </c>
      <c r="T116" s="11">
        <v>91</v>
      </c>
      <c r="U116" s="11">
        <v>-0.83601524943344485</v>
      </c>
      <c r="V116" s="11">
        <v>-0.41199399218921051</v>
      </c>
      <c r="AD116">
        <f t="shared" si="5"/>
        <v>0.30011409863773197</v>
      </c>
      <c r="AE116">
        <f t="shared" si="6"/>
        <v>1.5481233402603873</v>
      </c>
      <c r="AF116">
        <f t="shared" si="7"/>
        <v>2.3966858766589789</v>
      </c>
    </row>
    <row r="117" spans="1:32" x14ac:dyDescent="0.25">
      <c r="A117">
        <v>0.55036432394539458</v>
      </c>
      <c r="B117">
        <v>0.38037371007511966</v>
      </c>
      <c r="C117">
        <v>0.3813176563786006</v>
      </c>
      <c r="E117">
        <v>-0.64855138643330534</v>
      </c>
      <c r="F117">
        <v>0.50876367235071795</v>
      </c>
      <c r="G117">
        <v>0.58813401238055318</v>
      </c>
      <c r="O117">
        <f>$I$15*F117+$J$15*G117+$K$15</f>
        <v>0.31591459713784925</v>
      </c>
      <c r="P117">
        <f>O117-E117</f>
        <v>0.96446598357115465</v>
      </c>
      <c r="Q117">
        <f t="shared" si="4"/>
        <v>0.93019463346587472</v>
      </c>
      <c r="T117" s="11">
        <v>92</v>
      </c>
      <c r="U117" s="11">
        <v>1.0486360764092462</v>
      </c>
      <c r="V117" s="11">
        <v>-0.79800068005852653</v>
      </c>
      <c r="AD117">
        <f t="shared" si="5"/>
        <v>0.96452728039626701</v>
      </c>
      <c r="AE117">
        <f t="shared" si="6"/>
        <v>1.6130786668295722</v>
      </c>
      <c r="AF117">
        <f t="shared" si="7"/>
        <v>2.6020227853806701</v>
      </c>
    </row>
    <row r="118" spans="1:32" x14ac:dyDescent="0.25">
      <c r="A118">
        <v>-4.9093531243955373E-2</v>
      </c>
      <c r="B118">
        <v>0.72274694281004837</v>
      </c>
      <c r="C118">
        <v>0.48472583437957717</v>
      </c>
      <c r="E118">
        <v>-0.94828031402798041</v>
      </c>
      <c r="F118">
        <v>-1.5454757240588526</v>
      </c>
      <c r="G118">
        <v>-1.6868459036409289</v>
      </c>
      <c r="O118">
        <f>$I$15*F118+$J$15*G118+$K$15</f>
        <v>-0.90608472365910697</v>
      </c>
      <c r="P118">
        <f>O118-E118</f>
        <v>4.2195590368873437E-2</v>
      </c>
      <c r="Q118">
        <f t="shared" si="4"/>
        <v>1.7804678465777647E-3</v>
      </c>
      <c r="T118" s="11">
        <v>93</v>
      </c>
      <c r="U118" s="11">
        <v>-0.39034273203775055</v>
      </c>
      <c r="V118" s="11">
        <v>-0.25820865439555479</v>
      </c>
      <c r="AD118">
        <f t="shared" si="5"/>
        <v>0.40390012964498517</v>
      </c>
      <c r="AE118">
        <f t="shared" si="6"/>
        <v>1.3521804436729656</v>
      </c>
      <c r="AF118">
        <f t="shared" si="7"/>
        <v>1.8283919522516181</v>
      </c>
    </row>
    <row r="119" spans="1:32" x14ac:dyDescent="0.25">
      <c r="A119">
        <v>-1.2480092416226554</v>
      </c>
      <c r="B119">
        <v>-1.1603058372320578</v>
      </c>
      <c r="C119">
        <v>-1.1698050136360465</v>
      </c>
      <c r="E119">
        <v>-0.34882245883863039</v>
      </c>
      <c r="F119">
        <v>-0.56115267994593299</v>
      </c>
      <c r="G119">
        <v>-0.44594776762921129</v>
      </c>
      <c r="O119">
        <f>$I$15*F119+$J$15*G119+$K$15</f>
        <v>-0.23953963958803987</v>
      </c>
      <c r="P119">
        <f>O119-E119</f>
        <v>0.10928281925059052</v>
      </c>
      <c r="Q119">
        <f t="shared" si="4"/>
        <v>1.1942734583357239E-2</v>
      </c>
      <c r="T119" s="11">
        <v>94</v>
      </c>
      <c r="U119" s="11">
        <v>-0.26332859633046846</v>
      </c>
      <c r="V119" s="11">
        <v>-8.5493862508161933E-2</v>
      </c>
      <c r="AD119">
        <f t="shared" si="5"/>
        <v>0.71638218983766366</v>
      </c>
      <c r="AE119">
        <f t="shared" si="6"/>
        <v>1.0652046486762941</v>
      </c>
      <c r="AF119">
        <f t="shared" si="7"/>
        <v>1.1346609435615871</v>
      </c>
    </row>
    <row r="120" spans="1:32" x14ac:dyDescent="0.25">
      <c r="A120">
        <v>0.25063539635071963</v>
      </c>
      <c r="B120">
        <v>1.5358833705555033</v>
      </c>
      <c r="C120">
        <v>1.4153994363883657</v>
      </c>
      <c r="E120">
        <v>0.25063539635071963</v>
      </c>
      <c r="F120">
        <v>-0.26157610130287079</v>
      </c>
      <c r="G120">
        <v>-0.394243678628723</v>
      </c>
      <c r="O120">
        <f>$I$15*F120+$J$15*G120+$K$15</f>
        <v>-0.21176692775174538</v>
      </c>
      <c r="P120">
        <f>O120-E120</f>
        <v>-0.46240232410246501</v>
      </c>
      <c r="Q120">
        <f t="shared" si="4"/>
        <v>0.2138159093353611</v>
      </c>
      <c r="T120" s="11">
        <v>95</v>
      </c>
      <c r="U120" s="11">
        <v>0.67773615017900957</v>
      </c>
      <c r="V120" s="11">
        <v>0.47208602895573515</v>
      </c>
      <c r="AD120">
        <f t="shared" si="5"/>
        <v>0.71670791275794554</v>
      </c>
      <c r="AE120">
        <f t="shared" si="6"/>
        <v>0.46607251640722591</v>
      </c>
      <c r="AF120">
        <f t="shared" si="7"/>
        <v>0.21722359055016385</v>
      </c>
    </row>
    <row r="121" spans="1:32" x14ac:dyDescent="0.25">
      <c r="A121">
        <v>1.1498221791347447</v>
      </c>
      <c r="B121">
        <v>-0.26157610130287079</v>
      </c>
      <c r="C121">
        <v>-0.29083550062774643</v>
      </c>
      <c r="E121">
        <v>-1.2480092416226554</v>
      </c>
      <c r="F121">
        <v>-1.0747125290483255</v>
      </c>
      <c r="G121">
        <v>-1.3249172806375114</v>
      </c>
      <c r="O121">
        <f>$I$15*F121+$J$15*G121+$K$15</f>
        <v>-0.71167574080504581</v>
      </c>
      <c r="P121">
        <f>O121-E121</f>
        <v>0.53633350081760955</v>
      </c>
      <c r="Q121">
        <f t="shared" si="4"/>
        <v>0.28765362409927281</v>
      </c>
      <c r="T121" s="11">
        <v>96</v>
      </c>
      <c r="U121" s="11">
        <v>0.34411222033817235</v>
      </c>
      <c r="V121" s="11">
        <v>-0.39320575158212773</v>
      </c>
      <c r="AD121">
        <f t="shared" si="5"/>
        <v>0.48602335549402526</v>
      </c>
      <c r="AE121">
        <f t="shared" si="6"/>
        <v>1.7340325971166806</v>
      </c>
      <c r="AF121">
        <f t="shared" si="7"/>
        <v>3.0068690478632201</v>
      </c>
    </row>
    <row r="122" spans="1:32" x14ac:dyDescent="0.25">
      <c r="A122">
        <v>0.25063539635071963</v>
      </c>
      <c r="B122">
        <v>0.85113690508564666</v>
      </c>
      <c r="C122">
        <v>0.69154219038152975</v>
      </c>
      <c r="E122">
        <v>-0.64855138643330534</v>
      </c>
      <c r="F122">
        <v>-0.7751359504052634</v>
      </c>
      <c r="G122">
        <v>-0.8595804796331169</v>
      </c>
      <c r="O122">
        <f>$I$15*F122+$J$15*G122+$K$15</f>
        <v>-0.4617213342783954</v>
      </c>
      <c r="P122">
        <f>O122-E122</f>
        <v>0.18683005215490994</v>
      </c>
      <c r="Q122">
        <f t="shared" si="4"/>
        <v>3.4905468388206372E-2</v>
      </c>
      <c r="T122" s="11">
        <v>97</v>
      </c>
      <c r="U122" s="11">
        <v>1.1159534682968237</v>
      </c>
      <c r="V122" s="11">
        <v>2.7314290591899959</v>
      </c>
      <c r="AD122">
        <f t="shared" si="5"/>
        <v>0.60661847395539781</v>
      </c>
      <c r="AE122">
        <f t="shared" si="6"/>
        <v>1.2551698603887032</v>
      </c>
      <c r="AF122">
        <f t="shared" si="7"/>
        <v>1.5754513784281965</v>
      </c>
    </row>
    <row r="123" spans="1:32" x14ac:dyDescent="0.25">
      <c r="A123">
        <v>3.2479246722974695</v>
      </c>
      <c r="B123">
        <v>1.1507134837287094</v>
      </c>
      <c r="C123">
        <v>0.89835854638348289</v>
      </c>
      <c r="E123">
        <v>1.1498221791347447</v>
      </c>
      <c r="F123">
        <v>1.2791034460043076</v>
      </c>
      <c r="G123">
        <v>1.2085830803864126</v>
      </c>
      <c r="O123">
        <f>$I$15*F123+$J$15*G123+$K$15</f>
        <v>0.64918713917338311</v>
      </c>
      <c r="P123">
        <f>O123-E123</f>
        <v>-0.50063503996136161</v>
      </c>
      <c r="Q123">
        <f t="shared" si="4"/>
        <v>0.25063544323711412</v>
      </c>
      <c r="T123" s="11">
        <v>98</v>
      </c>
      <c r="U123" s="11">
        <v>-0.12145921166409032</v>
      </c>
      <c r="V123" s="11">
        <v>-0.22736324717454007</v>
      </c>
      <c r="AD123">
        <f t="shared" si="5"/>
        <v>1.1071109269361346</v>
      </c>
      <c r="AE123">
        <f t="shared" si="6"/>
        <v>-4.2711252198610161E-2</v>
      </c>
      <c r="AF123">
        <f t="shared" si="7"/>
        <v>1.8242510643732813E-3</v>
      </c>
    </row>
    <row r="124" spans="1:32" x14ac:dyDescent="0.25">
      <c r="A124">
        <v>-0.94828031402798041</v>
      </c>
      <c r="B124">
        <v>-1.3742891076913881</v>
      </c>
      <c r="C124">
        <v>-1.3766213696379992</v>
      </c>
      <c r="E124">
        <v>0.85009325154006965</v>
      </c>
      <c r="F124">
        <v>-1.8022556486100487</v>
      </c>
      <c r="G124">
        <v>-1.7385499926414172</v>
      </c>
      <c r="O124">
        <f>$I$15*F124+$J$15*G124+$K$15</f>
        <v>-0.93385743549540146</v>
      </c>
      <c r="P124">
        <f>O124-E124</f>
        <v>-1.7839506870354711</v>
      </c>
      <c r="Q124">
        <f t="shared" si="4"/>
        <v>3.1824800537743294</v>
      </c>
      <c r="T124" s="11">
        <v>99</v>
      </c>
      <c r="U124" s="11">
        <v>-0.83102673338263677</v>
      </c>
      <c r="V124" s="11">
        <v>-0.41698250824001859</v>
      </c>
      <c r="AD124">
        <f t="shared" si="5"/>
        <v>0.40147327079293832</v>
      </c>
      <c r="AE124">
        <f t="shared" si="6"/>
        <v>-0.44861998074713133</v>
      </c>
      <c r="AF124">
        <f t="shared" si="7"/>
        <v>0.20125988712555648</v>
      </c>
    </row>
    <row r="125" spans="1:32" x14ac:dyDescent="0.25">
      <c r="A125">
        <v>-0.34882245883863039</v>
      </c>
      <c r="B125">
        <v>0.16639043961579017</v>
      </c>
      <c r="C125">
        <v>0.17450130037664752</v>
      </c>
      <c r="E125">
        <v>1.1498221791347447</v>
      </c>
      <c r="F125">
        <v>0.33757705598325355</v>
      </c>
      <c r="G125">
        <v>0.84665445738299461</v>
      </c>
      <c r="O125">
        <f>$I$15*F125+$J$15*G125+$K$15</f>
        <v>0.45477815631932167</v>
      </c>
      <c r="P125">
        <f>O125-E125</f>
        <v>-0.6950440228154231</v>
      </c>
      <c r="Q125">
        <f t="shared" si="4"/>
        <v>0.48308619365144639</v>
      </c>
      <c r="T125" s="11">
        <v>100</v>
      </c>
      <c r="U125" s="11">
        <v>9.2660931344008851E-2</v>
      </c>
      <c r="V125" s="11">
        <v>-0.44148339018263927</v>
      </c>
      <c r="AD125">
        <f t="shared" si="5"/>
        <v>1.0481001963365082</v>
      </c>
      <c r="AE125">
        <f t="shared" si="6"/>
        <v>-0.10172198279823652</v>
      </c>
      <c r="AF125">
        <f t="shared" si="7"/>
        <v>1.0347361784404726E-2</v>
      </c>
    </row>
    <row r="126" spans="1:32" x14ac:dyDescent="0.25">
      <c r="A126">
        <v>-4.9093531243955373E-2</v>
      </c>
      <c r="B126">
        <v>0.67995028871818231</v>
      </c>
      <c r="C126">
        <v>0.63983810138104147</v>
      </c>
      <c r="E126">
        <v>0.85009325154006965</v>
      </c>
      <c r="F126">
        <v>1.2363067919124415</v>
      </c>
      <c r="G126">
        <v>1.3636953473878775</v>
      </c>
      <c r="O126">
        <f>$I$15*F126+$J$15*G126+$K$15</f>
        <v>0.73250527468226656</v>
      </c>
      <c r="P126">
        <f>O126-E126</f>
        <v>-0.11758797685780309</v>
      </c>
      <c r="Q126">
        <f t="shared" si="4"/>
        <v>1.3826932301511234E-2</v>
      </c>
      <c r="T126" s="11">
        <v>101</v>
      </c>
      <c r="U126" s="11">
        <v>-1.5779805506839124</v>
      </c>
      <c r="V126" s="11">
        <v>-0.26948654612809286</v>
      </c>
      <c r="AD126">
        <f t="shared" si="5"/>
        <v>1.1543130861958084</v>
      </c>
      <c r="AE126">
        <f t="shared" si="6"/>
        <v>0.30421983465573876</v>
      </c>
      <c r="AF126">
        <f t="shared" si="7"/>
        <v>9.2549707797965036E-2</v>
      </c>
    </row>
    <row r="127" spans="1:32" x14ac:dyDescent="0.25">
      <c r="A127">
        <v>-0.94828031402798041</v>
      </c>
      <c r="B127">
        <v>-4.759283084354031E-2</v>
      </c>
      <c r="C127">
        <v>-0.34253958962823472</v>
      </c>
      <c r="E127">
        <v>-1.2480092416226554</v>
      </c>
      <c r="F127">
        <v>-1.8450523027019148</v>
      </c>
      <c r="G127">
        <v>-1.8419581706423938</v>
      </c>
      <c r="O127">
        <f>$I$15*F127+$J$15*G127+$K$15</f>
        <v>-0.98940285916799042</v>
      </c>
      <c r="P127">
        <f>O127-E127</f>
        <v>0.25860638245466494</v>
      </c>
      <c r="Q127">
        <f t="shared" si="4"/>
        <v>6.6877261046288439E-2</v>
      </c>
      <c r="T127" s="11">
        <v>102</v>
      </c>
      <c r="U127" s="11">
        <v>3.2909037927639634E-2</v>
      </c>
      <c r="V127" s="11">
        <v>-0.38173149676627005</v>
      </c>
      <c r="AD127">
        <f t="shared" si="5"/>
        <v>0.37350705783943061</v>
      </c>
      <c r="AE127">
        <f t="shared" si="6"/>
        <v>1.621516299462086</v>
      </c>
      <c r="AF127">
        <f t="shared" si="7"/>
        <v>2.6293151094212175</v>
      </c>
    </row>
    <row r="128" spans="1:32" x14ac:dyDescent="0.25">
      <c r="A128">
        <v>-4.9093531243955373E-2</v>
      </c>
      <c r="B128">
        <v>0.97952686736124495</v>
      </c>
      <c r="C128">
        <v>0.89835854638348289</v>
      </c>
      <c r="E128">
        <v>-0.64855138643330534</v>
      </c>
      <c r="F128">
        <v>-1.5454757240588526</v>
      </c>
      <c r="G128">
        <v>-1.5834377256399523</v>
      </c>
      <c r="O128">
        <f>$I$15*F128+$J$15*G128+$K$15</f>
        <v>-0.850539299986518</v>
      </c>
      <c r="P128">
        <f>O128-E128</f>
        <v>-0.20198791355321266</v>
      </c>
      <c r="Q128">
        <f t="shared" si="4"/>
        <v>4.0799117221580111E-2</v>
      </c>
      <c r="T128" s="11">
        <v>103</v>
      </c>
      <c r="U128" s="11">
        <v>-0.22353076711733194</v>
      </c>
      <c r="V128" s="11">
        <v>1.6730818738467514</v>
      </c>
      <c r="AD128">
        <f t="shared" si="5"/>
        <v>0.4339674785302578</v>
      </c>
      <c r="AE128">
        <f t="shared" si="6"/>
        <v>1.0825188649635631</v>
      </c>
      <c r="AF128">
        <f t="shared" si="7"/>
        <v>1.1718470930020009</v>
      </c>
    </row>
    <row r="129" spans="1:32" x14ac:dyDescent="0.25">
      <c r="A129">
        <v>-0.34882245883863039</v>
      </c>
      <c r="B129">
        <v>0.12359378552392407</v>
      </c>
      <c r="C129">
        <v>-0.13572323362628158</v>
      </c>
      <c r="E129">
        <v>-0.64855138643330534</v>
      </c>
      <c r="F129">
        <v>0.42317036416698578</v>
      </c>
      <c r="G129">
        <v>0.48472583437957717</v>
      </c>
      <c r="O129">
        <f>$I$15*F129+$J$15*G129+$K$15</f>
        <v>0.26036917346526056</v>
      </c>
      <c r="P129">
        <f>O129-E129</f>
        <v>0.90892055989856591</v>
      </c>
      <c r="Q129">
        <f t="shared" si="4"/>
        <v>0.82613658420632252</v>
      </c>
      <c r="T129" s="11">
        <v>104</v>
      </c>
      <c r="U129" s="11">
        <v>0.91921040707155632</v>
      </c>
      <c r="V129" s="11">
        <v>-0.96830393831551165</v>
      </c>
      <c r="AD129">
        <f t="shared" si="5"/>
        <v>0.93866220337452433</v>
      </c>
      <c r="AE129">
        <f t="shared" si="6"/>
        <v>1.5872135898078297</v>
      </c>
      <c r="AF129">
        <f t="shared" si="7"/>
        <v>2.5192469796706574</v>
      </c>
    </row>
    <row r="130" spans="1:32" x14ac:dyDescent="0.25">
      <c r="A130">
        <v>0.25063539635071963</v>
      </c>
      <c r="B130">
        <v>-0.81793260449712946</v>
      </c>
      <c r="C130">
        <v>-0.96298865763409347</v>
      </c>
      <c r="E130">
        <v>0.25063539635071963</v>
      </c>
      <c r="F130">
        <v>-1.7166623404263166</v>
      </c>
      <c r="G130">
        <v>-1.7385499926414172</v>
      </c>
      <c r="O130">
        <f>$I$15*F130+$J$15*G130+$K$15</f>
        <v>-0.93385743549540146</v>
      </c>
      <c r="P130">
        <f>O130-E130</f>
        <v>-1.184492831846121</v>
      </c>
      <c r="Q130">
        <f t="shared" si="4"/>
        <v>1.403023268694843</v>
      </c>
      <c r="T130" s="11">
        <v>105</v>
      </c>
      <c r="U130" s="11">
        <v>-1.1870714106537785</v>
      </c>
      <c r="V130" s="11">
        <v>0.23879109662579812</v>
      </c>
      <c r="AD130">
        <f t="shared" si="5"/>
        <v>0.39727099892940848</v>
      </c>
      <c r="AE130">
        <f t="shared" si="6"/>
        <v>0.14663560257868885</v>
      </c>
      <c r="AF130">
        <f t="shared" si="7"/>
        <v>2.150199994361518E-2</v>
      </c>
    </row>
    <row r="131" spans="1:32" x14ac:dyDescent="0.25">
      <c r="A131">
        <v>-4.9093531243955373E-2</v>
      </c>
      <c r="B131">
        <v>0.76554359690191454</v>
      </c>
      <c r="C131">
        <v>0.63983810138104147</v>
      </c>
      <c r="E131">
        <v>1.7492800343240946</v>
      </c>
      <c r="F131">
        <v>0.38037371007511966</v>
      </c>
      <c r="G131">
        <v>0.58813401238055318</v>
      </c>
      <c r="O131">
        <f>$I$15*F131+$J$15*G131+$K$15</f>
        <v>0.31591459713784925</v>
      </c>
      <c r="P131">
        <f>O131-E131</f>
        <v>-1.4333654371862454</v>
      </c>
      <c r="Q131">
        <f t="shared" ref="Q131:Q194" si="8">P131^2</f>
        <v>2.0545364765201164</v>
      </c>
      <c r="T131" s="11">
        <v>106</v>
      </c>
      <c r="U131" s="11">
        <v>-0.21108705178864373</v>
      </c>
      <c r="V131" s="11">
        <v>2.2600960137074133</v>
      </c>
      <c r="AD131">
        <f t="shared" ref="AD131:AD194" si="9" xml:space="preserve"> -0.0490957991074413* F131 + 0.290763742931325*G131+0.818497392662174</f>
        <v>0.97083068819156171</v>
      </c>
      <c r="AE131">
        <f t="shared" ref="AE131:AE194" si="10">AD131-E131</f>
        <v>-0.77844934613253292</v>
      </c>
      <c r="AF131">
        <f t="shared" ref="AF131:AF194" si="11">AE131^2</f>
        <v>0.605983384494168</v>
      </c>
    </row>
    <row r="132" spans="1:32" x14ac:dyDescent="0.25">
      <c r="A132">
        <v>0.85009325154006965</v>
      </c>
      <c r="B132">
        <v>-0.7751359504052634</v>
      </c>
      <c r="C132">
        <v>-0.75617230163214033</v>
      </c>
      <c r="E132">
        <v>-0.94828031402798041</v>
      </c>
      <c r="F132">
        <v>-1.8450523027019148</v>
      </c>
      <c r="G132">
        <v>-1.8936622596428816</v>
      </c>
      <c r="O132">
        <f>$I$15*F132+$J$15*G132+$K$15</f>
        <v>-1.0171755710042847</v>
      </c>
      <c r="P132">
        <f>O132-E132</f>
        <v>-6.8895256976304275E-2</v>
      </c>
      <c r="Q132">
        <f t="shared" si="8"/>
        <v>4.7465564338310031E-3</v>
      </c>
      <c r="T132" s="11">
        <v>107</v>
      </c>
      <c r="U132" s="11">
        <v>-0.83102673338263677</v>
      </c>
      <c r="V132" s="11">
        <v>-0.41698250824001859</v>
      </c>
      <c r="AD132">
        <f t="shared" si="9"/>
        <v>0.35847338339679435</v>
      </c>
      <c r="AE132">
        <f t="shared" si="10"/>
        <v>1.3067536974247749</v>
      </c>
      <c r="AF132">
        <f t="shared" si="11"/>
        <v>1.7076052257333201</v>
      </c>
    </row>
    <row r="133" spans="1:32" x14ac:dyDescent="0.25">
      <c r="A133">
        <v>-0.94828031402798041</v>
      </c>
      <c r="B133">
        <v>0.12359378552392407</v>
      </c>
      <c r="C133">
        <v>-0.23913141162725815</v>
      </c>
      <c r="E133">
        <v>-4.9093531243955373E-2</v>
      </c>
      <c r="F133">
        <v>0.42317036416698578</v>
      </c>
      <c r="G133">
        <v>0.43302174537908888</v>
      </c>
      <c r="O133">
        <f>$I$15*F133+$J$15*G133+$K$15</f>
        <v>0.23259646162896608</v>
      </c>
      <c r="P133">
        <f>O133-E133</f>
        <v>0.28168999287292146</v>
      </c>
      <c r="Q133">
        <f t="shared" si="8"/>
        <v>7.9349252084746538E-2</v>
      </c>
      <c r="T133" s="11">
        <v>108</v>
      </c>
      <c r="U133" s="11">
        <v>0.20969803494967421</v>
      </c>
      <c r="V133" s="11">
        <v>1.2398530717797454</v>
      </c>
      <c r="AD133">
        <f t="shared" si="9"/>
        <v>0.92362852893188796</v>
      </c>
      <c r="AE133">
        <f t="shared" si="10"/>
        <v>0.97272206017584328</v>
      </c>
      <c r="AF133">
        <f t="shared" si="11"/>
        <v>0.94618820635273693</v>
      </c>
    </row>
    <row r="134" spans="1:32" x14ac:dyDescent="0.25">
      <c r="A134">
        <v>1.4495511067294196</v>
      </c>
      <c r="B134">
        <v>-9.0389484935406397E-2</v>
      </c>
      <c r="C134">
        <v>-8.401914462579331E-2</v>
      </c>
      <c r="E134">
        <v>0.85009325154006965</v>
      </c>
      <c r="F134">
        <v>0.50876367235071795</v>
      </c>
      <c r="G134">
        <v>0.63983810138104147</v>
      </c>
      <c r="O134">
        <f>$I$15*F134+$J$15*G134+$K$15</f>
        <v>0.34368730897414373</v>
      </c>
      <c r="P134">
        <f>O134-E134</f>
        <v>-0.50640594256592597</v>
      </c>
      <c r="Q134">
        <f t="shared" si="8"/>
        <v>0.2564469786660839</v>
      </c>
      <c r="T134" s="11">
        <v>109</v>
      </c>
      <c r="U134" s="11">
        <v>-1.1024320865800332</v>
      </c>
      <c r="V134" s="11">
        <v>-0.44530608263729721</v>
      </c>
      <c r="AD134">
        <f t="shared" si="9"/>
        <v>0.97956095483890326</v>
      </c>
      <c r="AE134">
        <f t="shared" si="10"/>
        <v>0.12946770329883361</v>
      </c>
      <c r="AF134">
        <f t="shared" si="11"/>
        <v>1.6761886197474811E-2</v>
      </c>
    </row>
    <row r="135" spans="1:32" x14ac:dyDescent="0.25">
      <c r="A135">
        <v>1.7492800343240946</v>
      </c>
      <c r="B135">
        <v>-0.7751359504052634</v>
      </c>
      <c r="C135">
        <v>-0.65276412363116443</v>
      </c>
      <c r="E135">
        <v>0.55036432394539458</v>
      </c>
      <c r="F135">
        <v>1.7070699869229675</v>
      </c>
      <c r="G135">
        <v>1.6739198813908058</v>
      </c>
      <c r="O135">
        <f>$I$15*F135+$J$15*G135+$K$15</f>
        <v>0.8991415457000328</v>
      </c>
      <c r="P135">
        <f>O135-E135</f>
        <v>0.34877722175463821</v>
      </c>
      <c r="Q135">
        <f t="shared" si="8"/>
        <v>0.12164555041488408</v>
      </c>
      <c r="T135" s="11">
        <v>110</v>
      </c>
      <c r="U135" s="11">
        <v>-0.63932733780484219</v>
      </c>
      <c r="V135" s="11">
        <v>-0.30895297622313822</v>
      </c>
      <c r="AD135">
        <f t="shared" si="9"/>
        <v>1.2214026376022118</v>
      </c>
      <c r="AE135">
        <f t="shared" si="10"/>
        <v>0.67103831365681721</v>
      </c>
      <c r="AF135">
        <f t="shared" si="11"/>
        <v>0.45029241839538497</v>
      </c>
    </row>
    <row r="136" spans="1:32" x14ac:dyDescent="0.25">
      <c r="A136">
        <v>0.85009325154006965</v>
      </c>
      <c r="B136">
        <v>1.2363067919124415</v>
      </c>
      <c r="C136">
        <v>1.4153994363883657</v>
      </c>
      <c r="E136">
        <v>-1.5477381692173304</v>
      </c>
      <c r="F136">
        <v>-2.2730188436205752</v>
      </c>
      <c r="G136">
        <v>-2.100478615644835</v>
      </c>
      <c r="O136">
        <f>$I$15*F136+$J$15*G136+$K$15</f>
        <v>-1.1282664183494626</v>
      </c>
      <c r="P136">
        <f>O136-E136</f>
        <v>0.41947175086786781</v>
      </c>
      <c r="Q136">
        <f t="shared" si="8"/>
        <v>0.17595654977615455</v>
      </c>
      <c r="T136" s="11">
        <v>111</v>
      </c>
      <c r="U136" s="11">
        <v>-0.1339029269927785</v>
      </c>
      <c r="V136" s="11">
        <v>-0.51464845944052684</v>
      </c>
      <c r="AD136">
        <f t="shared" si="9"/>
        <v>0.31935004494389807</v>
      </c>
      <c r="AE136">
        <f t="shared" si="10"/>
        <v>1.8670882141612286</v>
      </c>
      <c r="AF136">
        <f t="shared" si="11"/>
        <v>3.4860183994597658</v>
      </c>
    </row>
    <row r="137" spans="1:32" x14ac:dyDescent="0.25">
      <c r="A137">
        <v>0.85009325154006965</v>
      </c>
      <c r="B137">
        <v>0.12359378552392407</v>
      </c>
      <c r="C137">
        <v>7.1093122375670947E-2</v>
      </c>
      <c r="E137">
        <v>0.85009325154006965</v>
      </c>
      <c r="F137">
        <v>-0.43276271767033514</v>
      </c>
      <c r="G137">
        <v>-0.44594776762921129</v>
      </c>
      <c r="O137">
        <f>$I$15*F137+$J$15*G137+$K$15</f>
        <v>-0.23953963958803987</v>
      </c>
      <c r="P137">
        <f>O137-E137</f>
        <v>-1.0896328911281095</v>
      </c>
      <c r="Q137">
        <f t="shared" si="8"/>
        <v>1.1872998374282024</v>
      </c>
      <c r="T137" s="11">
        <v>112</v>
      </c>
      <c r="U137" s="11">
        <v>0.29433735902341956</v>
      </c>
      <c r="V137" s="11">
        <v>0.25602696492197502</v>
      </c>
      <c r="AD137">
        <f t="shared" si="9"/>
        <v>0.71007878204236885</v>
      </c>
      <c r="AE137">
        <f t="shared" si="10"/>
        <v>-0.1400144694977008</v>
      </c>
      <c r="AF137">
        <f t="shared" si="11"/>
        <v>1.9604051668722589E-2</v>
      </c>
    </row>
    <row r="138" spans="1:32" x14ac:dyDescent="0.25">
      <c r="A138">
        <v>0.55036432394539458</v>
      </c>
      <c r="B138">
        <v>0.55156032644258401</v>
      </c>
      <c r="C138">
        <v>0.58813401238055318</v>
      </c>
      <c r="E138">
        <v>-0.64855138643330534</v>
      </c>
      <c r="F138">
        <v>-0.51835602585406737</v>
      </c>
      <c r="G138">
        <v>-0.70446821263165271</v>
      </c>
      <c r="O138">
        <f>$I$15*F138+$J$15*G138+$K$15</f>
        <v>-0.37840319876951234</v>
      </c>
      <c r="P138">
        <f>O138-E138</f>
        <v>0.270148187663793</v>
      </c>
      <c r="Q138">
        <f t="shared" si="8"/>
        <v>7.2980043298031927E-2</v>
      </c>
      <c r="T138" s="11">
        <v>113</v>
      </c>
      <c r="U138" s="11">
        <v>0.32667998895867606</v>
      </c>
      <c r="V138" s="11">
        <v>-7.6044592607956429E-2</v>
      </c>
      <c r="AD138">
        <f t="shared" si="9"/>
        <v>0.63911268169271707</v>
      </c>
      <c r="AE138">
        <f t="shared" si="10"/>
        <v>1.2876640681260225</v>
      </c>
      <c r="AF138">
        <f t="shared" si="11"/>
        <v>1.658078752342858</v>
      </c>
    </row>
    <row r="139" spans="1:32" x14ac:dyDescent="0.25">
      <c r="A139">
        <v>-0.64855138643330534</v>
      </c>
      <c r="B139">
        <v>-1.288695799507656</v>
      </c>
      <c r="C139">
        <v>-1.1698050136360465</v>
      </c>
      <c r="E139">
        <v>0.25063539635071963</v>
      </c>
      <c r="F139">
        <v>8.0797131432057967E-2</v>
      </c>
      <c r="G139">
        <v>-0.13572323362628158</v>
      </c>
      <c r="O139">
        <f>$I$15*F139+$J$15*G139+$K$15</f>
        <v>-7.2903368570272936E-2</v>
      </c>
      <c r="P139">
        <f>O139-E139</f>
        <v>-0.32353876492099254</v>
      </c>
      <c r="Q139">
        <f t="shared" si="8"/>
        <v>0.10467733240660128</v>
      </c>
      <c r="T139" s="11">
        <v>114</v>
      </c>
      <c r="U139" s="11">
        <v>0.32421330573160406</v>
      </c>
      <c r="V139" s="11">
        <v>-7.3577909380884432E-2</v>
      </c>
      <c r="AD139">
        <f t="shared" si="9"/>
        <v>0.77506719751700792</v>
      </c>
      <c r="AE139">
        <f t="shared" si="10"/>
        <v>0.52443180116628829</v>
      </c>
      <c r="AF139">
        <f t="shared" si="11"/>
        <v>0.27502871407451734</v>
      </c>
    </row>
    <row r="140" spans="1:32" x14ac:dyDescent="0.25">
      <c r="A140">
        <v>-4.9093531243955373E-2</v>
      </c>
      <c r="B140">
        <v>1.3219001000961736</v>
      </c>
      <c r="C140">
        <v>1.4153994363883657</v>
      </c>
      <c r="E140">
        <v>-4.9093531243955373E-2</v>
      </c>
      <c r="F140">
        <v>-9.0389484935406397E-2</v>
      </c>
      <c r="G140">
        <v>-0.29083550062774643</v>
      </c>
      <c r="O140">
        <f>$I$15*F140+$J$15*G140+$K$15</f>
        <v>-0.15622150407915641</v>
      </c>
      <c r="P140">
        <f>O140-E140</f>
        <v>-0.10712797283520104</v>
      </c>
      <c r="Q140">
        <f t="shared" si="8"/>
        <v>1.1476402563779572E-2</v>
      </c>
      <c r="T140" s="11">
        <v>115</v>
      </c>
      <c r="U140" s="11">
        <v>-1.1746276953250905</v>
      </c>
      <c r="V140" s="11">
        <v>-7.3381546297564881E-2</v>
      </c>
      <c r="AD140">
        <f t="shared" si="9"/>
        <v>0.73837071791615849</v>
      </c>
      <c r="AE140">
        <f t="shared" si="10"/>
        <v>0.78746424916011382</v>
      </c>
      <c r="AF140">
        <f t="shared" si="11"/>
        <v>0.62009994370530186</v>
      </c>
    </row>
    <row r="141" spans="1:32" x14ac:dyDescent="0.25">
      <c r="A141">
        <v>1.7492800343240946</v>
      </c>
      <c r="B141">
        <v>-4.759283084354031E-2</v>
      </c>
      <c r="C141">
        <v>-0.23913141162725815</v>
      </c>
      <c r="E141">
        <v>-0.34882245883863039</v>
      </c>
      <c r="F141">
        <v>-0.26157610130287079</v>
      </c>
      <c r="G141">
        <v>-0.18742732262676987</v>
      </c>
      <c r="O141">
        <f>$I$15*F141+$J$15*G141+$K$15</f>
        <v>-0.10067608040656743</v>
      </c>
      <c r="P141">
        <f>O141-E141</f>
        <v>0.24814637843206294</v>
      </c>
      <c r="Q141">
        <f t="shared" si="8"/>
        <v>6.1576625128948591E-2</v>
      </c>
      <c r="T141" s="11">
        <v>116</v>
      </c>
      <c r="U141" s="11">
        <v>0.28436032692180335</v>
      </c>
      <c r="V141" s="11">
        <v>-0.9329117133551087</v>
      </c>
      <c r="AD141">
        <f t="shared" si="9"/>
        <v>0.77684261052849091</v>
      </c>
      <c r="AE141">
        <f t="shared" si="10"/>
        <v>1.1256650693671213</v>
      </c>
      <c r="AF141">
        <f t="shared" si="11"/>
        <v>1.267121848393286</v>
      </c>
    </row>
    <row r="142" spans="1:32" x14ac:dyDescent="0.25">
      <c r="A142">
        <v>-0.34882245883863039</v>
      </c>
      <c r="B142">
        <v>0.42317036416698578</v>
      </c>
      <c r="C142">
        <v>0.79495036838250632</v>
      </c>
      <c r="E142">
        <v>4.1471114550814949</v>
      </c>
      <c r="F142">
        <v>1.3646967541880388</v>
      </c>
      <c r="G142">
        <v>1.3119912583873892</v>
      </c>
      <c r="O142">
        <f>$I$15*F142+$J$15*G142+$K$15</f>
        <v>0.70473256284597208</v>
      </c>
      <c r="P142">
        <f>O142-E142</f>
        <v>-3.442378892235523</v>
      </c>
      <c r="Q142">
        <f t="shared" si="8"/>
        <v>11.849972437708667</v>
      </c>
      <c r="T142" s="11">
        <v>117</v>
      </c>
      <c r="U142" s="11">
        <v>-0.98040646692355915</v>
      </c>
      <c r="V142" s="11">
        <v>3.2126152895578741E-2</v>
      </c>
      <c r="AD142">
        <f t="shared" si="9"/>
        <v>1.1329760039578773</v>
      </c>
      <c r="AE142">
        <f t="shared" si="10"/>
        <v>-3.0141354511236176</v>
      </c>
      <c r="AF142">
        <f t="shared" si="11"/>
        <v>9.0850125177201733</v>
      </c>
    </row>
    <row r="143" spans="1:32" x14ac:dyDescent="0.25">
      <c r="A143">
        <v>0.85009325154006965</v>
      </c>
      <c r="B143">
        <v>0.76554359690191454</v>
      </c>
      <c r="C143">
        <v>0.63983810138104147</v>
      </c>
      <c r="E143">
        <v>-0.34882245883863039</v>
      </c>
      <c r="F143">
        <v>-0.26157610130287079</v>
      </c>
      <c r="G143">
        <v>-0.34253958962823472</v>
      </c>
      <c r="O143">
        <f>$I$15*F143+$J$15*G143+$K$15</f>
        <v>-0.1839942159154509</v>
      </c>
      <c r="P143">
        <f>O143-E143</f>
        <v>0.16482824292317949</v>
      </c>
      <c r="Q143">
        <f t="shared" si="8"/>
        <v>2.7168349665142671E-2</v>
      </c>
      <c r="T143" s="11">
        <v>118</v>
      </c>
      <c r="U143" s="11">
        <v>-0.25094003059844455</v>
      </c>
      <c r="V143" s="11">
        <v>-9.7882428240185837E-2</v>
      </c>
      <c r="AD143">
        <f t="shared" si="9"/>
        <v>0.73174158720058191</v>
      </c>
      <c r="AE143">
        <f t="shared" si="10"/>
        <v>1.0805640460392123</v>
      </c>
      <c r="AF143">
        <f t="shared" si="11"/>
        <v>1.1676186575926328</v>
      </c>
    </row>
    <row r="144" spans="1:32" x14ac:dyDescent="0.25">
      <c r="A144">
        <v>-0.64855138643330534</v>
      </c>
      <c r="B144">
        <v>0.97952686736124495</v>
      </c>
      <c r="C144">
        <v>1.105174902385436</v>
      </c>
      <c r="E144">
        <v>1.7492800343240946</v>
      </c>
      <c r="F144">
        <v>0.93673021326937889</v>
      </c>
      <c r="G144">
        <v>0.89835854638348289</v>
      </c>
      <c r="O144">
        <f>$I$15*F144+$J$15*G144+$K$15</f>
        <v>0.48255086815561615</v>
      </c>
      <c r="P144">
        <f>O144-E144</f>
        <v>-1.2667291661684785</v>
      </c>
      <c r="Q144">
        <f t="shared" si="8"/>
        <v>1.604602780421889</v>
      </c>
      <c r="T144" s="11">
        <v>119</v>
      </c>
      <c r="U144" s="11">
        <v>-0.29572637586238903</v>
      </c>
      <c r="V144" s="11">
        <v>0.54636177221310867</v>
      </c>
      <c r="AD144">
        <f t="shared" si="9"/>
        <v>1.0337179677344357</v>
      </c>
      <c r="AE144">
        <f t="shared" si="10"/>
        <v>-0.71556206658965893</v>
      </c>
      <c r="AF144">
        <f t="shared" si="11"/>
        <v>0.51202907114206353</v>
      </c>
    </row>
    <row r="145" spans="1:32" x14ac:dyDescent="0.25">
      <c r="A145">
        <v>2.0490089619187697</v>
      </c>
      <c r="B145">
        <v>1.1507134837287094</v>
      </c>
      <c r="C145">
        <v>1.3119912583873892</v>
      </c>
      <c r="E145">
        <v>-0.34882245883863039</v>
      </c>
      <c r="F145">
        <v>0.85113690508564666</v>
      </c>
      <c r="G145">
        <v>0.79495036838250632</v>
      </c>
      <c r="O145">
        <f>$I$15*F145+$J$15*G145+$K$15</f>
        <v>0.42700544448302719</v>
      </c>
      <c r="P145">
        <f>O145-E145</f>
        <v>0.77582790332165752</v>
      </c>
      <c r="Q145">
        <f t="shared" si="8"/>
        <v>0.60190893557247915</v>
      </c>
      <c r="T145" s="11">
        <v>120</v>
      </c>
      <c r="U145" s="11">
        <v>-0.82104970128102106</v>
      </c>
      <c r="V145" s="11">
        <v>-0.4269595403416343</v>
      </c>
      <c r="AD145">
        <f t="shared" si="9"/>
        <v>1.0078528907126929</v>
      </c>
      <c r="AE145">
        <f t="shared" si="10"/>
        <v>1.3566753495513233</v>
      </c>
      <c r="AF145">
        <f t="shared" si="11"/>
        <v>1.8405680040802053</v>
      </c>
    </row>
    <row r="146" spans="1:32" x14ac:dyDescent="0.25">
      <c r="A146">
        <v>1.4495511067294196</v>
      </c>
      <c r="B146">
        <v>-0.56115267994593299</v>
      </c>
      <c r="C146">
        <v>-0.65276412363116443</v>
      </c>
      <c r="E146">
        <v>-4.9093531243955373E-2</v>
      </c>
      <c r="F146">
        <v>0.85113690508564666</v>
      </c>
      <c r="G146">
        <v>1.0017667243844595</v>
      </c>
      <c r="O146">
        <f>$I$15*F146+$J$15*G146+$K$15</f>
        <v>0.53809629182820518</v>
      </c>
      <c r="P146">
        <f>O146-E146</f>
        <v>0.5871898230721605</v>
      </c>
      <c r="Q146">
        <f t="shared" si="8"/>
        <v>0.34479188831951513</v>
      </c>
      <c r="T146" s="11">
        <v>121</v>
      </c>
      <c r="U146" s="11">
        <v>-0.52727875024998427</v>
      </c>
      <c r="V146" s="11">
        <v>-0.12127263618332107</v>
      </c>
      <c r="AD146">
        <f t="shared" si="9"/>
        <v>1.0679875884832382</v>
      </c>
      <c r="AE146">
        <f t="shared" si="10"/>
        <v>1.1170811197271935</v>
      </c>
      <c r="AF146">
        <f t="shared" si="11"/>
        <v>1.2478702280509604</v>
      </c>
    </row>
    <row r="147" spans="1:32" x14ac:dyDescent="0.25">
      <c r="A147">
        <v>-0.34882245883863039</v>
      </c>
      <c r="B147">
        <v>0.50876367235071795</v>
      </c>
      <c r="C147">
        <v>0.58813401238055318</v>
      </c>
      <c r="E147">
        <v>-1.2480092416226554</v>
      </c>
      <c r="F147">
        <v>-0.56115267994593299</v>
      </c>
      <c r="G147">
        <v>-0.70446821263165271</v>
      </c>
      <c r="O147">
        <f>$I$15*F147+$J$15*G147+$K$15</f>
        <v>-0.37840319876951234</v>
      </c>
      <c r="P147">
        <f>O147-E147</f>
        <v>0.86960604285314302</v>
      </c>
      <c r="Q147">
        <f t="shared" si="8"/>
        <v>0.75621466976670237</v>
      </c>
      <c r="T147" s="11">
        <v>122</v>
      </c>
      <c r="U147" s="11">
        <v>0.56820939544788784</v>
      </c>
      <c r="V147" s="11">
        <v>0.58161278368685687</v>
      </c>
      <c r="AD147">
        <f t="shared" si="9"/>
        <v>0.64121381762448193</v>
      </c>
      <c r="AE147">
        <f t="shared" si="10"/>
        <v>1.8892230592471373</v>
      </c>
      <c r="AF147">
        <f t="shared" si="11"/>
        <v>3.5691637675911125</v>
      </c>
    </row>
    <row r="148" spans="1:32" x14ac:dyDescent="0.25">
      <c r="A148">
        <v>0.25063539635071963</v>
      </c>
      <c r="B148">
        <v>-0.21877944721100467</v>
      </c>
      <c r="C148">
        <v>-8.401914462579331E-2</v>
      </c>
      <c r="E148">
        <v>-0.64855138643330534</v>
      </c>
      <c r="F148">
        <v>-0.43276271767033514</v>
      </c>
      <c r="G148">
        <v>-0.49765185662969952</v>
      </c>
      <c r="O148">
        <f>$I$15*F148+$J$15*G148+$K$15</f>
        <v>-0.26731235142433435</v>
      </c>
      <c r="P148">
        <f>O148-E148</f>
        <v>0.38123903500897099</v>
      </c>
      <c r="Q148">
        <f t="shared" si="8"/>
        <v>0.14534320181457142</v>
      </c>
      <c r="T148" s="11">
        <v>123</v>
      </c>
      <c r="U148" s="11">
        <v>-0.94806383698830299</v>
      </c>
      <c r="V148" s="11">
        <v>1.7981570885283726</v>
      </c>
      <c r="AD148">
        <f t="shared" si="9"/>
        <v>0.69504510759973259</v>
      </c>
      <c r="AE148">
        <f t="shared" si="10"/>
        <v>1.3435964940330378</v>
      </c>
      <c r="AF148">
        <f t="shared" si="11"/>
        <v>1.8052515387778711</v>
      </c>
    </row>
    <row r="149" spans="1:32" x14ac:dyDescent="0.25">
      <c r="A149">
        <v>2.3487378895134445</v>
      </c>
      <c r="B149">
        <v>0.29478040189138749</v>
      </c>
      <c r="C149">
        <v>0.69154219038152975</v>
      </c>
      <c r="E149">
        <v>-4.9093531243955373E-2</v>
      </c>
      <c r="F149">
        <v>0.42317036416698578</v>
      </c>
      <c r="G149">
        <v>0.27790947837762409</v>
      </c>
      <c r="O149">
        <f>$I$15*F149+$J$15*G149+$K$15</f>
        <v>0.14927832612008263</v>
      </c>
      <c r="P149">
        <f>O149-E149</f>
        <v>0.19837185736403801</v>
      </c>
      <c r="Q149">
        <f t="shared" si="8"/>
        <v>3.9351393794058241E-2</v>
      </c>
      <c r="T149" s="11">
        <v>124</v>
      </c>
      <c r="U149" s="11">
        <v>0.54573349842091945</v>
      </c>
      <c r="V149" s="11">
        <v>0.60408868071382527</v>
      </c>
      <c r="AD149">
        <f t="shared" si="9"/>
        <v>0.87852750560397908</v>
      </c>
      <c r="AE149">
        <f t="shared" si="10"/>
        <v>0.9276210368479344</v>
      </c>
      <c r="AF149">
        <f t="shared" si="11"/>
        <v>0.86048078800283689</v>
      </c>
    </row>
    <row r="150" spans="1:32" x14ac:dyDescent="0.25">
      <c r="A150">
        <v>-0.64855138643330534</v>
      </c>
      <c r="B150">
        <v>0.59435698053445019</v>
      </c>
      <c r="C150">
        <v>0.58813401238055318</v>
      </c>
      <c r="E150">
        <v>-1.2480092416226554</v>
      </c>
      <c r="F150">
        <v>-1.8022556486100487</v>
      </c>
      <c r="G150">
        <v>-1.7902540816419055</v>
      </c>
      <c r="O150">
        <f>$I$15*F150+$J$15*G150+$K$15</f>
        <v>-0.96163014733169594</v>
      </c>
      <c r="P150">
        <f>O150-E150</f>
        <v>0.28637909429095942</v>
      </c>
      <c r="Q150">
        <f t="shared" si="8"/>
        <v>8.201298564691023E-2</v>
      </c>
      <c r="T150" s="11">
        <v>125</v>
      </c>
      <c r="U150" s="11">
        <v>0.70761209688719395</v>
      </c>
      <c r="V150" s="11">
        <v>0.1424811546528757</v>
      </c>
      <c r="AD150">
        <f t="shared" si="9"/>
        <v>0.38643959635030195</v>
      </c>
      <c r="AE150">
        <f t="shared" si="10"/>
        <v>1.6344488379729574</v>
      </c>
      <c r="AF150">
        <f t="shared" si="11"/>
        <v>2.6714230039511508</v>
      </c>
    </row>
    <row r="151" spans="1:32" x14ac:dyDescent="0.25">
      <c r="A151">
        <v>-0.64855138643330534</v>
      </c>
      <c r="B151">
        <v>1.3646967541880388</v>
      </c>
      <c r="C151">
        <v>1.1568789913859243</v>
      </c>
      <c r="E151">
        <v>-0.94828031402798041</v>
      </c>
      <c r="F151">
        <v>-0.86072925858899563</v>
      </c>
      <c r="G151">
        <v>-0.91128456863360519</v>
      </c>
      <c r="O151">
        <f>$I$15*F151+$J$15*G151+$K$15</f>
        <v>-0.48949404611468988</v>
      </c>
      <c r="P151">
        <f>O151-E151</f>
        <v>0.45878626791329052</v>
      </c>
      <c r="Q151">
        <f t="shared" si="8"/>
        <v>0.21048483962580558</v>
      </c>
      <c r="T151" s="11">
        <v>126</v>
      </c>
      <c r="U151" s="11">
        <v>-1.0202594457333602</v>
      </c>
      <c r="V151" s="11">
        <v>-0.22774979588929511</v>
      </c>
      <c r="AD151">
        <f t="shared" si="9"/>
        <v>0.59578707137629128</v>
      </c>
      <c r="AE151">
        <f t="shared" si="10"/>
        <v>1.5440673854042717</v>
      </c>
      <c r="AF151">
        <f t="shared" si="11"/>
        <v>2.3841440906691838</v>
      </c>
    </row>
    <row r="152" spans="1:32" x14ac:dyDescent="0.25">
      <c r="A152">
        <v>-0.64855138643330534</v>
      </c>
      <c r="B152">
        <v>-0.17598279311913859</v>
      </c>
      <c r="C152">
        <v>-8.401914462579331E-2</v>
      </c>
      <c r="E152">
        <v>-0.34882245883863039</v>
      </c>
      <c r="F152">
        <v>-0.1331861390272725</v>
      </c>
      <c r="G152">
        <v>-0.13572323362628158</v>
      </c>
      <c r="O152">
        <f>$I$15*F152+$J$15*G152+$K$15</f>
        <v>-7.2903368570272936E-2</v>
      </c>
      <c r="P152">
        <f>O152-E152</f>
        <v>0.27591909026835748</v>
      </c>
      <c r="Q152">
        <f t="shared" si="8"/>
        <v>7.6131344374518004E-2</v>
      </c>
      <c r="T152" s="11">
        <v>127</v>
      </c>
      <c r="U152" s="11">
        <v>-0.89576714284981385</v>
      </c>
      <c r="V152" s="11">
        <v>0.2472157564165085</v>
      </c>
      <c r="AD152">
        <f t="shared" si="9"/>
        <v>0.78557287717583246</v>
      </c>
      <c r="AE152">
        <f t="shared" si="10"/>
        <v>1.134395336014463</v>
      </c>
      <c r="AF152">
        <f t="shared" si="11"/>
        <v>1.2868527783713664</v>
      </c>
    </row>
    <row r="153" spans="1:32" x14ac:dyDescent="0.25">
      <c r="A153">
        <v>-0.34882245883863039</v>
      </c>
      <c r="B153">
        <v>0.25198374779952232</v>
      </c>
      <c r="C153">
        <v>7.1093122375670947E-2</v>
      </c>
      <c r="E153">
        <v>0.85009325154006965</v>
      </c>
      <c r="F153">
        <v>1.0651201755449771</v>
      </c>
      <c r="G153">
        <v>1.1568789913859243</v>
      </c>
      <c r="O153">
        <f>$I$15*F153+$J$15*G153+$K$15</f>
        <v>0.62141442733708863</v>
      </c>
      <c r="P153">
        <f>O153-E153</f>
        <v>-0.22867882420298102</v>
      </c>
      <c r="Q153">
        <f t="shared" si="8"/>
        <v>5.2294004638857902E-2</v>
      </c>
      <c r="T153" s="11">
        <v>128</v>
      </c>
      <c r="U153" s="11">
        <v>0.22460843350543486</v>
      </c>
      <c r="V153" s="11">
        <v>-0.87315981993874026</v>
      </c>
      <c r="AD153">
        <f t="shared" si="9"/>
        <v>1.1025829321523226</v>
      </c>
      <c r="AE153">
        <f t="shared" si="10"/>
        <v>0.25248968061225296</v>
      </c>
      <c r="AF153">
        <f t="shared" si="11"/>
        <v>6.3751038815677508E-2</v>
      </c>
    </row>
    <row r="154" spans="1:32" x14ac:dyDescent="0.25">
      <c r="A154">
        <v>-0.34882245883863039</v>
      </c>
      <c r="B154">
        <v>0.59435698053445019</v>
      </c>
      <c r="C154">
        <v>0.58813401238055318</v>
      </c>
      <c r="E154">
        <v>-1.2480092416226554</v>
      </c>
      <c r="F154">
        <v>-1.5454757240588526</v>
      </c>
      <c r="G154">
        <v>-1.531733636639464</v>
      </c>
      <c r="O154">
        <f>$I$15*F154+$J$15*G154+$K$15</f>
        <v>-0.82276658815022352</v>
      </c>
      <c r="P154">
        <f>O154-E154</f>
        <v>0.42524265347243184</v>
      </c>
      <c r="Q154">
        <f t="shared" si="8"/>
        <v>0.18083131433227476</v>
      </c>
      <c r="T154" s="11">
        <v>129</v>
      </c>
      <c r="U154" s="11">
        <v>-0.9729512676456793</v>
      </c>
      <c r="V154" s="11">
        <v>1.2235866639963988</v>
      </c>
      <c r="AD154">
        <f t="shared" si="9"/>
        <v>0.44900115297289417</v>
      </c>
      <c r="AE154">
        <f t="shared" si="10"/>
        <v>1.6970103945955495</v>
      </c>
      <c r="AF154">
        <f t="shared" si="11"/>
        <v>2.8798442793653427</v>
      </c>
    </row>
    <row r="155" spans="1:32" x14ac:dyDescent="0.25">
      <c r="A155">
        <v>-4.9093531243955373E-2</v>
      </c>
      <c r="B155">
        <v>0.97952686736124495</v>
      </c>
      <c r="C155">
        <v>1.0017667243844595</v>
      </c>
      <c r="E155">
        <v>-0.34882245883863039</v>
      </c>
      <c r="F155">
        <v>1.3219001000961736</v>
      </c>
      <c r="G155">
        <v>1.0017667243844595</v>
      </c>
      <c r="O155">
        <f>$I$15*F155+$J$15*G155+$K$15</f>
        <v>0.53809629182820518</v>
      </c>
      <c r="P155">
        <f>O155-E155</f>
        <v>0.88691875066683556</v>
      </c>
      <c r="Q155">
        <f t="shared" si="8"/>
        <v>0.78662487028442041</v>
      </c>
      <c r="T155" s="11">
        <v>130</v>
      </c>
      <c r="U155" s="11">
        <v>0.32169147290786793</v>
      </c>
      <c r="V155" s="11">
        <v>1.4275885614162267</v>
      </c>
      <c r="AD155">
        <f t="shared" si="9"/>
        <v>1.0448750932338242</v>
      </c>
      <c r="AE155">
        <f t="shared" si="10"/>
        <v>1.3936975520724546</v>
      </c>
      <c r="AF155">
        <f t="shared" si="11"/>
        <v>1.9423928666527523</v>
      </c>
    </row>
    <row r="156" spans="1:32" x14ac:dyDescent="0.25">
      <c r="A156">
        <v>-0.34882245883863039</v>
      </c>
      <c r="B156">
        <v>0.29478040189138749</v>
      </c>
      <c r="C156">
        <v>0.27790947837762409</v>
      </c>
      <c r="E156">
        <v>-0.94828031402798041</v>
      </c>
      <c r="F156">
        <v>-0.17598279311913859</v>
      </c>
      <c r="G156">
        <v>-0.394243678628723</v>
      </c>
      <c r="O156">
        <f>$I$15*F156+$J$15*G156+$K$15</f>
        <v>-0.21176692775174538</v>
      </c>
      <c r="P156">
        <f>O156-E156</f>
        <v>0.73651338627623497</v>
      </c>
      <c r="Q156">
        <f t="shared" si="8"/>
        <v>0.54245196816408647</v>
      </c>
      <c r="T156" s="11">
        <v>131</v>
      </c>
      <c r="U156" s="11">
        <v>-1.0625791077702322</v>
      </c>
      <c r="V156" s="11">
        <v>0.11429879374225183</v>
      </c>
      <c r="AD156">
        <f t="shared" si="9"/>
        <v>0.7125056408944157</v>
      </c>
      <c r="AE156">
        <f t="shared" si="10"/>
        <v>1.660785954922396</v>
      </c>
      <c r="AF156">
        <f t="shared" si="11"/>
        <v>2.7582099880674948</v>
      </c>
    </row>
    <row r="157" spans="1:32" x14ac:dyDescent="0.25">
      <c r="A157">
        <v>0.85009325154006965</v>
      </c>
      <c r="B157">
        <v>0.55156032644258401</v>
      </c>
      <c r="C157">
        <v>0.84665445738299461</v>
      </c>
      <c r="E157">
        <v>-0.34882245883863039</v>
      </c>
      <c r="F157">
        <v>-1.3742891076913881</v>
      </c>
      <c r="G157">
        <v>-1.2732131916370231</v>
      </c>
      <c r="O157">
        <f>$I$15*F157+$J$15*G157+$K$15</f>
        <v>-0.68390302896875121</v>
      </c>
      <c r="P157">
        <f>O157-E157</f>
        <v>-0.33508057013012083</v>
      </c>
      <c r="Q157">
        <f t="shared" si="8"/>
        <v>0.11227898847872682</v>
      </c>
      <c r="T157" s="11">
        <v>132</v>
      </c>
      <c r="U157" s="11">
        <v>0.18228877146856221</v>
      </c>
      <c r="V157" s="11">
        <v>-0.23138230271251758</v>
      </c>
      <c r="AD157">
        <f t="shared" si="9"/>
        <v>0.51576498145901595</v>
      </c>
      <c r="AE157">
        <f t="shared" si="10"/>
        <v>0.86458744029764634</v>
      </c>
      <c r="AF157">
        <f t="shared" si="11"/>
        <v>0.74751144192043617</v>
      </c>
    </row>
    <row r="158" spans="1:32" x14ac:dyDescent="0.25">
      <c r="A158">
        <v>-0.34882245883863039</v>
      </c>
      <c r="B158">
        <v>0.50876367235071795</v>
      </c>
      <c r="C158">
        <v>0.89835854638348289</v>
      </c>
      <c r="E158">
        <v>-0.34882245883863039</v>
      </c>
      <c r="F158">
        <v>-0.26157610130287079</v>
      </c>
      <c r="G158">
        <v>-0.34253958962823472</v>
      </c>
      <c r="O158">
        <f>$I$15*F158+$J$15*G158+$K$15</f>
        <v>-0.1839942159154509</v>
      </c>
      <c r="P158">
        <f>O158-E158</f>
        <v>0.16482824292317949</v>
      </c>
      <c r="Q158">
        <f t="shared" si="8"/>
        <v>2.7168349665142671E-2</v>
      </c>
      <c r="T158" s="11">
        <v>133</v>
      </c>
      <c r="U158" s="11">
        <v>0.32667998895867606</v>
      </c>
      <c r="V158" s="11">
        <v>0.52341326258139365</v>
      </c>
      <c r="AD158">
        <f t="shared" si="9"/>
        <v>0.73174158720058191</v>
      </c>
      <c r="AE158">
        <f t="shared" si="10"/>
        <v>1.0805640460392123</v>
      </c>
      <c r="AF158">
        <f t="shared" si="11"/>
        <v>1.1676186575926328</v>
      </c>
    </row>
    <row r="159" spans="1:32" x14ac:dyDescent="0.25">
      <c r="A159">
        <v>-1.2480092416226554</v>
      </c>
      <c r="B159">
        <v>-1.288695799507656</v>
      </c>
      <c r="C159">
        <v>-1.4283254586384875</v>
      </c>
      <c r="E159">
        <v>-0.34882245883863039</v>
      </c>
      <c r="F159">
        <v>0.97952686736124495</v>
      </c>
      <c r="G159">
        <v>1.105174902385436</v>
      </c>
      <c r="O159">
        <f>$I$15*F159+$J$15*G159+$K$15</f>
        <v>0.59364171550079414</v>
      </c>
      <c r="P159">
        <f>O159-E159</f>
        <v>0.94246417433942453</v>
      </c>
      <c r="Q159">
        <f t="shared" si="8"/>
        <v>0.88823871991329317</v>
      </c>
      <c r="T159" s="11">
        <v>134</v>
      </c>
      <c r="U159" s="11">
        <v>0.82464920049285928</v>
      </c>
      <c r="V159" s="11">
        <v>-0.2742848765474647</v>
      </c>
      <c r="AD159">
        <f t="shared" si="9"/>
        <v>1.0917515295732163</v>
      </c>
      <c r="AE159">
        <f t="shared" si="10"/>
        <v>1.4405739884118467</v>
      </c>
      <c r="AF159">
        <f t="shared" si="11"/>
        <v>2.0752534160888154</v>
      </c>
    </row>
    <row r="160" spans="1:32" x14ac:dyDescent="0.25">
      <c r="A160">
        <v>-0.94828031402798041</v>
      </c>
      <c r="B160">
        <v>-9.0389484935406397E-2</v>
      </c>
      <c r="C160">
        <v>0.48472583437957717</v>
      </c>
      <c r="E160">
        <v>0.55036432394539458</v>
      </c>
      <c r="F160">
        <v>1.1935101378205755</v>
      </c>
      <c r="G160">
        <v>1.4153994363883657</v>
      </c>
      <c r="O160">
        <f>$I$15*F160+$J$15*G160+$K$15</f>
        <v>0.76027798651856104</v>
      </c>
      <c r="P160">
        <f>O160-E160</f>
        <v>0.20991366257316646</v>
      </c>
      <c r="Q160">
        <f t="shared" si="8"/>
        <v>4.4063745734881185E-2</v>
      </c>
      <c r="T160" s="11">
        <v>135</v>
      </c>
      <c r="U160" s="11">
        <v>-1.1074206026308415</v>
      </c>
      <c r="V160" s="11">
        <v>-0.44031756658648891</v>
      </c>
      <c r="AD160">
        <f t="shared" si="9"/>
        <v>1.1714478965702095</v>
      </c>
      <c r="AE160">
        <f t="shared" si="10"/>
        <v>0.62108357262481495</v>
      </c>
      <c r="AF160">
        <f t="shared" si="11"/>
        <v>0.38574480418440377</v>
      </c>
    </row>
    <row r="161" spans="1:32" x14ac:dyDescent="0.25">
      <c r="A161">
        <v>-0.64855138643330534</v>
      </c>
      <c r="B161">
        <v>8.0797131432057967E-2</v>
      </c>
      <c r="C161">
        <v>-0.23913141162725815</v>
      </c>
      <c r="E161">
        <v>0.25063539635071963</v>
      </c>
      <c r="F161">
        <v>0.46596701825885184</v>
      </c>
      <c r="G161">
        <v>0.3813176563786006</v>
      </c>
      <c r="O161">
        <f>$I$15*F161+$J$15*G161+$K$15</f>
        <v>0.20482374979267159</v>
      </c>
      <c r="P161">
        <f>O161-E161</f>
        <v>-4.5811646558048036E-2</v>
      </c>
      <c r="Q161">
        <f t="shared" si="8"/>
        <v>2.0987069603595147E-3</v>
      </c>
      <c r="T161" s="11">
        <v>136</v>
      </c>
      <c r="U161" s="11">
        <v>-0.28827117658450896</v>
      </c>
      <c r="V161" s="11">
        <v>1.1383644281245786</v>
      </c>
      <c r="AD161">
        <f t="shared" si="9"/>
        <v>0.90649371855748673</v>
      </c>
      <c r="AE161">
        <f t="shared" si="10"/>
        <v>0.6558583222067671</v>
      </c>
      <c r="AF161">
        <f t="shared" si="11"/>
        <v>0.4301501388078755</v>
      </c>
    </row>
    <row r="162" spans="1:32" x14ac:dyDescent="0.25">
      <c r="A162">
        <v>-4.9093531243955373E-2</v>
      </c>
      <c r="B162">
        <v>0.89393355917751283</v>
      </c>
      <c r="C162">
        <v>0.63983810138104147</v>
      </c>
      <c r="E162">
        <v>-0.94828031402798041</v>
      </c>
      <c r="F162">
        <v>-1.288695799507656</v>
      </c>
      <c r="G162">
        <v>-1.2732131916370231</v>
      </c>
      <c r="O162">
        <f>$I$15*F162+$J$15*G162+$K$15</f>
        <v>-0.68390302896875121</v>
      </c>
      <c r="P162">
        <f>O162-E162</f>
        <v>0.26437728505922919</v>
      </c>
      <c r="Q162">
        <f t="shared" si="8"/>
        <v>6.9895348855288933E-2</v>
      </c>
      <c r="T162" s="11">
        <v>137</v>
      </c>
      <c r="U162" s="11">
        <v>-0.47498205611149591</v>
      </c>
      <c r="V162" s="11">
        <v>-0.17356933032180943</v>
      </c>
      <c r="AD162">
        <f t="shared" si="9"/>
        <v>0.51156270959548611</v>
      </c>
      <c r="AE162">
        <f t="shared" si="10"/>
        <v>1.4598430236234665</v>
      </c>
      <c r="AF162">
        <f t="shared" si="11"/>
        <v>2.1311416536221048</v>
      </c>
    </row>
    <row r="163" spans="1:32" x14ac:dyDescent="0.25">
      <c r="A163">
        <v>0.25063539635071963</v>
      </c>
      <c r="B163">
        <v>1.1079168296368433</v>
      </c>
      <c r="C163">
        <v>1.0534708133849477</v>
      </c>
      <c r="E163">
        <v>0.85009325154006965</v>
      </c>
      <c r="F163">
        <v>0.38037371007511966</v>
      </c>
      <c r="G163">
        <v>0.27790947837762409</v>
      </c>
      <c r="O163">
        <f>$I$15*F163+$J$15*G163+$K$15</f>
        <v>0.14927832612008263</v>
      </c>
      <c r="P163">
        <f>O163-E163</f>
        <v>-0.70081492541998702</v>
      </c>
      <c r="Q163">
        <f t="shared" si="8"/>
        <v>0.49114155969142198</v>
      </c>
      <c r="T163" s="11">
        <v>138</v>
      </c>
      <c r="U163" s="11">
        <v>-0.18367778830753126</v>
      </c>
      <c r="V163" s="11">
        <v>0.43431318465825086</v>
      </c>
      <c r="AD163">
        <f t="shared" si="9"/>
        <v>0.88062864153574394</v>
      </c>
      <c r="AE163">
        <f t="shared" si="10"/>
        <v>3.0535389995674289E-2</v>
      </c>
      <c r="AF163">
        <f t="shared" si="11"/>
        <v>9.3241004218792552E-4</v>
      </c>
    </row>
    <row r="164" spans="1:32" x14ac:dyDescent="0.25">
      <c r="A164">
        <v>-0.34882245883863039</v>
      </c>
      <c r="B164">
        <v>-4.7961767516742143E-3</v>
      </c>
      <c r="C164">
        <v>-0.13572323362628158</v>
      </c>
      <c r="E164">
        <v>2.0490089619187697</v>
      </c>
      <c r="F164">
        <v>-0.30437275539473685</v>
      </c>
      <c r="G164">
        <v>-0.13572323362628158</v>
      </c>
      <c r="O164">
        <f>$I$15*F164+$J$15*G164+$K$15</f>
        <v>-7.2903368570272936E-2</v>
      </c>
      <c r="P164">
        <f>O164-E164</f>
        <v>-2.1219123304890428</v>
      </c>
      <c r="Q164">
        <f t="shared" si="8"/>
        <v>4.5025119382814411</v>
      </c>
      <c r="T164" s="11">
        <v>139</v>
      </c>
      <c r="U164" s="11">
        <v>-0.26086191310339646</v>
      </c>
      <c r="V164" s="11">
        <v>0.21176838185944108</v>
      </c>
      <c r="AD164">
        <f t="shared" si="9"/>
        <v>0.79397742090289214</v>
      </c>
      <c r="AE164">
        <f t="shared" si="10"/>
        <v>-1.2550315410158777</v>
      </c>
      <c r="AF164">
        <f t="shared" si="11"/>
        <v>1.5751041689446885</v>
      </c>
    </row>
    <row r="165" spans="1:32" x14ac:dyDescent="0.25">
      <c r="A165">
        <v>0.85009325154006965</v>
      </c>
      <c r="B165">
        <v>0.8083402509937806</v>
      </c>
      <c r="C165">
        <v>0.63983810138104147</v>
      </c>
      <c r="E165">
        <v>-4.9093531243955373E-2</v>
      </c>
      <c r="F165">
        <v>0.85113690508564666</v>
      </c>
      <c r="G165">
        <v>0.89835854638348289</v>
      </c>
      <c r="O165">
        <f>$I$15*F165+$J$15*G165+$K$15</f>
        <v>0.48255086815561615</v>
      </c>
      <c r="P165">
        <f>O165-E165</f>
        <v>0.53164439939957153</v>
      </c>
      <c r="Q165">
        <f t="shared" si="8"/>
        <v>0.28264576741293113</v>
      </c>
      <c r="T165" s="11">
        <v>140</v>
      </c>
      <c r="U165" s="11">
        <v>-0.12644772771489843</v>
      </c>
      <c r="V165" s="11">
        <v>-0.22237473112373196</v>
      </c>
      <c r="AD165">
        <f t="shared" si="9"/>
        <v>1.0379202395979656</v>
      </c>
      <c r="AE165">
        <f t="shared" si="10"/>
        <v>1.087013770841921</v>
      </c>
      <c r="AF165">
        <f t="shared" si="11"/>
        <v>1.1815989379999723</v>
      </c>
    </row>
    <row r="166" spans="1:32" x14ac:dyDescent="0.25">
      <c r="A166">
        <v>0.25063539635071963</v>
      </c>
      <c r="B166">
        <v>1.4074934082799049</v>
      </c>
      <c r="C166">
        <v>1.2602871693869009</v>
      </c>
      <c r="E166">
        <v>0.85009325154006965</v>
      </c>
      <c r="F166">
        <v>-0.26157610130287079</v>
      </c>
      <c r="G166">
        <v>-0.29083550062774643</v>
      </c>
      <c r="O166">
        <f>$I$15*F166+$J$15*G166+$K$15</f>
        <v>-0.15622150407915641</v>
      </c>
      <c r="P166">
        <f>O166-E166</f>
        <v>-1.006314755619226</v>
      </c>
      <c r="Q166">
        <f t="shared" si="8"/>
        <v>1.0126693873769825</v>
      </c>
      <c r="T166" s="11">
        <v>141</v>
      </c>
      <c r="U166" s="11">
        <v>0.62796128886425706</v>
      </c>
      <c r="V166" s="11">
        <v>3.519150166217238</v>
      </c>
      <c r="AD166">
        <f t="shared" si="9"/>
        <v>0.74677526164321817</v>
      </c>
      <c r="AE166">
        <f t="shared" si="10"/>
        <v>-0.10331798989685148</v>
      </c>
      <c r="AF166">
        <f t="shared" si="11"/>
        <v>1.0674607036325905E-2</v>
      </c>
    </row>
    <row r="167" spans="1:32" x14ac:dyDescent="0.25">
      <c r="A167">
        <v>0.55036432394539458</v>
      </c>
      <c r="B167">
        <v>0.29478040189138749</v>
      </c>
      <c r="C167">
        <v>0.27790947837762409</v>
      </c>
      <c r="E167">
        <v>-0.94828031402798041</v>
      </c>
      <c r="F167">
        <v>-9.0389484935406397E-2</v>
      </c>
      <c r="G167">
        <v>-0.23913141162725815</v>
      </c>
      <c r="O167">
        <f>$I$15*F167+$J$15*G167+$K$15</f>
        <v>-0.12844879224286193</v>
      </c>
      <c r="P167">
        <f>O167-E167</f>
        <v>0.81983152178511842</v>
      </c>
      <c r="Q167">
        <f t="shared" si="8"/>
        <v>0.6721237241125031</v>
      </c>
      <c r="T167" s="11">
        <v>142</v>
      </c>
      <c r="U167" s="11">
        <v>-0.25340671382551638</v>
      </c>
      <c r="V167" s="11">
        <v>-9.5415745013114006E-2</v>
      </c>
      <c r="AD167">
        <f t="shared" si="9"/>
        <v>0.75340439235879486</v>
      </c>
      <c r="AE167">
        <f t="shared" si="10"/>
        <v>1.7016847063867753</v>
      </c>
      <c r="AF167">
        <f t="shared" si="11"/>
        <v>2.8957308399506454</v>
      </c>
    </row>
    <row r="168" spans="1:32" x14ac:dyDescent="0.25">
      <c r="A168">
        <v>0.25063539635071963</v>
      </c>
      <c r="B168">
        <v>0.97952686736124495</v>
      </c>
      <c r="C168">
        <v>0.89835854638348289</v>
      </c>
      <c r="E168">
        <v>-0.94828031402798041</v>
      </c>
      <c r="F168">
        <v>-0.64674598812966511</v>
      </c>
      <c r="G168">
        <v>-0.60106003463067614</v>
      </c>
      <c r="O168">
        <f>$I$15*F168+$J$15*G168+$K$15</f>
        <v>-0.32285777509692332</v>
      </c>
      <c r="P168">
        <f>O168-E168</f>
        <v>0.62542253893105704</v>
      </c>
      <c r="Q168">
        <f t="shared" si="8"/>
        <v>0.39115335220296954</v>
      </c>
      <c r="T168" s="11">
        <v>143</v>
      </c>
      <c r="U168" s="11">
        <v>0.41384114585615739</v>
      </c>
      <c r="V168" s="11">
        <v>1.3354388884679373</v>
      </c>
      <c r="AD168">
        <f t="shared" si="9"/>
        <v>0.67548343837328439</v>
      </c>
      <c r="AE168">
        <f t="shared" si="10"/>
        <v>1.6237637524012647</v>
      </c>
      <c r="AF168">
        <f t="shared" si="11"/>
        <v>2.6366087236122357</v>
      </c>
    </row>
    <row r="169" spans="1:32" x14ac:dyDescent="0.25">
      <c r="A169">
        <v>0.55036432394539458</v>
      </c>
      <c r="B169">
        <v>0.33757705598325355</v>
      </c>
      <c r="C169">
        <v>0.27790947837762409</v>
      </c>
      <c r="E169">
        <v>-0.94828031402798041</v>
      </c>
      <c r="F169">
        <v>-0.21877944721100467</v>
      </c>
      <c r="G169">
        <v>-0.29083550062774643</v>
      </c>
      <c r="O169">
        <f>$I$15*F169+$J$15*G169+$K$15</f>
        <v>-0.15622150407915641</v>
      </c>
      <c r="P169">
        <f>O169-E169</f>
        <v>0.79205880994882394</v>
      </c>
      <c r="Q169">
        <f t="shared" si="8"/>
        <v>0.62735715841754724</v>
      </c>
      <c r="T169" s="11">
        <v>144</v>
      </c>
      <c r="U169" s="11">
        <v>0.3540892524397885</v>
      </c>
      <c r="V169" s="11">
        <v>-0.70291171127841889</v>
      </c>
      <c r="AD169">
        <f t="shared" si="9"/>
        <v>0.74467412571145331</v>
      </c>
      <c r="AE169">
        <f t="shared" si="10"/>
        <v>1.6929544397394336</v>
      </c>
      <c r="AF169">
        <f t="shared" si="11"/>
        <v>2.8660947350334594</v>
      </c>
    </row>
    <row r="170" spans="1:32" x14ac:dyDescent="0.25">
      <c r="A170">
        <v>-1.2480092416226554</v>
      </c>
      <c r="B170">
        <v>-1.288695799507656</v>
      </c>
      <c r="C170">
        <v>-1.4800295476389758</v>
      </c>
      <c r="E170">
        <v>1.4495511067294196</v>
      </c>
      <c r="F170">
        <v>0.63715363462631625</v>
      </c>
      <c r="G170">
        <v>0.58813401238055318</v>
      </c>
      <c r="O170">
        <f>$I$15*F170+$J$15*G170+$K$15</f>
        <v>0.31591459713784925</v>
      </c>
      <c r="P170">
        <f>O170-E170</f>
        <v>-1.1336365095915704</v>
      </c>
      <c r="Q170">
        <f t="shared" si="8"/>
        <v>1.2851317358789587</v>
      </c>
      <c r="T170" s="11">
        <v>145</v>
      </c>
      <c r="U170" s="11">
        <v>0.52336790058727911</v>
      </c>
      <c r="V170" s="11">
        <v>-0.57246143183123444</v>
      </c>
      <c r="AD170">
        <f t="shared" si="9"/>
        <v>0.95822387260097219</v>
      </c>
      <c r="AE170">
        <f t="shared" si="10"/>
        <v>-0.49132723412844737</v>
      </c>
      <c r="AF170">
        <f t="shared" si="11"/>
        <v>0.24140245099631014</v>
      </c>
    </row>
    <row r="171" spans="1:32" x14ac:dyDescent="0.25">
      <c r="A171">
        <v>-4.9093531243955373E-2</v>
      </c>
      <c r="B171">
        <v>0.55156032644258401</v>
      </c>
      <c r="C171">
        <v>0.53642992338006545</v>
      </c>
      <c r="E171">
        <v>2.0490089619187697</v>
      </c>
      <c r="F171">
        <v>0.89393355917751283</v>
      </c>
      <c r="G171">
        <v>0.95006263538397118</v>
      </c>
      <c r="O171">
        <f>$I$15*F171+$J$15*G171+$K$15</f>
        <v>0.51032357999191069</v>
      </c>
      <c r="P171">
        <f>O171-E171</f>
        <v>-1.5386853819268591</v>
      </c>
      <c r="Q171">
        <f t="shared" si="8"/>
        <v>2.3675527045554041</v>
      </c>
      <c r="T171" s="11">
        <v>146</v>
      </c>
      <c r="U171" s="11">
        <v>-0.46253834078280787</v>
      </c>
      <c r="V171" s="11">
        <v>-0.7854709008398475</v>
      </c>
      <c r="AD171">
        <f t="shared" si="9"/>
        <v>1.050852778108837</v>
      </c>
      <c r="AE171">
        <f t="shared" si="10"/>
        <v>-0.99815618380993265</v>
      </c>
      <c r="AF171">
        <f t="shared" si="11"/>
        <v>0.99631576727800808</v>
      </c>
    </row>
    <row r="172" spans="1:32" x14ac:dyDescent="0.25">
      <c r="A172">
        <v>1.4495511067294196</v>
      </c>
      <c r="B172">
        <v>-0.26157610130287079</v>
      </c>
      <c r="C172">
        <v>-0.23913141162725815</v>
      </c>
      <c r="E172">
        <v>-0.34882245883863039</v>
      </c>
      <c r="F172">
        <v>-1.4170857617832544</v>
      </c>
      <c r="G172">
        <v>-1.2215091026365348</v>
      </c>
      <c r="O172">
        <f>$I$15*F172+$J$15*G172+$K$15</f>
        <v>-0.65613031713245673</v>
      </c>
      <c r="P172">
        <f>O172-E172</f>
        <v>-0.30730785829382634</v>
      </c>
      <c r="Q172">
        <f t="shared" si="8"/>
        <v>9.4438119769138448E-2</v>
      </c>
      <c r="T172" s="11">
        <v>147</v>
      </c>
      <c r="U172" s="11">
        <v>-0.33059083862138161</v>
      </c>
      <c r="V172" s="11">
        <v>-0.31796054781192373</v>
      </c>
      <c r="AD172">
        <f t="shared" si="9"/>
        <v>0.53289979183341729</v>
      </c>
      <c r="AE172">
        <f t="shared" si="10"/>
        <v>0.88172225067204768</v>
      </c>
      <c r="AF172">
        <f t="shared" si="11"/>
        <v>0.77743412733018125</v>
      </c>
    </row>
    <row r="173" spans="1:32" x14ac:dyDescent="0.25">
      <c r="A173">
        <v>-4.9093531243955373E-2</v>
      </c>
      <c r="B173">
        <v>8.0797131432057967E-2</v>
      </c>
      <c r="C173">
        <v>1.9389033375182673E-2</v>
      </c>
      <c r="E173">
        <v>-0.94828031402798041</v>
      </c>
      <c r="F173">
        <v>-1.0747125290483255</v>
      </c>
      <c r="G173">
        <v>-1.1698050136360465</v>
      </c>
      <c r="O173">
        <f>$I$15*F173+$J$15*G173+$K$15</f>
        <v>-0.62835760529616225</v>
      </c>
      <c r="P173">
        <f>O173-E173</f>
        <v>0.31992270873181816</v>
      </c>
      <c r="Q173">
        <f t="shared" si="8"/>
        <v>0.10235053956230376</v>
      </c>
      <c r="T173" s="11">
        <v>148</v>
      </c>
      <c r="U173" s="11">
        <v>5.5329785357944278E-2</v>
      </c>
      <c r="V173" s="11">
        <v>-0.10442331660189966</v>
      </c>
      <c r="AD173">
        <f t="shared" si="9"/>
        <v>0.5311243788219342</v>
      </c>
      <c r="AE173">
        <f t="shared" si="10"/>
        <v>1.4794046928499145</v>
      </c>
      <c r="AF173">
        <f t="shared" si="11"/>
        <v>2.18863824522635</v>
      </c>
    </row>
    <row r="174" spans="1:32" x14ac:dyDescent="0.25">
      <c r="A174">
        <v>-4.9093531243955373E-2</v>
      </c>
      <c r="B174">
        <v>0.42317036416698578</v>
      </c>
      <c r="C174">
        <v>0.63983810138104147</v>
      </c>
      <c r="E174">
        <v>-0.34882245883863039</v>
      </c>
      <c r="F174">
        <v>0.33757705598325355</v>
      </c>
      <c r="G174">
        <v>0.3813176563786006</v>
      </c>
      <c r="O174">
        <f>$I$15*F174+$J$15*G174+$K$15</f>
        <v>0.20482374979267159</v>
      </c>
      <c r="P174">
        <f>O174-E174</f>
        <v>0.55364620863130198</v>
      </c>
      <c r="Q174">
        <f t="shared" si="8"/>
        <v>0.30652412433181514</v>
      </c>
      <c r="T174" s="11">
        <v>149</v>
      </c>
      <c r="U174" s="11">
        <v>-0.99038349902517564</v>
      </c>
      <c r="V174" s="11">
        <v>-0.25762574259747972</v>
      </c>
      <c r="AD174">
        <f t="shared" si="9"/>
        <v>0.91279712635278154</v>
      </c>
      <c r="AE174">
        <f t="shared" si="10"/>
        <v>1.2616195851914118</v>
      </c>
      <c r="AF174">
        <f t="shared" si="11"/>
        <v>1.5916839777385501</v>
      </c>
    </row>
    <row r="175" spans="1:32" x14ac:dyDescent="0.25">
      <c r="A175">
        <v>-0.34882245883863039</v>
      </c>
      <c r="B175">
        <v>-0.90352591268086169</v>
      </c>
      <c r="C175">
        <v>-0.65276412363116443</v>
      </c>
      <c r="E175">
        <v>-0.34882245883863039</v>
      </c>
      <c r="F175">
        <v>-0.60394933403779905</v>
      </c>
      <c r="G175">
        <v>-0.394243678628723</v>
      </c>
      <c r="O175">
        <f>$I$15*F175+$J$15*G175+$K$15</f>
        <v>-0.21176692775174538</v>
      </c>
      <c r="P175">
        <f>O175-E175</f>
        <v>0.13705553108688501</v>
      </c>
      <c r="Q175">
        <f t="shared" si="8"/>
        <v>1.8784218601508102E-2</v>
      </c>
      <c r="T175" s="11">
        <v>150</v>
      </c>
      <c r="U175" s="11">
        <v>-0.54471098162948062</v>
      </c>
      <c r="V175" s="11">
        <v>-0.40356933239849979</v>
      </c>
      <c r="AD175">
        <f t="shared" si="9"/>
        <v>0.73351700021206478</v>
      </c>
      <c r="AE175">
        <f t="shared" si="10"/>
        <v>1.0823394590506952</v>
      </c>
      <c r="AF175">
        <f t="shared" si="11"/>
        <v>1.1714587046181515</v>
      </c>
    </row>
    <row r="176" spans="1:32" x14ac:dyDescent="0.25">
      <c r="A176">
        <v>-0.34882245883863039</v>
      </c>
      <c r="B176">
        <v>0.8083402509937806</v>
      </c>
      <c r="C176">
        <v>0.89835854638348289</v>
      </c>
      <c r="E176">
        <v>0.25063539635071963</v>
      </c>
      <c r="F176">
        <v>0.93673021326937889</v>
      </c>
      <c r="G176">
        <v>0.89835854638348289</v>
      </c>
      <c r="O176">
        <f>$I$15*F176+$J$15*G176+$K$15</f>
        <v>0.48255086815561615</v>
      </c>
      <c r="P176">
        <f>O176-E176</f>
        <v>0.23191547180489652</v>
      </c>
      <c r="Q176">
        <f t="shared" si="8"/>
        <v>5.3784786062487752E-2</v>
      </c>
      <c r="T176" s="11">
        <v>151</v>
      </c>
      <c r="U176" s="11">
        <v>-0.12145921166409032</v>
      </c>
      <c r="V176" s="11">
        <v>-0.22736324717454007</v>
      </c>
      <c r="AD176">
        <f t="shared" si="9"/>
        <v>1.0337179677344357</v>
      </c>
      <c r="AE176">
        <f t="shared" si="10"/>
        <v>0.78308257138371606</v>
      </c>
      <c r="AF176">
        <f t="shared" si="11"/>
        <v>0.61321831360493273</v>
      </c>
    </row>
    <row r="177" spans="1:32" x14ac:dyDescent="0.25">
      <c r="A177">
        <v>0.25063539635071963</v>
      </c>
      <c r="B177">
        <v>1.022323521453111</v>
      </c>
      <c r="C177">
        <v>0.89835854638348289</v>
      </c>
      <c r="E177">
        <v>-0.94828031402798041</v>
      </c>
      <c r="F177">
        <v>0.76554359690191454</v>
      </c>
      <c r="G177">
        <v>0.48472583437957717</v>
      </c>
      <c r="O177">
        <f>$I$15*F177+$J$15*G177+$K$15</f>
        <v>0.26036917346526056</v>
      </c>
      <c r="P177">
        <f>O177-E177</f>
        <v>1.208649487493241</v>
      </c>
      <c r="Q177">
        <f t="shared" si="8"/>
        <v>1.460833583617674</v>
      </c>
      <c r="T177" s="11">
        <v>152</v>
      </c>
      <c r="U177" s="11">
        <v>0.58810831005445618</v>
      </c>
      <c r="V177" s="11">
        <v>0.26198494148561347</v>
      </c>
      <c r="AD177">
        <f t="shared" si="9"/>
        <v>0.92185311592040498</v>
      </c>
      <c r="AE177">
        <f t="shared" si="10"/>
        <v>1.8701334299483854</v>
      </c>
      <c r="AF177">
        <f t="shared" si="11"/>
        <v>3.4973990458105124</v>
      </c>
    </row>
    <row r="178" spans="1:32" x14ac:dyDescent="0.25">
      <c r="A178">
        <v>-0.64855138643330534</v>
      </c>
      <c r="B178">
        <v>-4.7961767516742143E-3</v>
      </c>
      <c r="C178">
        <v>0.12279721137615923</v>
      </c>
      <c r="E178">
        <v>-1.2480092416226554</v>
      </c>
      <c r="F178">
        <v>-0.90352591268086169</v>
      </c>
      <c r="G178">
        <v>-1.0146927466345819</v>
      </c>
      <c r="O178">
        <f>$I$15*F178+$J$15*G178+$K$15</f>
        <v>-0.54503946978727891</v>
      </c>
      <c r="P178">
        <f>O178-E178</f>
        <v>0.70296977183537646</v>
      </c>
      <c r="Q178">
        <f t="shared" si="8"/>
        <v>0.49416650011428126</v>
      </c>
      <c r="T178" s="11">
        <v>153</v>
      </c>
      <c r="U178" s="11">
        <v>-0.85344748081294119</v>
      </c>
      <c r="V178" s="11">
        <v>-0.39456176080971417</v>
      </c>
      <c r="AD178">
        <f t="shared" si="9"/>
        <v>0.56782085842278351</v>
      </c>
      <c r="AE178">
        <f t="shared" si="10"/>
        <v>1.8158301000454389</v>
      </c>
      <c r="AF178">
        <f t="shared" si="11"/>
        <v>3.2972389522310284</v>
      </c>
    </row>
    <row r="179" spans="1:32" x14ac:dyDescent="0.25">
      <c r="A179">
        <v>-0.34882245883863039</v>
      </c>
      <c r="B179">
        <v>0.33757705598325355</v>
      </c>
      <c r="C179">
        <v>0.32961356737811237</v>
      </c>
      <c r="E179">
        <v>1.4495511067294196</v>
      </c>
      <c r="F179">
        <v>0.59435698053445019</v>
      </c>
      <c r="G179">
        <v>0.58813401238055318</v>
      </c>
      <c r="O179">
        <f>$I$15*F179+$J$15*G179+$K$15</f>
        <v>0.31591459713784925</v>
      </c>
      <c r="P179">
        <f>O179-E179</f>
        <v>-1.1336365095915704</v>
      </c>
      <c r="Q179">
        <f t="shared" si="8"/>
        <v>1.2851317358789587</v>
      </c>
      <c r="T179" s="11">
        <v>154</v>
      </c>
      <c r="U179" s="11">
        <v>0.38648703197170908</v>
      </c>
      <c r="V179" s="11">
        <v>-0.73530949081033947</v>
      </c>
      <c r="AD179">
        <f t="shared" si="9"/>
        <v>0.96032500853273717</v>
      </c>
      <c r="AE179">
        <f t="shared" si="10"/>
        <v>-0.48922609819668239</v>
      </c>
      <c r="AF179">
        <f t="shared" si="11"/>
        <v>0.23934217515674991</v>
      </c>
    </row>
    <row r="180" spans="1:32" x14ac:dyDescent="0.25">
      <c r="A180">
        <v>-4.9093531243955373E-2</v>
      </c>
      <c r="B180">
        <v>0.38037371007511966</v>
      </c>
      <c r="C180">
        <v>0.27790947837762409</v>
      </c>
      <c r="E180">
        <v>0.25063539635071963</v>
      </c>
      <c r="F180">
        <v>-0.21877944721100467</v>
      </c>
      <c r="G180">
        <v>-0.29083550062774643</v>
      </c>
      <c r="O180">
        <f>$I$15*F180+$J$15*G180+$K$15</f>
        <v>-0.15622150407915641</v>
      </c>
      <c r="P180">
        <f>O180-E180</f>
        <v>-0.40685690042987604</v>
      </c>
      <c r="Q180">
        <f t="shared" si="8"/>
        <v>0.16553253742740606</v>
      </c>
      <c r="T180" s="11">
        <v>155</v>
      </c>
      <c r="U180" s="11">
        <v>-0.32061380651976545</v>
      </c>
      <c r="V180" s="11">
        <v>-0.62766650750821495</v>
      </c>
      <c r="AD180">
        <f t="shared" si="9"/>
        <v>0.74467412571145331</v>
      </c>
      <c r="AE180">
        <f t="shared" si="10"/>
        <v>0.49403872936073367</v>
      </c>
      <c r="AF180">
        <f t="shared" si="11"/>
        <v>0.24407426610836824</v>
      </c>
    </row>
    <row r="181" spans="1:32" x14ac:dyDescent="0.25">
      <c r="A181">
        <v>-4.9093531243955373E-2</v>
      </c>
      <c r="B181">
        <v>-0.26157610130287079</v>
      </c>
      <c r="C181">
        <v>-0.13572323362628158</v>
      </c>
      <c r="E181">
        <v>-0.94828031402798041</v>
      </c>
      <c r="F181">
        <v>-2.2302221895287091</v>
      </c>
      <c r="G181">
        <v>-2.2555908826462994</v>
      </c>
      <c r="O181">
        <f>$I$15*F181+$J$15*G181+$K$15</f>
        <v>-1.2115845538583458</v>
      </c>
      <c r="P181">
        <f>O181-E181</f>
        <v>-0.26330423983036544</v>
      </c>
      <c r="Q181">
        <f t="shared" si="8"/>
        <v>6.9329122712646601E-2</v>
      </c>
      <c r="T181" s="11">
        <v>156</v>
      </c>
      <c r="U181" s="11">
        <v>-0.69162403194333111</v>
      </c>
      <c r="V181" s="11">
        <v>0.34280157310470072</v>
      </c>
      <c r="AD181">
        <f t="shared" si="9"/>
        <v>0.27214788568422443</v>
      </c>
      <c r="AE181">
        <f t="shared" si="10"/>
        <v>1.2204281997122048</v>
      </c>
      <c r="AF181">
        <f t="shared" si="11"/>
        <v>1.4894449906527734</v>
      </c>
    </row>
    <row r="182" spans="1:32" x14ac:dyDescent="0.25">
      <c r="A182">
        <v>3.2479246722974695</v>
      </c>
      <c r="B182">
        <v>1.2363067919124415</v>
      </c>
      <c r="C182">
        <v>1.467103525388854</v>
      </c>
      <c r="E182">
        <v>-0.64855138643330534</v>
      </c>
      <c r="F182">
        <v>0.38037371007511966</v>
      </c>
      <c r="G182">
        <v>0.27790947837762409</v>
      </c>
      <c r="O182">
        <f>$I$15*F182+$J$15*G182+$K$15</f>
        <v>0.14927832612008263</v>
      </c>
      <c r="P182">
        <f>O182-E182</f>
        <v>0.79782971255338797</v>
      </c>
      <c r="Q182">
        <f t="shared" si="8"/>
        <v>0.63653225023302162</v>
      </c>
      <c r="T182" s="11">
        <v>157</v>
      </c>
      <c r="U182" s="11">
        <v>-0.25340671382551638</v>
      </c>
      <c r="V182" s="11">
        <v>-9.5415745013114006E-2</v>
      </c>
      <c r="AD182">
        <f t="shared" si="9"/>
        <v>0.88062864153574394</v>
      </c>
      <c r="AE182">
        <f t="shared" si="10"/>
        <v>1.5291800279690493</v>
      </c>
      <c r="AF182">
        <f t="shared" si="11"/>
        <v>2.3383915579394223</v>
      </c>
    </row>
    <row r="183" spans="1:32" x14ac:dyDescent="0.25">
      <c r="A183">
        <v>1.1498221791347447</v>
      </c>
      <c r="B183">
        <v>1.0651201755449771</v>
      </c>
      <c r="C183">
        <v>1.0017667243844595</v>
      </c>
      <c r="E183">
        <v>-1.2480092416226554</v>
      </c>
      <c r="F183">
        <v>-2.144628881344977</v>
      </c>
      <c r="G183">
        <v>-2.100478615644835</v>
      </c>
      <c r="O183">
        <f>$I$15*F183+$J$15*G183+$K$15</f>
        <v>-1.1282664183494626</v>
      </c>
      <c r="P183">
        <f>O183-E183</f>
        <v>0.11974282327319274</v>
      </c>
      <c r="Q183">
        <f t="shared" si="8"/>
        <v>1.433834372543507E-2</v>
      </c>
      <c r="T183" s="11">
        <v>158</v>
      </c>
      <c r="U183" s="11">
        <v>0.57067607867495984</v>
      </c>
      <c r="V183" s="11">
        <v>-0.91949853751359023</v>
      </c>
      <c r="AD183">
        <f t="shared" si="9"/>
        <v>0.31304663714860337</v>
      </c>
      <c r="AE183">
        <f t="shared" si="10"/>
        <v>1.5610558787712587</v>
      </c>
      <c r="AF183">
        <f t="shared" si="11"/>
        <v>2.4368954566463068</v>
      </c>
    </row>
    <row r="184" spans="1:32" x14ac:dyDescent="0.25">
      <c r="A184">
        <v>-0.94828031402798041</v>
      </c>
      <c r="B184">
        <v>-0.98911922086459392</v>
      </c>
      <c r="C184">
        <v>-0.91128456863360519</v>
      </c>
      <c r="E184">
        <v>0.25063539635071963</v>
      </c>
      <c r="F184">
        <v>1.6642733328311015</v>
      </c>
      <c r="G184">
        <v>1.5188076143893421</v>
      </c>
      <c r="O184">
        <f>$I$15*F184+$J$15*G184+$K$15</f>
        <v>0.8158234101911499</v>
      </c>
      <c r="P184">
        <f>O184-E184</f>
        <v>0.56518801384043027</v>
      </c>
      <c r="Q184">
        <f t="shared" si="8"/>
        <v>0.3194374909888904</v>
      </c>
      <c r="T184" s="11">
        <v>159</v>
      </c>
      <c r="U184" s="11">
        <v>0.76237547425275487</v>
      </c>
      <c r="V184" s="11">
        <v>-0.21201115030736029</v>
      </c>
      <c r="AD184">
        <f t="shared" si="9"/>
        <v>1.1784027502060681</v>
      </c>
      <c r="AE184">
        <f t="shared" si="10"/>
        <v>0.92776735385534848</v>
      </c>
      <c r="AF184">
        <f t="shared" si="11"/>
        <v>0.86075226287975537</v>
      </c>
    </row>
    <row r="185" spans="1:32" x14ac:dyDescent="0.25">
      <c r="A185">
        <v>-0.64855138643330534</v>
      </c>
      <c r="B185">
        <v>-0.94632256677272775</v>
      </c>
      <c r="C185">
        <v>-0.91128456863360519</v>
      </c>
      <c r="E185">
        <v>1.4495511067294196</v>
      </c>
      <c r="F185">
        <v>0.55156032644258401</v>
      </c>
      <c r="G185">
        <v>0.69154219038152975</v>
      </c>
      <c r="O185">
        <f>$I$15*F185+$J$15*G185+$K$15</f>
        <v>0.37146002081043822</v>
      </c>
      <c r="P185">
        <f>O185-E185</f>
        <v>-1.0780910859189814</v>
      </c>
      <c r="Q185">
        <f t="shared" si="8"/>
        <v>1.1622803895379685</v>
      </c>
      <c r="T185" s="11">
        <v>160</v>
      </c>
      <c r="U185" s="11">
        <v>0.12752539410300137</v>
      </c>
      <c r="V185" s="11">
        <v>0.12311000224771826</v>
      </c>
      <c r="AD185">
        <f t="shared" si="9"/>
        <v>0.99249349334977466</v>
      </c>
      <c r="AE185">
        <f t="shared" si="10"/>
        <v>-0.4570576133796449</v>
      </c>
      <c r="AF185">
        <f t="shared" si="11"/>
        <v>0.20890166194829696</v>
      </c>
    </row>
    <row r="186" spans="1:32" x14ac:dyDescent="0.25">
      <c r="A186">
        <v>-0.64855138643330534</v>
      </c>
      <c r="B186">
        <v>0.76554359690191454</v>
      </c>
      <c r="C186">
        <v>0.69154219038152975</v>
      </c>
      <c r="E186">
        <v>-0.94828031402798041</v>
      </c>
      <c r="F186">
        <v>0.12359378552392407</v>
      </c>
      <c r="G186">
        <v>0.17450130037664752</v>
      </c>
      <c r="O186">
        <f>$I$15*F186+$J$15*G186+$K$15</f>
        <v>9.373290244749366E-2</v>
      </c>
      <c r="P186">
        <f>O186-E186</f>
        <v>1.0420132164754741</v>
      </c>
      <c r="Q186">
        <f t="shared" si="8"/>
        <v>1.0857915433095633</v>
      </c>
      <c r="T186" s="11">
        <v>161</v>
      </c>
      <c r="U186" s="11">
        <v>-0.71651146260070742</v>
      </c>
      <c r="V186" s="11">
        <v>-0.23176885142727299</v>
      </c>
      <c r="AD186">
        <f t="shared" si="9"/>
        <v>0.86316810824106072</v>
      </c>
      <c r="AE186">
        <f t="shared" si="10"/>
        <v>1.811448422269041</v>
      </c>
      <c r="AF186">
        <f t="shared" si="11"/>
        <v>3.2813453865409978</v>
      </c>
    </row>
    <row r="187" spans="1:32" x14ac:dyDescent="0.25">
      <c r="A187">
        <v>-0.34882245883863039</v>
      </c>
      <c r="B187">
        <v>-4.759283084354031E-2</v>
      </c>
      <c r="C187">
        <v>-0.13572323362628158</v>
      </c>
      <c r="E187">
        <v>0.25063539635071963</v>
      </c>
      <c r="F187">
        <v>0.16639043961579017</v>
      </c>
      <c r="G187">
        <v>0.17450130037664752</v>
      </c>
      <c r="O187">
        <f>$I$15*F187+$J$15*G187+$K$15</f>
        <v>9.373290244749366E-2</v>
      </c>
      <c r="P187">
        <f>O187-E187</f>
        <v>-0.15690249390322597</v>
      </c>
      <c r="Q187">
        <f t="shared" si="8"/>
        <v>2.4618392593051864E-2</v>
      </c>
      <c r="T187" s="11">
        <v>162</v>
      </c>
      <c r="U187" s="11">
        <v>6.7773500686632487E-2</v>
      </c>
      <c r="V187" s="11">
        <v>0.78231975085343719</v>
      </c>
      <c r="AD187">
        <f t="shared" si="9"/>
        <v>0.86106697230929585</v>
      </c>
      <c r="AE187">
        <f t="shared" si="10"/>
        <v>0.61043157595857622</v>
      </c>
      <c r="AF187">
        <f t="shared" si="11"/>
        <v>0.37262670892727101</v>
      </c>
    </row>
    <row r="188" spans="1:32" x14ac:dyDescent="0.25">
      <c r="A188">
        <v>0.25063539635071963</v>
      </c>
      <c r="B188">
        <v>0.72274694281004837</v>
      </c>
      <c r="C188">
        <v>0.58813401238055318</v>
      </c>
      <c r="E188">
        <v>0.55036432394539458</v>
      </c>
      <c r="F188">
        <v>0.8083402509937806</v>
      </c>
      <c r="G188">
        <v>0.89835854638348289</v>
      </c>
      <c r="O188">
        <f>$I$15*F188+$J$15*G188+$K$15</f>
        <v>0.48255086815561615</v>
      </c>
      <c r="P188">
        <f>O188-E188</f>
        <v>-6.7813455789778432E-2</v>
      </c>
      <c r="Q188">
        <f t="shared" si="8"/>
        <v>4.5986647861522342E-3</v>
      </c>
      <c r="T188" s="11">
        <v>163</v>
      </c>
      <c r="U188" s="11">
        <v>-7.1684350349337594E-2</v>
      </c>
      <c r="V188" s="11">
        <v>2.1206933122681071</v>
      </c>
      <c r="AD188">
        <f t="shared" si="9"/>
        <v>1.0400213755297305</v>
      </c>
      <c r="AE188">
        <f t="shared" si="10"/>
        <v>0.48965705158433592</v>
      </c>
      <c r="AF188">
        <f t="shared" si="11"/>
        <v>0.23976402816626502</v>
      </c>
    </row>
    <row r="189" spans="1:32" x14ac:dyDescent="0.25">
      <c r="A189">
        <v>0.25063539635071963</v>
      </c>
      <c r="B189">
        <v>0.63715363462631625</v>
      </c>
      <c r="C189">
        <v>0.79495036838250632</v>
      </c>
      <c r="E189">
        <v>0.25063539635071963</v>
      </c>
      <c r="F189">
        <v>0.89393355917751283</v>
      </c>
      <c r="G189">
        <v>0.95006263538397118</v>
      </c>
      <c r="O189">
        <f>$I$15*F189+$J$15*G189+$K$15</f>
        <v>0.51032357999191069</v>
      </c>
      <c r="P189">
        <f>O189-E189</f>
        <v>0.25968818364119106</v>
      </c>
      <c r="Q189">
        <f t="shared" si="8"/>
        <v>6.7437952722860975E-2</v>
      </c>
      <c r="T189" s="11">
        <v>164</v>
      </c>
      <c r="U189" s="11">
        <v>0.43872857651353381</v>
      </c>
      <c r="V189" s="11">
        <v>-0.48782210775748919</v>
      </c>
      <c r="AD189">
        <f t="shared" si="9"/>
        <v>1.050852778108837</v>
      </c>
      <c r="AE189">
        <f t="shared" si="10"/>
        <v>0.80021738175811741</v>
      </c>
      <c r="AF189">
        <f t="shared" si="11"/>
        <v>0.64034785806781658</v>
      </c>
    </row>
    <row r="190" spans="1:32" x14ac:dyDescent="0.25">
      <c r="A190">
        <v>-1.8474670968120053</v>
      </c>
      <c r="B190">
        <v>-3.4285285041009588</v>
      </c>
      <c r="C190">
        <v>-3.2896726626560637</v>
      </c>
      <c r="E190">
        <v>-0.94828031402798041</v>
      </c>
      <c r="F190">
        <v>-1.5454757240588526</v>
      </c>
      <c r="G190">
        <v>-1.531733636639464</v>
      </c>
      <c r="O190">
        <f>$I$15*F190+$J$15*G190+$K$15</f>
        <v>-0.82276658815022352</v>
      </c>
      <c r="P190">
        <f>O190-E190</f>
        <v>0.12551372587775689</v>
      </c>
      <c r="Q190">
        <f t="shared" si="8"/>
        <v>1.5753695383716699E-2</v>
      </c>
      <c r="T190" s="11">
        <v>165</v>
      </c>
      <c r="U190" s="11">
        <v>-0.21108705178864373</v>
      </c>
      <c r="V190" s="11">
        <v>1.0611803033287135</v>
      </c>
      <c r="AD190">
        <f t="shared" si="9"/>
        <v>0.44900115297289417</v>
      </c>
      <c r="AE190">
        <f t="shared" si="10"/>
        <v>1.3972814670008746</v>
      </c>
      <c r="AF190">
        <f t="shared" si="11"/>
        <v>1.9523954980241163</v>
      </c>
    </row>
    <row r="191" spans="1:32" x14ac:dyDescent="0.25">
      <c r="A191">
        <v>0.55036432394539458</v>
      </c>
      <c r="B191">
        <v>0.29478040189138749</v>
      </c>
      <c r="C191">
        <v>0.3813176563786006</v>
      </c>
      <c r="E191">
        <v>-1.2480092416226554</v>
      </c>
      <c r="F191">
        <v>-0.64674598812966511</v>
      </c>
      <c r="G191">
        <v>-0.394243678628723</v>
      </c>
      <c r="O191">
        <f>$I$15*F191+$J$15*G191+$K$15</f>
        <v>-0.21176692775174538</v>
      </c>
      <c r="P191">
        <f>O191-E191</f>
        <v>1.03624231387091</v>
      </c>
      <c r="Q191">
        <f t="shared" si="8"/>
        <v>1.0737981330565376</v>
      </c>
      <c r="T191" s="11">
        <v>166</v>
      </c>
      <c r="U191" s="11">
        <v>-0.21854225106652383</v>
      </c>
      <c r="V191" s="11">
        <v>-0.7297380629614566</v>
      </c>
      <c r="AD191">
        <f t="shared" si="9"/>
        <v>0.73561813614382976</v>
      </c>
      <c r="AE191">
        <f t="shared" si="10"/>
        <v>1.983627377766485</v>
      </c>
      <c r="AF191">
        <f t="shared" si="11"/>
        <v>3.9347775738247415</v>
      </c>
    </row>
    <row r="192" spans="1:32" x14ac:dyDescent="0.25">
      <c r="A192">
        <v>-0.34882245883863039</v>
      </c>
      <c r="B192">
        <v>-1.0747125290483255</v>
      </c>
      <c r="C192">
        <v>-0.91128456863360519</v>
      </c>
      <c r="E192">
        <v>-4.9093531243955373E-2</v>
      </c>
      <c r="F192">
        <v>0.72274694281004837</v>
      </c>
      <c r="G192">
        <v>0.43302174537908888</v>
      </c>
      <c r="O192">
        <f>$I$15*F192+$J$15*G192+$K$15</f>
        <v>0.23259646162896608</v>
      </c>
      <c r="P192">
        <f>O192-E192</f>
        <v>0.28168999287292146</v>
      </c>
      <c r="Q192">
        <f t="shared" si="8"/>
        <v>7.9349252084746538E-2</v>
      </c>
      <c r="T192" s="11">
        <v>167</v>
      </c>
      <c r="U192" s="11">
        <v>-0.35301158605168614</v>
      </c>
      <c r="V192" s="11">
        <v>-0.59526872797629427</v>
      </c>
      <c r="AD192">
        <f t="shared" si="9"/>
        <v>0.90892057740953358</v>
      </c>
      <c r="AE192">
        <f t="shared" si="10"/>
        <v>0.9580141086534889</v>
      </c>
      <c r="AF192">
        <f t="shared" si="11"/>
        <v>0.91779103237913884</v>
      </c>
    </row>
    <row r="193" spans="1:32" x14ac:dyDescent="0.25">
      <c r="A193">
        <v>-4.9093531243955373E-2</v>
      </c>
      <c r="B193">
        <v>0.93673021326937889</v>
      </c>
      <c r="C193">
        <v>1.0534708133849477</v>
      </c>
      <c r="E193">
        <v>0.85009325154006965</v>
      </c>
      <c r="F193">
        <v>0.50876367235071795</v>
      </c>
      <c r="G193">
        <v>0.53642992338006545</v>
      </c>
      <c r="O193">
        <f>$I$15*F193+$J$15*G193+$K$15</f>
        <v>0.28814188530155505</v>
      </c>
      <c r="P193">
        <f>O193-E193</f>
        <v>-0.5619513662385146</v>
      </c>
      <c r="Q193">
        <f t="shared" si="8"/>
        <v>0.31578933801733317</v>
      </c>
      <c r="T193" s="11">
        <v>168</v>
      </c>
      <c r="U193" s="11">
        <v>-0.22353076711733194</v>
      </c>
      <c r="V193" s="11">
        <v>-0.72474954691064841</v>
      </c>
      <c r="AD193">
        <f t="shared" si="9"/>
        <v>0.94949360595363086</v>
      </c>
      <c r="AE193">
        <f t="shared" si="10"/>
        <v>9.9400354413561209E-2</v>
      </c>
      <c r="AF193">
        <f t="shared" si="11"/>
        <v>9.8804304575415766E-3</v>
      </c>
    </row>
    <row r="194" spans="1:32" x14ac:dyDescent="0.25">
      <c r="A194">
        <v>-0.94828031402798041</v>
      </c>
      <c r="B194">
        <v>-0.98911922086459392</v>
      </c>
      <c r="C194">
        <v>-0.96298865763409347</v>
      </c>
      <c r="E194">
        <v>-4.9093531243955373E-2</v>
      </c>
      <c r="F194">
        <v>-0.60394933403779905</v>
      </c>
      <c r="G194">
        <v>-0.65276412363116443</v>
      </c>
      <c r="O194">
        <f>$I$15*F194+$J$15*G194+$K$15</f>
        <v>-0.3506304869332178</v>
      </c>
      <c r="P194">
        <f>O194-E194</f>
        <v>-0.30153695568926242</v>
      </c>
      <c r="Q194">
        <f t="shared" si="8"/>
        <v>9.0924535646348212E-2</v>
      </c>
      <c r="T194" s="11">
        <v>169</v>
      </c>
      <c r="U194" s="11">
        <v>0.24702918093573878</v>
      </c>
      <c r="V194" s="11">
        <v>1.2025219257936808</v>
      </c>
      <c r="AD194">
        <f t="shared" si="9"/>
        <v>0.65834862799888327</v>
      </c>
      <c r="AE194">
        <f t="shared" si="10"/>
        <v>0.7074421592428386</v>
      </c>
      <c r="AF194">
        <f t="shared" si="11"/>
        <v>0.50047440867416981</v>
      </c>
    </row>
    <row r="195" spans="1:32" x14ac:dyDescent="0.25">
      <c r="A195">
        <v>0.55036432394539458</v>
      </c>
      <c r="B195">
        <v>0.16639043961579017</v>
      </c>
      <c r="C195">
        <v>-3.2315055625305608E-2</v>
      </c>
      <c r="E195">
        <v>-0.34882245883863039</v>
      </c>
      <c r="F195">
        <v>-9.0389484935406397E-2</v>
      </c>
      <c r="G195">
        <v>-0.13572323362628158</v>
      </c>
      <c r="O195">
        <f>$I$15*F195+$J$15*G195+$K$15</f>
        <v>-7.2903368570272936E-2</v>
      </c>
      <c r="P195">
        <f>O195-E195</f>
        <v>0.27591909026835748</v>
      </c>
      <c r="Q195">
        <f t="shared" ref="Q195:Q258" si="12">P195^2</f>
        <v>7.6131344374518004E-2</v>
      </c>
      <c r="T195" s="11">
        <v>170</v>
      </c>
      <c r="U195" s="11">
        <v>0.46860452322171831</v>
      </c>
      <c r="V195" s="11">
        <v>1.5804044386970513</v>
      </c>
      <c r="AD195">
        <f t="shared" ref="AD195:AD258" si="13" xml:space="preserve"> -0.0490957991074413* F195 + 0.290763742931325*G195+0.818497392662174</f>
        <v>0.78347174124406749</v>
      </c>
      <c r="AE195">
        <f t="shared" ref="AE195:AE258" si="14">AD195-E195</f>
        <v>1.1322942000826979</v>
      </c>
      <c r="AF195">
        <f t="shared" ref="AF195:AF258" si="15">AE195^2</f>
        <v>1.2820901555409165</v>
      </c>
    </row>
    <row r="196" spans="1:32" x14ac:dyDescent="0.25">
      <c r="A196">
        <v>-0.34882245883863039</v>
      </c>
      <c r="B196">
        <v>0.25198374779952232</v>
      </c>
      <c r="C196">
        <v>0.27790947837762409</v>
      </c>
      <c r="E196">
        <v>-0.94828031402798041</v>
      </c>
      <c r="F196">
        <v>-0.21877944721100467</v>
      </c>
      <c r="G196">
        <v>-0.34253958962823472</v>
      </c>
      <c r="O196">
        <f>$I$15*F196+$J$15*G196+$K$15</f>
        <v>-0.1839942159154509</v>
      </c>
      <c r="P196">
        <f>O196-E196</f>
        <v>0.76428609811252946</v>
      </c>
      <c r="Q196">
        <f t="shared" si="12"/>
        <v>0.58413323976807496</v>
      </c>
      <c r="T196" s="11">
        <v>171</v>
      </c>
      <c r="U196" s="11">
        <v>-0.63686065457777019</v>
      </c>
      <c r="V196" s="11">
        <v>0.2880381957391398</v>
      </c>
      <c r="AD196">
        <f t="shared" si="13"/>
        <v>0.72964045126881694</v>
      </c>
      <c r="AE196">
        <f t="shared" si="14"/>
        <v>1.6779207652967973</v>
      </c>
      <c r="AF196">
        <f t="shared" si="15"/>
        <v>2.81541809461419</v>
      </c>
    </row>
    <row r="197" spans="1:32" x14ac:dyDescent="0.25">
      <c r="A197">
        <v>-4.9093531243955373E-2</v>
      </c>
      <c r="B197">
        <v>-1.1175091831401918</v>
      </c>
      <c r="C197">
        <v>-1.1181009246355582</v>
      </c>
      <c r="E197">
        <v>0.85009325154006965</v>
      </c>
      <c r="F197">
        <v>0.29478040189138749</v>
      </c>
      <c r="G197">
        <v>0.2262053893771358</v>
      </c>
      <c r="O197">
        <f>$I$15*F197+$J$15*G197+$K$15</f>
        <v>0.12150561428378814</v>
      </c>
      <c r="P197">
        <f>O197-E197</f>
        <v>-0.72858763725628151</v>
      </c>
      <c r="Q197">
        <f t="shared" si="12"/>
        <v>0.53083994516269084</v>
      </c>
      <c r="T197" s="11">
        <v>172</v>
      </c>
      <c r="U197" s="11">
        <v>-0.69409071517040311</v>
      </c>
      <c r="V197" s="11">
        <v>-0.2541895988575773</v>
      </c>
      <c r="AD197">
        <f t="shared" si="13"/>
        <v>0.86979723895663741</v>
      </c>
      <c r="AE197">
        <f t="shared" si="14"/>
        <v>1.9703987416567759E-2</v>
      </c>
      <c r="AF197">
        <f t="shared" si="15"/>
        <v>3.8824712011226056E-4</v>
      </c>
    </row>
    <row r="198" spans="1:32" x14ac:dyDescent="0.25">
      <c r="A198">
        <v>-0.64855138643330534</v>
      </c>
      <c r="B198">
        <v>-0.7751359504052634</v>
      </c>
      <c r="C198">
        <v>-0.75617230163214033</v>
      </c>
      <c r="E198">
        <v>0.55036432394539458</v>
      </c>
      <c r="F198">
        <v>1.878256603290432</v>
      </c>
      <c r="G198">
        <v>1.880736237392759</v>
      </c>
      <c r="O198">
        <f>$I$15*F198+$J$15*G198+$K$15</f>
        <v>1.0102323930452106</v>
      </c>
      <c r="P198">
        <f>O198-E198</f>
        <v>0.45986806909981603</v>
      </c>
      <c r="Q198">
        <f t="shared" si="12"/>
        <v>0.21147864097759317</v>
      </c>
      <c r="T198" s="11">
        <v>173</v>
      </c>
      <c r="U198" s="11">
        <v>0.16485654008906592</v>
      </c>
      <c r="V198" s="11">
        <v>-0.51367899892769631</v>
      </c>
      <c r="AD198">
        <f t="shared" si="13"/>
        <v>1.2731327916456974</v>
      </c>
      <c r="AE198">
        <f t="shared" si="14"/>
        <v>0.72276846770030279</v>
      </c>
      <c r="AF198">
        <f t="shared" si="15"/>
        <v>0.52239425790184368</v>
      </c>
    </row>
    <row r="199" spans="1:32" x14ac:dyDescent="0.25">
      <c r="A199">
        <v>0.55036432394539458</v>
      </c>
      <c r="B199">
        <v>1.022323521453111</v>
      </c>
      <c r="C199">
        <v>1.5705117033898293</v>
      </c>
      <c r="E199">
        <v>-0.34882245883863039</v>
      </c>
      <c r="F199">
        <v>-0.7751359504052634</v>
      </c>
      <c r="G199">
        <v>-0.75617230163214033</v>
      </c>
      <c r="O199">
        <f>$I$15*F199+$J$15*G199+$K$15</f>
        <v>-0.40617591060580643</v>
      </c>
      <c r="P199">
        <f>O199-E199</f>
        <v>-5.7353451767176045E-2</v>
      </c>
      <c r="Q199">
        <f t="shared" si="12"/>
        <v>3.2894184296097888E-3</v>
      </c>
      <c r="T199" s="11">
        <v>174</v>
      </c>
      <c r="U199" s="11">
        <v>-0.19617665323288372</v>
      </c>
      <c r="V199" s="11">
        <v>-0.15264580560574667</v>
      </c>
      <c r="AD199">
        <f t="shared" si="13"/>
        <v>0.63668582284067043</v>
      </c>
      <c r="AE199">
        <f t="shared" si="14"/>
        <v>0.98550828167930082</v>
      </c>
      <c r="AF199">
        <f t="shared" si="15"/>
        <v>0.97122657325848816</v>
      </c>
    </row>
    <row r="200" spans="1:32" x14ac:dyDescent="0.25">
      <c r="A200">
        <v>0.55036432394539458</v>
      </c>
      <c r="B200">
        <v>-0.60394933403779905</v>
      </c>
      <c r="C200">
        <v>-0.60106003463067614</v>
      </c>
      <c r="E200">
        <v>0.25063539635071963</v>
      </c>
      <c r="F200">
        <v>0.38037371007511966</v>
      </c>
      <c r="G200">
        <v>0.3813176563786006</v>
      </c>
      <c r="O200">
        <f>$I$15*F200+$J$15*G200+$K$15</f>
        <v>0.20482374979267159</v>
      </c>
      <c r="P200">
        <f>O200-E200</f>
        <v>-4.5811646558048036E-2</v>
      </c>
      <c r="Q200">
        <f t="shared" si="12"/>
        <v>2.0987069603595147E-3</v>
      </c>
      <c r="T200" s="11">
        <v>175</v>
      </c>
      <c r="U200" s="11">
        <v>0.41384114585615739</v>
      </c>
      <c r="V200" s="11">
        <v>-0.16320574950543776</v>
      </c>
      <c r="AD200">
        <f t="shared" si="13"/>
        <v>0.91069599042101657</v>
      </c>
      <c r="AE200">
        <f t="shared" si="14"/>
        <v>0.66006059407029694</v>
      </c>
      <c r="AF200">
        <f t="shared" si="15"/>
        <v>0.43567998784443329</v>
      </c>
    </row>
    <row r="201" spans="1:32" x14ac:dyDescent="0.25">
      <c r="A201">
        <v>-4.9093531243955373E-2</v>
      </c>
      <c r="B201">
        <v>3.8000477340191879E-2</v>
      </c>
      <c r="C201">
        <v>0.3813176563786006</v>
      </c>
      <c r="E201">
        <v>-0.64855138643330534</v>
      </c>
      <c r="F201">
        <v>-2.0162389190693792</v>
      </c>
      <c r="G201">
        <v>-2.100478615644835</v>
      </c>
      <c r="O201">
        <f>$I$15*F201+$J$15*G201+$K$15</f>
        <v>-1.1282664183494626</v>
      </c>
      <c r="P201">
        <f>O201-E201</f>
        <v>-0.47971503191615728</v>
      </c>
      <c r="Q201">
        <f t="shared" si="12"/>
        <v>0.2301265118463198</v>
      </c>
      <c r="T201" s="11">
        <v>176</v>
      </c>
      <c r="U201" s="11">
        <v>0.12505871087592935</v>
      </c>
      <c r="V201" s="11">
        <v>-1.0733390249039099</v>
      </c>
      <c r="AD201">
        <f t="shared" si="13"/>
        <v>0.30674322935330867</v>
      </c>
      <c r="AE201">
        <f t="shared" si="14"/>
        <v>0.95529461578661401</v>
      </c>
      <c r="AF201">
        <f t="shared" si="15"/>
        <v>0.91258780295089448</v>
      </c>
    </row>
    <row r="202" spans="1:32" x14ac:dyDescent="0.25">
      <c r="A202">
        <v>1.4495511067294196</v>
      </c>
      <c r="B202">
        <v>1.4074934082799049</v>
      </c>
      <c r="C202">
        <v>1.5188076143893421</v>
      </c>
      <c r="E202">
        <v>-0.34882245883863039</v>
      </c>
      <c r="F202">
        <v>-9.0389484935406397E-2</v>
      </c>
      <c r="G202">
        <v>1.9389033375182673E-2</v>
      </c>
      <c r="O202">
        <f>$I$15*F202+$J$15*G202+$K$15</f>
        <v>1.0414766938610201E-2</v>
      </c>
      <c r="P202">
        <f>O202-E202</f>
        <v>0.3592372257772406</v>
      </c>
      <c r="Q202">
        <f t="shared" si="12"/>
        <v>0.12905138438412814</v>
      </c>
      <c r="T202" s="11">
        <v>177</v>
      </c>
      <c r="U202" s="11">
        <v>-0.61690659037453788</v>
      </c>
      <c r="V202" s="11">
        <v>-0.63110265124811749</v>
      </c>
      <c r="AD202">
        <f t="shared" si="13"/>
        <v>0.82857276457197637</v>
      </c>
      <c r="AE202">
        <f t="shared" si="14"/>
        <v>1.1773952234106067</v>
      </c>
      <c r="AF202">
        <f t="shared" si="15"/>
        <v>1.3862595121101124</v>
      </c>
    </row>
    <row r="203" spans="1:32" x14ac:dyDescent="0.25">
      <c r="A203">
        <v>2.0490089619187697</v>
      </c>
      <c r="B203">
        <v>8.0797131432057967E-2</v>
      </c>
      <c r="C203">
        <v>0.2262053893771358</v>
      </c>
      <c r="E203">
        <v>0.25063539635071963</v>
      </c>
      <c r="F203">
        <v>1.0651201755449771</v>
      </c>
      <c r="G203">
        <v>1.0534708133849477</v>
      </c>
      <c r="O203">
        <f>$I$15*F203+$J$15*G203+$K$15</f>
        <v>0.56586900366449966</v>
      </c>
      <c r="P203">
        <f>O203-E203</f>
        <v>0.31523360731378003</v>
      </c>
      <c r="Q203">
        <f t="shared" si="12"/>
        <v>9.9372227180058476E-2</v>
      </c>
      <c r="T203" s="11">
        <v>178</v>
      </c>
      <c r="U203" s="11">
        <v>0.25947289626442693</v>
      </c>
      <c r="V203" s="11">
        <v>1.1900782104649927</v>
      </c>
      <c r="AD203">
        <f t="shared" si="13"/>
        <v>1.0725155832670501</v>
      </c>
      <c r="AE203">
        <f t="shared" si="14"/>
        <v>0.82188018691633047</v>
      </c>
      <c r="AF203">
        <f t="shared" si="15"/>
        <v>0.67548704164562234</v>
      </c>
    </row>
    <row r="204" spans="1:32" x14ac:dyDescent="0.25">
      <c r="A204">
        <v>-2.1471960244066803</v>
      </c>
      <c r="B204">
        <v>-2.4870021140799059</v>
      </c>
      <c r="C204">
        <v>-2.4624072386482525</v>
      </c>
      <c r="E204">
        <v>0.25063539635071963</v>
      </c>
      <c r="F204">
        <v>1.2363067919124415</v>
      </c>
      <c r="G204">
        <v>1.2602871693869009</v>
      </c>
      <c r="O204">
        <f>$I$15*F204+$J$15*G204+$K$15</f>
        <v>0.67695985100967759</v>
      </c>
      <c r="P204">
        <f>O204-E204</f>
        <v>0.42632445465895796</v>
      </c>
      <c r="Q204">
        <f t="shared" si="12"/>
        <v>0.18175254064025789</v>
      </c>
      <c r="T204" s="11">
        <v>179</v>
      </c>
      <c r="U204" s="11">
        <v>-0.22353076711733194</v>
      </c>
      <c r="V204" s="11">
        <v>0.47416616346805157</v>
      </c>
      <c r="AD204">
        <f t="shared" si="13"/>
        <v>1.1242457373105357</v>
      </c>
      <c r="AE204">
        <f t="shared" si="14"/>
        <v>0.87361034095981605</v>
      </c>
      <c r="AF204">
        <f t="shared" si="15"/>
        <v>0.76319502783192605</v>
      </c>
    </row>
    <row r="205" spans="1:32" x14ac:dyDescent="0.25">
      <c r="A205">
        <v>-1.2480092416226554</v>
      </c>
      <c r="B205">
        <v>-1.0319158749564599</v>
      </c>
      <c r="C205">
        <v>-0.91128456863360519</v>
      </c>
      <c r="E205">
        <v>3.5476535998921448</v>
      </c>
      <c r="F205">
        <v>1.0651201755449771</v>
      </c>
      <c r="G205">
        <v>1.3119912583873892</v>
      </c>
      <c r="O205">
        <f>$I$15*F205+$J$15*G205+$K$15</f>
        <v>0.70473256284597208</v>
      </c>
      <c r="P205">
        <f>O205-E205</f>
        <v>-2.8429210370461728</v>
      </c>
      <c r="Q205">
        <f t="shared" si="12"/>
        <v>8.082200022879686</v>
      </c>
      <c r="T205" s="11">
        <v>180</v>
      </c>
      <c r="U205" s="11">
        <v>-1.2468233040701473</v>
      </c>
      <c r="V205" s="11">
        <v>0.29854299004216689</v>
      </c>
      <c r="AD205">
        <f t="shared" si="13"/>
        <v>1.1476839554802316</v>
      </c>
      <c r="AE205">
        <f t="shared" si="14"/>
        <v>-2.3999696444119132</v>
      </c>
      <c r="AF205">
        <f t="shared" si="15"/>
        <v>5.7598542940986448</v>
      </c>
    </row>
    <row r="206" spans="1:32" x14ac:dyDescent="0.25">
      <c r="A206">
        <v>0.85009325154006965</v>
      </c>
      <c r="B206">
        <v>0.55156032644258401</v>
      </c>
      <c r="C206">
        <v>0.53642992338006545</v>
      </c>
      <c r="E206">
        <v>0.85009325154006965</v>
      </c>
      <c r="F206">
        <v>-0.86072925858899563</v>
      </c>
      <c r="G206">
        <v>-0.80787639063262862</v>
      </c>
      <c r="O206">
        <f>$I$15*F206+$J$15*G206+$K$15</f>
        <v>-0.43394862244210092</v>
      </c>
      <c r="P206">
        <f>O206-E206</f>
        <v>-1.2840418739821706</v>
      </c>
      <c r="Q206">
        <f t="shared" si="12"/>
        <v>1.6487635341396445</v>
      </c>
      <c r="T206" s="11">
        <v>181</v>
      </c>
      <c r="U206" s="11">
        <v>6.7773500686632487E-2</v>
      </c>
      <c r="V206" s="11">
        <v>-0.7163248871199378</v>
      </c>
      <c r="AD206">
        <f t="shared" si="13"/>
        <v>0.6258544202615639</v>
      </c>
      <c r="AE206">
        <f t="shared" si="14"/>
        <v>-0.22423883127850575</v>
      </c>
      <c r="AF206">
        <f t="shared" si="15"/>
        <v>5.0283053453150164E-2</v>
      </c>
    </row>
    <row r="207" spans="1:32" x14ac:dyDescent="0.25">
      <c r="A207">
        <v>-0.34882245883863039</v>
      </c>
      <c r="B207">
        <v>-0.7751359504052634</v>
      </c>
      <c r="C207">
        <v>-0.65276412363116443</v>
      </c>
      <c r="E207">
        <v>-0.64855138643330534</v>
      </c>
      <c r="F207">
        <v>0.46596701825885184</v>
      </c>
      <c r="G207">
        <v>0.2262053893771358</v>
      </c>
      <c r="O207">
        <f>$I$15*F207+$J$15*G207+$K$15</f>
        <v>0.12150561428378814</v>
      </c>
      <c r="P207">
        <f>O207-E207</f>
        <v>0.77005700071709349</v>
      </c>
      <c r="Q207">
        <f t="shared" si="12"/>
        <v>0.59298778435340571</v>
      </c>
      <c r="T207" s="11">
        <v>182</v>
      </c>
      <c r="U207" s="11">
        <v>-1.1447517486169061</v>
      </c>
      <c r="V207" s="11">
        <v>-0.10325749300574927</v>
      </c>
      <c r="AD207">
        <f t="shared" si="13"/>
        <v>0.86139269522957784</v>
      </c>
      <c r="AE207">
        <f t="shared" si="14"/>
        <v>1.5099440816628831</v>
      </c>
      <c r="AF207">
        <f t="shared" si="15"/>
        <v>2.2799311297487672</v>
      </c>
    </row>
    <row r="208" spans="1:32" x14ac:dyDescent="0.25">
      <c r="A208">
        <v>2.0490089619187697</v>
      </c>
      <c r="B208">
        <v>1.7070699869229675</v>
      </c>
      <c r="C208">
        <v>1.880736237392759</v>
      </c>
      <c r="E208">
        <v>-0.34882245883863039</v>
      </c>
      <c r="F208">
        <v>0.38037371007511966</v>
      </c>
      <c r="G208">
        <v>0.63983810138104147</v>
      </c>
      <c r="O208">
        <f>$I$15*F208+$J$15*G208+$K$15</f>
        <v>0.34368730897414373</v>
      </c>
      <c r="P208">
        <f>O208-E208</f>
        <v>0.69250976781277407</v>
      </c>
      <c r="Q208">
        <f t="shared" si="12"/>
        <v>0.47956977851610227</v>
      </c>
      <c r="T208" s="11">
        <v>183</v>
      </c>
      <c r="U208" s="11">
        <v>0.71013392971093037</v>
      </c>
      <c r="V208" s="11">
        <v>-0.45949853336021074</v>
      </c>
      <c r="AD208">
        <f t="shared" si="13"/>
        <v>0.98586436263419808</v>
      </c>
      <c r="AE208">
        <f t="shared" si="14"/>
        <v>1.3346868214728285</v>
      </c>
      <c r="AF208">
        <f t="shared" si="15"/>
        <v>1.781388911413242</v>
      </c>
    </row>
    <row r="209" spans="1:32" x14ac:dyDescent="0.25">
      <c r="A209">
        <v>0.55036432394539458</v>
      </c>
      <c r="B209">
        <v>2.0066465655660304</v>
      </c>
      <c r="C209">
        <v>1.7773280593917824</v>
      </c>
      <c r="E209">
        <v>0.25063539635071963</v>
      </c>
      <c r="F209">
        <v>0.85113690508564666</v>
      </c>
      <c r="G209">
        <v>0.95006263538397118</v>
      </c>
      <c r="O209">
        <f>$I$15*F209+$J$15*G209+$K$15</f>
        <v>0.51032357999191069</v>
      </c>
      <c r="P209">
        <f>O209-E209</f>
        <v>0.25968818364119106</v>
      </c>
      <c r="Q209">
        <f t="shared" si="12"/>
        <v>6.7437952722860975E-2</v>
      </c>
      <c r="T209" s="11">
        <v>184</v>
      </c>
      <c r="U209" s="11">
        <v>0.3565559356668605</v>
      </c>
      <c r="V209" s="11">
        <v>1.0929951710625589</v>
      </c>
      <c r="AD209">
        <f t="shared" si="13"/>
        <v>1.0529539140406019</v>
      </c>
      <c r="AE209">
        <f t="shared" si="14"/>
        <v>0.80231851768988227</v>
      </c>
      <c r="AF209">
        <f t="shared" si="15"/>
        <v>0.64371500382808988</v>
      </c>
    </row>
    <row r="210" spans="1:32" x14ac:dyDescent="0.25">
      <c r="A210">
        <v>0.85009325154006965</v>
      </c>
      <c r="B210">
        <v>1.022323521453111</v>
      </c>
      <c r="C210">
        <v>1.0017667243844595</v>
      </c>
      <c r="E210">
        <v>-0.34882245883863039</v>
      </c>
      <c r="F210">
        <v>0.38037371007511966</v>
      </c>
      <c r="G210">
        <v>0.63983810138104147</v>
      </c>
      <c r="O210">
        <f>$I$15*F210+$J$15*G210+$K$15</f>
        <v>0.34368730897414373</v>
      </c>
      <c r="P210">
        <f>O210-E210</f>
        <v>0.69250976781277407</v>
      </c>
      <c r="Q210">
        <f t="shared" si="12"/>
        <v>0.47956977851610227</v>
      </c>
      <c r="T210" s="11">
        <v>185</v>
      </c>
      <c r="U210" s="11">
        <v>5.7796468585015998E-2</v>
      </c>
      <c r="V210" s="11">
        <v>-1.0060767826129964</v>
      </c>
      <c r="AD210">
        <f t="shared" si="13"/>
        <v>0.98586436263419808</v>
      </c>
      <c r="AE210">
        <f t="shared" si="14"/>
        <v>1.3346868214728285</v>
      </c>
      <c r="AF210">
        <f t="shared" si="15"/>
        <v>1.781388911413242</v>
      </c>
    </row>
    <row r="211" spans="1:32" x14ac:dyDescent="0.25">
      <c r="A211">
        <v>-0.64855138643330534</v>
      </c>
      <c r="B211">
        <v>1.022323521453111</v>
      </c>
      <c r="C211">
        <v>0.74324627938201804</v>
      </c>
      <c r="E211">
        <v>-0.34882245883863039</v>
      </c>
      <c r="F211">
        <v>-4.7961767516742143E-3</v>
      </c>
      <c r="G211">
        <v>0.12279721137615923</v>
      </c>
      <c r="O211">
        <f>$I$15*F211+$J$15*G211+$K$15</f>
        <v>6.5960190611199176E-2</v>
      </c>
      <c r="P211">
        <f>O211-E211</f>
        <v>0.41478264944982957</v>
      </c>
      <c r="Q211">
        <f t="shared" si="12"/>
        <v>0.17204464628462021</v>
      </c>
      <c r="T211" s="11">
        <v>186</v>
      </c>
      <c r="U211" s="11">
        <v>4.5352753256327816E-2</v>
      </c>
      <c r="V211" s="11">
        <v>0.20528264309439181</v>
      </c>
      <c r="AD211">
        <f t="shared" si="13"/>
        <v>0.85443784159371916</v>
      </c>
      <c r="AE211">
        <f t="shared" si="14"/>
        <v>1.2032603004323494</v>
      </c>
      <c r="AF211">
        <f t="shared" si="15"/>
        <v>1.4478353505965478</v>
      </c>
    </row>
    <row r="212" spans="1:32" x14ac:dyDescent="0.25">
      <c r="A212">
        <v>-4.9093531243955373E-2</v>
      </c>
      <c r="B212">
        <v>1.1507134837287094</v>
      </c>
      <c r="C212">
        <v>1.1568789913859243</v>
      </c>
      <c r="E212">
        <v>-0.94828031402798041</v>
      </c>
      <c r="F212">
        <v>-1.3742891076913881</v>
      </c>
      <c r="G212">
        <v>-1.3766213696379992</v>
      </c>
      <c r="O212">
        <f>$I$15*F212+$J$15*G212+$K$15</f>
        <v>-0.73944845264133996</v>
      </c>
      <c r="P212">
        <f>O212-E212</f>
        <v>0.20883186138664045</v>
      </c>
      <c r="Q212">
        <f t="shared" si="12"/>
        <v>4.3610746330209012E-2</v>
      </c>
      <c r="T212" s="11">
        <v>187</v>
      </c>
      <c r="U212" s="11">
        <v>0.45117229184222202</v>
      </c>
      <c r="V212" s="11">
        <v>9.9192032103172567E-2</v>
      </c>
      <c r="AD212">
        <f t="shared" si="13"/>
        <v>0.48569763257374343</v>
      </c>
      <c r="AE212">
        <f t="shared" si="14"/>
        <v>1.4339779466017237</v>
      </c>
      <c r="AF212">
        <f t="shared" si="15"/>
        <v>2.0562927513400959</v>
      </c>
    </row>
    <row r="213" spans="1:32" x14ac:dyDescent="0.25">
      <c r="A213">
        <v>-4.9093531243955373E-2</v>
      </c>
      <c r="B213">
        <v>-4.759283084354031E-2</v>
      </c>
      <c r="C213">
        <v>-0.13572323362628158</v>
      </c>
      <c r="E213">
        <v>-4.9093531243955373E-2</v>
      </c>
      <c r="F213">
        <v>0.72274694281004837</v>
      </c>
      <c r="G213">
        <v>0.84665445738299461</v>
      </c>
      <c r="O213">
        <f>$I$15*F213+$J$15*G213+$K$15</f>
        <v>0.45477815631932167</v>
      </c>
      <c r="P213">
        <f>O213-E213</f>
        <v>0.50387168756327705</v>
      </c>
      <c r="Q213">
        <f t="shared" si="12"/>
        <v>0.2538866775278647</v>
      </c>
      <c r="T213" s="11">
        <v>188</v>
      </c>
      <c r="U213" s="11">
        <v>0.46860452322171831</v>
      </c>
      <c r="V213" s="11">
        <v>-0.21796912687099868</v>
      </c>
      <c r="AD213">
        <f t="shared" si="13"/>
        <v>1.029189972950624</v>
      </c>
      <c r="AE213">
        <f t="shared" si="14"/>
        <v>1.0782835041945793</v>
      </c>
      <c r="AF213">
        <f t="shared" si="15"/>
        <v>1.1626953154181414</v>
      </c>
    </row>
    <row r="214" spans="1:32" x14ac:dyDescent="0.25">
      <c r="A214">
        <v>1.1498221791347447</v>
      </c>
      <c r="B214">
        <v>-0.26157610130287079</v>
      </c>
      <c r="C214">
        <v>-0.394243678628723</v>
      </c>
      <c r="E214">
        <v>0.55036432394539458</v>
      </c>
      <c r="F214">
        <v>0.20918709370765626</v>
      </c>
      <c r="G214">
        <v>0.27790947837762409</v>
      </c>
      <c r="O214">
        <f>$I$15*F214+$J$15*G214+$K$15</f>
        <v>0.14927832612008263</v>
      </c>
      <c r="P214">
        <f>O214-E214</f>
        <v>-0.40108599782531196</v>
      </c>
      <c r="Q214">
        <f t="shared" si="12"/>
        <v>0.16086997765152614</v>
      </c>
      <c r="T214" s="11">
        <v>189</v>
      </c>
      <c r="U214" s="11">
        <v>-0.85344748081294119</v>
      </c>
      <c r="V214" s="11">
        <v>-9.4832833215039214E-2</v>
      </c>
      <c r="AD214">
        <f t="shared" si="13"/>
        <v>0.8890331852628035</v>
      </c>
      <c r="AE214">
        <f t="shared" si="14"/>
        <v>0.33866886131740892</v>
      </c>
      <c r="AF214">
        <f t="shared" si="15"/>
        <v>0.11469659762603035</v>
      </c>
    </row>
    <row r="215" spans="1:32" x14ac:dyDescent="0.25">
      <c r="A215">
        <v>-1.8474670968120053</v>
      </c>
      <c r="B215">
        <v>-2.187425535436843</v>
      </c>
      <c r="C215">
        <v>-2.2038867936458111</v>
      </c>
      <c r="E215">
        <v>-4.9093531243955373E-2</v>
      </c>
      <c r="F215">
        <v>1.2363067919124415</v>
      </c>
      <c r="G215">
        <v>1.2085830803864126</v>
      </c>
      <c r="O215">
        <f>$I$15*F215+$J$15*G215+$K$15</f>
        <v>0.64918713917338311</v>
      </c>
      <c r="P215">
        <f>O215-E215</f>
        <v>0.69828067041733843</v>
      </c>
      <c r="Q215">
        <f t="shared" si="12"/>
        <v>0.48759589467848763</v>
      </c>
      <c r="T215" s="11">
        <v>190</v>
      </c>
      <c r="U215" s="11">
        <v>-0.18373293790419554</v>
      </c>
      <c r="V215" s="11">
        <v>-1.0642763037184597</v>
      </c>
      <c r="AD215">
        <f t="shared" si="13"/>
        <v>1.1092120628678994</v>
      </c>
      <c r="AE215">
        <f t="shared" si="14"/>
        <v>1.1583055941118547</v>
      </c>
      <c r="AF215">
        <f t="shared" si="15"/>
        <v>1.3416718493508168</v>
      </c>
    </row>
    <row r="216" spans="1:32" x14ac:dyDescent="0.25">
      <c r="A216">
        <v>0.25063539635071963</v>
      </c>
      <c r="B216">
        <v>0.93673021326937889</v>
      </c>
      <c r="C216">
        <v>0.95006263538397118</v>
      </c>
      <c r="E216">
        <v>-0.34882245883863039</v>
      </c>
      <c r="F216">
        <v>0.59435698053445019</v>
      </c>
      <c r="G216">
        <v>0.63983810138104147</v>
      </c>
      <c r="O216">
        <f>$I$15*F216+$J$15*G216+$K$15</f>
        <v>0.34368730897414373</v>
      </c>
      <c r="P216">
        <f>O216-E216</f>
        <v>0.69250976781277407</v>
      </c>
      <c r="Q216">
        <f t="shared" si="12"/>
        <v>0.47956977851610227</v>
      </c>
      <c r="T216" s="11">
        <v>191</v>
      </c>
      <c r="U216" s="11">
        <v>9.5182764167744904E-2</v>
      </c>
      <c r="V216" s="11">
        <v>-0.14427629541170028</v>
      </c>
      <c r="AD216">
        <f t="shared" si="13"/>
        <v>0.97535868297537354</v>
      </c>
      <c r="AE216">
        <f t="shared" si="14"/>
        <v>1.3241811418140039</v>
      </c>
      <c r="AF216">
        <f t="shared" si="15"/>
        <v>1.7534556963358392</v>
      </c>
    </row>
    <row r="217" spans="1:32" x14ac:dyDescent="0.25">
      <c r="A217">
        <v>-4.9093531243955373E-2</v>
      </c>
      <c r="B217">
        <v>-4.7961767516742143E-3</v>
      </c>
      <c r="C217">
        <v>1.9389033375182673E-2</v>
      </c>
      <c r="E217">
        <v>-0.34882245883863039</v>
      </c>
      <c r="F217">
        <v>1.3219001000961736</v>
      </c>
      <c r="G217">
        <v>1.3636953473878775</v>
      </c>
      <c r="O217">
        <f>$I$15*F217+$J$15*G217+$K$15</f>
        <v>0.73250527468226656</v>
      </c>
      <c r="P217">
        <f>O217-E217</f>
        <v>1.0813277335208968</v>
      </c>
      <c r="Q217">
        <f t="shared" si="12"/>
        <v>1.1692696672814398</v>
      </c>
      <c r="T217" s="11">
        <v>192</v>
      </c>
      <c r="U217" s="11">
        <v>0.24204066488493114</v>
      </c>
      <c r="V217" s="11">
        <v>0.60805258665513851</v>
      </c>
      <c r="AD217">
        <f t="shared" si="13"/>
        <v>1.1501108143322785</v>
      </c>
      <c r="AE217">
        <f t="shared" si="14"/>
        <v>1.4989332731709089</v>
      </c>
      <c r="AF217">
        <f t="shared" si="15"/>
        <v>2.2468009574188543</v>
      </c>
    </row>
    <row r="218" spans="1:32" x14ac:dyDescent="0.25">
      <c r="A218">
        <v>-0.64855138643330534</v>
      </c>
      <c r="B218">
        <v>-0.38996606357846902</v>
      </c>
      <c r="C218">
        <v>-0.49765185662969952</v>
      </c>
      <c r="E218">
        <v>-0.94828031402798041</v>
      </c>
      <c r="F218">
        <v>-0.47555937176220126</v>
      </c>
      <c r="G218">
        <v>-0.394243678628723</v>
      </c>
      <c r="O218">
        <f>$I$15*F218+$J$15*G218+$K$15</f>
        <v>-0.21176692775174538</v>
      </c>
      <c r="P218">
        <f>O218-E218</f>
        <v>0.73651338627623497</v>
      </c>
      <c r="Q218">
        <f t="shared" si="12"/>
        <v>0.54245196816408647</v>
      </c>
      <c r="T218" s="11">
        <v>193</v>
      </c>
      <c r="U218" s="11">
        <v>-0.40777496341724706</v>
      </c>
      <c r="V218" s="11">
        <v>0.35868143217329168</v>
      </c>
      <c r="AD218">
        <f t="shared" si="13"/>
        <v>0.72721359241677019</v>
      </c>
      <c r="AE218">
        <f t="shared" si="14"/>
        <v>1.6754939064447507</v>
      </c>
      <c r="AF218">
        <f t="shared" si="15"/>
        <v>2.8072798305334912</v>
      </c>
    </row>
    <row r="219" spans="1:32" x14ac:dyDescent="0.25">
      <c r="A219">
        <v>0.25063539635071963</v>
      </c>
      <c r="B219">
        <v>0.20918709370765626</v>
      </c>
      <c r="C219">
        <v>0.12279721137615923</v>
      </c>
      <c r="E219">
        <v>0.25063539635071963</v>
      </c>
      <c r="F219">
        <v>-9.0389484935406397E-2</v>
      </c>
      <c r="G219">
        <v>-0.34253958962823472</v>
      </c>
      <c r="O219">
        <f>$I$15*F219+$J$15*G219+$K$15</f>
        <v>-0.1839942159154509</v>
      </c>
      <c r="P219">
        <f>O219-E219</f>
        <v>-0.43462961226617053</v>
      </c>
      <c r="Q219">
        <f t="shared" si="12"/>
        <v>0.18890289985864173</v>
      </c>
      <c r="T219" s="11">
        <v>194</v>
      </c>
      <c r="U219" s="11">
        <v>-0.1339029269927785</v>
      </c>
      <c r="V219" s="11">
        <v>-0.21491953184585189</v>
      </c>
      <c r="AD219">
        <f t="shared" si="13"/>
        <v>0.72333704347352223</v>
      </c>
      <c r="AE219">
        <f t="shared" si="14"/>
        <v>0.4727016471228026</v>
      </c>
      <c r="AF219">
        <f t="shared" si="15"/>
        <v>0.2234468471926106</v>
      </c>
    </row>
    <row r="220" spans="1:32" x14ac:dyDescent="0.25">
      <c r="A220">
        <v>-0.34882245883863039</v>
      </c>
      <c r="B220">
        <v>0.50876367235071795</v>
      </c>
      <c r="C220">
        <v>0.63983810138104147</v>
      </c>
      <c r="E220">
        <v>-0.34882245883863039</v>
      </c>
      <c r="F220">
        <v>-0.21877944721100467</v>
      </c>
      <c r="G220">
        <v>-8.401914462579331E-2</v>
      </c>
      <c r="O220">
        <f>$I$15*F220+$J$15*G220+$K$15</f>
        <v>-4.513065673397846E-2</v>
      </c>
      <c r="P220">
        <f>O220-E220</f>
        <v>0.30369180210465191</v>
      </c>
      <c r="Q220">
        <f t="shared" si="12"/>
        <v>9.2228710665571062E-2</v>
      </c>
      <c r="T220" s="11">
        <v>195</v>
      </c>
      <c r="U220" s="11">
        <v>-0.26585042915420459</v>
      </c>
      <c r="V220" s="11">
        <v>-0.68242988487377576</v>
      </c>
      <c r="AD220">
        <f t="shared" si="13"/>
        <v>0.80480882348199856</v>
      </c>
      <c r="AE220">
        <f t="shared" si="14"/>
        <v>1.1536312823206289</v>
      </c>
      <c r="AF220">
        <f t="shared" si="15"/>
        <v>1.3308651355487386</v>
      </c>
    </row>
    <row r="221" spans="1:32" x14ac:dyDescent="0.25">
      <c r="A221">
        <v>-4.9093531243955373E-2</v>
      </c>
      <c r="B221">
        <v>0.72274694281004837</v>
      </c>
      <c r="C221">
        <v>0.63983810138104147</v>
      </c>
      <c r="E221">
        <v>-1.8474670968120053</v>
      </c>
      <c r="F221">
        <v>-3.0433586172741642</v>
      </c>
      <c r="G221">
        <v>-2.9794481286531345</v>
      </c>
      <c r="O221">
        <f>$I$15*F221+$J$15*G221+$K$15</f>
        <v>-1.6004025195664684</v>
      </c>
      <c r="P221">
        <f>O221-E221</f>
        <v>0.24706457724553688</v>
      </c>
      <c r="Q221">
        <f t="shared" si="12"/>
        <v>6.1040905329515859E-2</v>
      </c>
      <c r="T221" s="11">
        <v>196</v>
      </c>
      <c r="U221" s="11">
        <v>5.0341269307136199E-2</v>
      </c>
      <c r="V221" s="11">
        <v>0.79975198223293342</v>
      </c>
      <c r="AD221">
        <f t="shared" si="13"/>
        <v>0.10159802619084946</v>
      </c>
      <c r="AE221">
        <f t="shared" si="14"/>
        <v>1.9490651230028546</v>
      </c>
      <c r="AF221">
        <f t="shared" si="15"/>
        <v>3.7988548537061329</v>
      </c>
    </row>
    <row r="222" spans="1:32" x14ac:dyDescent="0.25">
      <c r="A222">
        <v>0.85009325154006965</v>
      </c>
      <c r="B222">
        <v>0.76554359690191454</v>
      </c>
      <c r="C222">
        <v>1.0534708133849477</v>
      </c>
      <c r="E222">
        <v>-4.9093531243955373E-2</v>
      </c>
      <c r="F222">
        <v>1.1079168296368433</v>
      </c>
      <c r="G222">
        <v>1.0534708133849477</v>
      </c>
      <c r="O222">
        <f>$I$15*F222+$J$15*G222+$K$15</f>
        <v>0.56586900366449966</v>
      </c>
      <c r="P222">
        <f>O222-E222</f>
        <v>0.61496253490845498</v>
      </c>
      <c r="Q222">
        <f t="shared" si="12"/>
        <v>0.3781789193410327</v>
      </c>
      <c r="T222" s="11">
        <v>197</v>
      </c>
      <c r="U222" s="11">
        <v>0.94415298732559705</v>
      </c>
      <c r="V222" s="11">
        <v>-0.39378866338020246</v>
      </c>
      <c r="AD222">
        <f t="shared" si="13"/>
        <v>1.0704144473352852</v>
      </c>
      <c r="AE222">
        <f t="shared" si="14"/>
        <v>1.1195079785792406</v>
      </c>
      <c r="AF222">
        <f t="shared" si="15"/>
        <v>1.2532981141025774</v>
      </c>
    </row>
    <row r="223" spans="1:32" x14ac:dyDescent="0.25">
      <c r="A223">
        <v>-1.5477381692173304</v>
      </c>
      <c r="B223">
        <v>-2.0590355731612453</v>
      </c>
      <c r="C223">
        <v>-2.0487745266443467</v>
      </c>
      <c r="E223">
        <v>-4.9093531243955373E-2</v>
      </c>
      <c r="F223">
        <v>0.25198374779952232</v>
      </c>
      <c r="G223">
        <v>0.32961356737811237</v>
      </c>
      <c r="O223">
        <f>$I$15*F223+$J$15*G223+$K$15</f>
        <v>0.17705103795637711</v>
      </c>
      <c r="P223">
        <f>O223-E223</f>
        <v>0.22614456920033249</v>
      </c>
      <c r="Q223">
        <f t="shared" si="12"/>
        <v>5.1141366178803972E-2</v>
      </c>
      <c r="T223" s="11">
        <v>198</v>
      </c>
      <c r="U223" s="11">
        <v>-0.44263942617623903</v>
      </c>
      <c r="V223" s="11">
        <v>9.3816967337608637E-2</v>
      </c>
      <c r="AD223">
        <f t="shared" si="13"/>
        <v>0.9019657237736749</v>
      </c>
      <c r="AE223">
        <f t="shared" si="14"/>
        <v>0.95105925501763022</v>
      </c>
      <c r="AF223">
        <f t="shared" si="15"/>
        <v>0.90451370655468977</v>
      </c>
    </row>
    <row r="224" spans="1:32" x14ac:dyDescent="0.25">
      <c r="A224">
        <v>-4.9093531243955373E-2</v>
      </c>
      <c r="B224">
        <v>1.4502900623717709</v>
      </c>
      <c r="C224">
        <v>1.1568789913859243</v>
      </c>
      <c r="E224">
        <v>0.55036432394539458</v>
      </c>
      <c r="F224">
        <v>0.38037371007511966</v>
      </c>
      <c r="G224">
        <v>0.3813176563786006</v>
      </c>
      <c r="O224">
        <f>$I$15*F224+$J$15*G224+$K$15</f>
        <v>0.20482374979267159</v>
      </c>
      <c r="P224">
        <f>O224-E224</f>
        <v>-0.34554057415272299</v>
      </c>
      <c r="Q224">
        <f t="shared" si="12"/>
        <v>0.11939828838579346</v>
      </c>
      <c r="T224" s="11">
        <v>199</v>
      </c>
      <c r="U224" s="11">
        <v>0.15241282476037776</v>
      </c>
      <c r="V224" s="11">
        <v>9.8222571590341867E-2</v>
      </c>
      <c r="AD224">
        <f t="shared" si="13"/>
        <v>0.91069599042101657</v>
      </c>
      <c r="AE224">
        <f t="shared" si="14"/>
        <v>0.36033166647562198</v>
      </c>
      <c r="AF224">
        <f t="shared" si="15"/>
        <v>0.12983890986509888</v>
      </c>
    </row>
    <row r="225" spans="1:32" x14ac:dyDescent="0.25">
      <c r="A225">
        <v>-0.34882245883863039</v>
      </c>
      <c r="B225">
        <v>0.8083402509937806</v>
      </c>
      <c r="C225">
        <v>1.0534708133849477</v>
      </c>
      <c r="E225">
        <v>0.25063539635071963</v>
      </c>
      <c r="F225">
        <v>0.97952686736124495</v>
      </c>
      <c r="G225">
        <v>1.0017667243844595</v>
      </c>
      <c r="O225">
        <f>$I$15*F225+$J$15*G225+$K$15</f>
        <v>0.53809629182820518</v>
      </c>
      <c r="P225">
        <f>O225-E225</f>
        <v>0.28746089547748555</v>
      </c>
      <c r="Q225">
        <f t="shared" si="12"/>
        <v>8.2633766428717864E-2</v>
      </c>
      <c r="T225" s="11">
        <v>200</v>
      </c>
      <c r="U225" s="11">
        <v>-1.1820828946029704</v>
      </c>
      <c r="V225" s="11">
        <v>0.5335315081696651</v>
      </c>
      <c r="AD225">
        <f t="shared" si="13"/>
        <v>1.0616841806879436</v>
      </c>
      <c r="AE225">
        <f t="shared" si="14"/>
        <v>0.81104878433722394</v>
      </c>
      <c r="AF225">
        <f t="shared" si="15"/>
        <v>0.65780013057488873</v>
      </c>
    </row>
    <row r="226" spans="1:32" x14ac:dyDescent="0.25">
      <c r="A226">
        <v>-0.94828031402798041</v>
      </c>
      <c r="B226">
        <v>-0.51835602585406737</v>
      </c>
      <c r="C226">
        <v>-0.44594776762921129</v>
      </c>
      <c r="E226">
        <v>-0.94828031402798041</v>
      </c>
      <c r="F226">
        <v>-0.34716940948660296</v>
      </c>
      <c r="G226">
        <v>0.53642992338006545</v>
      </c>
      <c r="O226">
        <f>$I$15*F226+$J$15*G226+$K$15</f>
        <v>0.28814188530155505</v>
      </c>
      <c r="P226">
        <f>O226-E226</f>
        <v>1.2364221993295355</v>
      </c>
      <c r="Q226">
        <f t="shared" si="12"/>
        <v>1.5287398549948854</v>
      </c>
      <c r="T226" s="11">
        <v>201</v>
      </c>
      <c r="U226" s="11">
        <v>-6.9439408821610413E-3</v>
      </c>
      <c r="V226" s="11">
        <v>-0.34187851795646934</v>
      </c>
      <c r="AD226">
        <f t="shared" si="13"/>
        <v>0.99151632458892902</v>
      </c>
      <c r="AE226">
        <f t="shared" si="14"/>
        <v>1.9397966386169094</v>
      </c>
      <c r="AF226">
        <f t="shared" si="15"/>
        <v>3.7628109991894609</v>
      </c>
    </row>
    <row r="227" spans="1:32" x14ac:dyDescent="0.25">
      <c r="A227">
        <v>0.85009325154006965</v>
      </c>
      <c r="B227">
        <v>1.4502900623717709</v>
      </c>
      <c r="C227">
        <v>1.4153994363883657</v>
      </c>
      <c r="E227">
        <v>-0.34882245883863039</v>
      </c>
      <c r="F227">
        <v>-0.68954264222153117</v>
      </c>
      <c r="G227">
        <v>-0.54935594563018786</v>
      </c>
      <c r="O227">
        <f>$I$15*F227+$J$15*G227+$K$15</f>
        <v>-0.29508506326062883</v>
      </c>
      <c r="P227">
        <f>O227-E227</f>
        <v>5.3737395578001557E-2</v>
      </c>
      <c r="Q227">
        <f t="shared" si="12"/>
        <v>2.8877076835066213E-3</v>
      </c>
      <c r="T227" s="11">
        <v>202</v>
      </c>
      <c r="U227" s="11">
        <v>0.50346898598071088</v>
      </c>
      <c r="V227" s="11">
        <v>-0.25283358962999125</v>
      </c>
      <c r="AD227">
        <f t="shared" si="13"/>
        <v>0.69261824874768574</v>
      </c>
      <c r="AE227">
        <f t="shared" si="14"/>
        <v>1.0414407075863161</v>
      </c>
      <c r="AF227">
        <f t="shared" si="15"/>
        <v>1.0845987474178869</v>
      </c>
    </row>
    <row r="228" spans="1:32" x14ac:dyDescent="0.25">
      <c r="A228">
        <v>0.85009325154006965</v>
      </c>
      <c r="B228">
        <v>0.72274694281004837</v>
      </c>
      <c r="C228">
        <v>0.69154219038152975</v>
      </c>
      <c r="E228">
        <v>-0.34882245883863039</v>
      </c>
      <c r="F228">
        <v>-0.68954264222153117</v>
      </c>
      <c r="G228">
        <v>-0.91128456863360519</v>
      </c>
      <c r="O228">
        <f>$I$15*F228+$J$15*G228+$K$15</f>
        <v>-0.48949404611468988</v>
      </c>
      <c r="P228">
        <f>O228-E228</f>
        <v>-0.1406715872760595</v>
      </c>
      <c r="Q228">
        <f t="shared" si="12"/>
        <v>1.9788495466766025E-2</v>
      </c>
      <c r="T228" s="11">
        <v>203</v>
      </c>
      <c r="U228" s="11">
        <v>0.62297277281344865</v>
      </c>
      <c r="V228" s="11">
        <v>-0.37233737646272902</v>
      </c>
      <c r="AD228">
        <f t="shared" si="13"/>
        <v>0.5873825276492316</v>
      </c>
      <c r="AE228">
        <f t="shared" si="14"/>
        <v>0.93620498648786199</v>
      </c>
      <c r="AF228">
        <f t="shared" si="15"/>
        <v>0.87647977672473787</v>
      </c>
    </row>
    <row r="229" spans="1:32" x14ac:dyDescent="0.25">
      <c r="A229">
        <v>0.25063539635071963</v>
      </c>
      <c r="B229">
        <v>0.29478040189138749</v>
      </c>
      <c r="C229">
        <v>0.27790947837762409</v>
      </c>
      <c r="E229">
        <v>0.55036432394539458</v>
      </c>
      <c r="F229">
        <v>0.67995028871818231</v>
      </c>
      <c r="G229">
        <v>0.84665445738299461</v>
      </c>
      <c r="O229">
        <f>$I$15*F229+$J$15*G229+$K$15</f>
        <v>0.45477815631932167</v>
      </c>
      <c r="P229">
        <f>O229-E229</f>
        <v>-9.5586167626072915E-2</v>
      </c>
      <c r="Q229">
        <f t="shared" si="12"/>
        <v>9.1367154414397096E-3</v>
      </c>
      <c r="T229" s="11">
        <v>204</v>
      </c>
      <c r="U229" s="11">
        <v>0.71506729616507414</v>
      </c>
      <c r="V229" s="11">
        <v>2.8325863037270707</v>
      </c>
      <c r="AD229">
        <f t="shared" si="13"/>
        <v>1.0312911088823888</v>
      </c>
      <c r="AE229">
        <f t="shared" si="14"/>
        <v>0.48092678493699426</v>
      </c>
      <c r="AF229">
        <f t="shared" si="15"/>
        <v>0.23129057246983392</v>
      </c>
    </row>
    <row r="230" spans="1:32" x14ac:dyDescent="0.25">
      <c r="A230">
        <v>-1.5477381692173304</v>
      </c>
      <c r="B230">
        <v>-1.8450523027019148</v>
      </c>
      <c r="C230">
        <v>-1.8936622596428816</v>
      </c>
      <c r="E230">
        <v>1.7492800343240946</v>
      </c>
      <c r="F230">
        <v>-0.7751359504052634</v>
      </c>
      <c r="G230">
        <v>-0.8595804796331169</v>
      </c>
      <c r="O230">
        <f>$I$15*F230+$J$15*G230+$K$15</f>
        <v>-0.4617213342783954</v>
      </c>
      <c r="P230">
        <f>O230-E230</f>
        <v>-2.2110013686024899</v>
      </c>
      <c r="Q230">
        <f t="shared" si="12"/>
        <v>4.8885270519620834</v>
      </c>
      <c r="T230" s="11">
        <v>205</v>
      </c>
      <c r="U230" s="11">
        <v>-0.46007165755573531</v>
      </c>
      <c r="V230" s="11">
        <v>1.310164909095805</v>
      </c>
      <c r="AD230">
        <f t="shared" si="13"/>
        <v>0.60661847395539781</v>
      </c>
      <c r="AE230">
        <f t="shared" si="14"/>
        <v>-1.1426615603686967</v>
      </c>
      <c r="AF230">
        <f t="shared" si="15"/>
        <v>1.3056754415442247</v>
      </c>
    </row>
    <row r="231" spans="1:32" x14ac:dyDescent="0.25">
      <c r="A231">
        <v>-1.2480092416226554</v>
      </c>
      <c r="B231">
        <v>-1.8450523027019148</v>
      </c>
      <c r="C231">
        <v>-1.8419581706423938</v>
      </c>
      <c r="E231">
        <v>0.55036432394539458</v>
      </c>
      <c r="F231">
        <v>0.29478040189138749</v>
      </c>
      <c r="G231">
        <v>0.95006263538397118</v>
      </c>
      <c r="O231">
        <f>$I$15*F231+$J$15*G231+$K$15</f>
        <v>0.51032357999191069</v>
      </c>
      <c r="P231">
        <f>O231-E231</f>
        <v>-4.0040743953483893E-2</v>
      </c>
      <c r="Q231">
        <f t="shared" si="12"/>
        <v>1.6032611763484568E-3</v>
      </c>
      <c r="T231" s="11">
        <v>206</v>
      </c>
      <c r="U231" s="11">
        <v>5.6640799238344419E-4</v>
      </c>
      <c r="V231" s="11">
        <v>-0.64911779442568873</v>
      </c>
      <c r="AD231">
        <f t="shared" si="13"/>
        <v>1.0802686811535458</v>
      </c>
      <c r="AE231">
        <f t="shared" si="14"/>
        <v>0.52990435720815121</v>
      </c>
      <c r="AF231">
        <f t="shared" si="15"/>
        <v>0.28079862778818393</v>
      </c>
    </row>
    <row r="232" spans="1:32" x14ac:dyDescent="0.25">
      <c r="A232">
        <v>0.55036432394539458</v>
      </c>
      <c r="B232">
        <v>-1.5454757240588526</v>
      </c>
      <c r="C232">
        <v>-1.531733636639464</v>
      </c>
      <c r="E232">
        <v>1.1498221791347447</v>
      </c>
      <c r="F232">
        <v>1.7070699869229675</v>
      </c>
      <c r="G232">
        <v>1.7773280593917824</v>
      </c>
      <c r="O232">
        <f>$I$15*F232+$J$15*G232+$K$15</f>
        <v>0.95468696937262176</v>
      </c>
      <c r="P232">
        <f>O232-E232</f>
        <v>-0.19513520976212295</v>
      </c>
      <c r="Q232">
        <f t="shared" si="12"/>
        <v>3.8077750088907722E-2</v>
      </c>
      <c r="T232" s="11">
        <v>207</v>
      </c>
      <c r="U232" s="11">
        <v>0.36401113494474063</v>
      </c>
      <c r="V232" s="11">
        <v>-0.71283359378337097</v>
      </c>
      <c r="AD232">
        <f t="shared" si="13"/>
        <v>1.2514699864874845</v>
      </c>
      <c r="AE232">
        <f t="shared" si="14"/>
        <v>0.10164780735273982</v>
      </c>
      <c r="AF232">
        <f t="shared" si="15"/>
        <v>1.0332276739619707E-2</v>
      </c>
    </row>
    <row r="233" spans="1:32" x14ac:dyDescent="0.25">
      <c r="A233">
        <v>2.3487378895134445</v>
      </c>
      <c r="B233">
        <v>-0.26157610130287079</v>
      </c>
      <c r="C233">
        <v>-8.401914462579331E-2</v>
      </c>
      <c r="E233">
        <v>-0.64855138643330534</v>
      </c>
      <c r="F233">
        <v>-1.5454757240588526</v>
      </c>
      <c r="G233">
        <v>-1.6351418146404406</v>
      </c>
      <c r="O233">
        <f>$I$15*F233+$J$15*G233+$K$15</f>
        <v>-0.87831201182281249</v>
      </c>
      <c r="P233">
        <f>O233-E233</f>
        <v>-0.22976062538950714</v>
      </c>
      <c r="Q233">
        <f t="shared" si="12"/>
        <v>5.2789944979377439E-2</v>
      </c>
      <c r="T233" s="11">
        <v>208</v>
      </c>
      <c r="U233" s="11">
        <v>0.48104823855040646</v>
      </c>
      <c r="V233" s="11">
        <v>-0.23041284219968683</v>
      </c>
      <c r="AD233">
        <f t="shared" si="13"/>
        <v>0.41893380408762149</v>
      </c>
      <c r="AE233">
        <f t="shared" si="14"/>
        <v>1.0674851905209268</v>
      </c>
      <c r="AF233">
        <f t="shared" si="15"/>
        <v>1.1395246319814996</v>
      </c>
    </row>
    <row r="234" spans="1:32" x14ac:dyDescent="0.25">
      <c r="A234">
        <v>-0.34882245883863039</v>
      </c>
      <c r="B234">
        <v>0.33757705598325355</v>
      </c>
      <c r="C234">
        <v>0.48472583437957717</v>
      </c>
      <c r="E234">
        <v>-0.64855138643330534</v>
      </c>
      <c r="F234">
        <v>-1.4598824158751205</v>
      </c>
      <c r="G234">
        <v>-1.4800295476389758</v>
      </c>
      <c r="O234">
        <f>$I$15*F234+$J$15*G234+$K$15</f>
        <v>-0.79499387631392893</v>
      </c>
      <c r="P234">
        <f>O234-E234</f>
        <v>-0.14644248988062358</v>
      </c>
      <c r="Q234">
        <f t="shared" si="12"/>
        <v>2.1445402842436539E-2</v>
      </c>
      <c r="T234" s="11">
        <v>209</v>
      </c>
      <c r="U234" s="11">
        <v>0.36401113494474063</v>
      </c>
      <c r="V234" s="11">
        <v>-0.71283359378337097</v>
      </c>
      <c r="AD234">
        <f t="shared" si="13"/>
        <v>0.45983255555200064</v>
      </c>
      <c r="AE234">
        <f t="shared" si="14"/>
        <v>1.1083839419853061</v>
      </c>
      <c r="AF234">
        <f t="shared" si="15"/>
        <v>1.2285149628508865</v>
      </c>
    </row>
    <row r="235" spans="1:32" x14ac:dyDescent="0.25">
      <c r="A235">
        <v>-0.64855138643330534</v>
      </c>
      <c r="B235">
        <v>0.46596701825885184</v>
      </c>
      <c r="C235">
        <v>0.43302174537908888</v>
      </c>
      <c r="E235">
        <v>0.55036432394539458</v>
      </c>
      <c r="F235">
        <v>-0.68954264222153117</v>
      </c>
      <c r="G235">
        <v>-0.70446821263165271</v>
      </c>
      <c r="O235">
        <f>$I$15*F235+$J$15*G235+$K$15</f>
        <v>-0.37840319876951234</v>
      </c>
      <c r="P235">
        <f>O235-E235</f>
        <v>-0.92876752271490692</v>
      </c>
      <c r="Q235">
        <f t="shared" si="12"/>
        <v>0.86260911124998518</v>
      </c>
      <c r="T235" s="11">
        <v>210</v>
      </c>
      <c r="U235" s="11">
        <v>5.2807952534207898E-2</v>
      </c>
      <c r="V235" s="11">
        <v>-0.40163041137283828</v>
      </c>
      <c r="AD235">
        <f t="shared" si="13"/>
        <v>0.64751722541977674</v>
      </c>
      <c r="AE235">
        <f t="shared" si="14"/>
        <v>9.7152901474382158E-2</v>
      </c>
      <c r="AF235">
        <f t="shared" si="15"/>
        <v>9.4386862648910066E-3</v>
      </c>
    </row>
    <row r="236" spans="1:32" x14ac:dyDescent="0.25">
      <c r="A236">
        <v>0.25063539635071963</v>
      </c>
      <c r="B236">
        <v>1.7070699869229675</v>
      </c>
      <c r="C236">
        <v>1.5188076143893421</v>
      </c>
      <c r="E236">
        <v>-0.64855138643330534</v>
      </c>
      <c r="F236">
        <v>3.8000477340191879E-2</v>
      </c>
      <c r="G236">
        <v>-3.2315055625305608E-2</v>
      </c>
      <c r="O236">
        <f>$I$15*F236+$J$15*G236+$K$15</f>
        <v>-1.7357944897684285E-2</v>
      </c>
      <c r="P236">
        <f>O236-E236</f>
        <v>0.63119344153562107</v>
      </c>
      <c r="Q236">
        <f t="shared" si="12"/>
        <v>0.39840516063758147</v>
      </c>
      <c r="T236" s="11">
        <v>211</v>
      </c>
      <c r="U236" s="11">
        <v>-0.77626335601707597</v>
      </c>
      <c r="V236" s="11">
        <v>-0.17201695801090444</v>
      </c>
      <c r="AD236">
        <f t="shared" si="13"/>
        <v>0.8072356823340453</v>
      </c>
      <c r="AE236">
        <f t="shared" si="14"/>
        <v>1.4557870687673506</v>
      </c>
      <c r="AF236">
        <f t="shared" si="15"/>
        <v>2.1193159895902349</v>
      </c>
    </row>
    <row r="237" spans="1:32" x14ac:dyDescent="0.25">
      <c r="A237">
        <v>-0.64855138643330534</v>
      </c>
      <c r="B237">
        <v>-0.7751359504052634</v>
      </c>
      <c r="C237">
        <v>-0.75617230163214033</v>
      </c>
      <c r="E237">
        <v>-0.34882245883863039</v>
      </c>
      <c r="F237">
        <v>0.8083402509937806</v>
      </c>
      <c r="G237">
        <v>0.84665445738299461</v>
      </c>
      <c r="O237">
        <f>$I$15*F237+$J$15*G237+$K$15</f>
        <v>0.45477815631932167</v>
      </c>
      <c r="P237">
        <f>O237-E237</f>
        <v>0.803600615157952</v>
      </c>
      <c r="Q237">
        <f t="shared" si="12"/>
        <v>0.64577394868223892</v>
      </c>
      <c r="T237" s="11">
        <v>212</v>
      </c>
      <c r="U237" s="11">
        <v>0.43374006046272573</v>
      </c>
      <c r="V237" s="11">
        <v>-0.48283359170668111</v>
      </c>
      <c r="AD237">
        <f t="shared" si="13"/>
        <v>1.0249877010870942</v>
      </c>
      <c r="AE237">
        <f t="shared" si="14"/>
        <v>1.3738101599257246</v>
      </c>
      <c r="AF237">
        <f t="shared" si="15"/>
        <v>1.8873543555151451</v>
      </c>
    </row>
    <row r="238" spans="1:32" x14ac:dyDescent="0.25">
      <c r="A238">
        <v>-1.2480092416226554</v>
      </c>
      <c r="B238">
        <v>-0.43276271767033514</v>
      </c>
      <c r="C238">
        <v>-0.65276412363116443</v>
      </c>
      <c r="E238">
        <v>-0.34882245883863039</v>
      </c>
      <c r="F238">
        <v>-4.759283084354031E-2</v>
      </c>
      <c r="G238">
        <v>-3.2315055625305608E-2</v>
      </c>
      <c r="O238">
        <f>$I$15*F238+$J$15*G238+$K$15</f>
        <v>-1.7357944897684285E-2</v>
      </c>
      <c r="P238">
        <f>O238-E238</f>
        <v>0.33146451394094611</v>
      </c>
      <c r="Q238">
        <f t="shared" si="12"/>
        <v>0.10986872400210766</v>
      </c>
      <c r="T238" s="11">
        <v>213</v>
      </c>
      <c r="U238" s="11">
        <v>0.11754836200138494</v>
      </c>
      <c r="V238" s="11">
        <v>0.43281596194400962</v>
      </c>
      <c r="AD238">
        <f t="shared" si="13"/>
        <v>0.81143795419757514</v>
      </c>
      <c r="AE238">
        <f t="shared" si="14"/>
        <v>1.1602604130362055</v>
      </c>
      <c r="AF238">
        <f t="shared" si="15"/>
        <v>1.3462042260589462</v>
      </c>
    </row>
    <row r="239" spans="1:32" x14ac:dyDescent="0.25">
      <c r="A239">
        <v>-4.9093531243955373E-2</v>
      </c>
      <c r="B239">
        <v>0.12359378552392407</v>
      </c>
      <c r="C239">
        <v>0.48472583437957717</v>
      </c>
      <c r="E239">
        <v>0.55036432394539458</v>
      </c>
      <c r="F239">
        <v>0.93673021326937889</v>
      </c>
      <c r="G239">
        <v>1.0017667243844595</v>
      </c>
      <c r="O239">
        <f>$I$15*F239+$J$15*G239+$K$15</f>
        <v>0.53809629182820518</v>
      </c>
      <c r="P239">
        <f>O239-E239</f>
        <v>-1.2268032117189409E-2</v>
      </c>
      <c r="Q239">
        <f t="shared" si="12"/>
        <v>1.5050461202839087E-4</v>
      </c>
      <c r="T239" s="11">
        <v>214</v>
      </c>
      <c r="U239" s="11">
        <v>0.580653110776576</v>
      </c>
      <c r="V239" s="11">
        <v>-0.62974664202053132</v>
      </c>
      <c r="AD239">
        <f t="shared" si="13"/>
        <v>1.0637853166197084</v>
      </c>
      <c r="AE239">
        <f t="shared" si="14"/>
        <v>0.51342099267431385</v>
      </c>
      <c r="AF239">
        <f t="shared" si="15"/>
        <v>0.26360111571867784</v>
      </c>
    </row>
    <row r="240" spans="1:32" x14ac:dyDescent="0.25">
      <c r="A240">
        <v>-0.64855138643330534</v>
      </c>
      <c r="B240">
        <v>-0.47555937176220126</v>
      </c>
      <c r="C240">
        <v>-0.54935594563018786</v>
      </c>
      <c r="E240">
        <v>-1.2480092416226554</v>
      </c>
      <c r="F240">
        <v>-0.98911922086459392</v>
      </c>
      <c r="G240">
        <v>-0.8595804796331169</v>
      </c>
      <c r="O240">
        <f>$I$15*F240+$J$15*G240+$K$15</f>
        <v>-0.4617213342783954</v>
      </c>
      <c r="P240">
        <f>O240-E240</f>
        <v>0.78628790734425991</v>
      </c>
      <c r="Q240">
        <f t="shared" si="12"/>
        <v>0.61824867323581545</v>
      </c>
      <c r="T240" s="11">
        <v>215</v>
      </c>
      <c r="U240" s="11">
        <v>0.3017925583012997</v>
      </c>
      <c r="V240" s="11">
        <v>-0.65061501713993009</v>
      </c>
      <c r="AD240">
        <f t="shared" si="13"/>
        <v>0.61712415361422235</v>
      </c>
      <c r="AE240">
        <f t="shared" si="14"/>
        <v>1.8651333952368776</v>
      </c>
      <c r="AF240">
        <f t="shared" si="15"/>
        <v>3.4787225820278427</v>
      </c>
    </row>
    <row r="241" spans="1:32" x14ac:dyDescent="0.25">
      <c r="A241">
        <v>-1.5477381692173304</v>
      </c>
      <c r="B241">
        <v>-2.187425535436843</v>
      </c>
      <c r="C241">
        <v>-2.1521827046453232</v>
      </c>
      <c r="E241">
        <v>-0.64855138643330534</v>
      </c>
      <c r="F241">
        <v>-0.81793260449712946</v>
      </c>
      <c r="G241">
        <v>-0.75617230163214033</v>
      </c>
      <c r="O241">
        <f>$I$15*F241+$J$15*G241+$K$15</f>
        <v>-0.40617591060580643</v>
      </c>
      <c r="P241">
        <f>O241-E241</f>
        <v>0.24237547582749891</v>
      </c>
      <c r="Q241">
        <f t="shared" si="12"/>
        <v>5.8745871282606506E-2</v>
      </c>
      <c r="T241" s="11">
        <v>216</v>
      </c>
      <c r="U241" s="11">
        <v>0.68272466622981764</v>
      </c>
      <c r="V241" s="11">
        <v>-1.031547125068448</v>
      </c>
      <c r="AD241">
        <f t="shared" si="13"/>
        <v>0.6387869587724353</v>
      </c>
      <c r="AE241">
        <f t="shared" si="14"/>
        <v>1.2873383452057405</v>
      </c>
      <c r="AF241">
        <f t="shared" si="15"/>
        <v>1.6572400150370543</v>
      </c>
    </row>
    <row r="242" spans="1:32" x14ac:dyDescent="0.25">
      <c r="A242">
        <v>0.85009325154006965</v>
      </c>
      <c r="B242">
        <v>0.63715363462631625</v>
      </c>
      <c r="C242">
        <v>0.48472583437957717</v>
      </c>
      <c r="E242">
        <v>-0.94828031402798041</v>
      </c>
      <c r="F242">
        <v>0.38037371007511966</v>
      </c>
      <c r="G242">
        <v>0.3813176563786006</v>
      </c>
      <c r="O242">
        <f>$I$15*F242+$J$15*G242+$K$15</f>
        <v>0.20482374979267159</v>
      </c>
      <c r="P242">
        <f>O242-E242</f>
        <v>1.153104063820652</v>
      </c>
      <c r="Q242">
        <f t="shared" si="12"/>
        <v>1.3296489819997024</v>
      </c>
      <c r="T242" s="11">
        <v>217</v>
      </c>
      <c r="U242" s="11">
        <v>-0.23350779921894813</v>
      </c>
      <c r="V242" s="11">
        <v>-0.71477251480903226</v>
      </c>
      <c r="AD242">
        <f t="shared" si="13"/>
        <v>0.91069599042101657</v>
      </c>
      <c r="AE242">
        <f t="shared" si="14"/>
        <v>1.8589763044489969</v>
      </c>
      <c r="AF242">
        <f t="shared" si="15"/>
        <v>3.4557929005028494</v>
      </c>
    </row>
    <row r="243" spans="1:32" x14ac:dyDescent="0.25">
      <c r="A243">
        <v>0.55036432394539458</v>
      </c>
      <c r="B243">
        <v>0.33757705598325355</v>
      </c>
      <c r="C243">
        <v>0.32961356737811237</v>
      </c>
      <c r="E243">
        <v>0.25063539635071963</v>
      </c>
      <c r="F243">
        <v>-9.0389484935406397E-2</v>
      </c>
      <c r="G243">
        <v>-3.2315055625305608E-2</v>
      </c>
      <c r="O243">
        <f>$I$15*F243+$J$15*G243+$K$15</f>
        <v>-1.7357944897684285E-2</v>
      </c>
      <c r="P243">
        <f>O243-E243</f>
        <v>-0.2679933412484039</v>
      </c>
      <c r="Q243">
        <f t="shared" si="12"/>
        <v>7.1820430953483463E-2</v>
      </c>
      <c r="T243" s="11">
        <v>218</v>
      </c>
      <c r="U243" s="11">
        <v>-0.30318157514026917</v>
      </c>
      <c r="V243" s="11">
        <v>0.55381697149098885</v>
      </c>
      <c r="AD243">
        <f t="shared" si="13"/>
        <v>0.81353909012934</v>
      </c>
      <c r="AE243">
        <f t="shared" si="14"/>
        <v>0.56290369377862037</v>
      </c>
      <c r="AF243">
        <f t="shared" si="15"/>
        <v>0.3168605684696148</v>
      </c>
    </row>
    <row r="244" spans="1:32" x14ac:dyDescent="0.25">
      <c r="A244">
        <v>-4.9093531243955373E-2</v>
      </c>
      <c r="B244">
        <v>0.42317036416698578</v>
      </c>
      <c r="C244">
        <v>0.89835854638348289</v>
      </c>
      <c r="E244">
        <v>-0.34882245883863039</v>
      </c>
      <c r="F244">
        <v>0.93673021326937889</v>
      </c>
      <c r="G244">
        <v>0.74324627938201804</v>
      </c>
      <c r="O244">
        <f>$I$15*F244+$J$15*G244+$K$15</f>
        <v>0.3992327326467327</v>
      </c>
      <c r="P244">
        <f>O244-E244</f>
        <v>0.74805519148536304</v>
      </c>
      <c r="Q244">
        <f t="shared" si="12"/>
        <v>0.55958656950820318</v>
      </c>
      <c r="T244" s="11">
        <v>219</v>
      </c>
      <c r="U244" s="11">
        <v>-5.425211896984132E-2</v>
      </c>
      <c r="V244" s="11">
        <v>-0.29457033986878906</v>
      </c>
      <c r="AD244">
        <f t="shared" si="13"/>
        <v>0.98861694440652681</v>
      </c>
      <c r="AE244">
        <f t="shared" si="14"/>
        <v>1.3374394032451571</v>
      </c>
      <c r="AF244">
        <f t="shared" si="15"/>
        <v>1.7887441573527618</v>
      </c>
    </row>
    <row r="245" spans="1:32" x14ac:dyDescent="0.25">
      <c r="A245">
        <v>-0.94828031402798041</v>
      </c>
      <c r="B245">
        <v>-1.2458991454157899</v>
      </c>
      <c r="C245">
        <v>-1.2732131916370231</v>
      </c>
      <c r="E245">
        <v>0.85009325154006965</v>
      </c>
      <c r="F245">
        <v>1.2363067919124415</v>
      </c>
      <c r="G245">
        <v>1.1568789913859243</v>
      </c>
      <c r="O245">
        <f>$I$15*F245+$J$15*G245+$K$15</f>
        <v>0.62141442733708863</v>
      </c>
      <c r="P245">
        <f>O245-E245</f>
        <v>-0.22867882420298102</v>
      </c>
      <c r="Q245">
        <f t="shared" si="12"/>
        <v>5.2294004638857902E-2</v>
      </c>
      <c r="T245" s="11">
        <v>220</v>
      </c>
      <c r="U245" s="11">
        <v>-1.6028679813412885</v>
      </c>
      <c r="V245" s="11">
        <v>-0.24459911547071678</v>
      </c>
      <c r="AD245">
        <f t="shared" si="13"/>
        <v>1.0941783884252629</v>
      </c>
      <c r="AE245">
        <f t="shared" si="14"/>
        <v>0.24408513688519329</v>
      </c>
      <c r="AF245">
        <f t="shared" si="15"/>
        <v>5.9577554048263544E-2</v>
      </c>
    </row>
    <row r="246" spans="1:32" x14ac:dyDescent="0.25">
      <c r="A246">
        <v>-0.34882245883863039</v>
      </c>
      <c r="B246">
        <v>-0.38996606357846902</v>
      </c>
      <c r="C246">
        <v>-0.23913141162725815</v>
      </c>
      <c r="E246">
        <v>-4.9093531243955373E-2</v>
      </c>
      <c r="F246">
        <v>-0.38996606357846902</v>
      </c>
      <c r="G246">
        <v>-0.44594776762921129</v>
      </c>
      <c r="O246">
        <f>$I$15*F246+$J$15*G246+$K$15</f>
        <v>-0.23953963958803987</v>
      </c>
      <c r="P246">
        <f>O246-E246</f>
        <v>-0.19044610834408449</v>
      </c>
      <c r="Q246">
        <f t="shared" si="12"/>
        <v>3.6269720183406767E-2</v>
      </c>
      <c r="T246" s="11">
        <v>221</v>
      </c>
      <c r="U246" s="11">
        <v>0.49102527065202262</v>
      </c>
      <c r="V246" s="11">
        <v>-0.54011880189597794</v>
      </c>
      <c r="AD246">
        <f t="shared" si="13"/>
        <v>0.70797764611060399</v>
      </c>
      <c r="AE246">
        <f t="shared" si="14"/>
        <v>0.75707117735455931</v>
      </c>
      <c r="AF246">
        <f t="shared" si="15"/>
        <v>0.57315676758101863</v>
      </c>
    </row>
    <row r="247" spans="1:32" x14ac:dyDescent="0.25">
      <c r="A247">
        <v>2.0490089619187697</v>
      </c>
      <c r="B247">
        <v>1.0651201755449771</v>
      </c>
      <c r="C247">
        <v>0.74324627938201804</v>
      </c>
      <c r="E247">
        <v>-0.64855138643330534</v>
      </c>
      <c r="F247">
        <v>-0.73233929631339734</v>
      </c>
      <c r="G247">
        <v>-0.8595804796331169</v>
      </c>
      <c r="O247">
        <f>$I$15*F247+$J$15*G247+$K$15</f>
        <v>-0.4617213342783954</v>
      </c>
      <c r="P247">
        <f>O247-E247</f>
        <v>0.18683005215490994</v>
      </c>
      <c r="Q247">
        <f t="shared" si="12"/>
        <v>3.4905468388206372E-2</v>
      </c>
      <c r="T247" s="11">
        <v>222</v>
      </c>
      <c r="U247" s="11">
        <v>0.14742430870956943</v>
      </c>
      <c r="V247" s="11">
        <v>-0.19651783995352481</v>
      </c>
      <c r="AD247">
        <f t="shared" si="13"/>
        <v>0.60451733802363283</v>
      </c>
      <c r="AE247">
        <f t="shared" si="14"/>
        <v>1.2530687244569383</v>
      </c>
      <c r="AF247">
        <f t="shared" si="15"/>
        <v>1.5701812282121383</v>
      </c>
    </row>
    <row r="248" spans="1:32" x14ac:dyDescent="0.25">
      <c r="A248">
        <v>-0.34882245883863039</v>
      </c>
      <c r="B248">
        <v>-0.7751359504052634</v>
      </c>
      <c r="C248">
        <v>-0.394243678628723</v>
      </c>
      <c r="E248">
        <v>-0.34882245883863039</v>
      </c>
      <c r="F248">
        <v>0.25198374779952232</v>
      </c>
      <c r="G248">
        <v>0.3813176563786006</v>
      </c>
      <c r="O248">
        <f>$I$15*F248+$J$15*G248+$K$15</f>
        <v>0.20482374979267159</v>
      </c>
      <c r="P248">
        <f>O248-E248</f>
        <v>0.55364620863130198</v>
      </c>
      <c r="Q248">
        <f t="shared" si="12"/>
        <v>0.30652412433181514</v>
      </c>
      <c r="T248" s="11">
        <v>223</v>
      </c>
      <c r="U248" s="11">
        <v>0.15241282476037776</v>
      </c>
      <c r="V248" s="11">
        <v>0.39795149918501682</v>
      </c>
      <c r="AD248">
        <f t="shared" si="13"/>
        <v>0.91699939821631127</v>
      </c>
      <c r="AE248">
        <f t="shared" si="14"/>
        <v>1.2658218570549415</v>
      </c>
      <c r="AF248">
        <f t="shared" si="15"/>
        <v>1.6023049737980208</v>
      </c>
    </row>
    <row r="249" spans="1:32" x14ac:dyDescent="0.25">
      <c r="A249">
        <v>-0.94828031402798041</v>
      </c>
      <c r="B249">
        <v>-1.2031024913239239</v>
      </c>
      <c r="C249">
        <v>-1.2732131916370231</v>
      </c>
      <c r="E249">
        <v>-1.5477381692173304</v>
      </c>
      <c r="F249">
        <v>-1.0319158749564599</v>
      </c>
      <c r="G249">
        <v>-0.96298865763409347</v>
      </c>
      <c r="O249">
        <f>$I$15*F249+$J$15*G249+$K$15</f>
        <v>-0.51726675795098442</v>
      </c>
      <c r="P249">
        <f>O249-E249</f>
        <v>1.030471411266346</v>
      </c>
      <c r="Q249">
        <f t="shared" si="12"/>
        <v>1.0618713294372548</v>
      </c>
      <c r="T249" s="11">
        <v>224</v>
      </c>
      <c r="U249" s="11">
        <v>0.48603675460121454</v>
      </c>
      <c r="V249" s="11">
        <v>-0.23540135825049491</v>
      </c>
      <c r="AD249">
        <f t="shared" si="13"/>
        <v>0.58915794066071459</v>
      </c>
      <c r="AE249">
        <f t="shared" si="14"/>
        <v>2.136896109878045</v>
      </c>
      <c r="AF249">
        <f t="shared" si="15"/>
        <v>4.5663249844119216</v>
      </c>
    </row>
    <row r="250" spans="1:32" x14ac:dyDescent="0.25">
      <c r="A250">
        <v>1.7492800343240946</v>
      </c>
      <c r="B250">
        <v>-0.7751359504052634</v>
      </c>
      <c r="C250">
        <v>-0.60106003463067614</v>
      </c>
      <c r="E250">
        <v>-0.34882245883863039</v>
      </c>
      <c r="F250">
        <v>-0.38996606357846902</v>
      </c>
      <c r="G250">
        <v>-0.70446821263165271</v>
      </c>
      <c r="O250">
        <f>$I$15*F250+$J$15*G250+$K$15</f>
        <v>-0.37840319876951234</v>
      </c>
      <c r="P250">
        <f>O250-E250</f>
        <v>-2.958073993088195E-2</v>
      </c>
      <c r="Q250">
        <f t="shared" si="12"/>
        <v>8.7502017485847385E-4</v>
      </c>
      <c r="T250" s="11">
        <v>225</v>
      </c>
      <c r="U250" s="11">
        <v>0.49091497145869456</v>
      </c>
      <c r="V250" s="11">
        <v>-1.439195285486675</v>
      </c>
      <c r="AD250">
        <f t="shared" si="13"/>
        <v>0.63280927389742236</v>
      </c>
      <c r="AE250">
        <f t="shared" si="14"/>
        <v>0.98163173273605275</v>
      </c>
      <c r="AF250">
        <f t="shared" si="15"/>
        <v>0.96360085871438528</v>
      </c>
    </row>
    <row r="251" spans="1:32" x14ac:dyDescent="0.25">
      <c r="A251">
        <v>-0.94828031402798041</v>
      </c>
      <c r="B251">
        <v>-0.60394933403779905</v>
      </c>
      <c r="C251">
        <v>-0.60106003463067614</v>
      </c>
      <c r="E251">
        <v>-4.9093531243955373E-2</v>
      </c>
      <c r="F251">
        <v>-1.1175091831401918</v>
      </c>
      <c r="G251">
        <v>-0.80787639063262862</v>
      </c>
      <c r="O251">
        <f>$I$15*F251+$J$15*G251+$K$15</f>
        <v>-0.43394862244210092</v>
      </c>
      <c r="P251">
        <f>O251-E251</f>
        <v>-0.38485509119814554</v>
      </c>
      <c r="Q251">
        <f t="shared" si="12"/>
        <v>0.14811344122113293</v>
      </c>
      <c r="T251" s="11">
        <v>226</v>
      </c>
      <c r="U251" s="11">
        <v>-0.29824820868612534</v>
      </c>
      <c r="V251" s="11">
        <v>-5.0574250152505051E-2</v>
      </c>
      <c r="AD251">
        <f t="shared" si="13"/>
        <v>0.63846123585215331</v>
      </c>
      <c r="AE251">
        <f t="shared" si="14"/>
        <v>0.68755476709610863</v>
      </c>
      <c r="AF251">
        <f t="shared" si="15"/>
        <v>0.47273155775658421</v>
      </c>
    </row>
    <row r="252" spans="1:32" x14ac:dyDescent="0.25">
      <c r="A252">
        <v>-4.9093531243955373E-2</v>
      </c>
      <c r="B252">
        <v>1.1079168296368433</v>
      </c>
      <c r="C252">
        <v>1.2085830803864126</v>
      </c>
      <c r="E252">
        <v>-0.34882245883863039</v>
      </c>
      <c r="F252">
        <v>0.89393355917751283</v>
      </c>
      <c r="G252">
        <v>0.74324627938201804</v>
      </c>
      <c r="O252">
        <f>$I$15*F252+$J$15*G252+$K$15</f>
        <v>0.3992327326467327</v>
      </c>
      <c r="P252">
        <f>O252-E252</f>
        <v>0.74805519148536304</v>
      </c>
      <c r="Q252">
        <f t="shared" si="12"/>
        <v>0.55958656950820318</v>
      </c>
      <c r="T252" s="11">
        <v>227</v>
      </c>
      <c r="U252" s="11">
        <v>-0.59448584294423334</v>
      </c>
      <c r="V252" s="11">
        <v>0.24566338410560296</v>
      </c>
      <c r="AD252">
        <f t="shared" si="13"/>
        <v>0.99071808033829178</v>
      </c>
      <c r="AE252">
        <f t="shared" si="14"/>
        <v>1.3395405391769222</v>
      </c>
      <c r="AF252">
        <f t="shared" si="15"/>
        <v>1.7943688560983995</v>
      </c>
    </row>
    <row r="253" spans="1:32" x14ac:dyDescent="0.25">
      <c r="A253">
        <v>0.55036432394539458</v>
      </c>
      <c r="B253">
        <v>0.42317036416698578</v>
      </c>
      <c r="C253">
        <v>0.27790947837762409</v>
      </c>
      <c r="E253">
        <v>0.55036432394539458</v>
      </c>
      <c r="F253">
        <v>0.25198374779952232</v>
      </c>
      <c r="G253">
        <v>0.48472583437957717</v>
      </c>
      <c r="O253">
        <f>$I$15*F253+$J$15*G253+$K$15</f>
        <v>0.26036917346526056</v>
      </c>
      <c r="P253">
        <f>O253-E253</f>
        <v>-0.28999515048013402</v>
      </c>
      <c r="Q253">
        <f t="shared" si="12"/>
        <v>8.4097187301995571E-2</v>
      </c>
      <c r="T253" s="11">
        <v>228</v>
      </c>
      <c r="U253" s="11">
        <v>0.44618377579141388</v>
      </c>
      <c r="V253" s="11">
        <v>0.1041805481539807</v>
      </c>
      <c r="AD253">
        <f t="shared" si="13"/>
        <v>0.94706674710158389</v>
      </c>
      <c r="AE253">
        <f t="shared" si="14"/>
        <v>0.39670242315618931</v>
      </c>
      <c r="AF253">
        <f t="shared" si="15"/>
        <v>0.15737281253799229</v>
      </c>
    </row>
    <row r="254" spans="1:32" x14ac:dyDescent="0.25">
      <c r="A254">
        <v>0.25063539635071963</v>
      </c>
      <c r="B254">
        <v>1.4074934082799049</v>
      </c>
      <c r="C254">
        <v>1.4153994363883657</v>
      </c>
      <c r="E254">
        <v>1.4495511067294196</v>
      </c>
      <c r="F254">
        <v>0.8083402509937806</v>
      </c>
      <c r="G254">
        <v>0.89835854638348289</v>
      </c>
      <c r="O254">
        <f>$I$15*F254+$J$15*G254+$K$15</f>
        <v>0.48255086815561615</v>
      </c>
      <c r="P254">
        <f>O254-E254</f>
        <v>-0.96700023857380346</v>
      </c>
      <c r="Q254">
        <f t="shared" si="12"/>
        <v>0.93508946140179283</v>
      </c>
      <c r="T254" s="11">
        <v>229</v>
      </c>
      <c r="U254" s="11">
        <v>-0.52727875024998427</v>
      </c>
      <c r="V254" s="11">
        <v>2.2765587845740791</v>
      </c>
      <c r="AD254">
        <f t="shared" si="13"/>
        <v>1.0400213755297305</v>
      </c>
      <c r="AE254">
        <f t="shared" si="14"/>
        <v>-0.40952973119968905</v>
      </c>
      <c r="AF254">
        <f t="shared" si="15"/>
        <v>0.16771460073648956</v>
      </c>
    </row>
    <row r="255" spans="1:32" x14ac:dyDescent="0.25">
      <c r="A255">
        <v>2.0490089619187697</v>
      </c>
      <c r="B255">
        <v>0.46596701825885184</v>
      </c>
      <c r="C255">
        <v>0.43302174537908888</v>
      </c>
      <c r="E255">
        <v>-4.9093531243955373E-2</v>
      </c>
      <c r="F255">
        <v>0.20918709370765626</v>
      </c>
      <c r="G255">
        <v>0.3813176563786006</v>
      </c>
      <c r="O255">
        <f>$I$15*F255+$J$15*G255+$K$15</f>
        <v>0.20482374979267159</v>
      </c>
      <c r="P255">
        <f>O255-E255</f>
        <v>0.25391728103662697</v>
      </c>
      <c r="Q255">
        <f t="shared" si="12"/>
        <v>6.4473985609033405E-2</v>
      </c>
      <c r="T255" s="11">
        <v>230</v>
      </c>
      <c r="U255" s="11">
        <v>0.64281653782335291</v>
      </c>
      <c r="V255" s="11">
        <v>-9.2452213877958322E-2</v>
      </c>
      <c r="AD255">
        <f t="shared" si="13"/>
        <v>0.91910053414807624</v>
      </c>
      <c r="AE255">
        <f t="shared" si="14"/>
        <v>0.96819406539203157</v>
      </c>
      <c r="AF255">
        <f t="shared" si="15"/>
        <v>0.93739974826034955</v>
      </c>
    </row>
    <row r="256" spans="1:32" x14ac:dyDescent="0.25">
      <c r="A256">
        <v>0.25063539635071963</v>
      </c>
      <c r="B256">
        <v>1.0651201755449771</v>
      </c>
      <c r="C256">
        <v>1.0534708133849477</v>
      </c>
      <c r="E256">
        <v>-4.9093531243955373E-2</v>
      </c>
      <c r="F256">
        <v>0.89393355917751283</v>
      </c>
      <c r="G256">
        <v>0.89835854638348289</v>
      </c>
      <c r="O256">
        <f>$I$15*F256+$J$15*G256+$K$15</f>
        <v>0.48255086815561615</v>
      </c>
      <c r="P256">
        <f>O256-E256</f>
        <v>0.53164439939957153</v>
      </c>
      <c r="Q256">
        <f t="shared" si="12"/>
        <v>0.28264576741293113</v>
      </c>
      <c r="T256" s="11">
        <v>231</v>
      </c>
      <c r="U256" s="11">
        <v>0.90928852456660458</v>
      </c>
      <c r="V256" s="11">
        <v>0.24053365456814013</v>
      </c>
      <c r="AD256">
        <f t="shared" si="13"/>
        <v>1.0358191036662006</v>
      </c>
      <c r="AE256">
        <f t="shared" si="14"/>
        <v>1.0849126349101559</v>
      </c>
      <c r="AF256">
        <f t="shared" si="15"/>
        <v>1.1770354253876971</v>
      </c>
    </row>
    <row r="257" spans="1:32" x14ac:dyDescent="0.25">
      <c r="A257">
        <v>-0.34882245883863039</v>
      </c>
      <c r="B257">
        <v>-4.7961767516742143E-3</v>
      </c>
      <c r="C257">
        <v>0.17450130037664752</v>
      </c>
      <c r="E257">
        <v>0.25063539635071963</v>
      </c>
      <c r="F257">
        <v>1.022323521453111</v>
      </c>
      <c r="G257">
        <v>1.105174902385436</v>
      </c>
      <c r="O257">
        <f>$I$15*F257+$J$15*G257+$K$15</f>
        <v>0.59364171550079414</v>
      </c>
      <c r="P257">
        <f>O257-E257</f>
        <v>0.34300631915007451</v>
      </c>
      <c r="Q257">
        <f t="shared" si="12"/>
        <v>0.11765333497688277</v>
      </c>
      <c r="T257" s="11">
        <v>232</v>
      </c>
      <c r="U257" s="11">
        <v>-0.9380868048866865</v>
      </c>
      <c r="V257" s="11">
        <v>0.28953541845338115</v>
      </c>
      <c r="AD257">
        <f t="shared" si="13"/>
        <v>1.0896503936414512</v>
      </c>
      <c r="AE257">
        <f t="shared" si="14"/>
        <v>0.83901499729073159</v>
      </c>
      <c r="AF257">
        <f t="shared" si="15"/>
        <v>0.70394616567876633</v>
      </c>
    </row>
    <row r="258" spans="1:32" x14ac:dyDescent="0.25">
      <c r="A258">
        <v>-0.34882245883863039</v>
      </c>
      <c r="B258">
        <v>0.59435698053445019</v>
      </c>
      <c r="C258">
        <v>0.69154219038152975</v>
      </c>
      <c r="E258">
        <v>-1.5477381692173304</v>
      </c>
      <c r="F258">
        <v>-2.144628881344977</v>
      </c>
      <c r="G258">
        <v>-2.2038867936458111</v>
      </c>
      <c r="O258">
        <f>$I$15*F258+$J$15*G258+$K$15</f>
        <v>-1.1838118420220514</v>
      </c>
      <c r="P258">
        <f>O258-E258</f>
        <v>0.36392632719527906</v>
      </c>
      <c r="Q258">
        <f t="shared" si="12"/>
        <v>0.13244237162584532</v>
      </c>
      <c r="T258" s="11">
        <v>233</v>
      </c>
      <c r="U258" s="11">
        <v>-0.83601524943344485</v>
      </c>
      <c r="V258" s="11">
        <v>0.18746386300013951</v>
      </c>
      <c r="AD258">
        <f t="shared" si="13"/>
        <v>0.28297928826333085</v>
      </c>
      <c r="AE258">
        <f t="shared" si="14"/>
        <v>1.8307174574806613</v>
      </c>
      <c r="AF258">
        <f t="shared" si="15"/>
        <v>3.3515264091244568</v>
      </c>
    </row>
    <row r="259" spans="1:32" x14ac:dyDescent="0.25">
      <c r="A259">
        <v>0.25063539635071963</v>
      </c>
      <c r="B259">
        <v>0.85113690508564666</v>
      </c>
      <c r="C259">
        <v>1.0534708133849477</v>
      </c>
      <c r="E259">
        <v>-4.9093531243955373E-2</v>
      </c>
      <c r="F259">
        <v>0.8083402509937806</v>
      </c>
      <c r="G259">
        <v>0.79495036838250632</v>
      </c>
      <c r="O259">
        <f>$I$15*F259+$J$15*G259+$K$15</f>
        <v>0.42700544448302719</v>
      </c>
      <c r="P259">
        <f>O259-E259</f>
        <v>0.47609897572698257</v>
      </c>
      <c r="Q259">
        <f t="shared" ref="Q259:Q322" si="16">P259^2</f>
        <v>0.22667023468828193</v>
      </c>
      <c r="T259" s="11">
        <v>234</v>
      </c>
      <c r="U259" s="11">
        <v>-0.42520719479674329</v>
      </c>
      <c r="V259" s="11">
        <v>0.97557151874213788</v>
      </c>
      <c r="AD259">
        <f t="shared" ref="AD259:AD322" si="17" xml:space="preserve"> -0.0490957991074413* F259 + 0.290763742931325*G259+0.818497392662174</f>
        <v>1.0099540266444578</v>
      </c>
      <c r="AE259">
        <f t="shared" ref="AE259:AE322" si="18">AD259-E259</f>
        <v>1.0590475578884131</v>
      </c>
      <c r="AF259">
        <f t="shared" ref="AF259:AF322" si="19">AE259^2</f>
        <v>1.1215817298694117</v>
      </c>
    </row>
    <row r="260" spans="1:32" x14ac:dyDescent="0.25">
      <c r="A260">
        <v>-0.34882245883863039</v>
      </c>
      <c r="B260">
        <v>0.38037371007511966</v>
      </c>
      <c r="C260">
        <v>0.69154219038152975</v>
      </c>
      <c r="E260">
        <v>-4.9093531243955373E-2</v>
      </c>
      <c r="F260">
        <v>-0.73233929631339734</v>
      </c>
      <c r="G260">
        <v>-0.60106003463067614</v>
      </c>
      <c r="O260">
        <f>$I$15*F260+$J$15*G260+$K$15</f>
        <v>-0.32285777509692332</v>
      </c>
      <c r="P260">
        <f>O260-E260</f>
        <v>-0.27376424385296794</v>
      </c>
      <c r="Q260">
        <f t="shared" si="16"/>
        <v>7.4946861212387292E-2</v>
      </c>
      <c r="T260" s="11">
        <v>235</v>
      </c>
      <c r="U260" s="11">
        <v>-8.6594748905098259E-2</v>
      </c>
      <c r="V260" s="11">
        <v>-0.56195663752820713</v>
      </c>
      <c r="AD260">
        <f t="shared" si="17"/>
        <v>0.67968571023681434</v>
      </c>
      <c r="AE260">
        <f t="shared" si="18"/>
        <v>0.72877924148076967</v>
      </c>
      <c r="AF260">
        <f t="shared" si="19"/>
        <v>0.53111918281328596</v>
      </c>
    </row>
    <row r="261" spans="1:32" x14ac:dyDescent="0.25">
      <c r="A261">
        <v>0.25063539635071963</v>
      </c>
      <c r="B261">
        <v>1.2791034460043076</v>
      </c>
      <c r="C261">
        <v>1.3119912583873892</v>
      </c>
      <c r="E261">
        <v>-0.94828031402798041</v>
      </c>
      <c r="F261">
        <v>-0.68954264222153117</v>
      </c>
      <c r="G261">
        <v>-0.80787639063262862</v>
      </c>
      <c r="O261">
        <f>$I$15*F261+$J$15*G261+$K$15</f>
        <v>-0.43394862244210092</v>
      </c>
      <c r="P261">
        <f>O261-E261</f>
        <v>0.51433169158587955</v>
      </c>
      <c r="Q261">
        <f t="shared" si="16"/>
        <v>0.26453708896959233</v>
      </c>
      <c r="T261" s="11">
        <v>236</v>
      </c>
      <c r="U261" s="11">
        <v>0.40885262980534937</v>
      </c>
      <c r="V261" s="11">
        <v>-0.75767508864397981</v>
      </c>
      <c r="AD261">
        <f t="shared" si="17"/>
        <v>0.61744987653450423</v>
      </c>
      <c r="AE261">
        <f t="shared" si="18"/>
        <v>1.5657301905624847</v>
      </c>
      <c r="AF261">
        <f t="shared" si="19"/>
        <v>2.4515110296388349</v>
      </c>
    </row>
    <row r="262" spans="1:32" x14ac:dyDescent="0.25">
      <c r="A262">
        <v>-1.5477381692173304</v>
      </c>
      <c r="B262">
        <v>-2.7009853845392362</v>
      </c>
      <c r="C262">
        <v>-2.7209276836506939</v>
      </c>
      <c r="E262">
        <v>2.6484668171081198</v>
      </c>
      <c r="F262">
        <v>0.85113690508564666</v>
      </c>
      <c r="G262">
        <v>1.0534708133849477</v>
      </c>
      <c r="O262">
        <f>$I$15*F262+$J$15*G262+$K$15</f>
        <v>0.56586900366449966</v>
      </c>
      <c r="P262">
        <f>O262-E262</f>
        <v>-2.0825978134436203</v>
      </c>
      <c r="Q262">
        <f t="shared" si="16"/>
        <v>4.3372136525601483</v>
      </c>
      <c r="T262" s="11">
        <v>237</v>
      </c>
      <c r="U262" s="11">
        <v>-6.1707318247721882E-2</v>
      </c>
      <c r="V262" s="11">
        <v>-0.28711514059090848</v>
      </c>
      <c r="AD262">
        <f t="shared" si="17"/>
        <v>1.0830212629258746</v>
      </c>
      <c r="AE262">
        <f t="shared" si="18"/>
        <v>-1.5654455541822452</v>
      </c>
      <c r="AF262">
        <f t="shared" si="19"/>
        <v>2.4506197831089569</v>
      </c>
    </row>
    <row r="263" spans="1:32" x14ac:dyDescent="0.25">
      <c r="A263">
        <v>-0.64855138643330534</v>
      </c>
      <c r="B263">
        <v>-0.98911922086459392</v>
      </c>
      <c r="C263">
        <v>-0.91128456863360519</v>
      </c>
      <c r="E263">
        <v>-0.64855138643330534</v>
      </c>
      <c r="F263">
        <v>-0.7751359504052634</v>
      </c>
      <c r="G263">
        <v>-0.91128456863360519</v>
      </c>
      <c r="O263">
        <f>$I$15*F263+$J$15*G263+$K$15</f>
        <v>-0.48949404611468988</v>
      </c>
      <c r="P263">
        <f>O263-E263</f>
        <v>0.15905734031861546</v>
      </c>
      <c r="Q263">
        <f t="shared" si="16"/>
        <v>2.5299237509231853E-2</v>
      </c>
      <c r="T263" s="11">
        <v>238</v>
      </c>
      <c r="U263" s="11">
        <v>0.49848046992990269</v>
      </c>
      <c r="V263" s="11">
        <v>5.1883854015491893E-2</v>
      </c>
      <c r="AD263">
        <f t="shared" si="17"/>
        <v>0.59158479951276144</v>
      </c>
      <c r="AE263">
        <f t="shared" si="18"/>
        <v>1.2401361859460667</v>
      </c>
      <c r="AF263">
        <f t="shared" si="19"/>
        <v>1.5379377596928572</v>
      </c>
    </row>
    <row r="264" spans="1:32" x14ac:dyDescent="0.25">
      <c r="A264">
        <v>0.85009325154006965</v>
      </c>
      <c r="B264">
        <v>0.63715363462631625</v>
      </c>
      <c r="C264">
        <v>0.3813176563786006</v>
      </c>
      <c r="E264">
        <v>0.55036432394539458</v>
      </c>
      <c r="F264">
        <v>0.12359378552392407</v>
      </c>
      <c r="G264">
        <v>0.27790947837762409</v>
      </c>
      <c r="O264">
        <f>$I$15*F264+$J$15*G264+$K$15</f>
        <v>0.14927832612008263</v>
      </c>
      <c r="P264">
        <f>O264-E264</f>
        <v>-0.40108599782531196</v>
      </c>
      <c r="Q264">
        <f t="shared" si="16"/>
        <v>0.16086997765152614</v>
      </c>
      <c r="T264" s="11">
        <v>239</v>
      </c>
      <c r="U264" s="11">
        <v>-0.46506017360654339</v>
      </c>
      <c r="V264" s="11">
        <v>-0.78294906801611197</v>
      </c>
      <c r="AD264">
        <f t="shared" si="17"/>
        <v>0.89323545712633334</v>
      </c>
      <c r="AE264">
        <f t="shared" si="18"/>
        <v>0.34287113318093876</v>
      </c>
      <c r="AF264">
        <f t="shared" si="19"/>
        <v>0.11756061396878105</v>
      </c>
    </row>
    <row r="265" spans="1:32" x14ac:dyDescent="0.25">
      <c r="A265">
        <v>-0.64855138643330534</v>
      </c>
      <c r="B265">
        <v>-1.0747125290483255</v>
      </c>
      <c r="C265">
        <v>-1.0663968356350699</v>
      </c>
      <c r="E265">
        <v>-0.64855138643330534</v>
      </c>
      <c r="F265">
        <v>-9.0389484935406397E-2</v>
      </c>
      <c r="G265">
        <v>-0.34253958962823472</v>
      </c>
      <c r="O265">
        <f>$I$15*F265+$J$15*G265+$K$15</f>
        <v>-0.1839942159154509</v>
      </c>
      <c r="P265">
        <f>O265-E265</f>
        <v>0.46455717051785445</v>
      </c>
      <c r="Q265">
        <f t="shared" si="16"/>
        <v>0.21581336467955489</v>
      </c>
      <c r="T265" s="11">
        <v>240</v>
      </c>
      <c r="U265" s="11">
        <v>-0.43019571084755087</v>
      </c>
      <c r="V265" s="11">
        <v>-0.21835567558575447</v>
      </c>
      <c r="AD265">
        <f t="shared" si="17"/>
        <v>0.72333704347352223</v>
      </c>
      <c r="AE265">
        <f t="shared" si="18"/>
        <v>1.3718884299068277</v>
      </c>
      <c r="AF265">
        <f t="shared" si="19"/>
        <v>1.8820778641122209</v>
      </c>
    </row>
    <row r="266" spans="1:32" x14ac:dyDescent="0.25">
      <c r="A266">
        <v>-4.9093531243955373E-2</v>
      </c>
      <c r="B266">
        <v>1.0651201755449771</v>
      </c>
      <c r="C266">
        <v>0.95006263538397118</v>
      </c>
      <c r="E266">
        <v>-4.9093531243955373E-2</v>
      </c>
      <c r="F266">
        <v>0.59435698053445019</v>
      </c>
      <c r="G266">
        <v>0.69154219038152975</v>
      </c>
      <c r="O266">
        <f>$I$15*F266+$J$15*G266+$K$15</f>
        <v>0.37146002081043822</v>
      </c>
      <c r="P266">
        <f>O266-E266</f>
        <v>0.4205535520543936</v>
      </c>
      <c r="Q266">
        <f t="shared" si="16"/>
        <v>0.17686529014556754</v>
      </c>
      <c r="T266" s="11">
        <v>241</v>
      </c>
      <c r="U266" s="11">
        <v>0.15241282476037776</v>
      </c>
      <c r="V266" s="11">
        <v>-1.1006931387883583</v>
      </c>
      <c r="AD266">
        <f t="shared" si="17"/>
        <v>0.99039235741800979</v>
      </c>
      <c r="AE266">
        <f t="shared" si="18"/>
        <v>1.0394858886619651</v>
      </c>
      <c r="AF266">
        <f t="shared" si="19"/>
        <v>1.0805309127273552</v>
      </c>
    </row>
    <row r="267" spans="1:32" x14ac:dyDescent="0.25">
      <c r="A267">
        <v>-0.34882245883863039</v>
      </c>
      <c r="B267">
        <v>0.76554359690191454</v>
      </c>
      <c r="C267">
        <v>0.58813401238055318</v>
      </c>
      <c r="E267">
        <v>-4.9093531243955373E-2</v>
      </c>
      <c r="F267">
        <v>-0.98911922086459392</v>
      </c>
      <c r="G267">
        <v>-0.91128456863360519</v>
      </c>
      <c r="O267">
        <f>$I$15*F267+$J$15*G267+$K$15</f>
        <v>-0.48949404611468988</v>
      </c>
      <c r="P267">
        <f>O267-E267</f>
        <v>-0.44040051487073451</v>
      </c>
      <c r="Q267">
        <f t="shared" si="16"/>
        <v>0.19395261349840803</v>
      </c>
      <c r="T267" s="11">
        <v>242</v>
      </c>
      <c r="U267" s="11">
        <v>-4.92636029190337E-2</v>
      </c>
      <c r="V267" s="11">
        <v>0.29989899926975333</v>
      </c>
      <c r="AD267">
        <f t="shared" si="17"/>
        <v>0.60209047917158598</v>
      </c>
      <c r="AE267">
        <f t="shared" si="18"/>
        <v>0.6511840104155413</v>
      </c>
      <c r="AF267">
        <f t="shared" si="19"/>
        <v>0.42404061542086779</v>
      </c>
    </row>
    <row r="268" spans="1:32" x14ac:dyDescent="0.25">
      <c r="A268">
        <v>-4.9093531243955373E-2</v>
      </c>
      <c r="B268">
        <v>0.29478040189138749</v>
      </c>
      <c r="C268">
        <v>0.3813176563786006</v>
      </c>
      <c r="E268">
        <v>-0.94828031402798041</v>
      </c>
      <c r="F268">
        <v>-0.47555937176220126</v>
      </c>
      <c r="G268">
        <v>-0.29083550062774643</v>
      </c>
      <c r="O268">
        <f>$I$15*F268+$J$15*G268+$K$15</f>
        <v>-0.15622150407915641</v>
      </c>
      <c r="P268">
        <f>O268-E268</f>
        <v>0.79205880994882394</v>
      </c>
      <c r="Q268">
        <f t="shared" si="16"/>
        <v>0.62735715841754724</v>
      </c>
      <c r="T268" s="11">
        <v>243</v>
      </c>
      <c r="U268" s="11">
        <v>0.28688215974553943</v>
      </c>
      <c r="V268" s="11">
        <v>-0.63570461858416982</v>
      </c>
      <c r="AD268">
        <f t="shared" si="17"/>
        <v>0.75728094130204282</v>
      </c>
      <c r="AE268">
        <f t="shared" si="18"/>
        <v>1.7055612553300232</v>
      </c>
      <c r="AF268">
        <f t="shared" si="19"/>
        <v>2.9089391956829247</v>
      </c>
    </row>
    <row r="269" spans="1:32" x14ac:dyDescent="0.25">
      <c r="A269">
        <v>0.25063539635071963</v>
      </c>
      <c r="B269">
        <v>0.59435698053445019</v>
      </c>
      <c r="C269">
        <v>0.3813176563786006</v>
      </c>
      <c r="E269">
        <v>0.25063539635071963</v>
      </c>
      <c r="F269">
        <v>-4.759283084354031E-2</v>
      </c>
      <c r="G269">
        <v>-0.13572323362628158</v>
      </c>
      <c r="O269">
        <f>$I$15*F269+$J$15*G269+$K$15</f>
        <v>-7.2903368570272936E-2</v>
      </c>
      <c r="P269">
        <f>O269-E269</f>
        <v>-0.32353876492099254</v>
      </c>
      <c r="Q269">
        <f t="shared" si="16"/>
        <v>0.10467733240660128</v>
      </c>
      <c r="T269" s="11">
        <v>244</v>
      </c>
      <c r="U269" s="11">
        <v>0.53833344873970335</v>
      </c>
      <c r="V269" s="11">
        <v>0.3117598028003663</v>
      </c>
      <c r="AD269">
        <f t="shared" si="17"/>
        <v>0.78137060531230262</v>
      </c>
      <c r="AE269">
        <f t="shared" si="18"/>
        <v>0.53073520896158299</v>
      </c>
      <c r="AF269">
        <f t="shared" si="19"/>
        <v>0.28167986203149514</v>
      </c>
    </row>
    <row r="270" spans="1:32" x14ac:dyDescent="0.25">
      <c r="A270">
        <v>0.55036432394539458</v>
      </c>
      <c r="B270">
        <v>1.4502900623717709</v>
      </c>
      <c r="C270">
        <v>1.6739198813908058</v>
      </c>
      <c r="E270">
        <v>-0.34882245883863039</v>
      </c>
      <c r="F270">
        <v>0.93673021326937889</v>
      </c>
      <c r="G270">
        <v>0.89835854638348289</v>
      </c>
      <c r="O270">
        <f>$I$15*F270+$J$15*G270+$K$15</f>
        <v>0.48255086815561615</v>
      </c>
      <c r="P270">
        <f>O270-E270</f>
        <v>0.83137332699424649</v>
      </c>
      <c r="Q270">
        <f t="shared" si="16"/>
        <v>0.69118160883748225</v>
      </c>
      <c r="T270" s="11">
        <v>245</v>
      </c>
      <c r="U270" s="11">
        <v>-0.30071489191319717</v>
      </c>
      <c r="V270" s="11">
        <v>0.25162136066924179</v>
      </c>
      <c r="AD270">
        <f t="shared" si="17"/>
        <v>1.0337179677344357</v>
      </c>
      <c r="AE270">
        <f t="shared" si="18"/>
        <v>1.3825404265730661</v>
      </c>
      <c r="AF270">
        <f t="shared" si="19"/>
        <v>1.9114180311088356</v>
      </c>
    </row>
    <row r="271" spans="1:32" x14ac:dyDescent="0.25">
      <c r="A271">
        <v>1.1498221791347447</v>
      </c>
      <c r="B271">
        <v>0.42317036416698578</v>
      </c>
      <c r="C271">
        <v>0.3813176563786006</v>
      </c>
      <c r="E271">
        <v>0.55036432394539458</v>
      </c>
      <c r="F271">
        <v>1.2791034460043076</v>
      </c>
      <c r="G271">
        <v>1.2602871693869009</v>
      </c>
      <c r="O271">
        <f>$I$15*F271+$J$15*G271+$K$15</f>
        <v>0.67695985100967759</v>
      </c>
      <c r="P271">
        <f>O271-E271</f>
        <v>0.12659552706428301</v>
      </c>
      <c r="Q271">
        <f t="shared" si="16"/>
        <v>1.602642747268361E-2</v>
      </c>
      <c r="T271" s="11">
        <v>246</v>
      </c>
      <c r="U271" s="11">
        <v>-0.53972246557867254</v>
      </c>
      <c r="V271" s="11">
        <v>-0.1088289208546328</v>
      </c>
      <c r="AD271">
        <f t="shared" si="17"/>
        <v>1.1221446013787708</v>
      </c>
      <c r="AE271">
        <f t="shared" si="18"/>
        <v>0.57178027743337623</v>
      </c>
      <c r="AF271">
        <f t="shared" si="19"/>
        <v>0.32693268566178868</v>
      </c>
    </row>
    <row r="272" spans="1:32" x14ac:dyDescent="0.25">
      <c r="A272">
        <v>0.85009325154006965</v>
      </c>
      <c r="B272">
        <v>0.76554359690191454</v>
      </c>
      <c r="C272">
        <v>0.79495036838250632</v>
      </c>
      <c r="E272">
        <v>-2.1471960244066803</v>
      </c>
      <c r="F272">
        <v>-2.7009853845392362</v>
      </c>
      <c r="G272">
        <v>-2.7209276836506939</v>
      </c>
      <c r="O272">
        <f>$I$15*F272+$J$15*G272+$K$15</f>
        <v>-1.4615389603849964</v>
      </c>
      <c r="P272">
        <f>O272-E272</f>
        <v>0.68565706402168392</v>
      </c>
      <c r="Q272">
        <f t="shared" si="16"/>
        <v>0.47012560944283555</v>
      </c>
      <c r="T272" s="11">
        <v>247</v>
      </c>
      <c r="U272" s="11">
        <v>0.18974397074644203</v>
      </c>
      <c r="V272" s="11">
        <v>-0.53856642958507239</v>
      </c>
      <c r="AD272">
        <f t="shared" si="17"/>
        <v>0.15995731094991139</v>
      </c>
      <c r="AE272">
        <f t="shared" si="18"/>
        <v>2.3071533353565918</v>
      </c>
      <c r="AF272">
        <f t="shared" si="19"/>
        <v>5.3229565128470462</v>
      </c>
    </row>
    <row r="273" spans="1:32" x14ac:dyDescent="0.25">
      <c r="A273">
        <v>-4.9093531243955373E-2</v>
      </c>
      <c r="B273">
        <v>1.4930867164636372</v>
      </c>
      <c r="C273">
        <v>1.2085830803864126</v>
      </c>
      <c r="E273">
        <v>-0.34882245883863039</v>
      </c>
      <c r="F273">
        <v>-1.0747125290483255</v>
      </c>
      <c r="G273">
        <v>-1.0146927466345819</v>
      </c>
      <c r="O273">
        <f>$I$15*F273+$J$15*G273+$K$15</f>
        <v>-0.54503946978727891</v>
      </c>
      <c r="P273">
        <f>O273-E273</f>
        <v>-0.19621701094864852</v>
      </c>
      <c r="Q273">
        <f t="shared" si="16"/>
        <v>3.8501115385622051E-2</v>
      </c>
      <c r="T273" s="11">
        <v>248</v>
      </c>
      <c r="U273" s="11">
        <v>-0.53725578235160054</v>
      </c>
      <c r="V273" s="11">
        <v>-1.0104823868657298</v>
      </c>
      <c r="AD273">
        <f t="shared" si="17"/>
        <v>0.57622540214984319</v>
      </c>
      <c r="AE273">
        <f t="shared" si="18"/>
        <v>0.92504786098847358</v>
      </c>
      <c r="AF273">
        <f t="shared" si="19"/>
        <v>0.85571354511935038</v>
      </c>
    </row>
    <row r="274" spans="1:32" x14ac:dyDescent="0.25">
      <c r="A274">
        <v>-1.2480092416226554</v>
      </c>
      <c r="B274">
        <v>-1.8022556486100487</v>
      </c>
      <c r="C274">
        <v>-1.8419581706423938</v>
      </c>
      <c r="E274">
        <v>0.85009325154006965</v>
      </c>
      <c r="F274">
        <v>1.4502900623717709</v>
      </c>
      <c r="G274">
        <v>1.4153994363883657</v>
      </c>
      <c r="O274">
        <f>$I$15*F274+$J$15*G274+$K$15</f>
        <v>0.76027798651856104</v>
      </c>
      <c r="P274">
        <f>O274-E274</f>
        <v>-8.9815265021508606E-2</v>
      </c>
      <c r="Q274">
        <f t="shared" si="16"/>
        <v>8.0667818308838273E-3</v>
      </c>
      <c r="T274" s="11">
        <v>249</v>
      </c>
      <c r="U274" s="11">
        <v>-0.51231320209756048</v>
      </c>
      <c r="V274" s="11">
        <v>0.16349074325893009</v>
      </c>
      <c r="AD274">
        <f t="shared" si="17"/>
        <v>1.1588410809796201</v>
      </c>
      <c r="AE274">
        <f t="shared" si="18"/>
        <v>0.30874782943955048</v>
      </c>
      <c r="AF274">
        <f t="shared" si="19"/>
        <v>9.5325222183633748E-2</v>
      </c>
    </row>
    <row r="275" spans="1:32" x14ac:dyDescent="0.25">
      <c r="A275">
        <v>-0.64855138643330534</v>
      </c>
      <c r="B275">
        <v>-1.2458991454157899</v>
      </c>
      <c r="C275">
        <v>-1.3249172806375114</v>
      </c>
      <c r="E275">
        <v>-0.64855138643330534</v>
      </c>
      <c r="F275">
        <v>-0.90352591268086169</v>
      </c>
      <c r="G275">
        <v>-0.96298865763409347</v>
      </c>
      <c r="O275">
        <f>$I$15*F275+$J$15*G275+$K$15</f>
        <v>-0.51726675795098442</v>
      </c>
      <c r="P275">
        <f>O275-E275</f>
        <v>0.13128462848232092</v>
      </c>
      <c r="Q275">
        <f t="shared" si="16"/>
        <v>1.7235653675741029E-2</v>
      </c>
      <c r="T275" s="11">
        <v>250</v>
      </c>
      <c r="U275" s="11">
        <v>-0.38540936558360628</v>
      </c>
      <c r="V275" s="11">
        <v>0.3363158343396509</v>
      </c>
      <c r="AD275">
        <f t="shared" si="17"/>
        <v>0.58285453286541988</v>
      </c>
      <c r="AE275">
        <f t="shared" si="18"/>
        <v>1.2314059192987252</v>
      </c>
      <c r="AF275">
        <f t="shared" si="19"/>
        <v>1.5163605380839387</v>
      </c>
    </row>
    <row r="276" spans="1:32" x14ac:dyDescent="0.25">
      <c r="A276">
        <v>-0.34882245883863039</v>
      </c>
      <c r="B276">
        <v>-4.759283084354031E-2</v>
      </c>
      <c r="C276">
        <v>-0.13572323362628158</v>
      </c>
      <c r="E276">
        <v>-4.9093531243955373E-2</v>
      </c>
      <c r="F276">
        <v>0.42317036416698578</v>
      </c>
      <c r="G276">
        <v>0.2262053893771358</v>
      </c>
      <c r="O276">
        <f>$I$15*F276+$J$15*G276+$K$15</f>
        <v>0.12150561428378814</v>
      </c>
      <c r="P276">
        <f>O276-E276</f>
        <v>0.17059914552774352</v>
      </c>
      <c r="Q276">
        <f t="shared" si="16"/>
        <v>2.9104068454796211E-2</v>
      </c>
      <c r="T276" s="11">
        <v>251</v>
      </c>
      <c r="U276" s="11">
        <v>0.2993258750742277</v>
      </c>
      <c r="V276" s="11">
        <v>-0.64814833391285809</v>
      </c>
      <c r="AD276">
        <f t="shared" si="17"/>
        <v>0.86349383116134271</v>
      </c>
      <c r="AE276">
        <f t="shared" si="18"/>
        <v>0.91258736240529803</v>
      </c>
      <c r="AF276">
        <f t="shared" si="19"/>
        <v>0.83281569402185873</v>
      </c>
    </row>
    <row r="277" spans="1:32" x14ac:dyDescent="0.25">
      <c r="A277">
        <v>-0.94828031402798041</v>
      </c>
      <c r="B277">
        <v>0.12359378552392407</v>
      </c>
      <c r="C277">
        <v>7.1093122375670947E-2</v>
      </c>
      <c r="E277">
        <v>-0.94828031402798041</v>
      </c>
      <c r="F277">
        <v>-0.51835602585406737</v>
      </c>
      <c r="G277">
        <v>-0.60106003463067614</v>
      </c>
      <c r="O277">
        <f>$I$15*F277+$J$15*G277+$K$15</f>
        <v>-0.32285777509692332</v>
      </c>
      <c r="P277">
        <f>O277-E277</f>
        <v>0.62542253893105704</v>
      </c>
      <c r="Q277">
        <f t="shared" si="16"/>
        <v>0.39115335220296954</v>
      </c>
      <c r="T277" s="11">
        <v>252</v>
      </c>
      <c r="U277" s="11">
        <v>0.27438329482018731</v>
      </c>
      <c r="V277" s="11">
        <v>0.27598102912520728</v>
      </c>
      <c r="AD277">
        <f t="shared" si="17"/>
        <v>0.6691800305779898</v>
      </c>
      <c r="AE277">
        <f t="shared" si="18"/>
        <v>1.6174603446059703</v>
      </c>
      <c r="AF277">
        <f t="shared" si="19"/>
        <v>2.6161779663728644</v>
      </c>
    </row>
    <row r="278" spans="1:32" x14ac:dyDescent="0.25">
      <c r="A278">
        <v>-0.64855138643330534</v>
      </c>
      <c r="B278">
        <v>0.76554359690191454</v>
      </c>
      <c r="C278">
        <v>0.53642992338006545</v>
      </c>
      <c r="E278">
        <v>-0.64855138643330534</v>
      </c>
      <c r="F278">
        <v>-0.43276271767033514</v>
      </c>
      <c r="G278">
        <v>-0.44594776762921129</v>
      </c>
      <c r="O278">
        <f>$I$15*F278+$J$15*G278+$K$15</f>
        <v>-0.23953963958803987</v>
      </c>
      <c r="P278">
        <f>O278-E278</f>
        <v>0.40901174684526548</v>
      </c>
      <c r="Q278">
        <f t="shared" si="16"/>
        <v>0.16729060905741552</v>
      </c>
      <c r="T278" s="11">
        <v>253</v>
      </c>
      <c r="U278" s="11">
        <v>0.45117229184222202</v>
      </c>
      <c r="V278" s="11">
        <v>0.99837881488719749</v>
      </c>
      <c r="AD278">
        <f t="shared" si="17"/>
        <v>0.71007878204236885</v>
      </c>
      <c r="AE278">
        <f t="shared" si="18"/>
        <v>1.3586301684756741</v>
      </c>
      <c r="AF278">
        <f t="shared" si="19"/>
        <v>1.8458759346922387</v>
      </c>
    </row>
    <row r="279" spans="1:32" x14ac:dyDescent="0.25">
      <c r="A279">
        <v>0.25063539635071963</v>
      </c>
      <c r="B279">
        <v>0.59435698053445019</v>
      </c>
      <c r="C279">
        <v>0.63983810138104147</v>
      </c>
      <c r="E279">
        <v>-1.2480092416226554</v>
      </c>
      <c r="F279">
        <v>-0.7751359504052634</v>
      </c>
      <c r="G279">
        <v>-0.70446821263165271</v>
      </c>
      <c r="O279">
        <f>$I$15*F279+$J$15*G279+$K$15</f>
        <v>-0.37840319876951234</v>
      </c>
      <c r="P279">
        <f>O279-E279</f>
        <v>0.86960604285314302</v>
      </c>
      <c r="Q279">
        <f t="shared" si="16"/>
        <v>0.75621466976670237</v>
      </c>
      <c r="T279" s="11">
        <v>254</v>
      </c>
      <c r="U279" s="11">
        <v>0.20218768607513021</v>
      </c>
      <c r="V279" s="11">
        <v>-0.25128121731908559</v>
      </c>
      <c r="AD279">
        <f t="shared" si="17"/>
        <v>0.65171949728330658</v>
      </c>
      <c r="AE279">
        <f t="shared" si="18"/>
        <v>1.8997287389059618</v>
      </c>
      <c r="AF279">
        <f t="shared" si="19"/>
        <v>3.6089692814252361</v>
      </c>
    </row>
    <row r="280" spans="1:32" x14ac:dyDescent="0.25">
      <c r="A280">
        <v>-0.34882245883863039</v>
      </c>
      <c r="B280">
        <v>0.55156032644258401</v>
      </c>
      <c r="C280">
        <v>0.48472583437957717</v>
      </c>
      <c r="E280">
        <v>-0.94828031402798041</v>
      </c>
      <c r="F280">
        <v>-1.0747125290483255</v>
      </c>
      <c r="G280">
        <v>-1.1181009246355582</v>
      </c>
      <c r="O280">
        <f>$I$15*F280+$J$15*G280+$K$15</f>
        <v>-0.60058489345986776</v>
      </c>
      <c r="P280">
        <f>O280-E280</f>
        <v>0.34769542056811265</v>
      </c>
      <c r="Q280">
        <f t="shared" si="16"/>
        <v>0.12089210548403673</v>
      </c>
      <c r="T280" s="11">
        <v>255</v>
      </c>
      <c r="U280" s="11">
        <v>0.42628486118484565</v>
      </c>
      <c r="V280" s="11">
        <v>-0.47537839242880103</v>
      </c>
      <c r="AD280">
        <f t="shared" si="17"/>
        <v>0.54615805326457056</v>
      </c>
      <c r="AE280">
        <f t="shared" si="18"/>
        <v>1.494438367292551</v>
      </c>
      <c r="AF280">
        <f t="shared" si="19"/>
        <v>2.2333460336360256</v>
      </c>
    </row>
    <row r="281" spans="1:32" x14ac:dyDescent="0.25">
      <c r="A281">
        <v>-4.9093531243955373E-2</v>
      </c>
      <c r="B281">
        <v>1.3219001000961736</v>
      </c>
      <c r="C281">
        <v>1.2602871693869009</v>
      </c>
      <c r="E281">
        <v>0.55036432394539458</v>
      </c>
      <c r="F281">
        <v>-1.3314924535995221</v>
      </c>
      <c r="G281">
        <v>-1.3766213696379992</v>
      </c>
      <c r="O281">
        <f>$I$15*F281+$J$15*G281+$K$15</f>
        <v>-0.73944845264133996</v>
      </c>
      <c r="P281">
        <f>O281-E281</f>
        <v>-1.2898127765867344</v>
      </c>
      <c r="Q281">
        <f t="shared" si="16"/>
        <v>1.6636169986463814</v>
      </c>
      <c r="T281" s="11">
        <v>256</v>
      </c>
      <c r="U281" s="11">
        <v>0.55823236334627169</v>
      </c>
      <c r="V281" s="11">
        <v>-0.30759696699555206</v>
      </c>
      <c r="AD281">
        <f t="shared" si="17"/>
        <v>0.48359649664197851</v>
      </c>
      <c r="AE281">
        <f t="shared" si="18"/>
        <v>-6.6767827303416072E-2</v>
      </c>
      <c r="AF281">
        <f t="shared" si="19"/>
        <v>4.4579427628187928E-3</v>
      </c>
    </row>
    <row r="282" spans="1:32" x14ac:dyDescent="0.25">
      <c r="A282">
        <v>1.1498221791347447</v>
      </c>
      <c r="B282">
        <v>-0.47555937176220126</v>
      </c>
      <c r="C282">
        <v>-0.29083550062774643</v>
      </c>
      <c r="E282">
        <v>-0.34882245883863039</v>
      </c>
      <c r="F282">
        <v>-4.7961767516742143E-3</v>
      </c>
      <c r="G282">
        <v>-8.401914462579331E-2</v>
      </c>
      <c r="O282">
        <f>$I$15*F282+$J$15*G282+$K$15</f>
        <v>-4.513065673397846E-2</v>
      </c>
      <c r="P282">
        <f>O282-E282</f>
        <v>0.30369180210465191</v>
      </c>
      <c r="Q282">
        <f t="shared" si="16"/>
        <v>9.2228710665571062E-2</v>
      </c>
      <c r="T282" s="11">
        <v>257</v>
      </c>
      <c r="U282" s="11">
        <v>-1.229391072690651</v>
      </c>
      <c r="V282" s="11">
        <v>-0.31834709652667947</v>
      </c>
      <c r="AD282">
        <f t="shared" si="17"/>
        <v>0.79430314382317402</v>
      </c>
      <c r="AE282">
        <f t="shared" si="18"/>
        <v>1.1431256026618044</v>
      </c>
      <c r="AF282">
        <f t="shared" si="19"/>
        <v>1.3067361434609135</v>
      </c>
    </row>
    <row r="283" spans="1:32" x14ac:dyDescent="0.25">
      <c r="A283">
        <v>3.2479246722974695</v>
      </c>
      <c r="B283">
        <v>1.7498666410148336</v>
      </c>
      <c r="C283">
        <v>1.8290321483922707</v>
      </c>
      <c r="E283">
        <v>-0.64855138643330534</v>
      </c>
      <c r="F283">
        <v>1.0651201755449771</v>
      </c>
      <c r="G283">
        <v>1.2085830803864126</v>
      </c>
      <c r="O283">
        <f>$I$15*F283+$J$15*G283+$K$15</f>
        <v>0.64918713917338311</v>
      </c>
      <c r="P283">
        <f>O283-E283</f>
        <v>1.2977385256066885</v>
      </c>
      <c r="Q283">
        <f t="shared" si="16"/>
        <v>1.6841252808438216</v>
      </c>
      <c r="T283" s="11">
        <v>258</v>
      </c>
      <c r="U283" s="11">
        <v>0.36653296776847671</v>
      </c>
      <c r="V283" s="11">
        <v>-0.41562649901243209</v>
      </c>
      <c r="AD283">
        <f t="shared" si="17"/>
        <v>1.1176166065949591</v>
      </c>
      <c r="AE283">
        <f t="shared" si="18"/>
        <v>1.7661679930282643</v>
      </c>
      <c r="AF283">
        <f t="shared" si="19"/>
        <v>3.1193493795974869</v>
      </c>
    </row>
    <row r="284" spans="1:32" x14ac:dyDescent="0.25">
      <c r="A284">
        <v>2.3487378895134445</v>
      </c>
      <c r="B284">
        <v>-0.43276271767033514</v>
      </c>
      <c r="C284">
        <v>-0.18742732262676987</v>
      </c>
      <c r="E284">
        <v>1.4495511067294196</v>
      </c>
      <c r="F284">
        <v>-0.56115267994593299</v>
      </c>
      <c r="G284">
        <v>-0.23913141162725815</v>
      </c>
      <c r="O284">
        <f>$I$15*F284+$J$15*G284+$K$15</f>
        <v>-0.12844879224286193</v>
      </c>
      <c r="P284">
        <f>O284-E284</f>
        <v>-1.5779998989722814</v>
      </c>
      <c r="Q284">
        <f t="shared" si="16"/>
        <v>2.4900836811565306</v>
      </c>
      <c r="T284" s="11">
        <v>259</v>
      </c>
      <c r="U284" s="11">
        <v>-0.32812415539430972</v>
      </c>
      <c r="V284" s="11">
        <v>0.27903062415035434</v>
      </c>
      <c r="AD284">
        <f t="shared" si="17"/>
        <v>0.77651688760820892</v>
      </c>
      <c r="AE284">
        <f t="shared" si="18"/>
        <v>-0.67303421912121064</v>
      </c>
      <c r="AF284">
        <f t="shared" si="19"/>
        <v>0.45297506010809779</v>
      </c>
    </row>
    <row r="285" spans="1:32" x14ac:dyDescent="0.25">
      <c r="A285">
        <v>0.55036432394539458</v>
      </c>
      <c r="B285">
        <v>-0.26157610130287079</v>
      </c>
      <c r="C285">
        <v>-0.34253958962823472</v>
      </c>
      <c r="E285">
        <v>-0.94828031402798041</v>
      </c>
      <c r="F285">
        <v>-1.9306456108856469</v>
      </c>
      <c r="G285">
        <v>-1.9453663486433699</v>
      </c>
      <c r="O285">
        <f>$I$15*F285+$J$15*G285+$K$15</f>
        <v>-1.0449482828405792</v>
      </c>
      <c r="P285">
        <f>O285-E285</f>
        <v>-9.6667968812598759E-2</v>
      </c>
      <c r="Q285">
        <f t="shared" si="16"/>
        <v>9.3446961943535658E-3</v>
      </c>
      <c r="T285" s="11">
        <v>260</v>
      </c>
      <c r="U285" s="11">
        <v>-0.50984651887048804</v>
      </c>
      <c r="V285" s="11">
        <v>-0.43843379515749237</v>
      </c>
      <c r="AD285">
        <f t="shared" si="17"/>
        <v>0.34764198081768788</v>
      </c>
      <c r="AE285">
        <f t="shared" si="18"/>
        <v>1.2959222948456683</v>
      </c>
      <c r="AF285">
        <f t="shared" si="19"/>
        <v>1.6794145942780634</v>
      </c>
    </row>
    <row r="286" spans="1:32" x14ac:dyDescent="0.25">
      <c r="A286">
        <v>-4.9093531243955373E-2</v>
      </c>
      <c r="B286">
        <v>0.89393355917751283</v>
      </c>
      <c r="C286">
        <v>1.0017667243844595</v>
      </c>
      <c r="E286">
        <v>-4.9093531243955373E-2</v>
      </c>
      <c r="F286">
        <v>-0.17598279311913859</v>
      </c>
      <c r="G286">
        <v>-0.13572323362628158</v>
      </c>
      <c r="O286">
        <f>$I$15*F286+$J$15*G286+$K$15</f>
        <v>-7.2903368570272936E-2</v>
      </c>
      <c r="P286">
        <f>O286-E286</f>
        <v>-2.3809837326317564E-2</v>
      </c>
      <c r="Q286">
        <f t="shared" si="16"/>
        <v>5.6690835350570515E-4</v>
      </c>
      <c r="T286" s="11">
        <v>261</v>
      </c>
      <c r="U286" s="11">
        <v>0.56568756262415176</v>
      </c>
      <c r="V286" s="11">
        <v>2.0827792544839681</v>
      </c>
      <c r="AD286">
        <f t="shared" si="17"/>
        <v>0.78767401310759733</v>
      </c>
      <c r="AE286">
        <f t="shared" si="18"/>
        <v>0.83676754435155265</v>
      </c>
      <c r="AF286">
        <f t="shared" si="19"/>
        <v>0.70017992328012768</v>
      </c>
    </row>
    <row r="287" spans="1:32" x14ac:dyDescent="0.25">
      <c r="A287">
        <v>-0.34882245883863039</v>
      </c>
      <c r="B287">
        <v>-1.0319158749564599</v>
      </c>
      <c r="C287">
        <v>-1.1698050136360465</v>
      </c>
      <c r="E287">
        <v>-0.64855138643330534</v>
      </c>
      <c r="F287">
        <v>0.50876367235071795</v>
      </c>
      <c r="G287">
        <v>0.53642992338006545</v>
      </c>
      <c r="O287">
        <f>$I$15*F287+$J$15*G287+$K$15</f>
        <v>0.28814188530155505</v>
      </c>
      <c r="P287">
        <f>O287-E287</f>
        <v>0.93669327173486039</v>
      </c>
      <c r="Q287">
        <f t="shared" si="16"/>
        <v>0.87739428531335706</v>
      </c>
      <c r="T287" s="11">
        <v>262</v>
      </c>
      <c r="U287" s="11">
        <v>-0.56959841228685693</v>
      </c>
      <c r="V287" s="11">
        <v>-7.8952974146448418E-2</v>
      </c>
      <c r="AD287">
        <f t="shared" si="17"/>
        <v>0.94949360595363086</v>
      </c>
      <c r="AE287">
        <f t="shared" si="18"/>
        <v>1.5980449923869362</v>
      </c>
      <c r="AF287">
        <f t="shared" si="19"/>
        <v>2.5537477976929628</v>
      </c>
    </row>
    <row r="288" spans="1:32" x14ac:dyDescent="0.25">
      <c r="A288">
        <v>-1.2480092416226554</v>
      </c>
      <c r="B288">
        <v>-1.3742891076913881</v>
      </c>
      <c r="C288">
        <v>-1.3766213696379992</v>
      </c>
      <c r="E288">
        <v>-0.64855138643330534</v>
      </c>
      <c r="F288">
        <v>0.67995028871818231</v>
      </c>
      <c r="G288">
        <v>0.74324627938201804</v>
      </c>
      <c r="O288">
        <f>$I$15*F288+$J$15*G288+$K$15</f>
        <v>0.3992327326467327</v>
      </c>
      <c r="P288">
        <f>O288-E288</f>
        <v>1.0477841190800381</v>
      </c>
      <c r="Q288">
        <f t="shared" si="16"/>
        <v>1.0978515601963315</v>
      </c>
      <c r="T288" s="11">
        <v>263</v>
      </c>
      <c r="U288" s="11">
        <v>0.1424357926587613</v>
      </c>
      <c r="V288" s="11">
        <v>0.40792853128663331</v>
      </c>
      <c r="AD288">
        <f t="shared" si="17"/>
        <v>1.0012237599971163</v>
      </c>
      <c r="AE288">
        <f t="shared" si="18"/>
        <v>1.6497751464304216</v>
      </c>
      <c r="AF288">
        <f t="shared" si="19"/>
        <v>2.7217580337795191</v>
      </c>
    </row>
    <row r="289" spans="1:32" x14ac:dyDescent="0.25">
      <c r="A289">
        <v>0.25063539635071963</v>
      </c>
      <c r="B289">
        <v>0.25198374779952232</v>
      </c>
      <c r="C289">
        <v>0.2262053893771358</v>
      </c>
      <c r="E289">
        <v>1.7492800343240946</v>
      </c>
      <c r="F289">
        <v>0.89393355917751283</v>
      </c>
      <c r="G289">
        <v>0.69154219038152975</v>
      </c>
      <c r="O289">
        <f>$I$15*F289+$J$15*G289+$K$15</f>
        <v>0.37146002081043822</v>
      </c>
      <c r="P289">
        <f>O289-E289</f>
        <v>-1.3778200135136565</v>
      </c>
      <c r="Q289">
        <f t="shared" si="16"/>
        <v>1.8983879896387725</v>
      </c>
      <c r="T289" s="11">
        <v>264</v>
      </c>
      <c r="U289" s="11">
        <v>-0.30318157514026917</v>
      </c>
      <c r="V289" s="11">
        <v>-0.34536981129303618</v>
      </c>
      <c r="AD289">
        <f t="shared" si="17"/>
        <v>0.97568440589565542</v>
      </c>
      <c r="AE289">
        <f t="shared" si="18"/>
        <v>-0.77359562842843921</v>
      </c>
      <c r="AF289">
        <f t="shared" si="19"/>
        <v>0.59845019632359175</v>
      </c>
    </row>
    <row r="290" spans="1:32" x14ac:dyDescent="0.25">
      <c r="A290">
        <v>0.25063539635071963</v>
      </c>
      <c r="B290">
        <v>1.8354599491985659</v>
      </c>
      <c r="C290">
        <v>1.5705117033898293</v>
      </c>
      <c r="E290">
        <v>-0.94828031402798041</v>
      </c>
      <c r="F290">
        <v>-0.26157610130287079</v>
      </c>
      <c r="G290">
        <v>-0.34253958962823472</v>
      </c>
      <c r="O290">
        <f>$I$15*F290+$J$15*G290+$K$15</f>
        <v>-0.1839942159154509</v>
      </c>
      <c r="P290">
        <f>O290-E290</f>
        <v>0.76428609811252946</v>
      </c>
      <c r="Q290">
        <f t="shared" si="16"/>
        <v>0.58413323976807496</v>
      </c>
      <c r="T290" s="11">
        <v>265</v>
      </c>
      <c r="U290" s="11">
        <v>0.34411222033817235</v>
      </c>
      <c r="V290" s="11">
        <v>-0.39320575158212773</v>
      </c>
      <c r="AD290">
        <f t="shared" si="17"/>
        <v>0.73174158720058191</v>
      </c>
      <c r="AE290">
        <f t="shared" si="18"/>
        <v>1.6800219012285624</v>
      </c>
      <c r="AF290">
        <f t="shared" si="19"/>
        <v>2.8224735886076338</v>
      </c>
    </row>
    <row r="291" spans="1:32" x14ac:dyDescent="0.25">
      <c r="A291">
        <v>-0.34882245883863039</v>
      </c>
      <c r="B291">
        <v>0.59435698053445019</v>
      </c>
      <c r="C291">
        <v>0.32961356737811237</v>
      </c>
      <c r="E291">
        <v>0.25063539635071963</v>
      </c>
      <c r="F291">
        <v>0.46596701825885184</v>
      </c>
      <c r="G291">
        <v>7.1093122375670947E-2</v>
      </c>
      <c r="O291">
        <f>$I$15*F291+$J$15*G291+$K$15</f>
        <v>3.8187478774904686E-2</v>
      </c>
      <c r="P291">
        <f>O291-E291</f>
        <v>-0.21244791757581494</v>
      </c>
      <c r="Q291">
        <f t="shared" si="16"/>
        <v>4.5134117682300259E-2</v>
      </c>
      <c r="T291" s="11">
        <v>266</v>
      </c>
      <c r="U291" s="11">
        <v>-0.50737983564341604</v>
      </c>
      <c r="V291" s="11">
        <v>0.45828630439946066</v>
      </c>
      <c r="AD291">
        <f t="shared" si="17"/>
        <v>0.81629167190166885</v>
      </c>
      <c r="AE291">
        <f t="shared" si="18"/>
        <v>0.56565627555094922</v>
      </c>
      <c r="AF291">
        <f t="shared" si="19"/>
        <v>0.31996702207017141</v>
      </c>
    </row>
    <row r="292" spans="1:32" x14ac:dyDescent="0.25">
      <c r="A292">
        <v>0.85009325154006965</v>
      </c>
      <c r="B292">
        <v>0.76554359690191454</v>
      </c>
      <c r="C292">
        <v>1.0017667243844595</v>
      </c>
      <c r="E292">
        <v>-0.64855138643330534</v>
      </c>
      <c r="F292">
        <v>-0.68954264222153117</v>
      </c>
      <c r="G292">
        <v>-0.65276412363116443</v>
      </c>
      <c r="O292">
        <f>$I$15*F292+$J$15*G292+$K$15</f>
        <v>-0.3506304869332178</v>
      </c>
      <c r="P292">
        <f>O292-E292</f>
        <v>0.29792089950008754</v>
      </c>
      <c r="Q292">
        <f t="shared" si="16"/>
        <v>8.8756862358941258E-2</v>
      </c>
      <c r="T292" s="11">
        <v>267</v>
      </c>
      <c r="U292" s="11">
        <v>-0.14886847514520279</v>
      </c>
      <c r="V292" s="11">
        <v>-0.79941183888277756</v>
      </c>
      <c r="AD292">
        <f t="shared" si="17"/>
        <v>0.662550899862413</v>
      </c>
      <c r="AE292">
        <f t="shared" si="18"/>
        <v>1.3111022862957182</v>
      </c>
      <c r="AF292">
        <f t="shared" si="19"/>
        <v>1.7189892051298594</v>
      </c>
    </row>
    <row r="293" spans="1:32" x14ac:dyDescent="0.25">
      <c r="A293">
        <v>0.55036432394539458</v>
      </c>
      <c r="B293">
        <v>1.6642733328311015</v>
      </c>
      <c r="C293">
        <v>0.95006263538397118</v>
      </c>
      <c r="E293">
        <v>-0.34882245883863039</v>
      </c>
      <c r="F293">
        <v>-0.26157610130287079</v>
      </c>
      <c r="G293">
        <v>-0.34253958962823472</v>
      </c>
      <c r="O293">
        <f>$I$15*F293+$J$15*G293+$K$15</f>
        <v>-0.1839942159154509</v>
      </c>
      <c r="P293">
        <f>O293-E293</f>
        <v>0.16482824292317949</v>
      </c>
      <c r="Q293">
        <f t="shared" si="16"/>
        <v>2.7168349665142671E-2</v>
      </c>
      <c r="T293" s="11">
        <v>268</v>
      </c>
      <c r="U293" s="11">
        <v>-0.14634664232146671</v>
      </c>
      <c r="V293" s="11">
        <v>0.39698203867218634</v>
      </c>
      <c r="AD293">
        <f t="shared" si="17"/>
        <v>0.73174158720058191</v>
      </c>
      <c r="AE293">
        <f t="shared" si="18"/>
        <v>1.0805640460392123</v>
      </c>
      <c r="AF293">
        <f t="shared" si="19"/>
        <v>1.1676186575926328</v>
      </c>
    </row>
    <row r="294" spans="1:32" x14ac:dyDescent="0.25">
      <c r="A294">
        <v>-1.2480092416226554</v>
      </c>
      <c r="B294">
        <v>-1.8878489567937808</v>
      </c>
      <c r="C294">
        <v>-1.9453663486433699</v>
      </c>
      <c r="E294">
        <v>-1.2480092416226554</v>
      </c>
      <c r="F294">
        <v>-2.0162389190693792</v>
      </c>
      <c r="G294">
        <v>-1.9970704376438582</v>
      </c>
      <c r="O294">
        <f>$I$15*F294+$J$15*G294+$K$15</f>
        <v>-1.0727209946768737</v>
      </c>
      <c r="P294">
        <f>O294-E294</f>
        <v>0.17528824694578171</v>
      </c>
      <c r="Q294">
        <f t="shared" si="16"/>
        <v>3.0725969517325352E-2</v>
      </c>
      <c r="T294" s="11">
        <v>269</v>
      </c>
      <c r="U294" s="11">
        <v>0.41384114585615739</v>
      </c>
      <c r="V294" s="11">
        <v>-0.76266360469478778</v>
      </c>
      <c r="AD294">
        <f t="shared" si="17"/>
        <v>0.33681057823858135</v>
      </c>
      <c r="AE294">
        <f t="shared" si="18"/>
        <v>1.5848198198612367</v>
      </c>
      <c r="AF294">
        <f t="shared" si="19"/>
        <v>2.5116538614250028</v>
      </c>
    </row>
    <row r="295" spans="1:32" x14ac:dyDescent="0.25">
      <c r="A295">
        <v>-0.34882245883863039</v>
      </c>
      <c r="B295">
        <v>8.0797131432057967E-2</v>
      </c>
      <c r="C295">
        <v>7.1093122375670947E-2</v>
      </c>
      <c r="E295">
        <v>-0.94828031402798041</v>
      </c>
      <c r="F295">
        <v>-1.2031024913239239</v>
      </c>
      <c r="G295">
        <v>-1.1698050136360465</v>
      </c>
      <c r="O295">
        <f>$I$15*F295+$J$15*G295+$K$15</f>
        <v>-0.62835760529616225</v>
      </c>
      <c r="P295">
        <f>O295-E295</f>
        <v>0.31992270873181816</v>
      </c>
      <c r="Q295">
        <f t="shared" si="16"/>
        <v>0.10235053956230376</v>
      </c>
      <c r="T295" s="11">
        <v>270</v>
      </c>
      <c r="U295" s="11">
        <v>0.6105290574847605</v>
      </c>
      <c r="V295" s="11">
        <v>-6.0164733539365911E-2</v>
      </c>
      <c r="AD295">
        <f t="shared" si="17"/>
        <v>0.53742778661722901</v>
      </c>
      <c r="AE295">
        <f t="shared" si="18"/>
        <v>1.4857081006452093</v>
      </c>
      <c r="AF295">
        <f t="shared" si="19"/>
        <v>2.2073285603227952</v>
      </c>
    </row>
    <row r="296" spans="1:32" x14ac:dyDescent="0.25">
      <c r="A296">
        <v>-1.2480092416226554</v>
      </c>
      <c r="B296">
        <v>-0.26157610130287079</v>
      </c>
      <c r="C296">
        <v>-0.23913141162725815</v>
      </c>
      <c r="E296">
        <v>-4.9093531243955373E-2</v>
      </c>
      <c r="F296">
        <v>0.42317036416698578</v>
      </c>
      <c r="G296">
        <v>0.17450130037664752</v>
      </c>
      <c r="O296">
        <f>$I$15*F296+$J$15*G296+$K$15</f>
        <v>9.373290244749366E-2</v>
      </c>
      <c r="P296">
        <f>O296-E296</f>
        <v>0.14282643369144904</v>
      </c>
      <c r="Q296">
        <f t="shared" si="16"/>
        <v>2.039939016101789E-2</v>
      </c>
      <c r="T296" s="11">
        <v>271</v>
      </c>
      <c r="U296" s="11">
        <v>-1.4908193937864311</v>
      </c>
      <c r="V296" s="11">
        <v>-0.6563766306202492</v>
      </c>
      <c r="AD296">
        <f t="shared" si="17"/>
        <v>0.84846015671870634</v>
      </c>
      <c r="AE296">
        <f t="shared" si="18"/>
        <v>0.89755368796266166</v>
      </c>
      <c r="AF296">
        <f t="shared" si="19"/>
        <v>0.80560262277537498</v>
      </c>
    </row>
    <row r="297" spans="1:32" x14ac:dyDescent="0.25">
      <c r="A297">
        <v>-0.34882245883863039</v>
      </c>
      <c r="B297">
        <v>-0.34716940948660296</v>
      </c>
      <c r="C297">
        <v>-0.34253958962823472</v>
      </c>
      <c r="E297">
        <v>-4.9093531243955373E-2</v>
      </c>
      <c r="F297">
        <v>-0.17598279311913859</v>
      </c>
      <c r="G297">
        <v>-0.13572323362628158</v>
      </c>
      <c r="O297">
        <f>$I$15*F297+$J$15*G297+$K$15</f>
        <v>-7.2903368570272936E-2</v>
      </c>
      <c r="P297">
        <f>O297-E297</f>
        <v>-2.3809837326317564E-2</v>
      </c>
      <c r="Q297">
        <f t="shared" si="16"/>
        <v>5.6690835350570515E-4</v>
      </c>
      <c r="T297" s="11">
        <v>272</v>
      </c>
      <c r="U297" s="11">
        <v>-0.56713172905978526</v>
      </c>
      <c r="V297" s="11">
        <v>0.21830927022115487</v>
      </c>
      <c r="AD297">
        <f t="shared" si="17"/>
        <v>0.78767401310759733</v>
      </c>
      <c r="AE297">
        <f t="shared" si="18"/>
        <v>0.83676754435155265</v>
      </c>
      <c r="AF297">
        <f t="shared" si="19"/>
        <v>0.70017992328012768</v>
      </c>
    </row>
    <row r="298" spans="1:32" x14ac:dyDescent="0.25">
      <c r="A298">
        <v>1.1498221791347447</v>
      </c>
      <c r="B298">
        <v>-0.38996606357846902</v>
      </c>
      <c r="C298">
        <v>-0.18742732262676987</v>
      </c>
      <c r="E298">
        <v>-0.64855138643330534</v>
      </c>
      <c r="F298">
        <v>-0.38996606357846902</v>
      </c>
      <c r="G298">
        <v>-0.23913141162725815</v>
      </c>
      <c r="O298">
        <f>$I$15*F298+$J$15*G298+$K$15</f>
        <v>-0.12844879224286193</v>
      </c>
      <c r="P298">
        <f>O298-E298</f>
        <v>0.52010259419044336</v>
      </c>
      <c r="Q298">
        <f t="shared" si="16"/>
        <v>0.27050670848362901</v>
      </c>
      <c r="T298" s="11">
        <v>273</v>
      </c>
      <c r="U298" s="11">
        <v>0.68771318228062606</v>
      </c>
      <c r="V298" s="11">
        <v>0.16238006925944359</v>
      </c>
      <c r="AD298">
        <f t="shared" si="17"/>
        <v>0.76811234388114924</v>
      </c>
      <c r="AE298">
        <f t="shared" si="18"/>
        <v>1.4166637303144545</v>
      </c>
      <c r="AF298">
        <f t="shared" si="19"/>
        <v>2.0069361247884654</v>
      </c>
    </row>
    <row r="299" spans="1:32" x14ac:dyDescent="0.25">
      <c r="A299">
        <v>0.25063539635071963</v>
      </c>
      <c r="B299">
        <v>0.85113690508564666</v>
      </c>
      <c r="C299">
        <v>0.79495036838250632</v>
      </c>
      <c r="E299">
        <v>0.25063539635071963</v>
      </c>
      <c r="F299">
        <v>-0.30437275539473685</v>
      </c>
      <c r="G299">
        <v>-0.394243678628723</v>
      </c>
      <c r="O299">
        <f>$I$15*F299+$J$15*G299+$K$15</f>
        <v>-0.21176692775174538</v>
      </c>
      <c r="P299">
        <f>O299-E299</f>
        <v>-0.46240232410246501</v>
      </c>
      <c r="Q299">
        <f t="shared" si="16"/>
        <v>0.2138159093353611</v>
      </c>
      <c r="T299" s="11">
        <v>274</v>
      </c>
      <c r="U299" s="11">
        <v>-0.57458692833766511</v>
      </c>
      <c r="V299" s="11">
        <v>-7.3964458095640229E-2</v>
      </c>
      <c r="AD299">
        <f t="shared" si="17"/>
        <v>0.71880904868971052</v>
      </c>
      <c r="AE299">
        <f t="shared" si="18"/>
        <v>0.46817365233899089</v>
      </c>
      <c r="AF299">
        <f t="shared" si="19"/>
        <v>0.21918656874443029</v>
      </c>
    </row>
    <row r="300" spans="1:32" x14ac:dyDescent="0.25">
      <c r="A300">
        <v>1.1498221791347447</v>
      </c>
      <c r="B300">
        <v>-0.30437275539473685</v>
      </c>
      <c r="C300">
        <v>-0.29083550062774643</v>
      </c>
      <c r="E300">
        <v>-0.64855138643330534</v>
      </c>
      <c r="F300">
        <v>3.8000477340191879E-2</v>
      </c>
      <c r="G300">
        <v>-0.13572323362628158</v>
      </c>
      <c r="O300">
        <f>$I$15*F300+$J$15*G300+$K$15</f>
        <v>-7.2903368570272936E-2</v>
      </c>
      <c r="P300">
        <f>O300-E300</f>
        <v>0.57564801786303244</v>
      </c>
      <c r="Q300">
        <f t="shared" si="16"/>
        <v>0.3313706404696381</v>
      </c>
      <c r="T300" s="11">
        <v>275</v>
      </c>
      <c r="U300" s="11">
        <v>1.3010123321071626E-2</v>
      </c>
      <c r="V300" s="11">
        <v>-6.2103654565026999E-2</v>
      </c>
      <c r="AD300">
        <f t="shared" si="17"/>
        <v>0.77716833344877279</v>
      </c>
      <c r="AE300">
        <f t="shared" si="18"/>
        <v>1.4257197198820781</v>
      </c>
      <c r="AF300">
        <f t="shared" si="19"/>
        <v>2.0326767196606315</v>
      </c>
    </row>
    <row r="301" spans="1:32" x14ac:dyDescent="0.25">
      <c r="A301">
        <v>-0.94828031402798041</v>
      </c>
      <c r="B301">
        <v>-0.94632256677272775</v>
      </c>
      <c r="C301">
        <v>-1.1181009246355582</v>
      </c>
      <c r="E301">
        <v>-1.2480092416226554</v>
      </c>
      <c r="F301">
        <v>-1.6310690322425843</v>
      </c>
      <c r="G301">
        <v>-1.5834377256399523</v>
      </c>
      <c r="O301">
        <f>$I$15*F301+$J$15*G301+$K$15</f>
        <v>-0.850539299986518</v>
      </c>
      <c r="P301">
        <f>O301-E301</f>
        <v>0.39746994163613736</v>
      </c>
      <c r="Q301">
        <f t="shared" si="16"/>
        <v>0.15798235450423445</v>
      </c>
      <c r="T301" s="11">
        <v>276</v>
      </c>
      <c r="U301" s="11">
        <v>-0.39034273203775055</v>
      </c>
      <c r="V301" s="11">
        <v>-0.55793758199022991</v>
      </c>
      <c r="AD301">
        <f t="shared" si="17"/>
        <v>0.43816975039378758</v>
      </c>
      <c r="AE301">
        <f t="shared" si="18"/>
        <v>1.6861789920164429</v>
      </c>
      <c r="AF301">
        <f t="shared" si="19"/>
        <v>2.8431995931175877</v>
      </c>
    </row>
    <row r="302" spans="1:32" x14ac:dyDescent="0.25">
      <c r="A302">
        <v>0.55036432394539458</v>
      </c>
      <c r="B302">
        <v>-0.38996606357846902</v>
      </c>
      <c r="C302">
        <v>-0.29083550062774643</v>
      </c>
      <c r="E302">
        <v>0.55036432394539458</v>
      </c>
      <c r="F302">
        <v>-1.0319158749564599</v>
      </c>
      <c r="G302">
        <v>-0.91128456863360519</v>
      </c>
      <c r="O302">
        <f>$I$15*F302+$J$15*G302+$K$15</f>
        <v>-0.48949404611468988</v>
      </c>
      <c r="P302">
        <f>O302-E302</f>
        <v>-1.0398583700600845</v>
      </c>
      <c r="Q302">
        <f t="shared" si="16"/>
        <v>1.0813054297840157</v>
      </c>
      <c r="T302" s="11">
        <v>277</v>
      </c>
      <c r="U302" s="11">
        <v>-0.28827117658450896</v>
      </c>
      <c r="V302" s="11">
        <v>-0.36028020984879638</v>
      </c>
      <c r="AD302">
        <f t="shared" si="17"/>
        <v>0.60419161510335084</v>
      </c>
      <c r="AE302">
        <f t="shared" si="18"/>
        <v>5.3827291157956259E-2</v>
      </c>
      <c r="AF302">
        <f t="shared" si="19"/>
        <v>2.8973772734033959E-3</v>
      </c>
    </row>
    <row r="303" spans="1:32" x14ac:dyDescent="0.25">
      <c r="A303">
        <v>1.7492800343240946</v>
      </c>
      <c r="B303">
        <v>0.16639043961579017</v>
      </c>
      <c r="C303">
        <v>0.27790947837762409</v>
      </c>
      <c r="E303">
        <v>-1.8474670968120053</v>
      </c>
      <c r="F303">
        <v>-3.2145452336416285</v>
      </c>
      <c r="G303">
        <v>-3.1862644846550876</v>
      </c>
      <c r="O303">
        <f>$I$15*F303+$J$15*G303+$K$15</f>
        <v>-1.7114933669116463</v>
      </c>
      <c r="P303">
        <f>O303-E303</f>
        <v>0.13597372990035894</v>
      </c>
      <c r="Q303">
        <f t="shared" si="16"/>
        <v>1.8488855223015768E-2</v>
      </c>
      <c r="T303" s="11">
        <v>278</v>
      </c>
      <c r="U303" s="11">
        <v>-0.40031976413936693</v>
      </c>
      <c r="V303" s="11">
        <v>-0.84768947748328838</v>
      </c>
      <c r="AD303">
        <f t="shared" si="17"/>
        <v>4.9867872147363657E-2</v>
      </c>
      <c r="AE303">
        <f t="shared" si="18"/>
        <v>1.897334968959369</v>
      </c>
      <c r="AF303">
        <f t="shared" si="19"/>
        <v>3.5998799844360501</v>
      </c>
    </row>
    <row r="304" spans="1:32" x14ac:dyDescent="0.25">
      <c r="A304">
        <v>0.25063539635071963</v>
      </c>
      <c r="B304">
        <v>1.5358833705555033</v>
      </c>
      <c r="C304">
        <v>1.3636953473878775</v>
      </c>
      <c r="E304">
        <v>-0.64855138643330534</v>
      </c>
      <c r="F304">
        <v>-0.30437275539473685</v>
      </c>
      <c r="G304">
        <v>-0.18742732262676987</v>
      </c>
      <c r="O304">
        <f>$I$15*F304+$J$15*G304+$K$15</f>
        <v>-0.10067608040656743</v>
      </c>
      <c r="P304">
        <f>O304-E304</f>
        <v>0.54787530602673795</v>
      </c>
      <c r="Q304">
        <f t="shared" si="16"/>
        <v>0.30016735095389174</v>
      </c>
      <c r="T304" s="11">
        <v>279</v>
      </c>
      <c r="U304" s="11">
        <v>-0.65177105313353045</v>
      </c>
      <c r="V304" s="11">
        <v>-0.29650926089444996</v>
      </c>
      <c r="AD304">
        <f t="shared" si="17"/>
        <v>0.77894374646025577</v>
      </c>
      <c r="AE304">
        <f t="shared" si="18"/>
        <v>1.427495132893561</v>
      </c>
      <c r="AF304">
        <f t="shared" si="19"/>
        <v>2.0377423544348052</v>
      </c>
    </row>
    <row r="305" spans="1:32" x14ac:dyDescent="0.25">
      <c r="A305">
        <v>-0.34882245883863039</v>
      </c>
      <c r="B305">
        <v>-0.21877944721100467</v>
      </c>
      <c r="C305">
        <v>-0.29083550062774643</v>
      </c>
      <c r="E305">
        <v>-0.34882245883863039</v>
      </c>
      <c r="F305">
        <v>0.59435698053445019</v>
      </c>
      <c r="G305">
        <v>0.74324627938201804</v>
      </c>
      <c r="O305">
        <f>$I$15*F305+$J$15*G305+$K$15</f>
        <v>0.3992327326467327</v>
      </c>
      <c r="P305">
        <f>O305-E305</f>
        <v>0.74805519148536304</v>
      </c>
      <c r="Q305">
        <f t="shared" si="16"/>
        <v>0.55958656950820318</v>
      </c>
      <c r="T305" s="11">
        <v>280</v>
      </c>
      <c r="U305" s="11">
        <v>-0.78870707134576412</v>
      </c>
      <c r="V305" s="11">
        <v>1.3390713952911586</v>
      </c>
      <c r="AD305">
        <f t="shared" si="17"/>
        <v>1.0054260318606461</v>
      </c>
      <c r="AE305">
        <f t="shared" si="18"/>
        <v>1.3542484906992764</v>
      </c>
      <c r="AF305">
        <f t="shared" si="19"/>
        <v>1.8339889745612683</v>
      </c>
    </row>
    <row r="306" spans="1:32" x14ac:dyDescent="0.25">
      <c r="A306">
        <v>-0.64855138643330534</v>
      </c>
      <c r="B306">
        <v>-2.0162389190693792</v>
      </c>
      <c r="C306">
        <v>-2.0487745266443467</v>
      </c>
      <c r="E306">
        <v>0.25063539635071963</v>
      </c>
      <c r="F306">
        <v>1.2791034460043076</v>
      </c>
      <c r="G306">
        <v>1.2085830803864126</v>
      </c>
      <c r="O306">
        <f>$I$15*F306+$J$15*G306+$K$15</f>
        <v>0.64918713917338311</v>
      </c>
      <c r="P306">
        <f>O306-E306</f>
        <v>0.39855174282266348</v>
      </c>
      <c r="Q306">
        <f t="shared" si="16"/>
        <v>0.1588434917069825</v>
      </c>
      <c r="T306" s="11">
        <v>281</v>
      </c>
      <c r="U306" s="11">
        <v>-0.11647069561328224</v>
      </c>
      <c r="V306" s="11">
        <v>-0.23235176322534815</v>
      </c>
      <c r="AD306">
        <f t="shared" si="17"/>
        <v>1.1071109269361346</v>
      </c>
      <c r="AE306">
        <f t="shared" si="18"/>
        <v>0.85647553058541492</v>
      </c>
      <c r="AF306">
        <f t="shared" si="19"/>
        <v>0.73355033449156803</v>
      </c>
    </row>
    <row r="307" spans="1:32" x14ac:dyDescent="0.25">
      <c r="A307">
        <v>-0.64855138643330534</v>
      </c>
      <c r="B307">
        <v>-0.60394933403779905</v>
      </c>
      <c r="C307">
        <v>-0.54935594563018786</v>
      </c>
      <c r="E307">
        <v>-0.34882245883863039</v>
      </c>
      <c r="F307">
        <v>-1.3314924535995221</v>
      </c>
      <c r="G307">
        <v>-1.2732131916370231</v>
      </c>
      <c r="O307">
        <f>$I$15*F307+$J$15*G307+$K$15</f>
        <v>-0.68390302896875121</v>
      </c>
      <c r="P307">
        <f>O307-E307</f>
        <v>-0.33508057013012083</v>
      </c>
      <c r="Q307">
        <f t="shared" si="16"/>
        <v>0.11227898847872682</v>
      </c>
      <c r="T307" s="11">
        <v>282</v>
      </c>
      <c r="U307" s="11">
        <v>0.63042797209132884</v>
      </c>
      <c r="V307" s="11">
        <v>-1.2789793585246341</v>
      </c>
      <c r="AD307">
        <f t="shared" si="17"/>
        <v>0.51366384552725108</v>
      </c>
      <c r="AE307">
        <f t="shared" si="18"/>
        <v>0.86248630436588147</v>
      </c>
      <c r="AF307">
        <f t="shared" si="19"/>
        <v>0.74388262521871595</v>
      </c>
    </row>
    <row r="308" spans="1:32" x14ac:dyDescent="0.25">
      <c r="A308">
        <v>1.1498221791347447</v>
      </c>
      <c r="B308">
        <v>-0.43276271767033514</v>
      </c>
      <c r="C308">
        <v>-0.34253958962823472</v>
      </c>
      <c r="E308">
        <v>-0.34882245883863039</v>
      </c>
      <c r="F308">
        <v>0.8083402509937806</v>
      </c>
      <c r="G308">
        <v>0.74324627938201804</v>
      </c>
      <c r="O308">
        <f>$I$15*F308+$J$15*G308+$K$15</f>
        <v>0.3992327326467327</v>
      </c>
      <c r="P308">
        <f>O308-E308</f>
        <v>0.74805519148536304</v>
      </c>
      <c r="Q308">
        <f t="shared" si="16"/>
        <v>0.55958656950820318</v>
      </c>
      <c r="T308" s="11">
        <v>283</v>
      </c>
      <c r="U308" s="11">
        <v>-8.1661382450953918E-2</v>
      </c>
      <c r="V308" s="11">
        <v>1.5312124891803736</v>
      </c>
      <c r="AD308">
        <f t="shared" si="17"/>
        <v>0.99492035220182151</v>
      </c>
      <c r="AE308">
        <f t="shared" si="18"/>
        <v>1.3437428110404519</v>
      </c>
      <c r="AF308">
        <f t="shared" si="19"/>
        <v>1.8056447422228956</v>
      </c>
    </row>
    <row r="309" spans="1:32" x14ac:dyDescent="0.25">
      <c r="A309">
        <v>-4.9093531243955373E-2</v>
      </c>
      <c r="B309">
        <v>0.93673021326937889</v>
      </c>
      <c r="C309">
        <v>1.0534708133849477</v>
      </c>
      <c r="E309">
        <v>1.4495511067294196</v>
      </c>
      <c r="F309">
        <v>0.67995028871818231</v>
      </c>
      <c r="G309">
        <v>0.84665445738299461</v>
      </c>
      <c r="O309">
        <f>$I$15*F309+$J$15*G309+$K$15</f>
        <v>0.45477815631932167</v>
      </c>
      <c r="P309">
        <f>O309-E309</f>
        <v>-0.99477295041009794</v>
      </c>
      <c r="Q309">
        <f t="shared" si="16"/>
        <v>0.98957322286761118</v>
      </c>
      <c r="T309" s="11">
        <v>284</v>
      </c>
      <c r="U309" s="11">
        <v>-1.0800113391497286</v>
      </c>
      <c r="V309" s="11">
        <v>0.13173102512174817</v>
      </c>
      <c r="AD309">
        <f t="shared" si="17"/>
        <v>1.0312911088823888</v>
      </c>
      <c r="AE309">
        <f t="shared" si="18"/>
        <v>-0.41825999784703072</v>
      </c>
      <c r="AF309">
        <f t="shared" si="19"/>
        <v>0.17494142579899813</v>
      </c>
    </row>
    <row r="310" spans="1:32" x14ac:dyDescent="0.25">
      <c r="A310">
        <v>-0.34882245883863039</v>
      </c>
      <c r="B310">
        <v>0.59435698053445019</v>
      </c>
      <c r="C310">
        <v>0.58813401238055318</v>
      </c>
      <c r="E310">
        <v>-4.9093531243955373E-2</v>
      </c>
      <c r="F310">
        <v>1.5786800246473693</v>
      </c>
      <c r="G310">
        <v>1.7773280593917824</v>
      </c>
      <c r="O310">
        <f>$I$15*F310+$J$15*G310+$K$15</f>
        <v>0.95468696937262176</v>
      </c>
      <c r="P310">
        <f>O310-E310</f>
        <v>1.0037805006165772</v>
      </c>
      <c r="Q310">
        <f t="shared" si="16"/>
        <v>1.0075752934180664</v>
      </c>
      <c r="T310" s="11">
        <v>285</v>
      </c>
      <c r="U310" s="11">
        <v>-0.10901549633540214</v>
      </c>
      <c r="V310" s="11">
        <v>5.9921965091446767E-2</v>
      </c>
      <c r="AD310">
        <f t="shared" si="17"/>
        <v>1.2577733942827793</v>
      </c>
      <c r="AE310">
        <f t="shared" si="18"/>
        <v>1.3068669255267347</v>
      </c>
      <c r="AF310">
        <f t="shared" si="19"/>
        <v>1.7079011610356998</v>
      </c>
    </row>
    <row r="311" spans="1:32" x14ac:dyDescent="0.25">
      <c r="A311">
        <v>-4.9093531243955373E-2</v>
      </c>
      <c r="B311">
        <v>-0.1331861390272725</v>
      </c>
      <c r="C311">
        <v>-0.394243678628723</v>
      </c>
      <c r="E311">
        <v>0.25063539635071963</v>
      </c>
      <c r="F311">
        <v>1.6214766787392354</v>
      </c>
      <c r="G311">
        <v>1.8290321483922707</v>
      </c>
      <c r="O311">
        <f>$I$15*F311+$J$15*G311+$K$15</f>
        <v>0.98245968120891625</v>
      </c>
      <c r="P311">
        <f>O311-E311</f>
        <v>0.73182428485819662</v>
      </c>
      <c r="Q311">
        <f t="shared" si="16"/>
        <v>0.53556678390821089</v>
      </c>
      <c r="T311" s="11">
        <v>286</v>
      </c>
      <c r="U311" s="11">
        <v>0.24204066488493114</v>
      </c>
      <c r="V311" s="11">
        <v>-0.89059205131823649</v>
      </c>
      <c r="AD311">
        <f t="shared" si="17"/>
        <v>1.2707059327936507</v>
      </c>
      <c r="AE311">
        <f t="shared" si="18"/>
        <v>1.020070536442931</v>
      </c>
      <c r="AF311">
        <f t="shared" si="19"/>
        <v>1.0405438993189691</v>
      </c>
    </row>
    <row r="312" spans="1:32" x14ac:dyDescent="0.25">
      <c r="A312">
        <v>-0.64855138643330534</v>
      </c>
      <c r="B312">
        <v>-1.1603058372320578</v>
      </c>
      <c r="C312">
        <v>-0.96298865763409347</v>
      </c>
      <c r="E312">
        <v>-0.64855138643330534</v>
      </c>
      <c r="F312">
        <v>-9.0389484935406397E-2</v>
      </c>
      <c r="G312">
        <v>-0.34253958962823472</v>
      </c>
      <c r="O312">
        <f>$I$15*F312+$J$15*G312+$K$15</f>
        <v>-0.1839942159154509</v>
      </c>
      <c r="P312">
        <f>O312-E312</f>
        <v>0.46455717051785445</v>
      </c>
      <c r="Q312">
        <f t="shared" si="16"/>
        <v>0.21581336467955489</v>
      </c>
      <c r="T312" s="11">
        <v>287</v>
      </c>
      <c r="U312" s="11">
        <v>0.36154445171766858</v>
      </c>
      <c r="V312" s="11">
        <v>-1.0100958381509739</v>
      </c>
      <c r="AD312">
        <f t="shared" si="17"/>
        <v>0.72333704347352223</v>
      </c>
      <c r="AE312">
        <f t="shared" si="18"/>
        <v>1.3718884299068277</v>
      </c>
      <c r="AF312">
        <f t="shared" si="19"/>
        <v>1.8820778641122209</v>
      </c>
    </row>
    <row r="313" spans="1:32" x14ac:dyDescent="0.25">
      <c r="A313">
        <v>-1.2480092416226554</v>
      </c>
      <c r="B313">
        <v>-1.1175091831401918</v>
      </c>
      <c r="C313">
        <v>-1.0146927466345819</v>
      </c>
      <c r="E313">
        <v>0.25063539635071963</v>
      </c>
      <c r="F313">
        <v>0.89393355917751283</v>
      </c>
      <c r="G313">
        <v>0.74324627938201804</v>
      </c>
      <c r="O313">
        <f>$I$15*F313+$J$15*G313+$K$15</f>
        <v>0.3992327326467327</v>
      </c>
      <c r="P313">
        <f>O313-E313</f>
        <v>0.14859733629601307</v>
      </c>
      <c r="Q313">
        <f t="shared" si="16"/>
        <v>2.2081168354270403E-2</v>
      </c>
      <c r="T313" s="11">
        <v>288</v>
      </c>
      <c r="U313" s="11">
        <v>0.25700621303735505</v>
      </c>
      <c r="V313" s="11">
        <v>1.4922738212867395</v>
      </c>
      <c r="AD313">
        <f t="shared" si="17"/>
        <v>0.99071808033829178</v>
      </c>
      <c r="AE313">
        <f t="shared" si="18"/>
        <v>0.74008268398757215</v>
      </c>
      <c r="AF313">
        <f t="shared" si="19"/>
        <v>0.54772237913824862</v>
      </c>
    </row>
    <row r="314" spans="1:32" x14ac:dyDescent="0.25">
      <c r="A314">
        <v>-0.94828031402798041</v>
      </c>
      <c r="B314">
        <v>-1.3314924535995221</v>
      </c>
      <c r="C314">
        <v>-1.3766213696379992</v>
      </c>
      <c r="E314">
        <v>-0.64855138643330534</v>
      </c>
      <c r="F314">
        <v>-0.60394933403779905</v>
      </c>
      <c r="G314">
        <v>-0.54935594563018786</v>
      </c>
      <c r="O314">
        <f>$I$15*F314+$J$15*G314+$K$15</f>
        <v>-0.29508506326062883</v>
      </c>
      <c r="P314">
        <f>O314-E314</f>
        <v>0.35346632317267651</v>
      </c>
      <c r="Q314">
        <f t="shared" si="16"/>
        <v>0.12493844161721099</v>
      </c>
      <c r="T314" s="11">
        <v>289</v>
      </c>
      <c r="U314" s="11">
        <v>-0.25340671382551638</v>
      </c>
      <c r="V314" s="11">
        <v>-0.69487360020246403</v>
      </c>
      <c r="AD314">
        <f t="shared" si="17"/>
        <v>0.6884159768841559</v>
      </c>
      <c r="AE314">
        <f t="shared" si="18"/>
        <v>1.3369673633174612</v>
      </c>
      <c r="AF314">
        <f t="shared" si="19"/>
        <v>1.7874817305760444</v>
      </c>
    </row>
    <row r="315" spans="1:32" x14ac:dyDescent="0.25">
      <c r="A315">
        <v>-0.34882245883863039</v>
      </c>
      <c r="B315">
        <v>-4.7961767516742143E-3</v>
      </c>
      <c r="C315">
        <v>-8.401914462579331E-2</v>
      </c>
      <c r="E315">
        <v>-0.34882245883863039</v>
      </c>
      <c r="F315">
        <v>-0.73233929631339734</v>
      </c>
      <c r="G315">
        <v>-0.91128456863360519</v>
      </c>
      <c r="O315">
        <f>$I$15*F315+$J$15*G315+$K$15</f>
        <v>-0.48949404611468988</v>
      </c>
      <c r="P315">
        <f>O315-E315</f>
        <v>-0.1406715872760595</v>
      </c>
      <c r="Q315">
        <f t="shared" si="16"/>
        <v>1.9788495466766025E-2</v>
      </c>
      <c r="T315" s="11">
        <v>290</v>
      </c>
      <c r="U315" s="11">
        <v>-0.12639257811823454</v>
      </c>
      <c r="V315" s="11">
        <v>0.3770279744689542</v>
      </c>
      <c r="AD315">
        <f t="shared" si="17"/>
        <v>0.58948366358099658</v>
      </c>
      <c r="AE315">
        <f t="shared" si="18"/>
        <v>0.93830612241962696</v>
      </c>
      <c r="AF315">
        <f t="shared" si="19"/>
        <v>0.88041837937015599</v>
      </c>
    </row>
    <row r="316" spans="1:32" x14ac:dyDescent="0.25">
      <c r="A316">
        <v>-0.94828031402798041</v>
      </c>
      <c r="B316">
        <v>-0.90352591268086169</v>
      </c>
      <c r="C316">
        <v>-1.0663968356350699</v>
      </c>
      <c r="E316">
        <v>0.55036432394539458</v>
      </c>
      <c r="F316">
        <v>-0.43276271767033514</v>
      </c>
      <c r="G316">
        <v>-0.394243678628723</v>
      </c>
      <c r="O316">
        <f>$I$15*F316+$J$15*G316+$K$15</f>
        <v>-0.21176692775174538</v>
      </c>
      <c r="P316">
        <f>O316-E316</f>
        <v>-0.76213125169713991</v>
      </c>
      <c r="Q316">
        <f t="shared" si="16"/>
        <v>0.5808440448134492</v>
      </c>
      <c r="T316" s="11">
        <v>291</v>
      </c>
      <c r="U316" s="11">
        <v>-0.38288753275987064</v>
      </c>
      <c r="V316" s="11">
        <v>-0.2656638536734347</v>
      </c>
      <c r="AD316">
        <f t="shared" si="17"/>
        <v>0.72511245648500522</v>
      </c>
      <c r="AE316">
        <f t="shared" si="18"/>
        <v>0.17474813253961063</v>
      </c>
      <c r="AF316">
        <f t="shared" si="19"/>
        <v>3.0536909826081326E-2</v>
      </c>
    </row>
    <row r="317" spans="1:32" x14ac:dyDescent="0.25">
      <c r="A317">
        <v>1.4495511067294196</v>
      </c>
      <c r="B317">
        <v>0.20918709370765626</v>
      </c>
      <c r="C317">
        <v>0.2262053893771358</v>
      </c>
      <c r="E317">
        <v>0.25063539635071963</v>
      </c>
      <c r="F317">
        <v>1.022323521453111</v>
      </c>
      <c r="G317">
        <v>0.89835854638348289</v>
      </c>
      <c r="O317">
        <f>$I$15*F317+$J$15*G317+$K$15</f>
        <v>0.48255086815561615</v>
      </c>
      <c r="P317">
        <f>O317-E317</f>
        <v>0.23191547180489652</v>
      </c>
      <c r="Q317">
        <f t="shared" si="16"/>
        <v>5.3784786062487752E-2</v>
      </c>
      <c r="T317" s="11">
        <v>292</v>
      </c>
      <c r="U317" s="11">
        <v>-0.25340671382551638</v>
      </c>
      <c r="V317" s="11">
        <v>-9.5415745013114006E-2</v>
      </c>
      <c r="AD317">
        <f t="shared" si="17"/>
        <v>1.029515695870906</v>
      </c>
      <c r="AE317">
        <f t="shared" si="18"/>
        <v>0.77888029952018634</v>
      </c>
      <c r="AF317">
        <f t="shared" si="19"/>
        <v>0.6066545209806552</v>
      </c>
    </row>
    <row r="318" spans="1:32" x14ac:dyDescent="0.25">
      <c r="A318">
        <v>-1.2480092416226554</v>
      </c>
      <c r="B318">
        <v>-1.2031024913239239</v>
      </c>
      <c r="C318">
        <v>-1.1698050136360465</v>
      </c>
      <c r="E318">
        <v>-0.94828031402798041</v>
      </c>
      <c r="F318">
        <v>-0.94632256677272775</v>
      </c>
      <c r="G318">
        <v>-1.1698050136360465</v>
      </c>
      <c r="O318">
        <f>$I$15*F318+$J$15*G318+$K$15</f>
        <v>-0.62835760529616225</v>
      </c>
      <c r="P318">
        <f>O318-E318</f>
        <v>0.31992270873181816</v>
      </c>
      <c r="Q318">
        <f t="shared" si="16"/>
        <v>0.10235053956230376</v>
      </c>
      <c r="T318" s="11">
        <v>293</v>
      </c>
      <c r="U318" s="11">
        <v>-1.0974435705292249</v>
      </c>
      <c r="V318" s="11">
        <v>-0.15056567109343044</v>
      </c>
      <c r="AD318">
        <f t="shared" si="17"/>
        <v>0.52482097102663949</v>
      </c>
      <c r="AE318">
        <f t="shared" si="18"/>
        <v>1.4731012850546199</v>
      </c>
      <c r="AF318">
        <f t="shared" si="19"/>
        <v>2.1700273960295724</v>
      </c>
    </row>
    <row r="319" spans="1:32" x14ac:dyDescent="0.25">
      <c r="A319">
        <v>-4.9093531243955373E-2</v>
      </c>
      <c r="B319">
        <v>-9.0389484935406397E-2</v>
      </c>
      <c r="C319">
        <v>-3.2315055625305608E-2</v>
      </c>
      <c r="E319">
        <v>-0.34882245883863039</v>
      </c>
      <c r="F319">
        <v>-9.0389484935406397E-2</v>
      </c>
      <c r="G319">
        <v>-0.13572323362628158</v>
      </c>
      <c r="O319">
        <f>$I$15*F319+$J$15*G319+$K$15</f>
        <v>-7.2903368570272936E-2</v>
      </c>
      <c r="P319">
        <f>O319-E319</f>
        <v>0.27591909026835748</v>
      </c>
      <c r="Q319">
        <f t="shared" si="16"/>
        <v>7.6131344374518004E-2</v>
      </c>
      <c r="T319" s="11">
        <v>294</v>
      </c>
      <c r="U319" s="11">
        <v>-0.65675956918433853</v>
      </c>
      <c r="V319" s="11">
        <v>-0.29152074484364188</v>
      </c>
      <c r="AD319">
        <f t="shared" si="17"/>
        <v>0.78347174124406749</v>
      </c>
      <c r="AE319">
        <f t="shared" si="18"/>
        <v>1.1322942000826979</v>
      </c>
      <c r="AF319">
        <f t="shared" si="19"/>
        <v>1.2820901555409165</v>
      </c>
    </row>
    <row r="320" spans="1:32" x14ac:dyDescent="0.25">
      <c r="A320">
        <v>0.55036432394539458</v>
      </c>
      <c r="B320">
        <v>-0.26157610130287079</v>
      </c>
      <c r="C320">
        <v>-0.34253958962823472</v>
      </c>
      <c r="E320">
        <v>0.25063539635071963</v>
      </c>
      <c r="F320">
        <v>0.33757705598325355</v>
      </c>
      <c r="G320">
        <v>0.43302174537908888</v>
      </c>
      <c r="O320">
        <f>$I$15*F320+$J$15*G320+$K$15</f>
        <v>0.23259646162896608</v>
      </c>
      <c r="P320">
        <f>O320-E320</f>
        <v>-1.8038934721753552E-2</v>
      </c>
      <c r="Q320">
        <f t="shared" si="16"/>
        <v>3.254031658956859E-4</v>
      </c>
      <c r="T320" s="11">
        <v>295</v>
      </c>
      <c r="U320" s="11">
        <v>-2.9309538715801026E-2</v>
      </c>
      <c r="V320" s="11">
        <v>-1.9783992528154347E-2</v>
      </c>
      <c r="AD320">
        <f t="shared" si="17"/>
        <v>0.9278308007954178</v>
      </c>
      <c r="AE320">
        <f t="shared" si="18"/>
        <v>0.67719540444469817</v>
      </c>
      <c r="AF320">
        <f t="shared" si="19"/>
        <v>0.45859361580101832</v>
      </c>
    </row>
    <row r="321" spans="1:32" x14ac:dyDescent="0.25">
      <c r="A321">
        <v>-1.5477381692173304</v>
      </c>
      <c r="B321">
        <v>-2.9149686549985661</v>
      </c>
      <c r="C321">
        <v>-2.9277440396526462</v>
      </c>
      <c r="E321">
        <v>0.25063539635071963</v>
      </c>
      <c r="F321">
        <v>1.1935101378205755</v>
      </c>
      <c r="G321">
        <v>1.0017667243844595</v>
      </c>
      <c r="O321">
        <f>$I$15*F321+$J$15*G321+$K$15</f>
        <v>0.53809629182820518</v>
      </c>
      <c r="P321">
        <f>O321-E321</f>
        <v>0.28746089547748555</v>
      </c>
      <c r="Q321">
        <f t="shared" si="16"/>
        <v>8.2633766428717864E-2</v>
      </c>
      <c r="T321" s="11">
        <v>296</v>
      </c>
      <c r="U321" s="11">
        <v>-0.10901549633540214</v>
      </c>
      <c r="V321" s="11">
        <v>5.9921965091446767E-2</v>
      </c>
      <c r="AD321">
        <f t="shared" si="17"/>
        <v>1.051178501029119</v>
      </c>
      <c r="AE321">
        <f t="shared" si="18"/>
        <v>0.8005431046783994</v>
      </c>
      <c r="AF321">
        <f t="shared" si="19"/>
        <v>0.64086926244813069</v>
      </c>
    </row>
    <row r="322" spans="1:32" x14ac:dyDescent="0.25">
      <c r="A322">
        <v>-0.34882245883863039</v>
      </c>
      <c r="B322">
        <v>-4.759283084354031E-2</v>
      </c>
      <c r="C322">
        <v>7.1093122375670947E-2</v>
      </c>
      <c r="E322">
        <v>0.25063539635071963</v>
      </c>
      <c r="F322">
        <v>1.5358833705555033</v>
      </c>
      <c r="G322">
        <v>1.5705117033898293</v>
      </c>
      <c r="O322">
        <f>$I$15*F322+$J$15*G322+$K$15</f>
        <v>0.84359612202744383</v>
      </c>
      <c r="P322">
        <f>O322-E322</f>
        <v>0.5929607256767242</v>
      </c>
      <c r="Q322">
        <f t="shared" si="16"/>
        <v>0.35160242219506738</v>
      </c>
      <c r="T322" s="11">
        <v>297</v>
      </c>
      <c r="U322" s="11">
        <v>-0.13143624376570653</v>
      </c>
      <c r="V322" s="11">
        <v>-0.51711514266759884</v>
      </c>
      <c r="AD322">
        <f t="shared" si="17"/>
        <v>1.1997398324439987</v>
      </c>
      <c r="AE322">
        <f t="shared" si="18"/>
        <v>0.9491044360932791</v>
      </c>
      <c r="AF322">
        <f t="shared" si="19"/>
        <v>0.90079923061194134</v>
      </c>
    </row>
    <row r="323" spans="1:32" x14ac:dyDescent="0.25">
      <c r="A323">
        <v>1.1498221791347447</v>
      </c>
      <c r="B323">
        <v>1.4074934082799049</v>
      </c>
      <c r="C323">
        <v>1.2085830803864126</v>
      </c>
      <c r="E323">
        <v>-0.34882245883863039</v>
      </c>
      <c r="F323">
        <v>0.72274694281004837</v>
      </c>
      <c r="G323">
        <v>0.63983810138104147</v>
      </c>
      <c r="O323">
        <f>$I$15*F323+$J$15*G323+$K$15</f>
        <v>0.34368730897414373</v>
      </c>
      <c r="P323">
        <f>O323-E323</f>
        <v>0.69250976781277407</v>
      </c>
      <c r="Q323">
        <f t="shared" ref="Q323:Q335" si="20">P323^2</f>
        <v>0.47956977851610227</v>
      </c>
      <c r="T323" s="11">
        <v>298</v>
      </c>
      <c r="U323" s="11">
        <v>-0.28328266053370088</v>
      </c>
      <c r="V323" s="11">
        <v>0.53391805688442051</v>
      </c>
      <c r="AD323">
        <f t="shared" ref="AD323:AD335" si="21" xml:space="preserve"> -0.0490957991074413* F323 + 0.290763742931325*G323+0.818497392662174</f>
        <v>0.96905527518007872</v>
      </c>
      <c r="AE323">
        <f t="shared" ref="AE323:AE335" si="22">AD323-E323</f>
        <v>1.3178777340187091</v>
      </c>
      <c r="AF323">
        <f t="shared" ref="AF323:AF335" si="23">AE323^2</f>
        <v>1.7368017218222873</v>
      </c>
    </row>
    <row r="324" spans="1:32" x14ac:dyDescent="0.25">
      <c r="A324">
        <v>-1.2480092416226554</v>
      </c>
      <c r="B324">
        <v>-1.7166623404263166</v>
      </c>
      <c r="C324">
        <v>-2.0487745266443467</v>
      </c>
      <c r="E324">
        <v>-4.9093531243955373E-2</v>
      </c>
      <c r="F324">
        <v>8.0797131432057967E-2</v>
      </c>
      <c r="G324">
        <v>7.1093122375670947E-2</v>
      </c>
      <c r="O324">
        <f>$I$15*F324+$J$15*G324+$K$15</f>
        <v>3.8187478774904686E-2</v>
      </c>
      <c r="P324">
        <f>O324-E324</f>
        <v>8.7281010018860058E-2</v>
      </c>
      <c r="Q324">
        <f t="shared" si="20"/>
        <v>7.6179747099123498E-3</v>
      </c>
      <c r="T324" s="11">
        <v>299</v>
      </c>
      <c r="U324" s="11">
        <v>-0.17123407297884308</v>
      </c>
      <c r="V324" s="11">
        <v>-0.47731731345446227</v>
      </c>
      <c r="AD324">
        <f t="shared" si="21"/>
        <v>0.83520189528755295</v>
      </c>
      <c r="AE324">
        <f t="shared" si="22"/>
        <v>0.88429542653150828</v>
      </c>
      <c r="AF324">
        <f t="shared" si="23"/>
        <v>0.78197840138454211</v>
      </c>
    </row>
    <row r="325" spans="1:32" x14ac:dyDescent="0.25">
      <c r="A325">
        <v>0.25063539635071963</v>
      </c>
      <c r="B325">
        <v>0.38037371007511966</v>
      </c>
      <c r="C325">
        <v>0.32961356737811237</v>
      </c>
      <c r="E325">
        <v>-0.94828031402798041</v>
      </c>
      <c r="F325">
        <v>-1.2458991454157899</v>
      </c>
      <c r="G325">
        <v>-1.1181009246355582</v>
      </c>
      <c r="O325">
        <f>$I$15*F325+$J$15*G325+$K$15</f>
        <v>-0.60058489345986776</v>
      </c>
      <c r="P325">
        <f>O325-E325</f>
        <v>0.34769542056811265</v>
      </c>
      <c r="Q325">
        <f t="shared" si="20"/>
        <v>0.12089210548403673</v>
      </c>
      <c r="T325" s="11">
        <v>300</v>
      </c>
      <c r="U325" s="11">
        <v>-0.87087971219243754</v>
      </c>
      <c r="V325" s="11">
        <v>-0.37712952943021782</v>
      </c>
      <c r="AD325">
        <f t="shared" si="21"/>
        <v>0.55456259699163013</v>
      </c>
      <c r="AE325">
        <f t="shared" si="22"/>
        <v>1.5028429110196106</v>
      </c>
      <c r="AF325">
        <f t="shared" si="23"/>
        <v>2.2585368152018974</v>
      </c>
    </row>
    <row r="326" spans="1:32" x14ac:dyDescent="0.25">
      <c r="A326">
        <v>0.25063539635071963</v>
      </c>
      <c r="B326">
        <v>-0.34716940948660296</v>
      </c>
      <c r="C326">
        <v>-0.29083550062774643</v>
      </c>
      <c r="E326">
        <v>1.7492800343240946</v>
      </c>
      <c r="F326">
        <v>1.2363067919124415</v>
      </c>
      <c r="G326">
        <v>1.1568789913859243</v>
      </c>
      <c r="O326">
        <f>$I$15*F326+$J$15*G326+$K$15</f>
        <v>0.62141442733708863</v>
      </c>
      <c r="P326">
        <f>O326-E326</f>
        <v>-1.1278656069870059</v>
      </c>
      <c r="Q326">
        <f t="shared" si="20"/>
        <v>1.2720808274241673</v>
      </c>
      <c r="T326" s="11">
        <v>301</v>
      </c>
      <c r="U326" s="11">
        <v>-0.49493612031472789</v>
      </c>
      <c r="V326" s="11">
        <v>1.0453004442601226</v>
      </c>
      <c r="AD326">
        <f t="shared" si="21"/>
        <v>1.0941783884252629</v>
      </c>
      <c r="AE326">
        <f t="shared" si="22"/>
        <v>-0.65510164589883169</v>
      </c>
      <c r="AF326">
        <f t="shared" si="23"/>
        <v>0.42915816645935828</v>
      </c>
    </row>
    <row r="327" spans="1:32" x14ac:dyDescent="0.25">
      <c r="A327">
        <v>-0.34882245883863039</v>
      </c>
      <c r="B327">
        <v>3.8000477340191879E-2</v>
      </c>
      <c r="C327">
        <v>-0.23913141162725815</v>
      </c>
      <c r="E327">
        <v>-1.2480092416226554</v>
      </c>
      <c r="F327">
        <v>-1.5026790699669865</v>
      </c>
      <c r="G327">
        <v>-1.4800295476389758</v>
      </c>
      <c r="O327">
        <f>$I$15*F327+$J$15*G327+$K$15</f>
        <v>-0.79499387631392893</v>
      </c>
      <c r="P327">
        <f>O327-E327</f>
        <v>0.45301536530872644</v>
      </c>
      <c r="Q327">
        <f t="shared" si="20"/>
        <v>0.20522292120579885</v>
      </c>
      <c r="T327" s="11">
        <v>302</v>
      </c>
      <c r="U327" s="11">
        <v>-1.7223717681740265</v>
      </c>
      <c r="V327" s="11">
        <v>-0.12509532863797879</v>
      </c>
      <c r="AD327">
        <f t="shared" si="21"/>
        <v>0.46193369148376556</v>
      </c>
      <c r="AE327">
        <f t="shared" si="22"/>
        <v>1.7099429331064209</v>
      </c>
      <c r="AF327">
        <f t="shared" si="23"/>
        <v>2.9239048344805898</v>
      </c>
    </row>
    <row r="328" spans="1:32" x14ac:dyDescent="0.25">
      <c r="A328">
        <v>1.4495511067294196</v>
      </c>
      <c r="B328">
        <v>-0.94632256677272775</v>
      </c>
      <c r="C328">
        <v>-0.91128456863360519</v>
      </c>
      <c r="E328">
        <v>-1.5477381692173304</v>
      </c>
      <c r="F328">
        <v>-2.0590355731612453</v>
      </c>
      <c r="G328">
        <v>-1.9453663486433699</v>
      </c>
      <c r="O328">
        <f>$I$15*F328+$J$15*G328+$K$15</f>
        <v>-1.0449482828405792</v>
      </c>
      <c r="P328">
        <f>O328-E328</f>
        <v>0.50278988637675126</v>
      </c>
      <c r="Q328">
        <f t="shared" si="20"/>
        <v>0.25279766984274643</v>
      </c>
      <c r="T328" s="11">
        <v>303</v>
      </c>
      <c r="U328" s="11">
        <v>-0.11400401238621026</v>
      </c>
      <c r="V328" s="11">
        <v>-0.53454737404709507</v>
      </c>
      <c r="AD328">
        <f t="shared" si="21"/>
        <v>0.35394538861298264</v>
      </c>
      <c r="AE328">
        <f t="shared" si="22"/>
        <v>1.9016835578303131</v>
      </c>
      <c r="AF328">
        <f t="shared" si="23"/>
        <v>3.6164003541221574</v>
      </c>
    </row>
    <row r="329" spans="1:32" x14ac:dyDescent="0.25">
      <c r="A329">
        <v>-0.34882245883863039</v>
      </c>
      <c r="B329">
        <v>0.50876367235071795</v>
      </c>
      <c r="C329">
        <v>0.32961356737811237</v>
      </c>
      <c r="E329">
        <v>0.25063539635071963</v>
      </c>
      <c r="F329">
        <v>0.59435698053445019</v>
      </c>
      <c r="G329">
        <v>0.63983810138104147</v>
      </c>
      <c r="O329">
        <f>$I$15*F329+$J$15*G329+$K$15</f>
        <v>0.34368730897414373</v>
      </c>
      <c r="P329">
        <f>O329-E329</f>
        <v>9.3051912623424105E-2</v>
      </c>
      <c r="Q329">
        <f t="shared" si="20"/>
        <v>8.6586584428773542E-3</v>
      </c>
      <c r="T329" s="11">
        <v>304</v>
      </c>
      <c r="U329" s="11">
        <v>0.386431882375045</v>
      </c>
      <c r="V329" s="11">
        <v>-0.73525434121367539</v>
      </c>
      <c r="AD329">
        <f t="shared" si="21"/>
        <v>0.97535868297537354</v>
      </c>
      <c r="AE329">
        <f t="shared" si="22"/>
        <v>0.72472328662465391</v>
      </c>
      <c r="AF329">
        <f t="shared" si="23"/>
        <v>0.52522384217604023</v>
      </c>
    </row>
    <row r="330" spans="1:32" x14ac:dyDescent="0.25">
      <c r="A330">
        <v>2.0490089619187697</v>
      </c>
      <c r="B330">
        <v>0.76554359690191454</v>
      </c>
      <c r="C330">
        <v>0.84665445738299461</v>
      </c>
      <c r="E330">
        <v>-0.34882245883863039</v>
      </c>
      <c r="F330">
        <v>-0.26157610130287079</v>
      </c>
      <c r="G330">
        <v>-0.44594776762921129</v>
      </c>
      <c r="O330">
        <f>$I$15*F330+$J$15*G330+$K$15</f>
        <v>-0.23953963958803987</v>
      </c>
      <c r="P330">
        <f>O330-E330</f>
        <v>0.10928281925059052</v>
      </c>
      <c r="Q330">
        <f t="shared" si="20"/>
        <v>1.1942734583357239E-2</v>
      </c>
      <c r="T330" s="11">
        <v>305</v>
      </c>
      <c r="U330" s="11">
        <v>0.56820939544788784</v>
      </c>
      <c r="V330" s="11">
        <v>-0.31757399909716821</v>
      </c>
      <c r="AD330">
        <f t="shared" si="21"/>
        <v>0.70167423831530917</v>
      </c>
      <c r="AE330">
        <f t="shared" si="22"/>
        <v>1.0504966971539396</v>
      </c>
      <c r="AF330">
        <f t="shared" si="23"/>
        <v>1.1035433107313357</v>
      </c>
    </row>
    <row r="331" spans="1:32" x14ac:dyDescent="0.25">
      <c r="A331">
        <v>-0.94828031402798041</v>
      </c>
      <c r="B331">
        <v>-1.3314924535995221</v>
      </c>
      <c r="C331">
        <v>-1.1698050136360465</v>
      </c>
      <c r="E331">
        <v>0.25063539635071963</v>
      </c>
      <c r="F331">
        <v>0.8083402509937806</v>
      </c>
      <c r="G331">
        <v>0.84665445738299461</v>
      </c>
      <c r="O331">
        <f>$I$15*F331+$J$15*G331+$K$15</f>
        <v>0.45477815631932167</v>
      </c>
      <c r="P331">
        <f>O331-E331</f>
        <v>0.20414275996860204</v>
      </c>
      <c r="Q331">
        <f t="shared" si="20"/>
        <v>4.1674266447598265E-2</v>
      </c>
      <c r="T331" s="11">
        <v>306</v>
      </c>
      <c r="U331" s="11">
        <v>-0.70406774727201926</v>
      </c>
      <c r="V331" s="11">
        <v>0.35524528843338887</v>
      </c>
      <c r="AD331">
        <f t="shared" si="21"/>
        <v>1.0249877010870942</v>
      </c>
      <c r="AE331">
        <f t="shared" si="22"/>
        <v>0.77435230473637462</v>
      </c>
      <c r="AF331">
        <f t="shared" si="23"/>
        <v>0.59962149185053515</v>
      </c>
    </row>
    <row r="332" spans="1:32" x14ac:dyDescent="0.25">
      <c r="A332">
        <v>-0.94828031402798041</v>
      </c>
      <c r="B332">
        <v>-0.90352591268086169</v>
      </c>
      <c r="C332">
        <v>-0.91128456863360519</v>
      </c>
      <c r="E332">
        <v>-0.64855138643330534</v>
      </c>
      <c r="F332">
        <v>-0.38996606357846902</v>
      </c>
      <c r="G332">
        <v>-0.49765185662969952</v>
      </c>
      <c r="O332">
        <f>$I$15*F332+$J$15*G332+$K$15</f>
        <v>-0.26731235142433435</v>
      </c>
      <c r="P332">
        <f>O332-E332</f>
        <v>0.38123903500897099</v>
      </c>
      <c r="Q332">
        <f t="shared" si="20"/>
        <v>0.14534320181457142</v>
      </c>
      <c r="T332" s="11">
        <v>307</v>
      </c>
      <c r="U332" s="11">
        <v>0.32421330573160406</v>
      </c>
      <c r="V332" s="11">
        <v>-0.67303576457023451</v>
      </c>
      <c r="AD332">
        <f t="shared" si="21"/>
        <v>0.69294397166796773</v>
      </c>
      <c r="AE332">
        <f t="shared" si="22"/>
        <v>1.3414953581012732</v>
      </c>
      <c r="AF332">
        <f t="shared" si="23"/>
        <v>1.7996097958072632</v>
      </c>
    </row>
    <row r="333" spans="1:32" x14ac:dyDescent="0.25">
      <c r="A333">
        <v>-0.34882245883863039</v>
      </c>
      <c r="B333">
        <v>0.42317036416698578</v>
      </c>
      <c r="C333">
        <v>0.32961356737811237</v>
      </c>
      <c r="E333">
        <v>-1.2480092416226554</v>
      </c>
      <c r="F333">
        <v>-1.1603058372320578</v>
      </c>
      <c r="G333">
        <v>-1.2732131916370231</v>
      </c>
      <c r="O333">
        <f>$I$15*F333+$J$15*G333+$K$15</f>
        <v>-0.68390302896875121</v>
      </c>
      <c r="P333">
        <f>O333-E333</f>
        <v>0.56410621265390415</v>
      </c>
      <c r="Q333">
        <f t="shared" si="20"/>
        <v>0.31821581915473174</v>
      </c>
      <c r="T333" s="11">
        <v>308</v>
      </c>
      <c r="U333" s="11">
        <v>0.44618377579141388</v>
      </c>
      <c r="V333" s="11">
        <v>1.0033673309380058</v>
      </c>
      <c r="AD333">
        <f t="shared" si="21"/>
        <v>0.50525930180019141</v>
      </c>
      <c r="AE333">
        <f t="shared" si="22"/>
        <v>1.7532685434228468</v>
      </c>
      <c r="AF333">
        <f t="shared" si="23"/>
        <v>3.0739505853560707</v>
      </c>
    </row>
    <row r="334" spans="1:32" x14ac:dyDescent="0.25">
      <c r="A334">
        <v>-0.64855138643330534</v>
      </c>
      <c r="B334">
        <v>-1.0319158749564599</v>
      </c>
      <c r="C334">
        <v>-1.0146927466345819</v>
      </c>
      <c r="E334">
        <v>-0.64855138643330534</v>
      </c>
      <c r="F334">
        <v>-4.759283084354031E-2</v>
      </c>
      <c r="G334">
        <v>-0.34253958962823472</v>
      </c>
      <c r="O334">
        <f>$I$15*F334+$J$15*G334+$K$15</f>
        <v>-0.1839942159154509</v>
      </c>
      <c r="P334">
        <f>O334-E334</f>
        <v>0.46455717051785445</v>
      </c>
      <c r="Q334">
        <f t="shared" si="20"/>
        <v>0.21581336467955489</v>
      </c>
      <c r="T334" s="11">
        <v>309</v>
      </c>
      <c r="U334" s="11">
        <v>0.94661967055266916</v>
      </c>
      <c r="V334" s="11">
        <v>-0.99571320179662448</v>
      </c>
      <c r="AD334">
        <f t="shared" si="21"/>
        <v>0.72123590754175737</v>
      </c>
      <c r="AE334">
        <f t="shared" si="22"/>
        <v>1.3697872939750626</v>
      </c>
      <c r="AF334">
        <f t="shared" si="23"/>
        <v>1.8763172307355245</v>
      </c>
    </row>
    <row r="335" spans="1:32" x14ac:dyDescent="0.25">
      <c r="A335">
        <v>0.55036432394539458</v>
      </c>
      <c r="B335">
        <v>1.2363067919124415</v>
      </c>
      <c r="C335">
        <v>1.1568789913859243</v>
      </c>
      <c r="E335">
        <v>-4.9093531243955373E-2</v>
      </c>
      <c r="F335">
        <v>0.55156032644258401</v>
      </c>
      <c r="G335">
        <v>0.58813401238055318</v>
      </c>
      <c r="O335">
        <f>$I$15*F335+$J$15*G335+$K$15</f>
        <v>0.31591459713784925</v>
      </c>
      <c r="P335">
        <f>O335-E335</f>
        <v>0.36500812838180463</v>
      </c>
      <c r="Q335">
        <f t="shared" si="20"/>
        <v>0.13323093378478798</v>
      </c>
      <c r="T335" s="11">
        <v>310</v>
      </c>
      <c r="U335" s="11">
        <v>0.97649561726085354</v>
      </c>
      <c r="V335" s="11">
        <v>-0.72586022091013391</v>
      </c>
      <c r="AD335">
        <f t="shared" si="21"/>
        <v>0.96242614446450203</v>
      </c>
      <c r="AE335">
        <f t="shared" si="22"/>
        <v>1.0115196757084575</v>
      </c>
      <c r="AF335">
        <f t="shared" si="23"/>
        <v>1.0231720543453429</v>
      </c>
    </row>
    <row r="336" spans="1:32" x14ac:dyDescent="0.25">
      <c r="A336">
        <v>0.25063539635071963</v>
      </c>
      <c r="B336">
        <v>1.1935101378205755</v>
      </c>
      <c r="C336">
        <v>1.0534708133849477</v>
      </c>
      <c r="T336" s="11">
        <v>311</v>
      </c>
      <c r="U336" s="11">
        <v>-0.30318157514026917</v>
      </c>
      <c r="V336" s="11">
        <v>-0.34536981129303618</v>
      </c>
    </row>
    <row r="337" spans="1:22" x14ac:dyDescent="0.25">
      <c r="A337">
        <v>0.85009325154006965</v>
      </c>
      <c r="B337">
        <v>-4.759283084354031E-2</v>
      </c>
      <c r="C337">
        <v>-8.401914462579331E-2</v>
      </c>
      <c r="T337" s="11">
        <v>312</v>
      </c>
      <c r="U337" s="11">
        <v>0.2993258750742277</v>
      </c>
      <c r="V337" s="11">
        <v>-4.8690478723508068E-2</v>
      </c>
    </row>
    <row r="338" spans="1:22" x14ac:dyDescent="0.25">
      <c r="A338">
        <v>0.55036432394539458</v>
      </c>
      <c r="B338">
        <v>0.72274694281004837</v>
      </c>
      <c r="C338">
        <v>0.89835854638348289</v>
      </c>
      <c r="T338" s="11">
        <v>313</v>
      </c>
      <c r="U338" s="11">
        <v>-0.32313563934350165</v>
      </c>
      <c r="V338" s="11">
        <v>-0.3254157470898037</v>
      </c>
    </row>
    <row r="339" spans="1:22" x14ac:dyDescent="0.25">
      <c r="A339">
        <v>-2.1471960244066803</v>
      </c>
      <c r="B339">
        <v>-3.1717485795497624</v>
      </c>
      <c r="C339">
        <v>-3.1345603956545993</v>
      </c>
      <c r="T339" s="11">
        <v>314</v>
      </c>
      <c r="U339" s="11">
        <v>-0.58204212761554519</v>
      </c>
      <c r="V339" s="11">
        <v>0.2332196687769148</v>
      </c>
    </row>
    <row r="340" spans="1:22" x14ac:dyDescent="0.25">
      <c r="A340">
        <v>-4.9093531243955373E-2</v>
      </c>
      <c r="B340">
        <v>1.0651201755449771</v>
      </c>
      <c r="C340">
        <v>0.79495036838250632</v>
      </c>
      <c r="T340" s="11">
        <v>315</v>
      </c>
      <c r="U340" s="11">
        <v>-0.24595151454763634</v>
      </c>
      <c r="V340" s="11">
        <v>0.79631583849303089</v>
      </c>
    </row>
    <row r="341" spans="1:22" x14ac:dyDescent="0.25">
      <c r="A341">
        <v>-0.64855138643330534</v>
      </c>
      <c r="B341">
        <v>-0.81793260449712946</v>
      </c>
      <c r="C341">
        <v>-0.91128456863360519</v>
      </c>
      <c r="T341" s="11">
        <v>316</v>
      </c>
      <c r="U341" s="11">
        <v>0.38895371519878108</v>
      </c>
      <c r="V341" s="11">
        <v>-0.13831831884806145</v>
      </c>
    </row>
    <row r="342" spans="1:22" x14ac:dyDescent="0.25">
      <c r="A342">
        <v>0.25063539635071963</v>
      </c>
      <c r="B342">
        <v>0.85113690508564666</v>
      </c>
      <c r="C342">
        <v>0.84665445738299461</v>
      </c>
      <c r="T342" s="11">
        <v>317</v>
      </c>
      <c r="U342" s="11">
        <v>-0.73142186115646757</v>
      </c>
      <c r="V342" s="11">
        <v>-0.21685845287151284</v>
      </c>
    </row>
    <row r="343" spans="1:22" x14ac:dyDescent="0.25">
      <c r="A343">
        <v>-0.34882245883863039</v>
      </c>
      <c r="B343">
        <v>-0.34716940948660296</v>
      </c>
      <c r="C343">
        <v>-0.13572323362628158</v>
      </c>
      <c r="T343" s="11">
        <v>318</v>
      </c>
      <c r="U343" s="11">
        <v>-0.1339029269927785</v>
      </c>
      <c r="V343" s="11">
        <v>-0.21491953184585189</v>
      </c>
    </row>
    <row r="344" spans="1:22" x14ac:dyDescent="0.25">
      <c r="A344">
        <v>-4.9093531243955373E-2</v>
      </c>
      <c r="B344">
        <v>1.4930867164636372</v>
      </c>
      <c r="C344">
        <v>1.6222157923903175</v>
      </c>
      <c r="T344" s="11">
        <v>319</v>
      </c>
      <c r="U344" s="11">
        <v>0.20717620212593857</v>
      </c>
      <c r="V344" s="11">
        <v>4.3459194224781061E-2</v>
      </c>
    </row>
    <row r="345" spans="1:22" x14ac:dyDescent="0.25">
      <c r="A345">
        <v>-0.34882245883863039</v>
      </c>
      <c r="B345">
        <v>0.55156032644258401</v>
      </c>
      <c r="C345">
        <v>0.53642992338006545</v>
      </c>
      <c r="T345" s="11">
        <v>320</v>
      </c>
      <c r="U345" s="11">
        <v>0.42381817795777366</v>
      </c>
      <c r="V345" s="11">
        <v>-0.17318278160705403</v>
      </c>
    </row>
    <row r="346" spans="1:22" x14ac:dyDescent="0.25">
      <c r="A346">
        <v>0.55036432394539458</v>
      </c>
      <c r="B346">
        <v>-0.51835602585406737</v>
      </c>
      <c r="C346">
        <v>-0.44594776762921129</v>
      </c>
      <c r="T346" s="11">
        <v>321</v>
      </c>
      <c r="U346" s="11">
        <v>0.78978473773386648</v>
      </c>
      <c r="V346" s="11">
        <v>-0.53914934138314685</v>
      </c>
    </row>
    <row r="347" spans="1:22" x14ac:dyDescent="0.25">
      <c r="A347">
        <v>-0.64855138643330534</v>
      </c>
      <c r="B347">
        <v>-0.43276271767033514</v>
      </c>
      <c r="C347">
        <v>-0.44594776762921129</v>
      </c>
      <c r="T347" s="11">
        <v>322</v>
      </c>
      <c r="U347" s="11">
        <v>0.26446141231523512</v>
      </c>
      <c r="V347" s="11">
        <v>-0.61328387115386551</v>
      </c>
    </row>
    <row r="348" spans="1:22" x14ac:dyDescent="0.25">
      <c r="A348">
        <v>0.55036432394539458</v>
      </c>
      <c r="B348">
        <v>-0.68954264222153117</v>
      </c>
      <c r="C348">
        <v>-0.54935594563018786</v>
      </c>
      <c r="T348" s="11">
        <v>323</v>
      </c>
      <c r="U348" s="11">
        <v>-1.4399140160041131E-2</v>
      </c>
      <c r="V348" s="11">
        <v>-3.4694391083914242E-2</v>
      </c>
    </row>
    <row r="349" spans="1:22" x14ac:dyDescent="0.25">
      <c r="A349">
        <v>-1.5477381692173304</v>
      </c>
      <c r="B349">
        <v>-1.9306456108856469</v>
      </c>
      <c r="C349">
        <v>-1.9970704376438582</v>
      </c>
      <c r="T349" s="11">
        <v>324</v>
      </c>
      <c r="U349" s="11">
        <v>-0.60199619181877773</v>
      </c>
      <c r="V349" s="11">
        <v>-0.34628412220920268</v>
      </c>
    </row>
    <row r="350" spans="1:22" x14ac:dyDescent="0.25">
      <c r="A350">
        <v>-0.34882245883863039</v>
      </c>
      <c r="B350">
        <v>-1.2458991454157899</v>
      </c>
      <c r="C350">
        <v>-1.1181009246355582</v>
      </c>
      <c r="T350" s="11">
        <v>325</v>
      </c>
      <c r="U350" s="11">
        <v>0.53833344873970335</v>
      </c>
      <c r="V350" s="11">
        <v>1.2109465855843913</v>
      </c>
    </row>
    <row r="351" spans="1:22" x14ac:dyDescent="0.25">
      <c r="A351">
        <v>-4.9093531243955373E-2</v>
      </c>
      <c r="B351">
        <v>-0.38996606357846902</v>
      </c>
      <c r="C351">
        <v>-0.394243678628723</v>
      </c>
      <c r="T351" s="11">
        <v>326</v>
      </c>
      <c r="U351" s="11">
        <v>-0.8235715341047567</v>
      </c>
      <c r="V351" s="11">
        <v>-0.42443770751789867</v>
      </c>
    </row>
    <row r="352" spans="1:22" x14ac:dyDescent="0.25">
      <c r="A352">
        <v>2.9481957447027947</v>
      </c>
      <c r="B352">
        <v>1.2363067919124415</v>
      </c>
      <c r="C352">
        <v>1.3636953473878775</v>
      </c>
      <c r="T352" s="11">
        <v>327</v>
      </c>
      <c r="U352" s="11">
        <v>-1.042680193163664</v>
      </c>
      <c r="V352" s="11">
        <v>-0.50505797605366642</v>
      </c>
    </row>
    <row r="353" spans="1:22" x14ac:dyDescent="0.25">
      <c r="A353">
        <v>0.25063539635071963</v>
      </c>
      <c r="B353">
        <v>1.6642733328311015</v>
      </c>
      <c r="C353">
        <v>1.6222157923903175</v>
      </c>
      <c r="T353" s="11">
        <v>328</v>
      </c>
      <c r="U353" s="11">
        <v>0.3017925583012997</v>
      </c>
      <c r="V353" s="11">
        <v>-5.1157161950580066E-2</v>
      </c>
    </row>
    <row r="354" spans="1:22" x14ac:dyDescent="0.25">
      <c r="A354">
        <v>-0.34882245883863039</v>
      </c>
      <c r="B354">
        <v>0.59435698053445019</v>
      </c>
      <c r="C354">
        <v>0.63983810138104147</v>
      </c>
      <c r="T354" s="11">
        <v>329</v>
      </c>
      <c r="U354" s="11">
        <v>-0.33804603789926169</v>
      </c>
      <c r="V354" s="11">
        <v>-1.0776420939368703E-2</v>
      </c>
    </row>
    <row r="355" spans="1:22" x14ac:dyDescent="0.25">
      <c r="A355">
        <v>-0.64855138643330534</v>
      </c>
      <c r="B355">
        <v>0.16639043961579017</v>
      </c>
      <c r="C355">
        <v>0.3813176563786006</v>
      </c>
      <c r="T355" s="11">
        <v>330</v>
      </c>
      <c r="U355" s="11">
        <v>0.40885262980534937</v>
      </c>
      <c r="V355" s="11">
        <v>-0.15821723345462974</v>
      </c>
    </row>
    <row r="356" spans="1:22" x14ac:dyDescent="0.25">
      <c r="A356">
        <v>0.55036432394539458</v>
      </c>
      <c r="B356">
        <v>0.85113690508564666</v>
      </c>
      <c r="C356">
        <v>0.79495036838250632</v>
      </c>
      <c r="T356" s="11">
        <v>331</v>
      </c>
      <c r="U356" s="11">
        <v>-0.34303455395006976</v>
      </c>
      <c r="V356" s="11">
        <v>-0.30551683248323558</v>
      </c>
    </row>
    <row r="357" spans="1:22" x14ac:dyDescent="0.25">
      <c r="A357">
        <v>-0.64855138643330534</v>
      </c>
      <c r="B357">
        <v>0.20918709370765626</v>
      </c>
      <c r="C357">
        <v>0.27790947837762409</v>
      </c>
      <c r="T357" s="11">
        <v>332</v>
      </c>
      <c r="U357" s="11">
        <v>-0.75384260858677199</v>
      </c>
      <c r="V357" s="11">
        <v>-0.49416663303588337</v>
      </c>
    </row>
    <row r="358" spans="1:22" x14ac:dyDescent="0.25">
      <c r="A358">
        <v>-0.94828031402798041</v>
      </c>
      <c r="B358">
        <v>-0.17598279311913859</v>
      </c>
      <c r="C358">
        <v>-0.394243678628723</v>
      </c>
      <c r="T358" s="11">
        <v>333</v>
      </c>
      <c r="U358" s="11">
        <v>-0.31562529046895738</v>
      </c>
      <c r="V358" s="11">
        <v>-0.33292609596434797</v>
      </c>
    </row>
    <row r="359" spans="1:22" ht="15.75" thickBot="1" x14ac:dyDescent="0.3">
      <c r="A359">
        <v>-4.9093531243955373E-2</v>
      </c>
      <c r="B359">
        <v>0.76554359690191454</v>
      </c>
      <c r="C359">
        <v>0.69154219038152975</v>
      </c>
      <c r="T359" s="12">
        <v>334</v>
      </c>
      <c r="U359" s="12">
        <v>0.2719166115931152</v>
      </c>
      <c r="V359" s="12">
        <v>-0.32101014283707058</v>
      </c>
    </row>
    <row r="360" spans="1:22" x14ac:dyDescent="0.25">
      <c r="A360">
        <v>-0.64855138643330534</v>
      </c>
      <c r="B360">
        <v>-0.86072925858899563</v>
      </c>
      <c r="C360">
        <v>-0.70446821263165271</v>
      </c>
    </row>
    <row r="361" spans="1:22" x14ac:dyDescent="0.25">
      <c r="A361">
        <v>-4.9093531243955373E-2</v>
      </c>
      <c r="B361">
        <v>0.38037371007511966</v>
      </c>
      <c r="C361">
        <v>0.2262053893771358</v>
      </c>
    </row>
    <row r="362" spans="1:22" x14ac:dyDescent="0.25">
      <c r="A362">
        <v>-1.2480092416226554</v>
      </c>
      <c r="B362">
        <v>-1.7594589945181827</v>
      </c>
      <c r="C362">
        <v>-1.7902540816419055</v>
      </c>
    </row>
    <row r="363" spans="1:22" x14ac:dyDescent="0.25">
      <c r="A363">
        <v>-1.5477381692173304</v>
      </c>
      <c r="B363">
        <v>-1.4598824158751205</v>
      </c>
      <c r="C363">
        <v>-1.4800295476389758</v>
      </c>
    </row>
    <row r="364" spans="1:22" x14ac:dyDescent="0.25">
      <c r="A364">
        <v>0.55036432394539458</v>
      </c>
      <c r="B364">
        <v>3.8000477340191879E-2</v>
      </c>
      <c r="C364">
        <v>0.27790947837762409</v>
      </c>
    </row>
    <row r="365" spans="1:22" x14ac:dyDescent="0.25">
      <c r="A365">
        <v>0.25063539635071963</v>
      </c>
      <c r="B365">
        <v>0.59435698053445019</v>
      </c>
      <c r="C365">
        <v>0.53642992338006545</v>
      </c>
    </row>
    <row r="366" spans="1:22" x14ac:dyDescent="0.25">
      <c r="A366">
        <v>-0.64855138643330534</v>
      </c>
      <c r="B366">
        <v>0.25198374779952232</v>
      </c>
      <c r="C366">
        <v>0.17450130037664752</v>
      </c>
    </row>
    <row r="367" spans="1:22" x14ac:dyDescent="0.25">
      <c r="A367">
        <v>-0.34882245883863039</v>
      </c>
      <c r="B367">
        <v>0.20918709370765626</v>
      </c>
      <c r="C367">
        <v>0.17450130037664752</v>
      </c>
    </row>
    <row r="368" spans="1:22" x14ac:dyDescent="0.25">
      <c r="A368">
        <v>0.55036432394539458</v>
      </c>
      <c r="B368">
        <v>1.1935101378205755</v>
      </c>
      <c r="C368">
        <v>1.1568789913859243</v>
      </c>
    </row>
    <row r="369" spans="1:3" x14ac:dyDescent="0.25">
      <c r="A369">
        <v>-4.9093531243955373E-2</v>
      </c>
      <c r="B369">
        <v>-0.98911922086459392</v>
      </c>
      <c r="C369">
        <v>-1.1181009246355582</v>
      </c>
    </row>
    <row r="370" spans="1:3" x14ac:dyDescent="0.25">
      <c r="A370">
        <v>-1.8474670968120053</v>
      </c>
      <c r="B370">
        <v>-2.4442054599880394</v>
      </c>
      <c r="C370">
        <v>-2.2555908826462994</v>
      </c>
    </row>
    <row r="371" spans="1:3" x14ac:dyDescent="0.25">
      <c r="A371">
        <v>-0.94828031402798041</v>
      </c>
      <c r="B371">
        <v>-1.4598824158751205</v>
      </c>
      <c r="C371">
        <v>-1.1698050136360465</v>
      </c>
    </row>
    <row r="372" spans="1:3" x14ac:dyDescent="0.25">
      <c r="A372">
        <v>0.25063539635071963</v>
      </c>
      <c r="B372">
        <v>-0.17598279311913859</v>
      </c>
      <c r="C372">
        <v>-0.18742732262676987</v>
      </c>
    </row>
    <row r="373" spans="1:3" x14ac:dyDescent="0.25">
      <c r="A373">
        <v>-4.9093531243955373E-2</v>
      </c>
      <c r="B373">
        <v>-1.5454757240588526</v>
      </c>
      <c r="C373">
        <v>-1.5834377256399523</v>
      </c>
    </row>
    <row r="374" spans="1:3" x14ac:dyDescent="0.25">
      <c r="A374">
        <v>-4.9093531243955373E-2</v>
      </c>
      <c r="B374">
        <v>0.59435698053445019</v>
      </c>
      <c r="C374">
        <v>0.69154219038152975</v>
      </c>
    </row>
    <row r="375" spans="1:3" x14ac:dyDescent="0.25">
      <c r="A375">
        <v>2.0490089619187697</v>
      </c>
      <c r="B375">
        <v>1.2791034460043076</v>
      </c>
      <c r="C375">
        <v>1.4153994363883657</v>
      </c>
    </row>
    <row r="376" spans="1:3" x14ac:dyDescent="0.25">
      <c r="A376">
        <v>0.25063539635071963</v>
      </c>
      <c r="B376">
        <v>0.42317036416698578</v>
      </c>
      <c r="C376">
        <v>0.58813401238055318</v>
      </c>
    </row>
    <row r="377" spans="1:3" x14ac:dyDescent="0.25">
      <c r="A377">
        <v>-4.9093531243955373E-2</v>
      </c>
      <c r="B377">
        <v>-1.0319158749564599</v>
      </c>
      <c r="C377">
        <v>-1.1698050136360465</v>
      </c>
    </row>
    <row r="378" spans="1:3" x14ac:dyDescent="0.25">
      <c r="A378">
        <v>-0.34882245883863039</v>
      </c>
      <c r="B378">
        <v>-0.34716940948660296</v>
      </c>
      <c r="C378">
        <v>-0.18742732262676987</v>
      </c>
    </row>
    <row r="379" spans="1:3" x14ac:dyDescent="0.25">
      <c r="A379">
        <v>-0.64855138643330534</v>
      </c>
      <c r="B379">
        <v>-0.51835602585406737</v>
      </c>
      <c r="C379">
        <v>-0.65276412363116443</v>
      </c>
    </row>
    <row r="380" spans="1:3" x14ac:dyDescent="0.25">
      <c r="A380">
        <v>-0.94828031402798041</v>
      </c>
      <c r="B380">
        <v>-1.1175091831401918</v>
      </c>
      <c r="C380">
        <v>-1.2732131916370231</v>
      </c>
    </row>
    <row r="381" spans="1:3" x14ac:dyDescent="0.25">
      <c r="A381">
        <v>1.4495511067294196</v>
      </c>
      <c r="B381">
        <v>0.50876367235071795</v>
      </c>
      <c r="C381">
        <v>0.48472583437957717</v>
      </c>
    </row>
    <row r="382" spans="1:3" x14ac:dyDescent="0.25">
      <c r="A382">
        <v>-0.64855138643330534</v>
      </c>
      <c r="B382">
        <v>0.33757705598325355</v>
      </c>
      <c r="C382">
        <v>0.12279721137615923</v>
      </c>
    </row>
    <row r="383" spans="1:3" x14ac:dyDescent="0.25">
      <c r="A383">
        <v>-0.64855138643330534</v>
      </c>
      <c r="B383">
        <v>0.50876367235071795</v>
      </c>
      <c r="C383">
        <v>0.27790947837762409</v>
      </c>
    </row>
    <row r="384" spans="1:3" x14ac:dyDescent="0.25">
      <c r="A384">
        <v>2.0490089619187697</v>
      </c>
      <c r="B384">
        <v>-9.0389484935406397E-2</v>
      </c>
      <c r="C384">
        <v>0.12279721137615923</v>
      </c>
    </row>
    <row r="385" spans="1:3" x14ac:dyDescent="0.25">
      <c r="A385">
        <v>1.4495511067294196</v>
      </c>
      <c r="B385">
        <v>0.20918709370765626</v>
      </c>
      <c r="C385">
        <v>0.27790947837762409</v>
      </c>
    </row>
    <row r="386" spans="1:3" x14ac:dyDescent="0.25">
      <c r="A386">
        <v>1.1498221791347447</v>
      </c>
      <c r="B386">
        <v>0.89393355917751283</v>
      </c>
      <c r="C386">
        <v>1.0017667243844595</v>
      </c>
    </row>
    <row r="387" spans="1:3" x14ac:dyDescent="0.25">
      <c r="A387">
        <v>-0.34882245883863039</v>
      </c>
      <c r="B387">
        <v>-0.51835602585406737</v>
      </c>
      <c r="C387">
        <v>-0.44594776762921129</v>
      </c>
    </row>
    <row r="388" spans="1:3" x14ac:dyDescent="0.25">
      <c r="A388">
        <v>-1.2480092416226554</v>
      </c>
      <c r="B388">
        <v>-1.1175091831401918</v>
      </c>
      <c r="C388">
        <v>-1.0146927466345819</v>
      </c>
    </row>
    <row r="389" spans="1:3" x14ac:dyDescent="0.25">
      <c r="A389">
        <v>-0.64855138643330534</v>
      </c>
      <c r="B389">
        <v>-0.1331861390272725</v>
      </c>
      <c r="C389">
        <v>-0.13572323362628158</v>
      </c>
    </row>
    <row r="390" spans="1:3" x14ac:dyDescent="0.25">
      <c r="A390">
        <v>-0.34882245883863039</v>
      </c>
      <c r="B390">
        <v>1.022323521453111</v>
      </c>
      <c r="C390">
        <v>0.79495036838250632</v>
      </c>
    </row>
    <row r="391" spans="1:3" x14ac:dyDescent="0.25">
      <c r="A391">
        <v>-1.5477381692173304</v>
      </c>
      <c r="B391">
        <v>-1.8022556486100487</v>
      </c>
      <c r="C391">
        <v>-2.1521827046453232</v>
      </c>
    </row>
    <row r="392" spans="1:3" x14ac:dyDescent="0.25">
      <c r="A392">
        <v>-1.8474670968120053</v>
      </c>
      <c r="B392">
        <v>-2.529798768171772</v>
      </c>
      <c r="C392">
        <v>-2.6175195056497174</v>
      </c>
    </row>
    <row r="393" spans="1:3" x14ac:dyDescent="0.25">
      <c r="A393">
        <v>0.55036432394539458</v>
      </c>
      <c r="B393">
        <v>0.33757705598325355</v>
      </c>
      <c r="C393">
        <v>0.48472583437957717</v>
      </c>
    </row>
    <row r="394" spans="1:3" x14ac:dyDescent="0.25">
      <c r="A394">
        <v>-4.9093531243955373E-2</v>
      </c>
      <c r="B394">
        <v>-0.68954264222153117</v>
      </c>
      <c r="C394">
        <v>-0.65276412363116443</v>
      </c>
    </row>
    <row r="395" spans="1:3" x14ac:dyDescent="0.25">
      <c r="A395">
        <v>1.4495511067294196</v>
      </c>
      <c r="B395">
        <v>0.89393355917751283</v>
      </c>
      <c r="C395">
        <v>1.0017667243844595</v>
      </c>
    </row>
    <row r="396" spans="1:3" x14ac:dyDescent="0.25">
      <c r="A396">
        <v>0.25063539635071963</v>
      </c>
      <c r="B396">
        <v>-0.7751359504052634</v>
      </c>
      <c r="C396">
        <v>-1.0663968356350699</v>
      </c>
    </row>
    <row r="397" spans="1:3" x14ac:dyDescent="0.25">
      <c r="A397">
        <v>-0.64855138643330534</v>
      </c>
      <c r="B397">
        <v>0.38037371007511966</v>
      </c>
      <c r="C397">
        <v>0.27790947837762409</v>
      </c>
    </row>
    <row r="398" spans="1:3" x14ac:dyDescent="0.25">
      <c r="A398">
        <v>0.55036432394539458</v>
      </c>
      <c r="B398">
        <v>1.1507134837287094</v>
      </c>
      <c r="C398">
        <v>1.105174902385436</v>
      </c>
    </row>
    <row r="399" spans="1:3" x14ac:dyDescent="0.25">
      <c r="A399">
        <v>2.3487378895134445</v>
      </c>
      <c r="B399">
        <v>0.33757705598325355</v>
      </c>
      <c r="C399">
        <v>0.3813176563786006</v>
      </c>
    </row>
    <row r="400" spans="1:3" x14ac:dyDescent="0.25">
      <c r="A400">
        <v>1.4495511067294196</v>
      </c>
      <c r="B400">
        <v>-0.26157610130287079</v>
      </c>
      <c r="C400">
        <v>-0.394243678628723</v>
      </c>
    </row>
    <row r="401" spans="1:3" x14ac:dyDescent="0.25">
      <c r="A401">
        <v>-0.34882245883863039</v>
      </c>
      <c r="B401">
        <v>0.93673021326937889</v>
      </c>
      <c r="C401">
        <v>0.89835854638348289</v>
      </c>
    </row>
    <row r="402" spans="1:3" x14ac:dyDescent="0.25">
      <c r="A402">
        <v>1.4495511067294196</v>
      </c>
      <c r="B402">
        <v>-9.0389484935406397E-2</v>
      </c>
      <c r="C402">
        <v>-8.401914462579331E-2</v>
      </c>
    </row>
    <row r="403" spans="1:3" x14ac:dyDescent="0.25">
      <c r="A403">
        <v>-4.9093531243955373E-2</v>
      </c>
      <c r="B403">
        <v>1.4074934082799049</v>
      </c>
      <c r="C403">
        <v>1.5188076143893421</v>
      </c>
    </row>
    <row r="404" spans="1:3" x14ac:dyDescent="0.25">
      <c r="A404">
        <v>-4.9093531243955373E-2</v>
      </c>
      <c r="B404">
        <v>0.46596701825885184</v>
      </c>
      <c r="C404">
        <v>0.58813401238055318</v>
      </c>
    </row>
    <row r="405" spans="1:3" x14ac:dyDescent="0.25">
      <c r="A405">
        <v>-0.94828031402798041</v>
      </c>
      <c r="B405">
        <v>-0.68954264222153117</v>
      </c>
      <c r="C405">
        <v>-0.70446821263165271</v>
      </c>
    </row>
    <row r="406" spans="1:3" x14ac:dyDescent="0.25">
      <c r="A406">
        <v>-0.94828031402798041</v>
      </c>
      <c r="B406">
        <v>-1.3314924535995221</v>
      </c>
      <c r="C406">
        <v>-1.2732131916370231</v>
      </c>
    </row>
    <row r="407" spans="1:3" x14ac:dyDescent="0.25">
      <c r="A407">
        <v>-4.9093531243955373E-2</v>
      </c>
      <c r="B407">
        <v>0.16639043961579017</v>
      </c>
      <c r="C407">
        <v>0.48472583437957717</v>
      </c>
    </row>
    <row r="408" spans="1:3" x14ac:dyDescent="0.25">
      <c r="A408">
        <v>0.85009325154006965</v>
      </c>
      <c r="B408">
        <v>0.12359378552392407</v>
      </c>
      <c r="C408">
        <v>7.1093122375670947E-2</v>
      </c>
    </row>
    <row r="409" spans="1:3" x14ac:dyDescent="0.25">
      <c r="A409">
        <v>-0.94828031402798041</v>
      </c>
      <c r="B409">
        <v>0.25198374779952232</v>
      </c>
      <c r="C409">
        <v>0.3813176563786006</v>
      </c>
    </row>
    <row r="410" spans="1:3" x14ac:dyDescent="0.25">
      <c r="A410">
        <v>-0.34882245883863039</v>
      </c>
      <c r="B410">
        <v>0.85113690508564666</v>
      </c>
      <c r="C410">
        <v>0.58813401238055318</v>
      </c>
    </row>
    <row r="411" spans="1:3" x14ac:dyDescent="0.25">
      <c r="A411">
        <v>-1.8474670968120053</v>
      </c>
      <c r="B411">
        <v>-1.8450523027019148</v>
      </c>
      <c r="C411">
        <v>-1.8419581706423938</v>
      </c>
    </row>
    <row r="412" spans="1:3" x14ac:dyDescent="0.25">
      <c r="A412">
        <v>-0.64855138643330534</v>
      </c>
      <c r="B412">
        <v>-0.43276271767033514</v>
      </c>
      <c r="C412">
        <v>-0.49765185662969952</v>
      </c>
    </row>
    <row r="413" spans="1:3" x14ac:dyDescent="0.25">
      <c r="A413">
        <v>4.1471114550814949</v>
      </c>
      <c r="B413">
        <v>1.4502900623717709</v>
      </c>
      <c r="C413">
        <v>1.3119912583873892</v>
      </c>
    </row>
    <row r="414" spans="1:3" x14ac:dyDescent="0.25">
      <c r="A414">
        <v>0.25063539635071963</v>
      </c>
      <c r="B414">
        <v>0.76554359690191454</v>
      </c>
      <c r="C414">
        <v>0.84665445738299461</v>
      </c>
    </row>
    <row r="415" spans="1:3" x14ac:dyDescent="0.25">
      <c r="A415">
        <v>0.25063539635071963</v>
      </c>
      <c r="B415">
        <v>1.4930867164636372</v>
      </c>
      <c r="C415">
        <v>1.5188076143893421</v>
      </c>
    </row>
    <row r="416" spans="1:3" x14ac:dyDescent="0.25">
      <c r="A416">
        <v>-0.34882245883863039</v>
      </c>
      <c r="B416">
        <v>-0.38996606357846902</v>
      </c>
      <c r="C416">
        <v>-0.60106003463067614</v>
      </c>
    </row>
    <row r="417" spans="1:3" x14ac:dyDescent="0.25">
      <c r="A417">
        <v>2.3487378895134445</v>
      </c>
      <c r="B417">
        <v>1.1079168296368433</v>
      </c>
      <c r="C417">
        <v>1.1568789913859243</v>
      </c>
    </row>
    <row r="418" spans="1:3" x14ac:dyDescent="0.25">
      <c r="A418">
        <v>-0.64855138643330534</v>
      </c>
      <c r="B418">
        <v>-0.26157610130287079</v>
      </c>
      <c r="C418">
        <v>-0.394243678628723</v>
      </c>
    </row>
    <row r="419" spans="1:3" x14ac:dyDescent="0.25">
      <c r="A419">
        <v>0.25063539635071963</v>
      </c>
      <c r="B419">
        <v>-4.759283084354031E-2</v>
      </c>
      <c r="C419">
        <v>0.17450130037664752</v>
      </c>
    </row>
    <row r="420" spans="1:3" x14ac:dyDescent="0.25">
      <c r="A420">
        <v>0.25063539635071963</v>
      </c>
      <c r="B420">
        <v>1.6214766787392354</v>
      </c>
      <c r="C420">
        <v>1.3636953473878775</v>
      </c>
    </row>
    <row r="421" spans="1:3" x14ac:dyDescent="0.25">
      <c r="A421">
        <v>-0.64855138643330534</v>
      </c>
      <c r="B421">
        <v>-0.64674598812966511</v>
      </c>
      <c r="C421">
        <v>-0.65276412363116443</v>
      </c>
    </row>
    <row r="422" spans="1:3" x14ac:dyDescent="0.25">
      <c r="A422">
        <v>-0.34882245883863039</v>
      </c>
      <c r="B422">
        <v>0.55156032644258401</v>
      </c>
      <c r="C422">
        <v>0.58813401238055318</v>
      </c>
    </row>
    <row r="423" spans="1:3" x14ac:dyDescent="0.25">
      <c r="A423">
        <v>-0.94828031402798041</v>
      </c>
      <c r="B423">
        <v>-2.187425535436843</v>
      </c>
      <c r="C423">
        <v>-2.2038867936458111</v>
      </c>
    </row>
    <row r="424" spans="1:3" x14ac:dyDescent="0.25">
      <c r="A424">
        <v>0.25063539635071963</v>
      </c>
      <c r="B424">
        <v>0.20918709370765626</v>
      </c>
      <c r="C424">
        <v>0.3813176563786006</v>
      </c>
    </row>
    <row r="425" spans="1:3" x14ac:dyDescent="0.25">
      <c r="A425">
        <v>3.2479246722974695</v>
      </c>
      <c r="B425">
        <v>0.55156032644258401</v>
      </c>
      <c r="C425">
        <v>0.63983810138104147</v>
      </c>
    </row>
    <row r="426" spans="1:3" x14ac:dyDescent="0.25">
      <c r="A426">
        <v>1.4495511067294196</v>
      </c>
      <c r="B426">
        <v>0.93673021326937889</v>
      </c>
      <c r="C426">
        <v>1.5705117033898293</v>
      </c>
    </row>
    <row r="427" spans="1:3" x14ac:dyDescent="0.25">
      <c r="A427">
        <v>-0.34882245883863039</v>
      </c>
      <c r="B427">
        <v>0.85113690508564666</v>
      </c>
      <c r="C427">
        <v>0.74324627938201804</v>
      </c>
    </row>
    <row r="428" spans="1:3" x14ac:dyDescent="0.25">
      <c r="A428">
        <v>-0.94828031402798041</v>
      </c>
      <c r="B428">
        <v>0.29478040189138749</v>
      </c>
      <c r="C428">
        <v>1.9389033375182673E-2</v>
      </c>
    </row>
    <row r="429" spans="1:3" x14ac:dyDescent="0.25">
      <c r="A429">
        <v>0.25063539635071963</v>
      </c>
      <c r="B429">
        <v>0.72274694281004837</v>
      </c>
      <c r="C429">
        <v>0.63983810138104147</v>
      </c>
    </row>
    <row r="430" spans="1:3" x14ac:dyDescent="0.25">
      <c r="A430">
        <v>2.0490089619187697</v>
      </c>
      <c r="B430">
        <v>0.97952686736124495</v>
      </c>
      <c r="C430">
        <v>0.89835854638348289</v>
      </c>
    </row>
    <row r="431" spans="1:3" x14ac:dyDescent="0.25">
      <c r="A431">
        <v>-0.94828031402798041</v>
      </c>
      <c r="B431">
        <v>-1.4170857617832544</v>
      </c>
      <c r="C431">
        <v>-1.4283254586384875</v>
      </c>
    </row>
    <row r="432" spans="1:3" x14ac:dyDescent="0.25">
      <c r="A432">
        <v>0.55036432394539458</v>
      </c>
      <c r="B432">
        <v>-0.34716940948660296</v>
      </c>
      <c r="C432">
        <v>-0.34253958962823472</v>
      </c>
    </row>
    <row r="433" spans="1:3" x14ac:dyDescent="0.25">
      <c r="A433">
        <v>-0.94828031402798041</v>
      </c>
      <c r="B433">
        <v>-0.56115267994593299</v>
      </c>
      <c r="C433">
        <v>-0.49765185662969952</v>
      </c>
    </row>
    <row r="434" spans="1:3" x14ac:dyDescent="0.25">
      <c r="A434">
        <v>0.25063539635071963</v>
      </c>
      <c r="B434">
        <v>0.16639043961579017</v>
      </c>
      <c r="C434">
        <v>0.3813176563786006</v>
      </c>
    </row>
    <row r="435" spans="1:3" x14ac:dyDescent="0.25">
      <c r="A435">
        <v>-0.94828031402798041</v>
      </c>
      <c r="B435">
        <v>-0.81793260449712946</v>
      </c>
      <c r="C435">
        <v>-0.91128456863360519</v>
      </c>
    </row>
    <row r="436" spans="1:3" x14ac:dyDescent="0.25">
      <c r="A436">
        <v>-4.9093531243955373E-2</v>
      </c>
      <c r="B436">
        <v>-0.51835602585406737</v>
      </c>
      <c r="C436">
        <v>-0.44594776762921129</v>
      </c>
    </row>
    <row r="437" spans="1:3" x14ac:dyDescent="0.25">
      <c r="A437">
        <v>0.25063539635071963</v>
      </c>
      <c r="B437">
        <v>-9.0389484935406397E-2</v>
      </c>
      <c r="C437">
        <v>-0.18742732262676987</v>
      </c>
    </row>
    <row r="438" spans="1:3" x14ac:dyDescent="0.25">
      <c r="A438">
        <v>-0.34882245883863039</v>
      </c>
      <c r="B438">
        <v>-1.4598824158751205</v>
      </c>
      <c r="C438">
        <v>-1.2215091026365348</v>
      </c>
    </row>
    <row r="439" spans="1:3" x14ac:dyDescent="0.25">
      <c r="A439">
        <v>0.85009325154006965</v>
      </c>
      <c r="B439">
        <v>-0.1331861390272725</v>
      </c>
      <c r="C439">
        <v>-0.13572323362628158</v>
      </c>
    </row>
    <row r="440" spans="1:3" x14ac:dyDescent="0.25">
      <c r="A440">
        <v>-0.64855138643330534</v>
      </c>
      <c r="B440">
        <v>-0.64674598812966511</v>
      </c>
      <c r="C440">
        <v>-0.8595804796331169</v>
      </c>
    </row>
    <row r="441" spans="1:3" x14ac:dyDescent="0.25">
      <c r="A441">
        <v>-4.9093531243955373E-2</v>
      </c>
      <c r="B441">
        <v>0.67995028871818231</v>
      </c>
      <c r="C441">
        <v>0.63983810138104147</v>
      </c>
    </row>
    <row r="442" spans="1:3" x14ac:dyDescent="0.25">
      <c r="A442">
        <v>-0.34882245883863039</v>
      </c>
      <c r="B442">
        <v>0.25198374779952232</v>
      </c>
      <c r="C442">
        <v>0.17450130037664752</v>
      </c>
    </row>
    <row r="443" spans="1:3" x14ac:dyDescent="0.25">
      <c r="A443">
        <v>-0.94828031402798041</v>
      </c>
      <c r="B443">
        <v>-0.1331861390272725</v>
      </c>
      <c r="C443">
        <v>-0.34253958962823472</v>
      </c>
    </row>
    <row r="444" spans="1:3" x14ac:dyDescent="0.25">
      <c r="A444">
        <v>-0.64855138643330534</v>
      </c>
      <c r="B444">
        <v>-0.26157610130287079</v>
      </c>
      <c r="C444">
        <v>-0.13572323362628158</v>
      </c>
    </row>
    <row r="445" spans="1:3" x14ac:dyDescent="0.25">
      <c r="A445">
        <v>0.85009325154006965</v>
      </c>
      <c r="B445">
        <v>-0.1331861390272725</v>
      </c>
      <c r="C445">
        <v>1.9389033375182673E-2</v>
      </c>
    </row>
    <row r="446" spans="1:3" x14ac:dyDescent="0.25">
      <c r="A446">
        <v>0.55036432394539458</v>
      </c>
      <c r="B446">
        <v>0.46596701825885184</v>
      </c>
      <c r="C446">
        <v>0.43302174537908888</v>
      </c>
    </row>
    <row r="447" spans="1:3" x14ac:dyDescent="0.25">
      <c r="A447">
        <v>-0.94828031402798041</v>
      </c>
      <c r="B447">
        <v>-1.5454757240588526</v>
      </c>
      <c r="C447">
        <v>-1.531733636639464</v>
      </c>
    </row>
    <row r="448" spans="1:3" x14ac:dyDescent="0.25">
      <c r="A448">
        <v>-4.9093531243955373E-2</v>
      </c>
      <c r="B448">
        <v>0.46596701825885184</v>
      </c>
      <c r="C448">
        <v>0.32961356737811237</v>
      </c>
    </row>
    <row r="449" spans="1:3" x14ac:dyDescent="0.25">
      <c r="A449">
        <v>-4.9093531243955373E-2</v>
      </c>
      <c r="B449">
        <v>-0.7751359504052634</v>
      </c>
      <c r="C449">
        <v>-0.49765185662969952</v>
      </c>
    </row>
    <row r="450" spans="1:3" x14ac:dyDescent="0.25">
      <c r="A450">
        <v>0.55036432394539458</v>
      </c>
      <c r="B450">
        <v>0.72274694281004837</v>
      </c>
      <c r="C450">
        <v>0.63983810138104147</v>
      </c>
    </row>
    <row r="451" spans="1:3" x14ac:dyDescent="0.25">
      <c r="A451">
        <v>-4.9093531243955373E-2</v>
      </c>
      <c r="B451">
        <v>0.72274694281004837</v>
      </c>
      <c r="C451">
        <v>1.105174902385436</v>
      </c>
    </row>
    <row r="452" spans="1:3" x14ac:dyDescent="0.25">
      <c r="A452">
        <v>-1.2480092416226554</v>
      </c>
      <c r="B452">
        <v>-1.6738656863344503</v>
      </c>
      <c r="C452">
        <v>-1.9970704376438582</v>
      </c>
    </row>
    <row r="453" spans="1:3" x14ac:dyDescent="0.25">
      <c r="A453">
        <v>-0.34882245883863039</v>
      </c>
      <c r="B453">
        <v>-0.51835602585406737</v>
      </c>
      <c r="C453">
        <v>-0.70446821263165271</v>
      </c>
    </row>
    <row r="454" spans="1:3" x14ac:dyDescent="0.25">
      <c r="A454">
        <v>2.6484668171081198</v>
      </c>
      <c r="B454">
        <v>1.1079168296368433</v>
      </c>
      <c r="C454">
        <v>1.105174902385436</v>
      </c>
    </row>
    <row r="455" spans="1:3" x14ac:dyDescent="0.25">
      <c r="A455">
        <v>-4.9093531243955373E-2</v>
      </c>
      <c r="B455">
        <v>0.33757705598325355</v>
      </c>
      <c r="C455">
        <v>0.53642992338006545</v>
      </c>
    </row>
    <row r="456" spans="1:3" x14ac:dyDescent="0.25">
      <c r="A456">
        <v>-4.9093531243955373E-2</v>
      </c>
      <c r="B456">
        <v>0.50876367235071795</v>
      </c>
      <c r="C456">
        <v>0.43302174537908888</v>
      </c>
    </row>
    <row r="457" spans="1:3" x14ac:dyDescent="0.25">
      <c r="A457">
        <v>-0.34882245883863039</v>
      </c>
      <c r="B457">
        <v>0.20918709370765626</v>
      </c>
      <c r="C457">
        <v>0.12279721137615923</v>
      </c>
    </row>
    <row r="458" spans="1:3" x14ac:dyDescent="0.25">
      <c r="A458">
        <v>-1.8474670968120053</v>
      </c>
      <c r="B458">
        <v>-2.572595422263638</v>
      </c>
      <c r="C458">
        <v>-2.5658154166492286</v>
      </c>
    </row>
    <row r="459" spans="1:3" x14ac:dyDescent="0.25">
      <c r="A459">
        <v>-0.34882245883863039</v>
      </c>
      <c r="B459">
        <v>0.67995028871818231</v>
      </c>
      <c r="C459">
        <v>0.58813401238055318</v>
      </c>
    </row>
    <row r="460" spans="1:3" x14ac:dyDescent="0.25">
      <c r="A460">
        <v>-4.9093531243955373E-2</v>
      </c>
      <c r="B460">
        <v>0.38037371007511966</v>
      </c>
      <c r="C460">
        <v>0.3813176563786006</v>
      </c>
    </row>
    <row r="461" spans="1:3" x14ac:dyDescent="0.25">
      <c r="A461">
        <v>-0.34882245883863039</v>
      </c>
      <c r="B461">
        <v>-0.17598279311913859</v>
      </c>
      <c r="C461">
        <v>-0.13572323362628158</v>
      </c>
    </row>
    <row r="462" spans="1:3" x14ac:dyDescent="0.25">
      <c r="A462">
        <v>-0.94828031402798041</v>
      </c>
      <c r="B462">
        <v>-0.56115267994593299</v>
      </c>
      <c r="C462">
        <v>-0.44594776762921129</v>
      </c>
    </row>
    <row r="463" spans="1:3" x14ac:dyDescent="0.25">
      <c r="A463">
        <v>-0.34882245883863039</v>
      </c>
      <c r="B463">
        <v>0.97952686736124495</v>
      </c>
      <c r="C463">
        <v>1.0017667243844595</v>
      </c>
    </row>
    <row r="464" spans="1:3" x14ac:dyDescent="0.25">
      <c r="A464">
        <v>-0.34882245883863039</v>
      </c>
      <c r="B464">
        <v>-0.26157610130287079</v>
      </c>
      <c r="C464">
        <v>-0.13572323362628158</v>
      </c>
    </row>
    <row r="465" spans="1:3" x14ac:dyDescent="0.25">
      <c r="A465">
        <v>-4.9093531243955373E-2</v>
      </c>
      <c r="B465">
        <v>0.59435698053445019</v>
      </c>
      <c r="C465">
        <v>0.58813401238055318</v>
      </c>
    </row>
    <row r="466" spans="1:3" x14ac:dyDescent="0.25">
      <c r="A466">
        <v>-0.34882245883863039</v>
      </c>
      <c r="B466">
        <v>-4.759283084354031E-2</v>
      </c>
      <c r="C466">
        <v>-0.394243678628723</v>
      </c>
    </row>
    <row r="467" spans="1:3" x14ac:dyDescent="0.25">
      <c r="A467">
        <v>2.3487378895134445</v>
      </c>
      <c r="B467">
        <v>-0.30437275539473685</v>
      </c>
      <c r="C467">
        <v>-0.44594776762921129</v>
      </c>
    </row>
    <row r="468" spans="1:3" x14ac:dyDescent="0.25">
      <c r="A468">
        <v>-0.64855138643330534</v>
      </c>
      <c r="B468">
        <v>-0.73233929631339734</v>
      </c>
      <c r="C468">
        <v>-0.65276412363116443</v>
      </c>
    </row>
    <row r="469" spans="1:3" x14ac:dyDescent="0.25">
      <c r="A469">
        <v>0.25063539635071963</v>
      </c>
      <c r="B469">
        <v>0.89393355917751283</v>
      </c>
      <c r="C469">
        <v>0.74324627938201804</v>
      </c>
    </row>
    <row r="470" spans="1:3" x14ac:dyDescent="0.25">
      <c r="A470">
        <v>-0.64855138643330534</v>
      </c>
      <c r="B470">
        <v>-0.34716940948660296</v>
      </c>
      <c r="C470">
        <v>-0.60106003463067614</v>
      </c>
    </row>
    <row r="471" spans="1:3" x14ac:dyDescent="0.25">
      <c r="A471">
        <v>3.8473825274868196</v>
      </c>
      <c r="B471">
        <v>0.67995028871818231</v>
      </c>
      <c r="C471">
        <v>0.79495036838250632</v>
      </c>
    </row>
    <row r="472" spans="1:3" x14ac:dyDescent="0.25">
      <c r="A472">
        <v>-1.2480092416226554</v>
      </c>
      <c r="B472">
        <v>-1.7594589945181827</v>
      </c>
      <c r="C472">
        <v>-1.7902540816419055</v>
      </c>
    </row>
    <row r="473" spans="1:3" x14ac:dyDescent="0.25">
      <c r="A473">
        <v>0.55036432394539458</v>
      </c>
      <c r="B473">
        <v>-0.21877944721100467</v>
      </c>
      <c r="C473">
        <v>-0.13572323362628158</v>
      </c>
    </row>
    <row r="474" spans="1:3" x14ac:dyDescent="0.25">
      <c r="A474">
        <v>-0.34882245883863039</v>
      </c>
      <c r="B474">
        <v>-0.1331861390272725</v>
      </c>
      <c r="C474">
        <v>-0.18742732262676987</v>
      </c>
    </row>
    <row r="475" spans="1:3" x14ac:dyDescent="0.25">
      <c r="A475">
        <v>0.55036432394539458</v>
      </c>
      <c r="B475">
        <v>0.67995028871818231</v>
      </c>
      <c r="C475">
        <v>0.58813401238055318</v>
      </c>
    </row>
    <row r="476" spans="1:3" x14ac:dyDescent="0.25">
      <c r="A476">
        <v>0.85009325154006965</v>
      </c>
      <c r="B476">
        <v>-0.34716940948660296</v>
      </c>
      <c r="C476">
        <v>-0.34253958962823472</v>
      </c>
    </row>
    <row r="477" spans="1:3" x14ac:dyDescent="0.25">
      <c r="A477">
        <v>-4.9093531243955373E-2</v>
      </c>
      <c r="B477">
        <v>0.72274694281004837</v>
      </c>
      <c r="C477">
        <v>0.84665445738299461</v>
      </c>
    </row>
    <row r="478" spans="1:3" x14ac:dyDescent="0.25">
      <c r="A478">
        <v>0.25063539635071963</v>
      </c>
      <c r="B478">
        <v>0.46596701825885184</v>
      </c>
      <c r="C478">
        <v>0.63983810138104147</v>
      </c>
    </row>
    <row r="479" spans="1:3" x14ac:dyDescent="0.25">
      <c r="A479">
        <v>0.55036432394539458</v>
      </c>
      <c r="B479">
        <v>0.50876367235071795</v>
      </c>
      <c r="C479">
        <v>0.32961356737811237</v>
      </c>
    </row>
    <row r="480" spans="1:3" x14ac:dyDescent="0.25">
      <c r="A480">
        <v>-0.34882245883863039</v>
      </c>
      <c r="B480">
        <v>1.2363067919124415</v>
      </c>
      <c r="C480">
        <v>1.1568789913859243</v>
      </c>
    </row>
    <row r="481" spans="1:3" x14ac:dyDescent="0.25">
      <c r="A481">
        <v>-1.2480092416226554</v>
      </c>
      <c r="B481">
        <v>-1.4170857617832544</v>
      </c>
      <c r="C481">
        <v>-1.4800295476389758</v>
      </c>
    </row>
    <row r="482" spans="1:3" x14ac:dyDescent="0.25">
      <c r="A482">
        <v>0.25063539635071963</v>
      </c>
      <c r="B482">
        <v>-9.0389484935406397E-2</v>
      </c>
      <c r="C482">
        <v>-8.401914462579331E-2</v>
      </c>
    </row>
    <row r="483" spans="1:3" x14ac:dyDescent="0.25">
      <c r="A483">
        <v>-0.34882245883863039</v>
      </c>
      <c r="B483">
        <v>0.38037371007511966</v>
      </c>
      <c r="C483">
        <v>0.53642992338006545</v>
      </c>
    </row>
    <row r="484" spans="1:3" x14ac:dyDescent="0.25">
      <c r="A484">
        <v>-0.64855138643330534</v>
      </c>
      <c r="B484">
        <v>-1.3314924535995221</v>
      </c>
      <c r="C484">
        <v>-1.3249172806375114</v>
      </c>
    </row>
    <row r="485" spans="1:3" x14ac:dyDescent="0.25">
      <c r="A485">
        <v>-0.64855138643330534</v>
      </c>
      <c r="B485">
        <v>0.50876367235071795</v>
      </c>
      <c r="C485">
        <v>0.48472583437957717</v>
      </c>
    </row>
    <row r="486" spans="1:3" x14ac:dyDescent="0.25">
      <c r="A486">
        <v>1.7492800343240946</v>
      </c>
      <c r="B486">
        <v>0.85113690508564666</v>
      </c>
      <c r="C486">
        <v>0.89835854638348289</v>
      </c>
    </row>
    <row r="487" spans="1:3" x14ac:dyDescent="0.25">
      <c r="A487">
        <v>0.85009325154006965</v>
      </c>
      <c r="B487">
        <v>-0.43276271767033514</v>
      </c>
      <c r="C487">
        <v>-0.23913141162725815</v>
      </c>
    </row>
    <row r="488" spans="1:3" x14ac:dyDescent="0.25">
      <c r="A488">
        <v>1.1498221791347447</v>
      </c>
      <c r="B488">
        <v>-0.7751359504052634</v>
      </c>
      <c r="C488">
        <v>-0.70446821263165271</v>
      </c>
    </row>
    <row r="489" spans="1:3" x14ac:dyDescent="0.25">
      <c r="A489">
        <v>-0.94828031402798041</v>
      </c>
      <c r="B489">
        <v>-1.0747125290483255</v>
      </c>
      <c r="C489">
        <v>-1.6868459036409289</v>
      </c>
    </row>
    <row r="490" spans="1:3" x14ac:dyDescent="0.25">
      <c r="A490">
        <v>-4.9093531243955373E-2</v>
      </c>
      <c r="B490">
        <v>1.5786800246473693</v>
      </c>
      <c r="C490">
        <v>1.2602871693869009</v>
      </c>
    </row>
    <row r="491" spans="1:3" x14ac:dyDescent="0.25">
      <c r="A491">
        <v>-0.34882245883863039</v>
      </c>
      <c r="B491">
        <v>0.25198374779952232</v>
      </c>
      <c r="C491">
        <v>0.32961356737811237</v>
      </c>
    </row>
    <row r="492" spans="1:3" x14ac:dyDescent="0.25">
      <c r="A492">
        <v>-0.64855138643330534</v>
      </c>
      <c r="B492">
        <v>-0.34716940948660296</v>
      </c>
      <c r="C492">
        <v>-0.44594776762921129</v>
      </c>
    </row>
    <row r="493" spans="1:3" x14ac:dyDescent="0.25">
      <c r="A493">
        <v>-4.9093531243955373E-2</v>
      </c>
      <c r="B493">
        <v>1.1935101378205755</v>
      </c>
      <c r="C493">
        <v>1.105174902385436</v>
      </c>
    </row>
    <row r="494" spans="1:3" x14ac:dyDescent="0.25">
      <c r="A494">
        <v>-1.2480092416226554</v>
      </c>
      <c r="B494">
        <v>-1.3742891076913881</v>
      </c>
      <c r="C494">
        <v>-1.3766213696379992</v>
      </c>
    </row>
    <row r="495" spans="1:3" x14ac:dyDescent="0.25">
      <c r="A495">
        <v>-1.2480092416226554</v>
      </c>
      <c r="B495">
        <v>-1.1175091831401918</v>
      </c>
      <c r="C495">
        <v>-1.1698050136360465</v>
      </c>
    </row>
    <row r="496" spans="1:3" x14ac:dyDescent="0.25">
      <c r="A496">
        <v>0.25063539635071963</v>
      </c>
      <c r="B496">
        <v>0.89393355917751283</v>
      </c>
      <c r="C496">
        <v>0.95006263538397118</v>
      </c>
    </row>
    <row r="497" spans="1:3" x14ac:dyDescent="0.25">
      <c r="A497">
        <v>-4.9093531243955373E-2</v>
      </c>
      <c r="B497">
        <v>1.5786800246473693</v>
      </c>
      <c r="C497">
        <v>1.1568789913859243</v>
      </c>
    </row>
    <row r="498" spans="1:3" x14ac:dyDescent="0.25">
      <c r="A498">
        <v>-4.9093531243955373E-2</v>
      </c>
      <c r="B498">
        <v>0.42317036416698578</v>
      </c>
      <c r="C498">
        <v>0.3813176563786006</v>
      </c>
    </row>
    <row r="499" spans="1:3" x14ac:dyDescent="0.25">
      <c r="A499">
        <v>-4.9093531243955373E-2</v>
      </c>
      <c r="B499">
        <v>0.76554359690191454</v>
      </c>
      <c r="C499">
        <v>0.89835854638348289</v>
      </c>
    </row>
    <row r="500" spans="1:3" x14ac:dyDescent="0.25">
      <c r="A500">
        <v>0.25063539635071963</v>
      </c>
      <c r="B500">
        <v>0.42317036416698578</v>
      </c>
      <c r="C500">
        <v>0.43302174537908888</v>
      </c>
    </row>
    <row r="501" spans="1:3" x14ac:dyDescent="0.25">
      <c r="A501">
        <v>2.0490089619187697</v>
      </c>
      <c r="B501">
        <v>1.6214766787392354</v>
      </c>
      <c r="C501">
        <v>1.5188076143893421</v>
      </c>
    </row>
    <row r="502" spans="1:3" x14ac:dyDescent="0.25">
      <c r="A502">
        <v>0.55036432394539458</v>
      </c>
      <c r="B502">
        <v>1.2791034460043076</v>
      </c>
      <c r="C502">
        <v>1.0534708133849477</v>
      </c>
    </row>
    <row r="503" spans="1:3" x14ac:dyDescent="0.25">
      <c r="A503">
        <v>-0.34882245883863039</v>
      </c>
      <c r="B503">
        <v>1.6642733328311015</v>
      </c>
      <c r="C503">
        <v>1.6222157923903175</v>
      </c>
    </row>
    <row r="504" spans="1:3" x14ac:dyDescent="0.25">
      <c r="A504">
        <v>-0.64855138643330534</v>
      </c>
      <c r="B504">
        <v>-0.43276271767033514</v>
      </c>
      <c r="C504">
        <v>-0.60106003463067614</v>
      </c>
    </row>
    <row r="505" spans="1:3" x14ac:dyDescent="0.25">
      <c r="A505">
        <v>-0.34882245883863039</v>
      </c>
      <c r="B505">
        <v>0.85113690508564666</v>
      </c>
      <c r="C505">
        <v>1.2085830803864126</v>
      </c>
    </row>
    <row r="506" spans="1:3" x14ac:dyDescent="0.25">
      <c r="A506">
        <v>-0.34882245883863039</v>
      </c>
      <c r="B506">
        <v>0.8083402509937806</v>
      </c>
      <c r="C506">
        <v>0.89835854638348289</v>
      </c>
    </row>
    <row r="507" spans="1:3" x14ac:dyDescent="0.25">
      <c r="A507">
        <v>-0.94828031402798041</v>
      </c>
      <c r="B507">
        <v>-0.7751359504052634</v>
      </c>
      <c r="C507">
        <v>-0.8595804796331169</v>
      </c>
    </row>
    <row r="508" spans="1:3" x14ac:dyDescent="0.25">
      <c r="A508">
        <v>-0.34882245883863039</v>
      </c>
      <c r="B508">
        <v>-4.7961767516742143E-3</v>
      </c>
      <c r="C508">
        <v>-3.2315055625305608E-2</v>
      </c>
    </row>
    <row r="509" spans="1:3" x14ac:dyDescent="0.25">
      <c r="A509">
        <v>-0.34882245883863039</v>
      </c>
      <c r="B509">
        <v>-0.68954264222153117</v>
      </c>
      <c r="C509">
        <v>-0.70446821263165271</v>
      </c>
    </row>
    <row r="510" spans="1:3" x14ac:dyDescent="0.25">
      <c r="A510">
        <v>0.55036432394539458</v>
      </c>
      <c r="B510">
        <v>0.55156032644258401</v>
      </c>
      <c r="C510">
        <v>0.53642992338006545</v>
      </c>
    </row>
    <row r="511" spans="1:3" x14ac:dyDescent="0.25">
      <c r="A511">
        <v>0.25063539635071963</v>
      </c>
      <c r="B511">
        <v>8.0797131432057967E-2</v>
      </c>
      <c r="C511">
        <v>0.63983810138104147</v>
      </c>
    </row>
    <row r="512" spans="1:3" x14ac:dyDescent="0.25">
      <c r="A512">
        <v>-0.34882245883863039</v>
      </c>
      <c r="B512">
        <v>-0.90352591268086169</v>
      </c>
      <c r="C512">
        <v>-0.91128456863360519</v>
      </c>
    </row>
    <row r="513" spans="1:3" x14ac:dyDescent="0.25">
      <c r="A513">
        <v>-0.34882245883863039</v>
      </c>
      <c r="B513">
        <v>-0.56115267994593299</v>
      </c>
      <c r="C513">
        <v>-0.54935594563018786</v>
      </c>
    </row>
    <row r="514" spans="1:3" x14ac:dyDescent="0.25">
      <c r="A514">
        <v>-0.64855138643330534</v>
      </c>
      <c r="B514">
        <v>-0.38996606357846902</v>
      </c>
      <c r="C514">
        <v>-0.49765185662969952</v>
      </c>
    </row>
    <row r="515" spans="1:3" x14ac:dyDescent="0.25">
      <c r="A515">
        <v>-0.64855138643330534</v>
      </c>
      <c r="B515">
        <v>-0.51835602585406737</v>
      </c>
      <c r="C515">
        <v>-0.54935594563018786</v>
      </c>
    </row>
    <row r="516" spans="1:3" x14ac:dyDescent="0.25">
      <c r="A516">
        <v>-0.34882245883863039</v>
      </c>
      <c r="B516">
        <v>3.8000477340191879E-2</v>
      </c>
      <c r="C516">
        <v>0.2262053893771358</v>
      </c>
    </row>
    <row r="517" spans="1:3" x14ac:dyDescent="0.25">
      <c r="A517">
        <v>-0.94828031402798041</v>
      </c>
      <c r="B517">
        <v>-0.17598279311913859</v>
      </c>
      <c r="C517">
        <v>-8.401914462579331E-2</v>
      </c>
    </row>
    <row r="518" spans="1:3" x14ac:dyDescent="0.25">
      <c r="A518">
        <v>0.25063539635071963</v>
      </c>
      <c r="B518">
        <v>0.85113690508564666</v>
      </c>
      <c r="C518">
        <v>0.69154219038152975</v>
      </c>
    </row>
    <row r="519" spans="1:3" x14ac:dyDescent="0.25">
      <c r="A519">
        <v>-4.9093531243955373E-2</v>
      </c>
      <c r="B519">
        <v>-0.17598279311913859</v>
      </c>
      <c r="C519">
        <v>-0.394243678628723</v>
      </c>
    </row>
    <row r="520" spans="1:3" x14ac:dyDescent="0.25">
      <c r="A520">
        <v>0.25063539635071963</v>
      </c>
      <c r="B520">
        <v>1.2363067919124415</v>
      </c>
      <c r="C520">
        <v>1.105174902385436</v>
      </c>
    </row>
    <row r="521" spans="1:3" x14ac:dyDescent="0.25">
      <c r="A521">
        <v>-0.34882245883863039</v>
      </c>
      <c r="B521">
        <v>0.38037371007511966</v>
      </c>
      <c r="C521">
        <v>0.32961356737811237</v>
      </c>
    </row>
    <row r="522" spans="1:3" x14ac:dyDescent="0.25">
      <c r="A522">
        <v>-4.9093531243955373E-2</v>
      </c>
      <c r="B522">
        <v>0.59435698053445019</v>
      </c>
      <c r="C522">
        <v>0.3813176563786006</v>
      </c>
    </row>
    <row r="523" spans="1:3" x14ac:dyDescent="0.25">
      <c r="A523">
        <v>1.4495511067294196</v>
      </c>
      <c r="B523">
        <v>1.5358833705555033</v>
      </c>
      <c r="C523">
        <v>1.6739198813908058</v>
      </c>
    </row>
    <row r="524" spans="1:3" x14ac:dyDescent="0.25">
      <c r="A524">
        <v>-1.2480092416226554</v>
      </c>
      <c r="B524">
        <v>-1.5454757240588526</v>
      </c>
      <c r="C524">
        <v>-1.6868459036409289</v>
      </c>
    </row>
    <row r="525" spans="1:3" x14ac:dyDescent="0.25">
      <c r="A525">
        <v>1.1498221791347447</v>
      </c>
      <c r="B525">
        <v>0.33757705598325355</v>
      </c>
      <c r="C525">
        <v>0.53642992338006545</v>
      </c>
    </row>
    <row r="526" spans="1:3" x14ac:dyDescent="0.25">
      <c r="A526">
        <v>-0.64855138643330534</v>
      </c>
      <c r="B526">
        <v>0.12359378552392407</v>
      </c>
      <c r="C526">
        <v>0.2262053893771358</v>
      </c>
    </row>
    <row r="527" spans="1:3" x14ac:dyDescent="0.25">
      <c r="A527">
        <v>-4.9093531243955373E-2</v>
      </c>
      <c r="B527">
        <v>0.76554359690191454</v>
      </c>
      <c r="C527">
        <v>1.0017667243844595</v>
      </c>
    </row>
    <row r="528" spans="1:3" x14ac:dyDescent="0.25">
      <c r="A528">
        <v>1.7492800343240946</v>
      </c>
      <c r="B528">
        <v>0.25198374779952232</v>
      </c>
      <c r="C528">
        <v>0.32961356737811237</v>
      </c>
    </row>
    <row r="529" spans="1:3" x14ac:dyDescent="0.25">
      <c r="A529">
        <v>-0.94828031402798041</v>
      </c>
      <c r="B529">
        <v>-0.30437275539473685</v>
      </c>
      <c r="C529">
        <v>-0.34253958962823472</v>
      </c>
    </row>
    <row r="530" spans="1:3" x14ac:dyDescent="0.25">
      <c r="A530">
        <v>-0.34882245883863039</v>
      </c>
      <c r="B530">
        <v>1.6642733328311015</v>
      </c>
      <c r="C530">
        <v>1.7256239703912941</v>
      </c>
    </row>
    <row r="531" spans="1:3" x14ac:dyDescent="0.25">
      <c r="A531">
        <v>-0.64855138643330534</v>
      </c>
      <c r="B531">
        <v>0.12359378552392407</v>
      </c>
      <c r="C531">
        <v>7.1093122375670947E-2</v>
      </c>
    </row>
    <row r="532" spans="1:3" x14ac:dyDescent="0.25">
      <c r="A532">
        <v>-4.9093531243955373E-2</v>
      </c>
      <c r="B532">
        <v>0.97952686736124495</v>
      </c>
      <c r="C532">
        <v>0.89835854638348289</v>
      </c>
    </row>
    <row r="533" spans="1:3" x14ac:dyDescent="0.25">
      <c r="A533">
        <v>-0.94828031402798041</v>
      </c>
      <c r="B533">
        <v>0.46596701825885184</v>
      </c>
      <c r="C533">
        <v>0.3813176563786006</v>
      </c>
    </row>
    <row r="534" spans="1:3" x14ac:dyDescent="0.25">
      <c r="A534">
        <v>0.55036432394539458</v>
      </c>
      <c r="B534">
        <v>0.59435698053445019</v>
      </c>
      <c r="C534">
        <v>0.3813176563786006</v>
      </c>
    </row>
    <row r="535" spans="1:3" x14ac:dyDescent="0.25">
      <c r="A535">
        <v>-1.2480092416226554</v>
      </c>
      <c r="B535">
        <v>-1.5882723781507186</v>
      </c>
      <c r="C535">
        <v>-1.6351418146404406</v>
      </c>
    </row>
    <row r="536" spans="1:3" x14ac:dyDescent="0.25">
      <c r="A536">
        <v>0.25063539635071963</v>
      </c>
      <c r="B536">
        <v>0.12359378552392407</v>
      </c>
      <c r="C536">
        <v>0.3813176563786006</v>
      </c>
    </row>
    <row r="537" spans="1:3" x14ac:dyDescent="0.25">
      <c r="A537">
        <v>-0.34882245883863039</v>
      </c>
      <c r="B537">
        <v>0.63715363462631625</v>
      </c>
      <c r="C537">
        <v>0.63983810138104147</v>
      </c>
    </row>
    <row r="538" spans="1:3" x14ac:dyDescent="0.25">
      <c r="A538">
        <v>2.9481957447027947</v>
      </c>
      <c r="B538">
        <v>0.67995028871818231</v>
      </c>
      <c r="C538">
        <v>0.74324627938201804</v>
      </c>
    </row>
    <row r="539" spans="1:3" x14ac:dyDescent="0.25">
      <c r="A539">
        <v>-1.2480092416226554</v>
      </c>
      <c r="B539">
        <v>-1.973442264977513</v>
      </c>
      <c r="C539">
        <v>-1.9970704376438582</v>
      </c>
    </row>
    <row r="540" spans="1:3" x14ac:dyDescent="0.25">
      <c r="A540">
        <v>0.55036432394539458</v>
      </c>
      <c r="B540">
        <v>-4.759283084354031E-2</v>
      </c>
      <c r="C540">
        <v>0.27790947837762409</v>
      </c>
    </row>
    <row r="541" spans="1:3" x14ac:dyDescent="0.25">
      <c r="A541">
        <v>-0.64855138643330534</v>
      </c>
      <c r="B541">
        <v>-2.0590355731612453</v>
      </c>
      <c r="C541">
        <v>-2.1521827046453232</v>
      </c>
    </row>
    <row r="542" spans="1:3" x14ac:dyDescent="0.25">
      <c r="A542">
        <v>1.1498221791347447</v>
      </c>
      <c r="B542">
        <v>0.55156032644258401</v>
      </c>
      <c r="C542">
        <v>0.74324627938201804</v>
      </c>
    </row>
    <row r="543" spans="1:3" x14ac:dyDescent="0.25">
      <c r="A543">
        <v>-0.64855138643330534</v>
      </c>
      <c r="B543">
        <v>-0.43276271767033514</v>
      </c>
      <c r="C543">
        <v>-0.34253958962823472</v>
      </c>
    </row>
    <row r="544" spans="1:3" x14ac:dyDescent="0.25">
      <c r="A544">
        <v>-4.9093531243955373E-2</v>
      </c>
      <c r="B544">
        <v>0.89393355917751283</v>
      </c>
      <c r="C544">
        <v>0.89835854638348289</v>
      </c>
    </row>
    <row r="545" spans="1:3" x14ac:dyDescent="0.25">
      <c r="A545">
        <v>-0.64855138643330534</v>
      </c>
      <c r="B545">
        <v>0.20918709370765626</v>
      </c>
      <c r="C545">
        <v>0.2262053893771358</v>
      </c>
    </row>
    <row r="546" spans="1:3" x14ac:dyDescent="0.25">
      <c r="A546">
        <v>-0.34882245883863039</v>
      </c>
      <c r="B546">
        <v>-0.60394933403779905</v>
      </c>
      <c r="C546">
        <v>-0.65276412363116443</v>
      </c>
    </row>
    <row r="547" spans="1:3" x14ac:dyDescent="0.25">
      <c r="A547">
        <v>-4.9093531243955373E-2</v>
      </c>
      <c r="B547">
        <v>0.12359378552392407</v>
      </c>
      <c r="C547">
        <v>0.17450130037664752</v>
      </c>
    </row>
    <row r="548" spans="1:3" x14ac:dyDescent="0.25">
      <c r="A548">
        <v>1.1498221791347447</v>
      </c>
      <c r="B548">
        <v>2.4346131064846901</v>
      </c>
      <c r="C548">
        <v>2.4494812163981301</v>
      </c>
    </row>
    <row r="549" spans="1:3" x14ac:dyDescent="0.25">
      <c r="A549">
        <v>-0.64855138643330534</v>
      </c>
      <c r="B549">
        <v>-1.6738656863344503</v>
      </c>
      <c r="C549">
        <v>-1.5834377256399523</v>
      </c>
    </row>
    <row r="550" spans="1:3" x14ac:dyDescent="0.25">
      <c r="A550">
        <v>-0.64855138643330534</v>
      </c>
      <c r="B550">
        <v>-1.1175091831401918</v>
      </c>
      <c r="C550">
        <v>-0.96298865763409347</v>
      </c>
    </row>
    <row r="551" spans="1:3" x14ac:dyDescent="0.25">
      <c r="A551">
        <v>-1.5477381692173304</v>
      </c>
      <c r="B551">
        <v>-1.5454757240588526</v>
      </c>
      <c r="C551">
        <v>-1.5834377256399523</v>
      </c>
    </row>
    <row r="552" spans="1:3" x14ac:dyDescent="0.25">
      <c r="A552">
        <v>-0.64855138643330534</v>
      </c>
      <c r="B552">
        <v>0.25198374779952232</v>
      </c>
      <c r="C552">
        <v>0.17450130037664752</v>
      </c>
    </row>
    <row r="553" spans="1:3" x14ac:dyDescent="0.25">
      <c r="A553">
        <v>-0.64855138643330534</v>
      </c>
      <c r="B553">
        <v>0.33757705598325355</v>
      </c>
      <c r="C553">
        <v>0.43302174537908888</v>
      </c>
    </row>
    <row r="554" spans="1:3" x14ac:dyDescent="0.25">
      <c r="A554">
        <v>0.55036432394539458</v>
      </c>
      <c r="B554">
        <v>0.67995028871818231</v>
      </c>
      <c r="C554">
        <v>0.74324627938201804</v>
      </c>
    </row>
    <row r="555" spans="1:3" x14ac:dyDescent="0.25">
      <c r="A555">
        <v>1.7492800343240946</v>
      </c>
      <c r="B555">
        <v>1.022323521453111</v>
      </c>
      <c r="C555">
        <v>1.3636953473878775</v>
      </c>
    </row>
    <row r="556" spans="1:3" x14ac:dyDescent="0.25">
      <c r="A556">
        <v>-1.2480092416226554</v>
      </c>
      <c r="B556">
        <v>-1.8450523027019148</v>
      </c>
      <c r="C556">
        <v>-1.8936622596428816</v>
      </c>
    </row>
    <row r="557" spans="1:3" x14ac:dyDescent="0.25">
      <c r="A557">
        <v>-0.34882245883863039</v>
      </c>
      <c r="B557">
        <v>0.29478040189138749</v>
      </c>
      <c r="C557">
        <v>0.3813176563786006</v>
      </c>
    </row>
    <row r="558" spans="1:3" x14ac:dyDescent="0.25">
      <c r="A558">
        <v>-1.2480092416226554</v>
      </c>
      <c r="B558">
        <v>-0.68954264222153117</v>
      </c>
      <c r="C558">
        <v>-0.80787639063262862</v>
      </c>
    </row>
    <row r="559" spans="1:3" x14ac:dyDescent="0.25">
      <c r="A559">
        <v>-0.34882245883863039</v>
      </c>
      <c r="B559">
        <v>0.42317036416698578</v>
      </c>
      <c r="C559">
        <v>0.43302174537908888</v>
      </c>
    </row>
    <row r="560" spans="1:3" x14ac:dyDescent="0.25">
      <c r="A560">
        <v>0.25063539635071963</v>
      </c>
      <c r="B560">
        <v>-1.0319158749564599</v>
      </c>
      <c r="C560">
        <v>-1.1181009246355582</v>
      </c>
    </row>
    <row r="561" spans="1:3" x14ac:dyDescent="0.25">
      <c r="A561">
        <v>-4.9093531243955373E-2</v>
      </c>
      <c r="B561">
        <v>1.4930867164636372</v>
      </c>
      <c r="C561">
        <v>1.2602871693869009</v>
      </c>
    </row>
    <row r="562" spans="1:3" x14ac:dyDescent="0.25">
      <c r="A562">
        <v>-0.64855138643330534</v>
      </c>
      <c r="B562">
        <v>-0.7751359504052634</v>
      </c>
      <c r="C562">
        <v>-0.96298865763409347</v>
      </c>
    </row>
    <row r="563" spans="1:3" x14ac:dyDescent="0.25">
      <c r="A563">
        <v>-4.9093531243955373E-2</v>
      </c>
      <c r="B563">
        <v>0.93673021326937889</v>
      </c>
      <c r="C563">
        <v>0.84665445738299461</v>
      </c>
    </row>
    <row r="564" spans="1:3" x14ac:dyDescent="0.25">
      <c r="A564">
        <v>1.1498221791347447</v>
      </c>
      <c r="B564">
        <v>0.72274694281004837</v>
      </c>
      <c r="C564">
        <v>0.58813401238055318</v>
      </c>
    </row>
    <row r="565" spans="1:3" x14ac:dyDescent="0.25">
      <c r="A565">
        <v>0.85009325154006965</v>
      </c>
      <c r="B565">
        <v>1.0651201755449771</v>
      </c>
      <c r="C565">
        <v>1.2085830803864126</v>
      </c>
    </row>
    <row r="566" spans="1:3" x14ac:dyDescent="0.25">
      <c r="A566">
        <v>0.25063539635071963</v>
      </c>
      <c r="B566">
        <v>1.1935101378205755</v>
      </c>
      <c r="C566">
        <v>1.0534708133849477</v>
      </c>
    </row>
    <row r="567" spans="1:3" x14ac:dyDescent="0.25">
      <c r="A567">
        <v>-0.34882245883863039</v>
      </c>
      <c r="B567">
        <v>-0.64674598812966511</v>
      </c>
      <c r="C567">
        <v>-0.65276412363116443</v>
      </c>
    </row>
    <row r="568" spans="1:3" x14ac:dyDescent="0.25">
      <c r="A568">
        <v>-0.34882245883863039</v>
      </c>
      <c r="B568">
        <v>-1.5026790699669865</v>
      </c>
      <c r="C568">
        <v>-1.2732131916370231</v>
      </c>
    </row>
    <row r="569" spans="1:3" x14ac:dyDescent="0.25">
      <c r="A569">
        <v>-0.64855138643330534</v>
      </c>
      <c r="B569">
        <v>-1.1175091831401918</v>
      </c>
      <c r="C569">
        <v>-0.91128456863360519</v>
      </c>
    </row>
    <row r="570" spans="1:3" x14ac:dyDescent="0.25">
      <c r="A570">
        <v>-4.9093531243955373E-2</v>
      </c>
      <c r="B570">
        <v>0.29478040189138749</v>
      </c>
      <c r="C570">
        <v>0.48472583437957717</v>
      </c>
    </row>
    <row r="571" spans="1:3" x14ac:dyDescent="0.25">
      <c r="A571">
        <v>-0.34882245883863039</v>
      </c>
      <c r="B571">
        <v>-0.21877944721100467</v>
      </c>
      <c r="C571">
        <v>-0.23913141162725815</v>
      </c>
    </row>
    <row r="572" spans="1:3" x14ac:dyDescent="0.25">
      <c r="A572">
        <v>-0.64855138643330534</v>
      </c>
      <c r="B572">
        <v>-0.21877944721100467</v>
      </c>
      <c r="C572">
        <v>0.27790947837762409</v>
      </c>
    </row>
    <row r="573" spans="1:3" x14ac:dyDescent="0.25">
      <c r="A573">
        <v>2.0490089619187697</v>
      </c>
      <c r="B573">
        <v>0.29478040189138749</v>
      </c>
      <c r="C573">
        <v>0.3813176563786006</v>
      </c>
    </row>
    <row r="574" spans="1:3" x14ac:dyDescent="0.25">
      <c r="A574">
        <v>0.55036432394539458</v>
      </c>
      <c r="B574">
        <v>-0.7751359504052634</v>
      </c>
      <c r="C574">
        <v>-0.65276412363116443</v>
      </c>
    </row>
    <row r="575" spans="1:3" x14ac:dyDescent="0.25">
      <c r="A575">
        <v>-1.2480092416226554</v>
      </c>
      <c r="B575">
        <v>-0.90352591268086169</v>
      </c>
      <c r="C575">
        <v>-0.8595804796331169</v>
      </c>
    </row>
    <row r="576" spans="1:3" x14ac:dyDescent="0.25">
      <c r="A576">
        <v>-4.9093531243955373E-2</v>
      </c>
      <c r="B576">
        <v>0.63715363462631625</v>
      </c>
      <c r="C576">
        <v>0.63983810138104147</v>
      </c>
    </row>
    <row r="577" spans="1:3" x14ac:dyDescent="0.25">
      <c r="A577">
        <v>-1.2480092416226554</v>
      </c>
      <c r="B577">
        <v>-1.8878489567937808</v>
      </c>
      <c r="C577">
        <v>-1.7902540816419055</v>
      </c>
    </row>
    <row r="578" spans="1:3" x14ac:dyDescent="0.25">
      <c r="A578">
        <v>0.25063539635071963</v>
      </c>
      <c r="B578">
        <v>-9.0389484935406397E-2</v>
      </c>
      <c r="C578">
        <v>-8.401914462579331E-2</v>
      </c>
    </row>
    <row r="579" spans="1:3" x14ac:dyDescent="0.25">
      <c r="A579">
        <v>-0.94828031402798041</v>
      </c>
      <c r="B579">
        <v>-0.47555937176220126</v>
      </c>
      <c r="C579">
        <v>-0.49765185662969952</v>
      </c>
    </row>
    <row r="580" spans="1:3" x14ac:dyDescent="0.25">
      <c r="A580">
        <v>0.85009325154006965</v>
      </c>
      <c r="B580">
        <v>-0.30437275539473685</v>
      </c>
      <c r="C580">
        <v>-0.34253958962823472</v>
      </c>
    </row>
    <row r="581" spans="1:3" x14ac:dyDescent="0.25">
      <c r="A581">
        <v>0.25063539635071963</v>
      </c>
      <c r="B581">
        <v>1.022323521453111</v>
      </c>
      <c r="C581">
        <v>0.84665445738299461</v>
      </c>
    </row>
    <row r="582" spans="1:3" x14ac:dyDescent="0.25">
      <c r="A582">
        <v>-0.94828031402798041</v>
      </c>
      <c r="B582">
        <v>-0.64674598812966511</v>
      </c>
      <c r="C582">
        <v>-0.65276412363116443</v>
      </c>
    </row>
    <row r="583" spans="1:3" x14ac:dyDescent="0.25">
      <c r="A583">
        <v>1.1498221791347447</v>
      </c>
      <c r="B583">
        <v>0.42317036416698578</v>
      </c>
      <c r="C583">
        <v>0.63983810138104147</v>
      </c>
    </row>
    <row r="584" spans="1:3" x14ac:dyDescent="0.25">
      <c r="A584">
        <v>-0.64855138643330534</v>
      </c>
      <c r="B584">
        <v>-0.68954264222153117</v>
      </c>
      <c r="C584">
        <v>-0.75617230163214033</v>
      </c>
    </row>
    <row r="585" spans="1:3" x14ac:dyDescent="0.25">
      <c r="A585">
        <v>1.1498221791347447</v>
      </c>
      <c r="B585">
        <v>0.29478040189138749</v>
      </c>
      <c r="C585">
        <v>0.27790947837762409</v>
      </c>
    </row>
    <row r="586" spans="1:3" x14ac:dyDescent="0.25">
      <c r="A586">
        <v>-4.9093531243955373E-2</v>
      </c>
      <c r="B586">
        <v>0.72274694281004837</v>
      </c>
      <c r="C586">
        <v>0.69154219038152975</v>
      </c>
    </row>
    <row r="587" spans="1:3" x14ac:dyDescent="0.25">
      <c r="A587">
        <v>-0.94828031402798041</v>
      </c>
      <c r="B587">
        <v>-1.0747125290483255</v>
      </c>
      <c r="C587">
        <v>-1.0663968356350699</v>
      </c>
    </row>
    <row r="588" spans="1:3" x14ac:dyDescent="0.25">
      <c r="A588">
        <v>0.55036432394539458</v>
      </c>
      <c r="B588">
        <v>-0.21877944721100467</v>
      </c>
      <c r="C588">
        <v>-0.34253958962823472</v>
      </c>
    </row>
    <row r="589" spans="1:3" x14ac:dyDescent="0.25">
      <c r="A589">
        <v>2.6484668171081198</v>
      </c>
      <c r="B589">
        <v>1.4930867164636372</v>
      </c>
      <c r="C589">
        <v>1.467103525388854</v>
      </c>
    </row>
    <row r="590" spans="1:3" x14ac:dyDescent="0.25">
      <c r="A590">
        <v>0.55036432394539458</v>
      </c>
      <c r="B590">
        <v>1.6214766787392354</v>
      </c>
      <c r="C590">
        <v>1.5705117033898293</v>
      </c>
    </row>
    <row r="591" spans="1:3" x14ac:dyDescent="0.25">
      <c r="A591">
        <v>-1.2480092416226554</v>
      </c>
      <c r="B591">
        <v>-1.3314924535995221</v>
      </c>
      <c r="C591">
        <v>-1.5834377256399523</v>
      </c>
    </row>
    <row r="592" spans="1:3" x14ac:dyDescent="0.25">
      <c r="A592">
        <v>0.25063539635071963</v>
      </c>
      <c r="B592">
        <v>-0.51835602585406737</v>
      </c>
      <c r="C592">
        <v>-0.65276412363116443</v>
      </c>
    </row>
    <row r="593" spans="1:3" x14ac:dyDescent="0.25">
      <c r="A593">
        <v>-2.1471960244066803</v>
      </c>
      <c r="B593">
        <v>-3.4285285041009588</v>
      </c>
      <c r="C593">
        <v>-3.2379685736555754</v>
      </c>
    </row>
    <row r="594" spans="1:3" x14ac:dyDescent="0.25">
      <c r="A594">
        <v>-0.94828031402798041</v>
      </c>
      <c r="B594">
        <v>-1.3314924535995221</v>
      </c>
      <c r="C594">
        <v>-1.4283254586384875</v>
      </c>
    </row>
    <row r="595" spans="1:3" x14ac:dyDescent="0.25">
      <c r="A595">
        <v>-0.94828031402798041</v>
      </c>
      <c r="B595">
        <v>-0.64674598812966511</v>
      </c>
      <c r="C595">
        <v>-0.80787639063262862</v>
      </c>
    </row>
    <row r="596" spans="1:3" x14ac:dyDescent="0.25">
      <c r="A596">
        <v>-0.64855138643330534</v>
      </c>
      <c r="B596">
        <v>-0.73233929631339734</v>
      </c>
      <c r="C596">
        <v>-0.80787639063262862</v>
      </c>
    </row>
    <row r="597" spans="1:3" x14ac:dyDescent="0.25">
      <c r="A597">
        <v>-0.34882245883863039</v>
      </c>
      <c r="B597">
        <v>0.67995028871818231</v>
      </c>
      <c r="C597">
        <v>0.58813401238055318</v>
      </c>
    </row>
    <row r="598" spans="1:3" x14ac:dyDescent="0.25">
      <c r="A598">
        <v>-4.9093531243955373E-2</v>
      </c>
      <c r="B598">
        <v>0.63715363462631625</v>
      </c>
      <c r="C598">
        <v>0.79495036838250632</v>
      </c>
    </row>
    <row r="599" spans="1:3" x14ac:dyDescent="0.25">
      <c r="A599">
        <v>0.25063539635071963</v>
      </c>
      <c r="B599">
        <v>0.59435698053445019</v>
      </c>
      <c r="C599">
        <v>0.53642992338006545</v>
      </c>
    </row>
    <row r="600" spans="1:3" x14ac:dyDescent="0.25">
      <c r="A600">
        <v>-0.34882245883863039</v>
      </c>
      <c r="B600">
        <v>0.38037371007511966</v>
      </c>
      <c r="C600">
        <v>0.3813176563786006</v>
      </c>
    </row>
    <row r="601" spans="1:3" x14ac:dyDescent="0.25">
      <c r="A601">
        <v>1.4495511067294196</v>
      </c>
      <c r="B601">
        <v>-4.7961767516742143E-3</v>
      </c>
      <c r="C601">
        <v>1.9389033375182673E-2</v>
      </c>
    </row>
    <row r="602" spans="1:3" x14ac:dyDescent="0.25">
      <c r="A602">
        <v>-0.34882245883863039</v>
      </c>
      <c r="B602">
        <v>-9.0389484935406397E-2</v>
      </c>
      <c r="C602">
        <v>-0.18742732262676987</v>
      </c>
    </row>
    <row r="603" spans="1:3" x14ac:dyDescent="0.25">
      <c r="A603">
        <v>-4.9093531243955373E-2</v>
      </c>
      <c r="B603">
        <v>1.1079168296368433</v>
      </c>
      <c r="C603">
        <v>1.105174902385436</v>
      </c>
    </row>
    <row r="604" spans="1:3" x14ac:dyDescent="0.25">
      <c r="A604">
        <v>1.1498221791347447</v>
      </c>
      <c r="B604">
        <v>0.33757705598325355</v>
      </c>
      <c r="C604">
        <v>0.32961356737811237</v>
      </c>
    </row>
    <row r="605" spans="1:3" x14ac:dyDescent="0.25">
      <c r="A605">
        <v>-0.34882245883863039</v>
      </c>
      <c r="B605">
        <v>-4.7961767516742143E-3</v>
      </c>
      <c r="C605">
        <v>0.17450130037664752</v>
      </c>
    </row>
    <row r="606" spans="1:3" x14ac:dyDescent="0.25">
      <c r="A606">
        <v>-0.34882245883863039</v>
      </c>
      <c r="B606">
        <v>0.33757705598325355</v>
      </c>
      <c r="C606">
        <v>0.43302174537908888</v>
      </c>
    </row>
    <row r="607" spans="1:3" x14ac:dyDescent="0.25">
      <c r="A607">
        <v>-0.34882245883863039</v>
      </c>
      <c r="B607">
        <v>-0.26157610130287079</v>
      </c>
      <c r="C607">
        <v>-0.34253958962823472</v>
      </c>
    </row>
    <row r="608" spans="1:3" x14ac:dyDescent="0.25">
      <c r="A608">
        <v>-0.64855138643330534</v>
      </c>
      <c r="B608">
        <v>0.72274694281004837</v>
      </c>
      <c r="C608">
        <v>0.58813401238055318</v>
      </c>
    </row>
    <row r="609" spans="1:3" x14ac:dyDescent="0.25">
      <c r="A609">
        <v>-1.2480092416226554</v>
      </c>
      <c r="B609">
        <v>-1.288695799507656</v>
      </c>
      <c r="C609">
        <v>-1.3249172806375114</v>
      </c>
    </row>
    <row r="610" spans="1:3" x14ac:dyDescent="0.25">
      <c r="A610">
        <v>-0.94828031402798041</v>
      </c>
      <c r="B610">
        <v>-0.68954264222153117</v>
      </c>
      <c r="C610">
        <v>-0.70446821263165271</v>
      </c>
    </row>
    <row r="611" spans="1:3" x14ac:dyDescent="0.25">
      <c r="A611">
        <v>-0.34882245883863039</v>
      </c>
      <c r="B611">
        <v>-1.5882723781507186</v>
      </c>
      <c r="C611">
        <v>-1.4800295476389758</v>
      </c>
    </row>
    <row r="612" spans="1:3" x14ac:dyDescent="0.25">
      <c r="A612">
        <v>0.55036432394539458</v>
      </c>
      <c r="B612">
        <v>1.5358833705555033</v>
      </c>
      <c r="C612">
        <v>1.2085830803864126</v>
      </c>
    </row>
    <row r="613" spans="1:3" x14ac:dyDescent="0.25">
      <c r="A613">
        <v>-0.64855138643330534</v>
      </c>
      <c r="B613">
        <v>-0.86072925858899563</v>
      </c>
      <c r="C613">
        <v>-0.75617230163214033</v>
      </c>
    </row>
    <row r="614" spans="1:3" x14ac:dyDescent="0.25">
      <c r="A614">
        <v>-1.2480092416226554</v>
      </c>
      <c r="B614">
        <v>-1.5454757240588526</v>
      </c>
      <c r="C614">
        <v>-1.4800295476389758</v>
      </c>
    </row>
    <row r="615" spans="1:3" x14ac:dyDescent="0.25">
      <c r="A615">
        <v>0.85009325154006965</v>
      </c>
      <c r="B615">
        <v>0.8083402509937806</v>
      </c>
      <c r="C615">
        <v>1.1568789913859243</v>
      </c>
    </row>
    <row r="616" spans="1:3" x14ac:dyDescent="0.25">
      <c r="A616">
        <v>-1.2480092416226554</v>
      </c>
      <c r="B616">
        <v>-4.7961767516742143E-3</v>
      </c>
      <c r="C616">
        <v>7.1093122375670947E-2</v>
      </c>
    </row>
    <row r="617" spans="1:3" x14ac:dyDescent="0.25">
      <c r="A617">
        <v>-4.9093531243955373E-2</v>
      </c>
      <c r="B617">
        <v>0.46596701825885184</v>
      </c>
      <c r="C617">
        <v>0.53642992338006545</v>
      </c>
    </row>
    <row r="618" spans="1:3" x14ac:dyDescent="0.25">
      <c r="A618">
        <v>-0.64855138643330534</v>
      </c>
      <c r="B618">
        <v>-4.7961767516742143E-3</v>
      </c>
      <c r="C618">
        <v>0.12279721137615923</v>
      </c>
    </row>
    <row r="619" spans="1:3" x14ac:dyDescent="0.25">
      <c r="A619">
        <v>-0.64855138643330534</v>
      </c>
      <c r="B619">
        <v>-0.43276271767033514</v>
      </c>
      <c r="C619">
        <v>-0.44594776762921129</v>
      </c>
    </row>
    <row r="620" spans="1:3" x14ac:dyDescent="0.25">
      <c r="A620">
        <v>-0.34882245883863039</v>
      </c>
      <c r="B620">
        <v>0.59435698053445019</v>
      </c>
      <c r="C620">
        <v>0.74324627938201804</v>
      </c>
    </row>
    <row r="621" spans="1:3" x14ac:dyDescent="0.25">
      <c r="A621">
        <v>-0.34882245883863039</v>
      </c>
      <c r="B621">
        <v>0.16639043961579017</v>
      </c>
      <c r="C621">
        <v>-0.13572323362628158</v>
      </c>
    </row>
    <row r="622" spans="1:3" x14ac:dyDescent="0.25">
      <c r="A622">
        <v>-0.64855138643330534</v>
      </c>
      <c r="B622">
        <v>-0.47555937176220126</v>
      </c>
      <c r="C622">
        <v>-0.44594776762921129</v>
      </c>
    </row>
    <row r="623" spans="1:3" x14ac:dyDescent="0.25">
      <c r="A623">
        <v>1.4495511067294196</v>
      </c>
      <c r="B623">
        <v>-9.0389484935406397E-2</v>
      </c>
      <c r="C623">
        <v>1.9389033375182673E-2</v>
      </c>
    </row>
    <row r="624" spans="1:3" x14ac:dyDescent="0.25">
      <c r="A624">
        <v>-4.9093531243955373E-2</v>
      </c>
      <c r="B624">
        <v>0.63715363462631625</v>
      </c>
      <c r="C624">
        <v>0.69154219038152975</v>
      </c>
    </row>
    <row r="625" spans="1:3" x14ac:dyDescent="0.25">
      <c r="A625">
        <v>2.0490089619187697</v>
      </c>
      <c r="B625">
        <v>0.42317036416698578</v>
      </c>
      <c r="C625">
        <v>0.43302174537908888</v>
      </c>
    </row>
    <row r="626" spans="1:3" x14ac:dyDescent="0.25">
      <c r="A626">
        <v>0.25063539635071963</v>
      </c>
      <c r="B626">
        <v>-0.43276271767033514</v>
      </c>
      <c r="C626">
        <v>-0.394243678628723</v>
      </c>
    </row>
    <row r="627" spans="1:3" x14ac:dyDescent="0.25">
      <c r="A627">
        <v>0.25063539635071963</v>
      </c>
      <c r="B627">
        <v>1.4502900623717709</v>
      </c>
      <c r="C627">
        <v>1.3636953473878775</v>
      </c>
    </row>
    <row r="628" spans="1:3" x14ac:dyDescent="0.25">
      <c r="A628">
        <v>1.7492800343240946</v>
      </c>
      <c r="B628">
        <v>-9.0389484935406397E-2</v>
      </c>
      <c r="C628">
        <v>0.12279721137615923</v>
      </c>
    </row>
    <row r="629" spans="1:3" x14ac:dyDescent="0.25">
      <c r="A629">
        <v>-4.9093531243955373E-2</v>
      </c>
      <c r="B629">
        <v>1.4502900623717709</v>
      </c>
      <c r="C629">
        <v>1.1568789913859243</v>
      </c>
    </row>
    <row r="630" spans="1:3" x14ac:dyDescent="0.25">
      <c r="A630">
        <v>0.25063539635071963</v>
      </c>
      <c r="B630">
        <v>1.2363067919124415</v>
      </c>
      <c r="C630">
        <v>1.0017667243844595</v>
      </c>
    </row>
    <row r="631" spans="1:3" x14ac:dyDescent="0.25">
      <c r="A631">
        <v>-0.64855138643330534</v>
      </c>
      <c r="B631">
        <v>0.67995028871818231</v>
      </c>
      <c r="C631">
        <v>0.79495036838250632</v>
      </c>
    </row>
    <row r="632" spans="1:3" x14ac:dyDescent="0.25">
      <c r="A632">
        <v>-0.34882245883863039</v>
      </c>
      <c r="B632">
        <v>1.0651201755449771</v>
      </c>
      <c r="C632">
        <v>1.105174902385436</v>
      </c>
    </row>
    <row r="633" spans="1:3" x14ac:dyDescent="0.25">
      <c r="A633">
        <v>1.1498221791347447</v>
      </c>
      <c r="B633">
        <v>0.97952686736124495</v>
      </c>
      <c r="C633">
        <v>1.4153994363883657</v>
      </c>
    </row>
    <row r="634" spans="1:3" x14ac:dyDescent="0.25">
      <c r="A634">
        <v>0.25063539635071963</v>
      </c>
      <c r="B634">
        <v>0.76554359690191454</v>
      </c>
      <c r="C634">
        <v>0.89835854638348289</v>
      </c>
    </row>
    <row r="635" spans="1:3" x14ac:dyDescent="0.25">
      <c r="A635">
        <v>-4.9093531243955373E-2</v>
      </c>
      <c r="B635">
        <v>0.38037371007511966</v>
      </c>
      <c r="C635">
        <v>7.1093122375670947E-2</v>
      </c>
    </row>
    <row r="636" spans="1:3" x14ac:dyDescent="0.25">
      <c r="A636">
        <v>-1.2480092416226554</v>
      </c>
      <c r="B636">
        <v>-1.7166623404263166</v>
      </c>
      <c r="C636">
        <v>-1.531733636639464</v>
      </c>
    </row>
    <row r="637" spans="1:3" x14ac:dyDescent="0.25">
      <c r="A637">
        <v>0.55036432394539458</v>
      </c>
      <c r="B637">
        <v>-0.34716940948660296</v>
      </c>
      <c r="C637">
        <v>-0.23913141162725815</v>
      </c>
    </row>
    <row r="638" spans="1:3" x14ac:dyDescent="0.25">
      <c r="A638">
        <v>-4.9093531243955373E-2</v>
      </c>
      <c r="B638">
        <v>-0.1331861390272725</v>
      </c>
      <c r="C638">
        <v>0.2262053893771358</v>
      </c>
    </row>
    <row r="639" spans="1:3" x14ac:dyDescent="0.25">
      <c r="A639">
        <v>-4.9093531243955373E-2</v>
      </c>
      <c r="B639">
        <v>1.3219001000961736</v>
      </c>
      <c r="C639">
        <v>1.0017667243844595</v>
      </c>
    </row>
    <row r="640" spans="1:3" x14ac:dyDescent="0.25">
      <c r="A640">
        <v>-4.9093531243955373E-2</v>
      </c>
      <c r="B640">
        <v>0.16639043961579017</v>
      </c>
      <c r="C640">
        <v>0.27790947837762409</v>
      </c>
    </row>
    <row r="641" spans="1:3" x14ac:dyDescent="0.25">
      <c r="A641">
        <v>-0.64855138643330534</v>
      </c>
      <c r="B641">
        <v>-0.51835602585406737</v>
      </c>
      <c r="C641">
        <v>-0.49765185662969952</v>
      </c>
    </row>
    <row r="642" spans="1:3" x14ac:dyDescent="0.25">
      <c r="A642">
        <v>0.25063539635071963</v>
      </c>
      <c r="B642">
        <v>0.16639043961579017</v>
      </c>
      <c r="C642">
        <v>7.1093122375670947E-2</v>
      </c>
    </row>
    <row r="643" spans="1:3" x14ac:dyDescent="0.25">
      <c r="A643">
        <v>-0.34882245883863039</v>
      </c>
      <c r="B643">
        <v>0.42317036416698578</v>
      </c>
      <c r="C643">
        <v>0.12279721137615923</v>
      </c>
    </row>
    <row r="644" spans="1:3" x14ac:dyDescent="0.25">
      <c r="A644">
        <v>0.25063539635071963</v>
      </c>
      <c r="B644">
        <v>1.0651201755449771</v>
      </c>
      <c r="C644">
        <v>1.8290321483922707</v>
      </c>
    </row>
    <row r="645" spans="1:3" x14ac:dyDescent="0.25">
      <c r="A645">
        <v>-4.9093531243955373E-2</v>
      </c>
      <c r="B645">
        <v>0.12359378552392407</v>
      </c>
      <c r="C645">
        <v>1.9389033375182673E-2</v>
      </c>
    </row>
    <row r="646" spans="1:3" x14ac:dyDescent="0.25">
      <c r="A646">
        <v>1.4495511067294196</v>
      </c>
      <c r="B646">
        <v>-4.7961767516742143E-3</v>
      </c>
      <c r="C646">
        <v>0.2262053893771358</v>
      </c>
    </row>
    <row r="647" spans="1:3" x14ac:dyDescent="0.25">
      <c r="A647">
        <v>0.55036432394539458</v>
      </c>
      <c r="B647">
        <v>-0.38996606357846902</v>
      </c>
      <c r="C647">
        <v>-0.60106003463067614</v>
      </c>
    </row>
    <row r="648" spans="1:3" x14ac:dyDescent="0.25">
      <c r="A648">
        <v>-0.64855138643330534</v>
      </c>
      <c r="B648">
        <v>-0.7751359504052634</v>
      </c>
      <c r="C648">
        <v>-0.65276412363116443</v>
      </c>
    </row>
    <row r="649" spans="1:3" x14ac:dyDescent="0.25">
      <c r="A649">
        <v>-0.94828031402798041</v>
      </c>
      <c r="B649">
        <v>-0.68954264222153117</v>
      </c>
      <c r="C649">
        <v>-0.80787639063262862</v>
      </c>
    </row>
    <row r="650" spans="1:3" x14ac:dyDescent="0.25">
      <c r="A650">
        <v>1.4495511067294196</v>
      </c>
      <c r="B650">
        <v>0.63715363462631625</v>
      </c>
      <c r="C650">
        <v>0.63983810138104147</v>
      </c>
    </row>
    <row r="651" spans="1:3" x14ac:dyDescent="0.25">
      <c r="A651">
        <v>0.25063539635071963</v>
      </c>
      <c r="B651">
        <v>0.42317036416698578</v>
      </c>
      <c r="C651">
        <v>0.63983810138104147</v>
      </c>
    </row>
    <row r="652" spans="1:3" x14ac:dyDescent="0.25">
      <c r="A652">
        <v>2.0490089619187697</v>
      </c>
      <c r="B652">
        <v>8.0797131432057967E-2</v>
      </c>
      <c r="C652">
        <v>0.2262053893771358</v>
      </c>
    </row>
    <row r="653" spans="1:3" x14ac:dyDescent="0.25">
      <c r="A653">
        <v>0.25063539635071963</v>
      </c>
      <c r="B653">
        <v>1.1935101378205755</v>
      </c>
      <c r="C653">
        <v>0.89835854638348289</v>
      </c>
    </row>
    <row r="654" spans="1:3" x14ac:dyDescent="0.25">
      <c r="A654">
        <v>-0.64855138643330534</v>
      </c>
      <c r="B654">
        <v>0.16639043961579017</v>
      </c>
      <c r="C654">
        <v>0.27790947837762409</v>
      </c>
    </row>
    <row r="655" spans="1:3" x14ac:dyDescent="0.25">
      <c r="A655">
        <v>-4.9093531243955373E-2</v>
      </c>
      <c r="B655">
        <v>-0.60394933403779905</v>
      </c>
      <c r="C655">
        <v>-0.75617230163214033</v>
      </c>
    </row>
    <row r="656" spans="1:3" x14ac:dyDescent="0.25">
      <c r="A656">
        <v>0.25063539635071963</v>
      </c>
      <c r="B656">
        <v>0.67995028871818231</v>
      </c>
      <c r="C656">
        <v>0.3813176563786006</v>
      </c>
    </row>
    <row r="657" spans="1:3" x14ac:dyDescent="0.25">
      <c r="A657">
        <v>-2.1471960244066803</v>
      </c>
      <c r="B657">
        <v>-3.1289519254578959</v>
      </c>
      <c r="C657">
        <v>-3.0311522176536227</v>
      </c>
    </row>
    <row r="658" spans="1:3" x14ac:dyDescent="0.25">
      <c r="A658">
        <v>-0.34882245883863039</v>
      </c>
      <c r="B658">
        <v>-4.7961767516742143E-3</v>
      </c>
      <c r="C658">
        <v>0.12279721137615923</v>
      </c>
    </row>
    <row r="659" spans="1:3" x14ac:dyDescent="0.25">
      <c r="A659">
        <v>-0.64855138643330534</v>
      </c>
      <c r="B659">
        <v>-4.759283084354031E-2</v>
      </c>
      <c r="C659">
        <v>-0.29083550062774643</v>
      </c>
    </row>
    <row r="660" spans="1:3" x14ac:dyDescent="0.25">
      <c r="A660">
        <v>-4.9093531243955373E-2</v>
      </c>
      <c r="B660">
        <v>1.022323521453111</v>
      </c>
      <c r="C660">
        <v>1.3636953473878775</v>
      </c>
    </row>
    <row r="661" spans="1:3" x14ac:dyDescent="0.25">
      <c r="A661">
        <v>0.25063539635071963</v>
      </c>
      <c r="B661">
        <v>0.85113690508564666</v>
      </c>
      <c r="C661">
        <v>0.74324627938201804</v>
      </c>
    </row>
    <row r="662" spans="1:3" x14ac:dyDescent="0.25">
      <c r="A662">
        <v>1.4495511067294196</v>
      </c>
      <c r="B662">
        <v>-0.30437275539473685</v>
      </c>
      <c r="C662">
        <v>-0.13572323362628158</v>
      </c>
    </row>
    <row r="663" spans="1:3" x14ac:dyDescent="0.25">
      <c r="A663">
        <v>2.3487378895134445</v>
      </c>
      <c r="B663">
        <v>0.93673021326937889</v>
      </c>
      <c r="C663">
        <v>0.95006263538397118</v>
      </c>
    </row>
    <row r="664" spans="1:3" x14ac:dyDescent="0.25">
      <c r="A664">
        <v>0.85009325154006965</v>
      </c>
      <c r="B664">
        <v>-0.38996606357846902</v>
      </c>
      <c r="C664">
        <v>-0.394243678628723</v>
      </c>
    </row>
    <row r="665" spans="1:3" x14ac:dyDescent="0.25">
      <c r="A665">
        <v>-0.64855138643330534</v>
      </c>
      <c r="B665">
        <v>-2.2302221895287091</v>
      </c>
      <c r="C665">
        <v>-2.2555908826462994</v>
      </c>
    </row>
    <row r="666" spans="1:3" x14ac:dyDescent="0.25">
      <c r="A666">
        <v>1.7492800343240946</v>
      </c>
      <c r="B666">
        <v>3.8000477340191879E-2</v>
      </c>
      <c r="C666">
        <v>0.12279721137615923</v>
      </c>
    </row>
    <row r="667" spans="1:3" x14ac:dyDescent="0.25">
      <c r="A667">
        <v>-0.64855138643330534</v>
      </c>
      <c r="B667">
        <v>-0.21877944721100467</v>
      </c>
      <c r="C667">
        <v>-8.401914462579331E-2</v>
      </c>
    </row>
    <row r="668" spans="1:3" x14ac:dyDescent="0.25">
      <c r="A668">
        <v>0.55036432394539458</v>
      </c>
      <c r="B668">
        <v>-4.7961767516742143E-3</v>
      </c>
      <c r="C668">
        <v>0.2262053893771358</v>
      </c>
    </row>
    <row r="669" spans="1:3" x14ac:dyDescent="0.25">
      <c r="A669">
        <v>-1.8474670968120053</v>
      </c>
      <c r="B669">
        <v>-3.0433586172741642</v>
      </c>
      <c r="C669">
        <v>-2.9794481286531345</v>
      </c>
    </row>
    <row r="670" spans="1:3" x14ac:dyDescent="0.25">
      <c r="A670">
        <v>-4.9093531243955373E-2</v>
      </c>
      <c r="B670">
        <v>-0.26157610130287079</v>
      </c>
      <c r="C670">
        <v>-0.13572323362628158</v>
      </c>
    </row>
    <row r="671" spans="1:3" x14ac:dyDescent="0.25">
      <c r="A671">
        <v>-0.34882245883863039</v>
      </c>
      <c r="B671">
        <v>0.8083402509937806</v>
      </c>
      <c r="C671">
        <v>0.69154219038152975</v>
      </c>
    </row>
    <row r="672" spans="1:3" x14ac:dyDescent="0.25">
      <c r="A672">
        <v>3.2479246722974695</v>
      </c>
      <c r="B672">
        <v>-0.34716940948660296</v>
      </c>
      <c r="C672">
        <v>-0.49765185662969952</v>
      </c>
    </row>
    <row r="673" spans="1:3" x14ac:dyDescent="0.25">
      <c r="A673">
        <v>-1.2480092416226554</v>
      </c>
      <c r="B673">
        <v>-2.7009853845392362</v>
      </c>
      <c r="C673">
        <v>-2.5141113276487403</v>
      </c>
    </row>
    <row r="674" spans="1:3" x14ac:dyDescent="0.25">
      <c r="A674">
        <v>-4.9093531243955373E-2</v>
      </c>
      <c r="B674">
        <v>-0.34716940948660296</v>
      </c>
      <c r="C674">
        <v>-0.34253958962823472</v>
      </c>
    </row>
    <row r="675" spans="1:3" x14ac:dyDescent="0.25">
      <c r="A675">
        <v>-1.5477381692173304</v>
      </c>
      <c r="B675">
        <v>-3.2145452336416285</v>
      </c>
      <c r="C675">
        <v>-3.082856306654111</v>
      </c>
    </row>
    <row r="676" spans="1:3" x14ac:dyDescent="0.25">
      <c r="A676">
        <v>-1.2480092416226554</v>
      </c>
      <c r="B676">
        <v>-1.3314924535995221</v>
      </c>
      <c r="C676">
        <v>-1.3249172806375114</v>
      </c>
    </row>
    <row r="677" spans="1:3" x14ac:dyDescent="0.25">
      <c r="A677">
        <v>0.55036432394539458</v>
      </c>
      <c r="B677">
        <v>0.72274694281004837</v>
      </c>
      <c r="C677">
        <v>0.95006263538397118</v>
      </c>
    </row>
    <row r="678" spans="1:3" x14ac:dyDescent="0.25">
      <c r="A678">
        <v>-1.5477381692173304</v>
      </c>
      <c r="B678">
        <v>-2.3158154977124412</v>
      </c>
      <c r="C678">
        <v>-2.0487745266443467</v>
      </c>
    </row>
    <row r="679" spans="1:3" x14ac:dyDescent="0.25">
      <c r="A679">
        <v>-0.34882245883863039</v>
      </c>
      <c r="B679">
        <v>-1.8878489567937808</v>
      </c>
      <c r="C679">
        <v>-1.9453663486433699</v>
      </c>
    </row>
    <row r="680" spans="1:3" x14ac:dyDescent="0.25">
      <c r="A680">
        <v>-0.64855138643330534</v>
      </c>
      <c r="B680">
        <v>-1.5882723781507186</v>
      </c>
      <c r="C680">
        <v>-1.3249172806375114</v>
      </c>
    </row>
    <row r="681" spans="1:3" x14ac:dyDescent="0.25">
      <c r="A681">
        <v>-1.2480092416226554</v>
      </c>
      <c r="B681">
        <v>-0.81793260449712946</v>
      </c>
      <c r="C681">
        <v>-0.8595804796331169</v>
      </c>
    </row>
    <row r="682" spans="1:3" x14ac:dyDescent="0.25">
      <c r="A682">
        <v>2.3487378895134445</v>
      </c>
      <c r="B682">
        <v>0.97952686736124495</v>
      </c>
      <c r="C682">
        <v>1.1568789913859243</v>
      </c>
    </row>
    <row r="683" spans="1:3" x14ac:dyDescent="0.25">
      <c r="A683">
        <v>-1.2480092416226554</v>
      </c>
      <c r="B683">
        <v>-1.4598824158751205</v>
      </c>
      <c r="C683">
        <v>-1.531733636639464</v>
      </c>
    </row>
    <row r="684" spans="1:3" x14ac:dyDescent="0.25">
      <c r="A684">
        <v>2.9481957447027947</v>
      </c>
      <c r="B684">
        <v>0.50876367235071795</v>
      </c>
      <c r="C684">
        <v>0.43302174537908888</v>
      </c>
    </row>
    <row r="685" spans="1:3" x14ac:dyDescent="0.25">
      <c r="A685">
        <v>-4.9093531243955373E-2</v>
      </c>
      <c r="B685">
        <v>-0.38996606357846902</v>
      </c>
      <c r="C685">
        <v>-0.13572323362628158</v>
      </c>
    </row>
    <row r="686" spans="1:3" x14ac:dyDescent="0.25">
      <c r="A686">
        <v>0.85009325154006965</v>
      </c>
      <c r="B686">
        <v>-9.0389484935406397E-2</v>
      </c>
      <c r="C686">
        <v>-0.13572323362628158</v>
      </c>
    </row>
    <row r="687" spans="1:3" x14ac:dyDescent="0.25">
      <c r="A687">
        <v>-4.9093531243955373E-2</v>
      </c>
      <c r="B687">
        <v>0.8083402509937806</v>
      </c>
      <c r="C687">
        <v>0.74324627938201804</v>
      </c>
    </row>
    <row r="688" spans="1:3" x14ac:dyDescent="0.25">
      <c r="A688">
        <v>-4.9093531243955373E-2</v>
      </c>
      <c r="B688">
        <v>0.16639043961579017</v>
      </c>
      <c r="C688">
        <v>0.17450130037664752</v>
      </c>
    </row>
    <row r="689" spans="1:3" x14ac:dyDescent="0.25">
      <c r="A689">
        <v>0.25063539635071963</v>
      </c>
      <c r="B689">
        <v>1.4502900623717709</v>
      </c>
      <c r="C689">
        <v>1.4153994363883657</v>
      </c>
    </row>
    <row r="690" spans="1:3" x14ac:dyDescent="0.25">
      <c r="A690">
        <v>3.5476535998921448</v>
      </c>
      <c r="B690">
        <v>0.93673021326937889</v>
      </c>
      <c r="C690">
        <v>1.1568789913859243</v>
      </c>
    </row>
    <row r="691" spans="1:3" x14ac:dyDescent="0.25">
      <c r="A691">
        <v>-0.64855138643330534</v>
      </c>
      <c r="B691">
        <v>0.67995028871818231</v>
      </c>
      <c r="C691">
        <v>0.48472583437957717</v>
      </c>
    </row>
    <row r="692" spans="1:3" x14ac:dyDescent="0.25">
      <c r="A692">
        <v>-0.34882245883863039</v>
      </c>
      <c r="B692">
        <v>1.0651201755449771</v>
      </c>
      <c r="C692">
        <v>0.79495036838250632</v>
      </c>
    </row>
    <row r="693" spans="1:3" x14ac:dyDescent="0.25">
      <c r="A693">
        <v>-1.2480092416226554</v>
      </c>
      <c r="B693">
        <v>-2.0162389190693792</v>
      </c>
      <c r="C693">
        <v>-2.0487745266443467</v>
      </c>
    </row>
    <row r="694" spans="1:3" x14ac:dyDescent="0.25">
      <c r="A694">
        <v>2.0490089619187697</v>
      </c>
      <c r="B694">
        <v>2.0922398737497625</v>
      </c>
      <c r="C694">
        <v>1.6222157923903175</v>
      </c>
    </row>
    <row r="695" spans="1:3" x14ac:dyDescent="0.25">
      <c r="A695">
        <v>-0.34882245883863039</v>
      </c>
      <c r="B695">
        <v>0.85113690508564666</v>
      </c>
      <c r="C695">
        <v>0.79495036838250632</v>
      </c>
    </row>
    <row r="696" spans="1:3" x14ac:dyDescent="0.25">
      <c r="A696">
        <v>0.55036432394539458</v>
      </c>
      <c r="B696">
        <v>-0.30437275539473685</v>
      </c>
      <c r="C696">
        <v>-0.34253958962823472</v>
      </c>
    </row>
    <row r="697" spans="1:3" x14ac:dyDescent="0.25">
      <c r="A697">
        <v>0.25063539635071963</v>
      </c>
      <c r="B697">
        <v>0.38037371007511966</v>
      </c>
      <c r="C697">
        <v>0.58813401238055318</v>
      </c>
    </row>
  </sheetData>
  <mergeCells count="1">
    <mergeCell ref="I7:M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Original Data</vt:lpstr>
      <vt:lpstr>Training set</vt:lpstr>
      <vt:lpstr>Test Set</vt:lpstr>
      <vt:lpstr>Stacked data analysis</vt:lpstr>
      <vt:lpstr>Regressions</vt:lpstr>
      <vt:lpstr>Unstacked Training set</vt:lpstr>
      <vt:lpstr>Unstacked data analysis</vt:lpstr>
      <vt:lpstr>Regressions for unstacked data</vt:lpstr>
      <vt:lpstr>Single variable regression for </vt:lpstr>
      <vt:lpstr>2 variable regression for Rin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Ebin Mathew</dc:creator>
  <cp:lastModifiedBy>Mathew Simon</cp:lastModifiedBy>
  <cp:lastPrinted>2022-04-24T02:54:24Z</cp:lastPrinted>
  <dcterms:created xsi:type="dcterms:W3CDTF">2022-04-18T05:01:25Z</dcterms:created>
  <dcterms:modified xsi:type="dcterms:W3CDTF">2022-04-24T21:48:27Z</dcterms:modified>
</cp:coreProperties>
</file>